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5.xml" ContentType="application/vnd.openxmlformats-officedocument.drawing+xml"/>
  <Override PartName="/xl/charts/chart4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/>
  <bookViews>
    <workbookView xWindow="-15" yWindow="-15" windowWidth="15480" windowHeight="8655" tabRatio="842" activeTab="8"/>
  </bookViews>
  <sheets>
    <sheet name="SOMMAIRE" sheetId="27" r:id="rId1"/>
    <sheet name="Facture" sheetId="17" r:id="rId2"/>
    <sheet name="Tarifs" sheetId="20" r:id="rId3"/>
    <sheet name="Clients" sheetId="16" r:id="rId4"/>
    <sheet name="Prospection Client" sheetId="19" r:id="rId5"/>
    <sheet name="Récap des Factures" sheetId="12" r:id="rId6"/>
    <sheet name="Chiffres d'Affaires" sheetId="26" r:id="rId7"/>
    <sheet name="Dépenses" sheetId="25" r:id="rId8"/>
    <sheet name="Tableau de bord" sheetId="22" r:id="rId9"/>
    <sheet name="Bilan" sheetId="24" r:id="rId10"/>
  </sheets>
  <externalReferences>
    <externalReference r:id="rId11"/>
  </externalReferences>
  <definedNames>
    <definedName name="_GoBack" localSheetId="1">Facture!$B$26</definedName>
    <definedName name="année">#REF!</definedName>
    <definedName name="April">'Tableau de bord'!#REF!</definedName>
    <definedName name="August">'Tableau de bord'!#REF!</definedName>
    <definedName name="Conducteur">#REF!</definedName>
    <definedName name="CURRENT_YEAR">[1]!Tableau5[Colonne2]</definedName>
    <definedName name="CurrentYear">'Tableau de bord'!#REF!</definedName>
    <definedName name="December">'Tableau de bord'!#REF!</definedName>
    <definedName name="DriverName">'Tableau de bord'!#REF!</definedName>
    <definedName name="February">'Tableau de bord'!#REF!</definedName>
    <definedName name="January">'Tableau de bord'!#REF!</definedName>
    <definedName name="July">'Tableau de bord'!#REF!</definedName>
    <definedName name="June">'Tableau de bord'!#REF!</definedName>
    <definedName name="Mai">'Tableau de bord'!#REF!</definedName>
    <definedName name="March">'Tableau de bord'!#REF!</definedName>
    <definedName name="ModelName">'Tableau de bord'!#REF!</definedName>
    <definedName name="November">'Tableau de bord'!#REF!</definedName>
    <definedName name="October">'Tableau de bord'!#REF!</definedName>
    <definedName name="September">'Tableau de bord'!#REF!</definedName>
    <definedName name="TotalCost">'Tableau de bord'!#REF!</definedName>
    <definedName name="TotalDistance">'Tableau de bord'!#REF!</definedName>
    <definedName name="_xlnm.Print_Area" localSheetId="9">Bilan!$B$1:$P$29</definedName>
    <definedName name="_xlnm.Print_Area" localSheetId="1">Facture!$B$1:$L$53</definedName>
    <definedName name="_xlnm.Print_Area" localSheetId="8">'Tableau de bord'!$B$2:$T$31</definedName>
  </definedNames>
  <calcPr calcId="145621"/>
</workbook>
</file>

<file path=xl/calcChain.xml><?xml version="1.0" encoding="utf-8"?>
<calcChain xmlns="http://schemas.openxmlformats.org/spreadsheetml/2006/main">
  <c r="J18" i="22" l="1"/>
  <c r="I18" i="22"/>
  <c r="I17" i="22"/>
  <c r="J33" i="17" l="1"/>
  <c r="J32" i="17"/>
  <c r="J31" i="17"/>
  <c r="J30" i="17"/>
  <c r="B30" i="17"/>
  <c r="L30" i="17" s="1"/>
  <c r="G19" i="17"/>
  <c r="B31" i="17" l="1"/>
  <c r="L31" i="17" s="1"/>
  <c r="I19" i="17"/>
  <c r="B32" i="17" l="1"/>
  <c r="B33" i="17" s="1"/>
  <c r="L33" i="17" s="1"/>
  <c r="L32" i="17"/>
  <c r="S144" i="26"/>
  <c r="R144" i="26"/>
  <c r="Q144" i="26"/>
  <c r="P144" i="26"/>
  <c r="O144" i="26"/>
  <c r="N144" i="26"/>
  <c r="M144" i="26"/>
  <c r="L144" i="26"/>
  <c r="K144" i="26"/>
  <c r="T143" i="26"/>
  <c r="F143" i="26"/>
  <c r="E143" i="26"/>
  <c r="D143" i="26"/>
  <c r="T142" i="26"/>
  <c r="F142" i="26"/>
  <c r="E142" i="26"/>
  <c r="D142" i="26"/>
  <c r="T141" i="26"/>
  <c r="F141" i="26"/>
  <c r="E141" i="26"/>
  <c r="D141" i="26"/>
  <c r="T140" i="26"/>
  <c r="F140" i="26"/>
  <c r="E140" i="26"/>
  <c r="D140" i="26"/>
  <c r="T139" i="26"/>
  <c r="F139" i="26"/>
  <c r="E139" i="26"/>
  <c r="D139" i="26"/>
  <c r="T138" i="26"/>
  <c r="F138" i="26"/>
  <c r="E138" i="26"/>
  <c r="D138" i="26"/>
  <c r="T137" i="26"/>
  <c r="F137" i="26"/>
  <c r="E137" i="26"/>
  <c r="D137" i="26"/>
  <c r="T136" i="26"/>
  <c r="T144" i="26" s="1"/>
  <c r="F136" i="26"/>
  <c r="E136" i="26"/>
  <c r="D136" i="26"/>
  <c r="B136" i="26"/>
  <c r="M135" i="26"/>
  <c r="L135" i="26"/>
  <c r="K134" i="26"/>
  <c r="S132" i="26"/>
  <c r="R132" i="26"/>
  <c r="Q132" i="26"/>
  <c r="P132" i="26"/>
  <c r="O132" i="26"/>
  <c r="N132" i="26"/>
  <c r="M132" i="26"/>
  <c r="L132" i="26"/>
  <c r="K132" i="26"/>
  <c r="T131" i="26"/>
  <c r="F131" i="26"/>
  <c r="E131" i="26"/>
  <c r="D131" i="26"/>
  <c r="T130" i="26"/>
  <c r="F130" i="26"/>
  <c r="E130" i="26"/>
  <c r="D130" i="26"/>
  <c r="T129" i="26"/>
  <c r="F129" i="26"/>
  <c r="E129" i="26"/>
  <c r="D129" i="26"/>
  <c r="T128" i="26"/>
  <c r="F128" i="26"/>
  <c r="E128" i="26"/>
  <c r="D128" i="26"/>
  <c r="T127" i="26"/>
  <c r="F127" i="26"/>
  <c r="E127" i="26"/>
  <c r="D127" i="26"/>
  <c r="T126" i="26"/>
  <c r="F126" i="26"/>
  <c r="E126" i="26"/>
  <c r="D126" i="26"/>
  <c r="T125" i="26"/>
  <c r="F125" i="26"/>
  <c r="E125" i="26"/>
  <c r="D125" i="26"/>
  <c r="T124" i="26"/>
  <c r="T132" i="26" s="1"/>
  <c r="F124" i="26"/>
  <c r="E124" i="26"/>
  <c r="D124" i="26"/>
  <c r="B124" i="26"/>
  <c r="M123" i="26"/>
  <c r="K122" i="26"/>
  <c r="S120" i="26"/>
  <c r="R120" i="26"/>
  <c r="Q120" i="26"/>
  <c r="P120" i="26"/>
  <c r="O120" i="26"/>
  <c r="N120" i="26"/>
  <c r="M120" i="26"/>
  <c r="L120" i="26"/>
  <c r="K120" i="26"/>
  <c r="T119" i="26"/>
  <c r="F119" i="26"/>
  <c r="E119" i="26"/>
  <c r="D119" i="26"/>
  <c r="T118" i="26"/>
  <c r="F118" i="26"/>
  <c r="E118" i="26"/>
  <c r="D118" i="26"/>
  <c r="T117" i="26"/>
  <c r="F117" i="26"/>
  <c r="E117" i="26"/>
  <c r="D117" i="26"/>
  <c r="T116" i="26"/>
  <c r="F116" i="26"/>
  <c r="E116" i="26"/>
  <c r="D116" i="26"/>
  <c r="T115" i="26"/>
  <c r="F115" i="26"/>
  <c r="E115" i="26"/>
  <c r="D115" i="26"/>
  <c r="T114" i="26"/>
  <c r="F114" i="26"/>
  <c r="E114" i="26"/>
  <c r="D114" i="26"/>
  <c r="T113" i="26"/>
  <c r="F113" i="26"/>
  <c r="E113" i="26"/>
  <c r="D113" i="26"/>
  <c r="T112" i="26"/>
  <c r="T120" i="26" s="1"/>
  <c r="F112" i="26"/>
  <c r="E112" i="26"/>
  <c r="D112" i="26"/>
  <c r="B112" i="26"/>
  <c r="M111" i="26"/>
  <c r="L111" i="26"/>
  <c r="K110" i="26"/>
  <c r="S108" i="26"/>
  <c r="R108" i="26"/>
  <c r="Q108" i="26"/>
  <c r="P108" i="26"/>
  <c r="O108" i="26"/>
  <c r="N108" i="26"/>
  <c r="M108" i="26"/>
  <c r="L108" i="26"/>
  <c r="K108" i="26"/>
  <c r="T107" i="26"/>
  <c r="F107" i="26"/>
  <c r="E107" i="26"/>
  <c r="D107" i="26"/>
  <c r="T106" i="26"/>
  <c r="F106" i="26"/>
  <c r="E106" i="26"/>
  <c r="D106" i="26"/>
  <c r="T105" i="26"/>
  <c r="F105" i="26"/>
  <c r="E105" i="26"/>
  <c r="D105" i="26"/>
  <c r="T104" i="26"/>
  <c r="F104" i="26"/>
  <c r="E104" i="26"/>
  <c r="D104" i="26"/>
  <c r="T103" i="26"/>
  <c r="F103" i="26"/>
  <c r="E103" i="26"/>
  <c r="D103" i="26"/>
  <c r="T102" i="26"/>
  <c r="F102" i="26"/>
  <c r="E102" i="26"/>
  <c r="D102" i="26"/>
  <c r="T101" i="26"/>
  <c r="F101" i="26"/>
  <c r="E101" i="26"/>
  <c r="D101" i="26"/>
  <c r="T100" i="26"/>
  <c r="T108" i="26" s="1"/>
  <c r="F100" i="26"/>
  <c r="E100" i="26"/>
  <c r="D100" i="26"/>
  <c r="B100" i="26"/>
  <c r="M99" i="26"/>
  <c r="K98" i="26"/>
  <c r="S96" i="26"/>
  <c r="R96" i="26"/>
  <c r="Q96" i="26"/>
  <c r="P96" i="26"/>
  <c r="O96" i="26"/>
  <c r="N96" i="26"/>
  <c r="M96" i="26"/>
  <c r="L96" i="26"/>
  <c r="K96" i="26"/>
  <c r="T95" i="26"/>
  <c r="F95" i="26"/>
  <c r="E95" i="26"/>
  <c r="D95" i="26"/>
  <c r="T94" i="26"/>
  <c r="F94" i="26"/>
  <c r="E94" i="26"/>
  <c r="D94" i="26"/>
  <c r="T93" i="26"/>
  <c r="F93" i="26"/>
  <c r="E93" i="26"/>
  <c r="D93" i="26"/>
  <c r="T92" i="26"/>
  <c r="F92" i="26"/>
  <c r="E92" i="26"/>
  <c r="D92" i="26"/>
  <c r="T91" i="26"/>
  <c r="F91" i="26"/>
  <c r="E91" i="26"/>
  <c r="D91" i="26"/>
  <c r="T90" i="26"/>
  <c r="F90" i="26"/>
  <c r="E90" i="26"/>
  <c r="D90" i="26"/>
  <c r="T89" i="26"/>
  <c r="F89" i="26"/>
  <c r="E89" i="26"/>
  <c r="D89" i="26"/>
  <c r="T88" i="26"/>
  <c r="T96" i="26" s="1"/>
  <c r="F88" i="26"/>
  <c r="E88" i="26"/>
  <c r="D88" i="26"/>
  <c r="B88" i="26"/>
  <c r="M87" i="26"/>
  <c r="L87" i="26"/>
  <c r="K86" i="26"/>
  <c r="S84" i="26"/>
  <c r="R84" i="26"/>
  <c r="Q84" i="26"/>
  <c r="P84" i="26"/>
  <c r="O84" i="26"/>
  <c r="N84" i="26"/>
  <c r="M84" i="26"/>
  <c r="L84" i="26"/>
  <c r="K84" i="26"/>
  <c r="T83" i="26"/>
  <c r="F83" i="26"/>
  <c r="E83" i="26"/>
  <c r="D83" i="26"/>
  <c r="T82" i="26"/>
  <c r="F82" i="26"/>
  <c r="E82" i="26"/>
  <c r="D82" i="26"/>
  <c r="T81" i="26"/>
  <c r="F81" i="26"/>
  <c r="E81" i="26"/>
  <c r="D81" i="26"/>
  <c r="T80" i="26"/>
  <c r="F80" i="26"/>
  <c r="E80" i="26"/>
  <c r="D80" i="26"/>
  <c r="T79" i="26"/>
  <c r="F79" i="26"/>
  <c r="E79" i="26"/>
  <c r="D79" i="26"/>
  <c r="T78" i="26"/>
  <c r="F78" i="26"/>
  <c r="E78" i="26"/>
  <c r="D78" i="26"/>
  <c r="T77" i="26"/>
  <c r="F77" i="26"/>
  <c r="E77" i="26"/>
  <c r="D77" i="26"/>
  <c r="T76" i="26"/>
  <c r="T84" i="26" s="1"/>
  <c r="F76" i="26"/>
  <c r="E76" i="26"/>
  <c r="D76" i="26"/>
  <c r="B76" i="26"/>
  <c r="M75" i="26"/>
  <c r="K74" i="26"/>
  <c r="S72" i="26"/>
  <c r="R72" i="26"/>
  <c r="Q72" i="26"/>
  <c r="P72" i="26"/>
  <c r="O72" i="26"/>
  <c r="N72" i="26"/>
  <c r="M72" i="26"/>
  <c r="L72" i="26"/>
  <c r="K72" i="26"/>
  <c r="T71" i="26"/>
  <c r="F71" i="26"/>
  <c r="E71" i="26"/>
  <c r="D71" i="26"/>
  <c r="T70" i="26"/>
  <c r="F70" i="26"/>
  <c r="E70" i="26"/>
  <c r="D70" i="26"/>
  <c r="T69" i="26"/>
  <c r="F69" i="26"/>
  <c r="E69" i="26"/>
  <c r="D69" i="26"/>
  <c r="T68" i="26"/>
  <c r="F68" i="26"/>
  <c r="E68" i="26"/>
  <c r="D68" i="26"/>
  <c r="T67" i="26"/>
  <c r="F67" i="26"/>
  <c r="E67" i="26"/>
  <c r="D67" i="26"/>
  <c r="T66" i="26"/>
  <c r="F66" i="26"/>
  <c r="E66" i="26"/>
  <c r="D66" i="26"/>
  <c r="T65" i="26"/>
  <c r="F65" i="26"/>
  <c r="E65" i="26"/>
  <c r="D65" i="26"/>
  <c r="T64" i="26"/>
  <c r="T72" i="26" s="1"/>
  <c r="F64" i="26"/>
  <c r="E64" i="26"/>
  <c r="D64" i="26"/>
  <c r="B64" i="26"/>
  <c r="M63" i="26"/>
  <c r="L63" i="26"/>
  <c r="K62" i="26"/>
  <c r="S60" i="26"/>
  <c r="R60" i="26"/>
  <c r="Q60" i="26"/>
  <c r="P60" i="26"/>
  <c r="O60" i="26"/>
  <c r="N60" i="26"/>
  <c r="M60" i="26"/>
  <c r="L60" i="26"/>
  <c r="K60" i="26"/>
  <c r="T59" i="26"/>
  <c r="F59" i="26"/>
  <c r="E59" i="26"/>
  <c r="D59" i="26"/>
  <c r="T58" i="26"/>
  <c r="F58" i="26"/>
  <c r="E58" i="26"/>
  <c r="D58" i="26"/>
  <c r="T57" i="26"/>
  <c r="F57" i="26"/>
  <c r="E57" i="26"/>
  <c r="D57" i="26"/>
  <c r="T56" i="26"/>
  <c r="F56" i="26"/>
  <c r="E56" i="26"/>
  <c r="D56" i="26"/>
  <c r="T55" i="26"/>
  <c r="F55" i="26"/>
  <c r="E55" i="26"/>
  <c r="D55" i="26"/>
  <c r="T54" i="26"/>
  <c r="F54" i="26"/>
  <c r="E54" i="26"/>
  <c r="D54" i="26"/>
  <c r="T53" i="26"/>
  <c r="F53" i="26"/>
  <c r="E53" i="26"/>
  <c r="D53" i="26"/>
  <c r="T52" i="26"/>
  <c r="T60" i="26" s="1"/>
  <c r="F52" i="26"/>
  <c r="E52" i="26"/>
  <c r="D52" i="26"/>
  <c r="B52" i="26"/>
  <c r="M51" i="26"/>
  <c r="K50" i="26"/>
  <c r="S48" i="26"/>
  <c r="R48" i="26"/>
  <c r="Q48" i="26"/>
  <c r="P48" i="26"/>
  <c r="O48" i="26"/>
  <c r="N48" i="26"/>
  <c r="M48" i="26"/>
  <c r="L48" i="26"/>
  <c r="K48" i="26"/>
  <c r="T47" i="26"/>
  <c r="F47" i="26"/>
  <c r="E47" i="26"/>
  <c r="D47" i="26"/>
  <c r="T46" i="26"/>
  <c r="F46" i="26"/>
  <c r="E46" i="26"/>
  <c r="D46" i="26"/>
  <c r="T45" i="26"/>
  <c r="F45" i="26"/>
  <c r="E45" i="26"/>
  <c r="D45" i="26"/>
  <c r="T44" i="26"/>
  <c r="F44" i="26"/>
  <c r="E44" i="26"/>
  <c r="D44" i="26"/>
  <c r="T43" i="26"/>
  <c r="F43" i="26"/>
  <c r="E43" i="26"/>
  <c r="D43" i="26"/>
  <c r="T42" i="26"/>
  <c r="F42" i="26"/>
  <c r="E42" i="26"/>
  <c r="D42" i="26"/>
  <c r="T41" i="26"/>
  <c r="F41" i="26"/>
  <c r="E41" i="26"/>
  <c r="D41" i="26"/>
  <c r="T40" i="26"/>
  <c r="T48" i="26" s="1"/>
  <c r="F40" i="26"/>
  <c r="E40" i="26"/>
  <c r="D40" i="26"/>
  <c r="B40" i="26"/>
  <c r="M39" i="26"/>
  <c r="L39" i="26"/>
  <c r="K38" i="26"/>
  <c r="S36" i="26"/>
  <c r="R36" i="26"/>
  <c r="Q36" i="26"/>
  <c r="P36" i="26"/>
  <c r="O36" i="26"/>
  <c r="N36" i="26"/>
  <c r="M36" i="26"/>
  <c r="L36" i="26"/>
  <c r="K36" i="26"/>
  <c r="T35" i="26"/>
  <c r="F35" i="26"/>
  <c r="E35" i="26"/>
  <c r="D35" i="26"/>
  <c r="T34" i="26"/>
  <c r="F34" i="26"/>
  <c r="E34" i="26"/>
  <c r="D34" i="26"/>
  <c r="T33" i="26"/>
  <c r="F33" i="26"/>
  <c r="E33" i="26"/>
  <c r="D33" i="26"/>
  <c r="T32" i="26"/>
  <c r="F32" i="26"/>
  <c r="E32" i="26"/>
  <c r="D32" i="26"/>
  <c r="T31" i="26"/>
  <c r="F31" i="26"/>
  <c r="E31" i="26"/>
  <c r="D31" i="26"/>
  <c r="T30" i="26"/>
  <c r="F30" i="26"/>
  <c r="E30" i="26"/>
  <c r="D30" i="26"/>
  <c r="T29" i="26"/>
  <c r="F29" i="26"/>
  <c r="E29" i="26"/>
  <c r="D29" i="26"/>
  <c r="T28" i="26"/>
  <c r="T36" i="26" s="1"/>
  <c r="F28" i="26"/>
  <c r="E28" i="26"/>
  <c r="D28" i="26"/>
  <c r="B28" i="26"/>
  <c r="M27" i="26"/>
  <c r="K26" i="26"/>
  <c r="S24" i="26"/>
  <c r="R24" i="26"/>
  <c r="Q24" i="26"/>
  <c r="P24" i="26"/>
  <c r="O24" i="26"/>
  <c r="N24" i="26"/>
  <c r="M24" i="26"/>
  <c r="L24" i="26"/>
  <c r="K24" i="26"/>
  <c r="T23" i="26"/>
  <c r="F23" i="26"/>
  <c r="E23" i="26"/>
  <c r="D23" i="26"/>
  <c r="T22" i="26"/>
  <c r="F22" i="26"/>
  <c r="E22" i="26"/>
  <c r="D22" i="26"/>
  <c r="T21" i="26"/>
  <c r="F21" i="26"/>
  <c r="E21" i="26"/>
  <c r="D21" i="26"/>
  <c r="T20" i="26"/>
  <c r="F20" i="26"/>
  <c r="E20" i="26"/>
  <c r="D20" i="26"/>
  <c r="T19" i="26"/>
  <c r="F19" i="26"/>
  <c r="E19" i="26"/>
  <c r="D19" i="26"/>
  <c r="T18" i="26"/>
  <c r="F18" i="26"/>
  <c r="E18" i="26"/>
  <c r="D18" i="26"/>
  <c r="T17" i="26"/>
  <c r="F17" i="26"/>
  <c r="E17" i="26"/>
  <c r="D17" i="26"/>
  <c r="T16" i="26"/>
  <c r="T24" i="26" s="1"/>
  <c r="F16" i="26"/>
  <c r="E16" i="26"/>
  <c r="D16" i="26"/>
  <c r="B16" i="26"/>
  <c r="M15" i="26"/>
  <c r="L15" i="26"/>
  <c r="K14" i="26"/>
  <c r="L3" i="26"/>
  <c r="K3" i="26"/>
  <c r="K2" i="26"/>
  <c r="S2" i="12"/>
  <c r="L123" i="26" s="1"/>
  <c r="R2" i="12"/>
  <c r="K135" i="26" s="1"/>
  <c r="L27" i="26" l="1"/>
  <c r="L51" i="26"/>
  <c r="L75" i="26"/>
  <c r="L99" i="26"/>
  <c r="K15" i="26"/>
  <c r="K27" i="26"/>
  <c r="K39" i="26"/>
  <c r="K51" i="26"/>
  <c r="K63" i="26"/>
  <c r="K75" i="26"/>
  <c r="K87" i="26"/>
  <c r="K99" i="26"/>
  <c r="K111" i="26"/>
  <c r="K123" i="26"/>
  <c r="K10" i="17"/>
  <c r="L9" i="17"/>
  <c r="K9" i="17"/>
  <c r="K8" i="17"/>
  <c r="B4" i="26" l="1"/>
  <c r="K10" i="22"/>
  <c r="I10" i="22"/>
  <c r="K9" i="22"/>
  <c r="I9" i="22"/>
  <c r="C9" i="22"/>
  <c r="K8" i="22"/>
  <c r="I8" i="22"/>
  <c r="K7" i="22"/>
  <c r="I7" i="22"/>
  <c r="C7" i="22"/>
  <c r="K6" i="22"/>
  <c r="I6" i="22"/>
  <c r="K5" i="22"/>
  <c r="I5" i="22"/>
  <c r="C5" i="22"/>
  <c r="M3" i="26"/>
  <c r="J4" i="22"/>
  <c r="K4" i="22"/>
  <c r="L4" i="22"/>
  <c r="J5" i="22"/>
  <c r="L5" i="22"/>
  <c r="J6" i="22"/>
  <c r="L6" i="22"/>
  <c r="J7" i="22"/>
  <c r="L7" i="22"/>
  <c r="J8" i="22"/>
  <c r="L8" i="22"/>
  <c r="J9" i="22"/>
  <c r="L9" i="22"/>
  <c r="J10" i="22"/>
  <c r="L10" i="22"/>
  <c r="J11" i="22"/>
  <c r="K11" i="22"/>
  <c r="L11" i="22"/>
  <c r="J12" i="22"/>
  <c r="K12" i="22"/>
  <c r="L12" i="22"/>
  <c r="J13" i="22"/>
  <c r="K13" i="22"/>
  <c r="L13" i="22"/>
  <c r="J14" i="22"/>
  <c r="K14" i="22"/>
  <c r="L14" i="22"/>
  <c r="I14" i="22"/>
  <c r="I13" i="22"/>
  <c r="I12" i="22"/>
  <c r="I11" i="22"/>
  <c r="I4" i="22"/>
  <c r="F14" i="22"/>
  <c r="F13" i="22"/>
  <c r="F12" i="22"/>
  <c r="F11" i="22"/>
  <c r="F10" i="22"/>
  <c r="F9" i="22"/>
  <c r="F8" i="22"/>
  <c r="F7" i="22"/>
  <c r="F6" i="22"/>
  <c r="F5" i="22"/>
  <c r="F4" i="22"/>
  <c r="C14" i="22"/>
  <c r="C13" i="22"/>
  <c r="C12" i="22"/>
  <c r="C11" i="22"/>
  <c r="C10" i="22"/>
  <c r="C8" i="22"/>
  <c r="C6" i="22"/>
  <c r="C4" i="22"/>
  <c r="M4" i="22" s="1"/>
  <c r="S12" i="26"/>
  <c r="L3" i="22" s="1"/>
  <c r="R12" i="26"/>
  <c r="K3" i="22" s="1"/>
  <c r="Q12" i="26"/>
  <c r="J3" i="22" s="1"/>
  <c r="P12" i="26"/>
  <c r="I3" i="22" s="1"/>
  <c r="O12" i="26"/>
  <c r="F3" i="22" s="1"/>
  <c r="N12" i="26"/>
  <c r="C3" i="22" s="1"/>
  <c r="M12" i="26"/>
  <c r="L12" i="26"/>
  <c r="K12" i="26"/>
  <c r="T11" i="26"/>
  <c r="F11" i="26"/>
  <c r="E11" i="26"/>
  <c r="D11" i="26"/>
  <c r="T10" i="26"/>
  <c r="F10" i="26"/>
  <c r="E10" i="26"/>
  <c r="D10" i="26"/>
  <c r="T9" i="26"/>
  <c r="F9" i="26"/>
  <c r="E9" i="26"/>
  <c r="D9" i="26"/>
  <c r="T8" i="26"/>
  <c r="F8" i="26"/>
  <c r="E8" i="26"/>
  <c r="D8" i="26"/>
  <c r="T7" i="26"/>
  <c r="F7" i="26"/>
  <c r="E7" i="26"/>
  <c r="D7" i="26"/>
  <c r="T6" i="26"/>
  <c r="F6" i="26"/>
  <c r="E6" i="26"/>
  <c r="D6" i="26"/>
  <c r="T5" i="26"/>
  <c r="F5" i="26"/>
  <c r="E5" i="26"/>
  <c r="D5" i="26"/>
  <c r="T4" i="26"/>
  <c r="T12" i="26" s="1"/>
  <c r="F4" i="26"/>
  <c r="E4" i="26"/>
  <c r="D4" i="26"/>
  <c r="M13" i="22" l="1"/>
  <c r="M11" i="22"/>
  <c r="M10" i="22"/>
  <c r="M9" i="22"/>
  <c r="M5" i="22"/>
  <c r="M14" i="22"/>
  <c r="M12" i="22"/>
  <c r="M8" i="22"/>
  <c r="M6" i="22"/>
  <c r="M3" i="22"/>
  <c r="M7" i="22"/>
  <c r="F15" i="22"/>
  <c r="F20" i="22"/>
  <c r="J144" i="25" l="1"/>
  <c r="I144" i="25"/>
  <c r="K143" i="25"/>
  <c r="K142" i="25"/>
  <c r="K141" i="25"/>
  <c r="K140" i="25"/>
  <c r="K139" i="25"/>
  <c r="K138" i="25"/>
  <c r="K137" i="25"/>
  <c r="K136" i="25"/>
  <c r="K144" i="25" s="1"/>
  <c r="F21" i="24" s="1"/>
  <c r="J132" i="25"/>
  <c r="I132" i="25"/>
  <c r="K131" i="25"/>
  <c r="K130" i="25"/>
  <c r="K129" i="25"/>
  <c r="K128" i="25"/>
  <c r="K127" i="25"/>
  <c r="K126" i="25"/>
  <c r="K125" i="25"/>
  <c r="K124" i="25"/>
  <c r="K132" i="25" s="1"/>
  <c r="F20" i="24" s="1"/>
  <c r="J120" i="25"/>
  <c r="I120" i="25"/>
  <c r="K119" i="25"/>
  <c r="K118" i="25"/>
  <c r="K117" i="25"/>
  <c r="K116" i="25"/>
  <c r="K115" i="25"/>
  <c r="K114" i="25"/>
  <c r="K113" i="25"/>
  <c r="K112" i="25"/>
  <c r="J108" i="25"/>
  <c r="I108" i="25"/>
  <c r="K107" i="25"/>
  <c r="K106" i="25"/>
  <c r="K105" i="25"/>
  <c r="K104" i="25"/>
  <c r="K103" i="25"/>
  <c r="K102" i="25"/>
  <c r="K101" i="25"/>
  <c r="K100" i="25"/>
  <c r="K108" i="25" s="1"/>
  <c r="F17" i="24" s="1"/>
  <c r="J96" i="25"/>
  <c r="I96" i="25"/>
  <c r="K95" i="25"/>
  <c r="K94" i="25"/>
  <c r="K93" i="25"/>
  <c r="K92" i="25"/>
  <c r="K91" i="25"/>
  <c r="K90" i="25"/>
  <c r="K89" i="25"/>
  <c r="K88" i="25"/>
  <c r="K96" i="25" s="1"/>
  <c r="F16" i="24" s="1"/>
  <c r="J84" i="25"/>
  <c r="I84" i="25"/>
  <c r="K83" i="25"/>
  <c r="K82" i="25"/>
  <c r="K81" i="25"/>
  <c r="K80" i="25"/>
  <c r="K79" i="25"/>
  <c r="K78" i="25"/>
  <c r="K77" i="25"/>
  <c r="K76" i="25"/>
  <c r="J72" i="25"/>
  <c r="I72" i="25"/>
  <c r="K71" i="25"/>
  <c r="K70" i="25"/>
  <c r="K69" i="25"/>
  <c r="K68" i="25"/>
  <c r="K67" i="25"/>
  <c r="K66" i="25"/>
  <c r="K65" i="25"/>
  <c r="K64" i="25"/>
  <c r="K72" i="25" s="1"/>
  <c r="F13" i="24" s="1"/>
  <c r="J60" i="25"/>
  <c r="I60" i="25"/>
  <c r="K59" i="25"/>
  <c r="K58" i="25"/>
  <c r="K57" i="25"/>
  <c r="K56" i="25"/>
  <c r="K55" i="25"/>
  <c r="K54" i="25"/>
  <c r="K53" i="25"/>
  <c r="K52" i="25"/>
  <c r="J48" i="25"/>
  <c r="I48" i="25"/>
  <c r="K47" i="25"/>
  <c r="K46" i="25"/>
  <c r="K45" i="25"/>
  <c r="K44" i="25"/>
  <c r="K43" i="25"/>
  <c r="K42" i="25"/>
  <c r="K41" i="25"/>
  <c r="K40" i="25"/>
  <c r="K48" i="25" s="1"/>
  <c r="F11" i="24" s="1"/>
  <c r="J36" i="25"/>
  <c r="I36" i="25"/>
  <c r="K35" i="25"/>
  <c r="K34" i="25"/>
  <c r="K33" i="25"/>
  <c r="K32" i="25"/>
  <c r="K31" i="25"/>
  <c r="K30" i="25"/>
  <c r="K29" i="25"/>
  <c r="K28" i="25"/>
  <c r="K36" i="25" s="1"/>
  <c r="F9" i="24" s="1"/>
  <c r="J24" i="25"/>
  <c r="I24" i="25"/>
  <c r="K23" i="25"/>
  <c r="K22" i="25"/>
  <c r="K21" i="25"/>
  <c r="K20" i="25"/>
  <c r="K19" i="25"/>
  <c r="K18" i="25"/>
  <c r="K17" i="25"/>
  <c r="K16" i="25"/>
  <c r="K5" i="25"/>
  <c r="K6" i="25"/>
  <c r="K7" i="25"/>
  <c r="K8" i="25"/>
  <c r="K9" i="25"/>
  <c r="K10" i="25"/>
  <c r="K11" i="25"/>
  <c r="K4" i="25"/>
  <c r="J12" i="25"/>
  <c r="I12" i="25"/>
  <c r="K120" i="25" l="1"/>
  <c r="F19" i="24" s="1"/>
  <c r="F22" i="24" s="1"/>
  <c r="K84" i="25"/>
  <c r="K60" i="25"/>
  <c r="F12" i="24" s="1"/>
  <c r="F14" i="24" s="1"/>
  <c r="K24" i="25"/>
  <c r="F8" i="24" s="1"/>
  <c r="K12" i="25"/>
  <c r="F7" i="24" s="1"/>
  <c r="F15" i="24"/>
  <c r="F18" i="24" s="1"/>
  <c r="F10" i="24" l="1"/>
  <c r="F24" i="24"/>
  <c r="J25" i="22" l="1"/>
  <c r="I25" i="22"/>
  <c r="F25" i="22"/>
  <c r="C25" i="22"/>
  <c r="J24" i="22"/>
  <c r="I24" i="22"/>
  <c r="F24" i="22"/>
  <c r="C24" i="22"/>
  <c r="J23" i="22"/>
  <c r="I23" i="22"/>
  <c r="F23" i="22"/>
  <c r="C23" i="22"/>
  <c r="J22" i="22"/>
  <c r="I22" i="22"/>
  <c r="F22" i="22"/>
  <c r="C22" i="22"/>
  <c r="J21" i="22"/>
  <c r="I21" i="22"/>
  <c r="F21" i="22"/>
  <c r="C21" i="22"/>
  <c r="J20" i="22"/>
  <c r="J27" i="22" s="1"/>
  <c r="I20" i="22"/>
  <c r="I27" i="22" s="1"/>
  <c r="C20" i="22"/>
  <c r="F27" i="22" l="1"/>
  <c r="K25" i="22"/>
  <c r="K24" i="22"/>
  <c r="K22" i="22"/>
  <c r="C27" i="22"/>
  <c r="K23" i="22"/>
  <c r="K21" i="22"/>
  <c r="K20" i="22"/>
  <c r="C15" i="22" l="1"/>
  <c r="L15" i="22"/>
  <c r="K15" i="22"/>
  <c r="J15" i="22"/>
  <c r="I15" i="22"/>
  <c r="H3" i="22" l="1"/>
  <c r="C16" i="24"/>
  <c r="D16" i="24" s="1"/>
  <c r="C13" i="24"/>
  <c r="D13" i="24" s="1"/>
  <c r="C8" i="24"/>
  <c r="D8" i="24" s="1"/>
  <c r="C21" i="24"/>
  <c r="D21" i="24" s="1"/>
  <c r="C11" i="24"/>
  <c r="D11" i="24" s="1"/>
  <c r="E21" i="24" l="1"/>
  <c r="G21" i="24" s="1"/>
  <c r="E13" i="24"/>
  <c r="G13" i="24" s="1"/>
  <c r="E11" i="24"/>
  <c r="G11" i="24" s="1"/>
  <c r="E8" i="24"/>
  <c r="G8" i="24" s="1"/>
  <c r="E16" i="24"/>
  <c r="G16" i="24" s="1"/>
  <c r="C12" i="24"/>
  <c r="D12" i="24" s="1"/>
  <c r="C17" i="24"/>
  <c r="D17" i="24" s="1"/>
  <c r="C7" i="24"/>
  <c r="C9" i="24"/>
  <c r="D9" i="24" s="1"/>
  <c r="C15" i="24"/>
  <c r="C20" i="24"/>
  <c r="C19" i="24"/>
  <c r="D19" i="24" s="1"/>
  <c r="E19" i="24" s="1"/>
  <c r="G19" i="24" s="1"/>
  <c r="M15" i="22"/>
  <c r="C18" i="24" l="1"/>
  <c r="H13" i="24"/>
  <c r="E12" i="24"/>
  <c r="G12" i="24" s="1"/>
  <c r="H11" i="24"/>
  <c r="E9" i="24"/>
  <c r="G9" i="24" s="1"/>
  <c r="E17" i="24"/>
  <c r="G17" i="24" s="1"/>
  <c r="H17" i="24" s="1"/>
  <c r="E14" i="24"/>
  <c r="N9" i="22"/>
  <c r="N14" i="22"/>
  <c r="N13" i="22"/>
  <c r="N7" i="22"/>
  <c r="N8" i="22"/>
  <c r="N5" i="22"/>
  <c r="N6" i="22"/>
  <c r="D15" i="24"/>
  <c r="N12" i="22"/>
  <c r="N4" i="22"/>
  <c r="N11" i="22"/>
  <c r="N3" i="22"/>
  <c r="N10" i="22"/>
  <c r="C24" i="24"/>
  <c r="D20" i="24"/>
  <c r="C22" i="24"/>
  <c r="H19" i="24"/>
  <c r="C14" i="24"/>
  <c r="C10" i="24"/>
  <c r="D7" i="24"/>
  <c r="D14" i="24"/>
  <c r="H9" i="24"/>
  <c r="I26" i="17"/>
  <c r="E20" i="24" l="1"/>
  <c r="H12" i="24"/>
  <c r="G14" i="24"/>
  <c r="D10" i="24"/>
  <c r="E7" i="24"/>
  <c r="G7" i="24" s="1"/>
  <c r="E15" i="24"/>
  <c r="D22" i="24"/>
  <c r="D18" i="24"/>
  <c r="D24" i="24"/>
  <c r="G10" i="24"/>
  <c r="N15" i="22"/>
  <c r="E18" i="24" l="1"/>
  <c r="G15" i="24"/>
  <c r="E22" i="24"/>
  <c r="G20" i="24"/>
  <c r="H20" i="24"/>
  <c r="H15" i="24"/>
  <c r="E10" i="24"/>
  <c r="E24" i="24"/>
  <c r="H8" i="24"/>
  <c r="G24" i="24"/>
  <c r="P23" i="20"/>
  <c r="J23" i="20"/>
  <c r="D23" i="20"/>
  <c r="N22" i="20"/>
  <c r="H22" i="20"/>
  <c r="B22" i="20"/>
  <c r="N21" i="20"/>
  <c r="H21" i="20"/>
  <c r="B21" i="20"/>
  <c r="P12" i="20"/>
  <c r="J12" i="20"/>
  <c r="D12" i="20"/>
  <c r="N11" i="20"/>
  <c r="H11" i="20"/>
  <c r="B11" i="20"/>
  <c r="N10" i="20"/>
  <c r="H10" i="20"/>
  <c r="B10" i="20"/>
  <c r="C9" i="16"/>
  <c r="C10" i="16"/>
  <c r="E19" i="17"/>
  <c r="B19" i="17"/>
  <c r="H21" i="24" l="1"/>
  <c r="G22" i="24"/>
  <c r="G18" i="24"/>
  <c r="H16" i="24"/>
  <c r="G40" i="17"/>
  <c r="L35" i="17"/>
  <c r="L37" i="17" l="1"/>
  <c r="K27" i="22"/>
</calcChain>
</file>

<file path=xl/sharedStrings.xml><?xml version="1.0" encoding="utf-8"?>
<sst xmlns="http://schemas.openxmlformats.org/spreadsheetml/2006/main" count="468" uniqueCount="126">
  <si>
    <t>Date</t>
  </si>
  <si>
    <t>Facture n°</t>
  </si>
  <si>
    <t>Prix unitaire</t>
  </si>
  <si>
    <t>Montant</t>
  </si>
  <si>
    <t>Détail de la facturation :</t>
  </si>
  <si>
    <t>:</t>
  </si>
  <si>
    <t>Total à payer</t>
  </si>
  <si>
    <t>Date de Facturation</t>
  </si>
  <si>
    <t>N° de Facture</t>
  </si>
  <si>
    <t>Clients</t>
  </si>
  <si>
    <t>%</t>
  </si>
  <si>
    <t>Adresse</t>
  </si>
  <si>
    <t>Adresse de messagerie</t>
  </si>
  <si>
    <t>Société</t>
  </si>
  <si>
    <t>Ville</t>
  </si>
  <si>
    <t>Code postal</t>
  </si>
  <si>
    <t>Page Web</t>
  </si>
  <si>
    <t>Service</t>
  </si>
  <si>
    <t>Montant déjà réglé</t>
  </si>
  <si>
    <t>N° de Client</t>
  </si>
  <si>
    <t>N° Clients</t>
  </si>
  <si>
    <t>CH</t>
  </si>
  <si>
    <t>VIR</t>
  </si>
  <si>
    <t>PAYE LE</t>
  </si>
  <si>
    <t>ACQUITEE</t>
  </si>
  <si>
    <t>PP</t>
  </si>
  <si>
    <t>RELANCE</t>
  </si>
  <si>
    <t xml:space="preserve">1ere </t>
  </si>
  <si>
    <t xml:space="preserve">2ème </t>
  </si>
  <si>
    <t xml:space="preserve">3ème </t>
  </si>
  <si>
    <t>N° Client</t>
  </si>
  <si>
    <t>Téléphone</t>
  </si>
  <si>
    <t>FAX</t>
  </si>
  <si>
    <t>Pays</t>
  </si>
  <si>
    <t>-</t>
  </si>
  <si>
    <t>Facture</t>
  </si>
  <si>
    <t>Relance</t>
  </si>
  <si>
    <t>Date Réponse</t>
  </si>
  <si>
    <t>Date Envoi</t>
  </si>
  <si>
    <t>Fax</t>
  </si>
  <si>
    <t>Adresse mail</t>
  </si>
  <si>
    <t>Site internet</t>
  </si>
  <si>
    <t>Nom de la personne</t>
  </si>
  <si>
    <t>Catégorie</t>
  </si>
  <si>
    <t>Code Postal</t>
  </si>
  <si>
    <t>France</t>
  </si>
  <si>
    <t>Produit facturé</t>
  </si>
  <si>
    <t>Référence contrat</t>
  </si>
  <si>
    <t>Feuille des Tarifs</t>
  </si>
  <si>
    <t>Tarifs</t>
  </si>
  <si>
    <t>Jusqu'à</t>
  </si>
  <si>
    <t>de</t>
  </si>
  <si>
    <t>à</t>
  </si>
  <si>
    <t>Supérieur à</t>
  </si>
  <si>
    <t>TOTAL</t>
  </si>
  <si>
    <t>Paris</t>
  </si>
  <si>
    <t>Nom du contact</t>
  </si>
  <si>
    <t>T.V.A. non applicable art. 293 B du CGI</t>
  </si>
  <si>
    <t>Date limite de règlement :</t>
  </si>
  <si>
    <t>Taux des pénalités de retard :</t>
  </si>
  <si>
    <t>Taux d'escompte si paiement sous 15 jours :</t>
  </si>
  <si>
    <t>Le règlement peut s'effectuer soit par :</t>
  </si>
  <si>
    <t>° Chèque, à l'ordre de Mr ROSSIGNOL Fabien</t>
  </si>
  <si>
    <t>1,5 fois le taux en vigeur, basé sur la date de cette facture</t>
  </si>
  <si>
    <t>Total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</si>
  <si>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</si>
  <si>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</si>
  <si>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</si>
  <si>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</si>
  <si>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</si>
  <si>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</si>
  <si>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</si>
  <si>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</si>
  <si>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</si>
  <si>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</si>
  <si>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</si>
  <si>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</si>
  <si>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Facturation</t>
  </si>
  <si>
    <t>TOTAL Mensuel</t>
  </si>
  <si>
    <t>Pourcentage</t>
  </si>
  <si>
    <t>Client</t>
  </si>
  <si>
    <t>N° Facture</t>
  </si>
  <si>
    <t>Nombre de factures</t>
  </si>
  <si>
    <t>Différence</t>
  </si>
  <si>
    <t>Recettes</t>
  </si>
  <si>
    <t>Dépenses</t>
  </si>
  <si>
    <t>NET</t>
  </si>
  <si>
    <t>Année</t>
  </si>
  <si>
    <t>Bilan de l'année 2012</t>
  </si>
  <si>
    <t>TRIMESTRE</t>
  </si>
  <si>
    <t>Aout</t>
  </si>
  <si>
    <t>Fournisseur</t>
  </si>
  <si>
    <t>Désignation</t>
  </si>
  <si>
    <t>Prix</t>
  </si>
  <si>
    <t>Quantité</t>
  </si>
  <si>
    <t>Téléphone     :</t>
  </si>
  <si>
    <t>Adresse email :</t>
  </si>
  <si>
    <t xml:space="preserve">   </t>
  </si>
  <si>
    <t>° Virement, dont vous trouverez les coordonnées ci après :</t>
  </si>
  <si>
    <t>Président</t>
  </si>
  <si>
    <t>Tx imposition</t>
  </si>
  <si>
    <t>SOMMAIRE</t>
  </si>
  <si>
    <t>Secteur</t>
  </si>
  <si>
    <t xml:space="preserve">                                     </t>
  </si>
  <si>
    <t>Charges Sociales</t>
  </si>
  <si>
    <t>Impôt</t>
  </si>
  <si>
    <t>MICROSOFT France</t>
  </si>
  <si>
    <t>www.microsoft.fr</t>
  </si>
  <si>
    <t>Nb vendu</t>
  </si>
  <si>
    <t>A</t>
  </si>
  <si>
    <t>B</t>
  </si>
  <si>
    <t>C</t>
  </si>
  <si>
    <t>D</t>
  </si>
  <si>
    <t>E</t>
  </si>
  <si>
    <t>F</t>
  </si>
  <si>
    <t>Cli001</t>
  </si>
  <si>
    <t>Info</t>
  </si>
  <si>
    <t>Bill Gates</t>
  </si>
  <si>
    <t>Bilou@microsoft.com</t>
  </si>
  <si>
    <t>00.00.00.00.00</t>
  </si>
  <si>
    <t>rue</t>
  </si>
  <si>
    <t>Slogan</t>
  </si>
  <si>
    <t>Vendus</t>
  </si>
  <si>
    <t>Proposé</t>
  </si>
  <si>
    <t>Produits</t>
  </si>
  <si>
    <t>Produit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</si>
</sst>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7">
    <numFmt numFmtId="7" formatCode="#,##0.00\ &quot;€&quot;;\-#,##0.00\ &quot;€&quot;"/>
    <numFmt numFmtId="8" formatCode="#,##0.00\ &quot;€&quot;;[Red]\-#,##0.00\ &quot;€&quot;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(&quot;$&quot;* #,##0.00_);_(&quot;$&quot;* \(#,##0.00\);_(&quot;$&quot;* &quot;-&quot;??_);_(@_)"/>
    <numFmt numFmtId="165" formatCode="_-* #,##0.00\ [$€-40C]_-;\-* #,##0.00\ [$€-40C]_-;_-* &quot;-&quot;??\ [$€-40C]_-;_-@_-"/>
    <numFmt numFmtId="166" formatCode="d/mm/yyyy;@"/>
    <numFmt numFmtId="167" formatCode="0000"/>
    <numFmt numFmtId="168" formatCode="dd\-mm\-yyyy;@"/>
    <numFmt numFmtId="169" formatCode="0000000000"/>
    <numFmt numFmtId="170" formatCode="00.00.00.00.00"/>
    <numFmt numFmtId="171" formatCode="0.0%"/>
    <numFmt numFmtId="172" formatCode="dd/mm/yy;@"/>
    <numFmt numFmtId="173" formatCode="#,##0.00\ &quot;€&quot;"/>
    <numFmt numFmtId="174" formatCode="h:mm;@"/>
    <numFmt numFmtId="175" formatCode="00\.00\.00\.00\.00"/>
  </numFmts>
  <fonts count="55" x14ac:knownFonts="1">
    <font>
      <sz val="10"/>
      <name val="Arial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i/>
      <sz val="10"/>
      <color indexed="16"/>
      <name val="Arial"/>
      <family val="2"/>
    </font>
    <font>
      <sz val="10"/>
      <color indexed="57"/>
      <name val="Arial"/>
      <family val="2"/>
    </font>
    <font>
      <sz val="12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name val="Arial"/>
      <family val="1"/>
    </font>
    <font>
      <b/>
      <sz val="9"/>
      <color indexed="9"/>
      <name val="Arial"/>
      <family val="2"/>
    </font>
    <font>
      <sz val="10"/>
      <color indexed="63"/>
      <name val="Arial"/>
      <family val="2"/>
    </font>
    <font>
      <b/>
      <sz val="10"/>
      <color indexed="9"/>
      <name val="Arial"/>
      <family val="2"/>
    </font>
    <font>
      <sz val="11"/>
      <color indexed="8"/>
      <name val="Calibri"/>
      <family val="2"/>
    </font>
    <font>
      <sz val="10"/>
      <color indexed="8"/>
      <name val="Arial"/>
      <family val="2"/>
    </font>
    <font>
      <sz val="12"/>
      <color indexed="10"/>
      <name val="Arial"/>
      <family val="2"/>
    </font>
    <font>
      <sz val="11"/>
      <name val="Calibri"/>
      <family val="2"/>
    </font>
    <font>
      <b/>
      <sz val="10"/>
      <color indexed="9"/>
      <name val="Arial"/>
      <family val="2"/>
    </font>
    <font>
      <sz val="10"/>
      <color indexed="63"/>
      <name val="Arial"/>
      <family val="2"/>
    </font>
    <font>
      <sz val="18"/>
      <name val="Arial"/>
      <family val="2"/>
    </font>
    <font>
      <b/>
      <sz val="48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1"/>
      <color theme="1"/>
      <name val="Arial"/>
      <family val="2"/>
    </font>
    <font>
      <b/>
      <sz val="12"/>
      <name val="Arial"/>
      <family val="2"/>
    </font>
    <font>
      <sz val="11"/>
      <color theme="1"/>
      <name val="Arial"/>
      <family val="2"/>
      <scheme val="minor"/>
    </font>
    <font>
      <sz val="11"/>
      <name val="Arial"/>
      <family val="2"/>
    </font>
    <font>
      <i/>
      <u/>
      <sz val="11"/>
      <name val="Arial"/>
      <family val="2"/>
    </font>
    <font>
      <b/>
      <sz val="11"/>
      <color theme="1"/>
      <name val="Arial"/>
      <family val="2"/>
      <scheme val="minor"/>
    </font>
    <font>
      <sz val="11"/>
      <color theme="0"/>
      <name val="Arial"/>
      <family val="2"/>
      <scheme val="minor"/>
    </font>
    <font>
      <b/>
      <sz val="20"/>
      <color theme="1"/>
      <name val="Book Antiqua"/>
      <family val="1"/>
    </font>
    <font>
      <b/>
      <sz val="20"/>
      <color theme="1"/>
      <name val="Arial"/>
      <family val="2"/>
      <scheme val="minor"/>
    </font>
    <font>
      <b/>
      <sz val="11"/>
      <color theme="1"/>
      <name val="Book Antiqua"/>
      <family val="1"/>
    </font>
    <font>
      <u/>
      <sz val="11"/>
      <color theme="10"/>
      <name val="Calibri"/>
      <family val="2"/>
    </font>
    <font>
      <sz val="22"/>
      <color theme="0"/>
      <name val="Arial"/>
      <family val="2"/>
      <scheme val="minor"/>
    </font>
    <font>
      <sz val="9"/>
      <color theme="0"/>
      <name val="Arial"/>
      <family val="2"/>
      <scheme val="minor"/>
    </font>
    <font>
      <sz val="9"/>
      <color theme="1"/>
      <name val="Arial"/>
      <family val="2"/>
      <scheme val="minor"/>
    </font>
    <font>
      <b/>
      <sz val="9"/>
      <color theme="1"/>
      <name val="Arial"/>
      <family val="2"/>
      <scheme val="minor"/>
    </font>
    <font>
      <u/>
      <sz val="10"/>
      <color theme="10"/>
      <name val="Arial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theme="1"/>
      <name val="Arial"/>
      <family val="2"/>
      <scheme val="major"/>
    </font>
    <font>
      <sz val="11"/>
      <name val="Arial"/>
      <family val="2"/>
      <scheme val="major"/>
    </font>
    <font>
      <sz val="11"/>
      <color rgb="FF6600FF"/>
      <name val="Arial"/>
      <family val="2"/>
      <scheme val="major"/>
    </font>
    <font>
      <sz val="11"/>
      <color theme="1"/>
      <name val="Calibri"/>
      <family val="2"/>
    </font>
    <font>
      <b/>
      <sz val="12"/>
      <color rgb="FF000000"/>
      <name val="Calibri"/>
      <family val="2"/>
    </font>
    <font>
      <b/>
      <sz val="20"/>
      <color rgb="FF000000"/>
      <name val="Calibri"/>
      <family val="2"/>
    </font>
    <font>
      <b/>
      <sz val="11"/>
      <color rgb="FF6600FF"/>
      <name val="Arial"/>
      <family val="2"/>
      <scheme val="minor"/>
    </font>
    <font>
      <b/>
      <sz val="11"/>
      <color rgb="FF6600FF"/>
      <name val="Calibri"/>
      <family val="2"/>
    </font>
    <font>
      <sz val="11"/>
      <color rgb="FF6600FF"/>
      <name val="Arial"/>
      <family val="2"/>
      <scheme val="minor"/>
    </font>
    <font>
      <b/>
      <sz val="30"/>
      <name val="Arial"/>
      <family val="2"/>
    </font>
    <font>
      <sz val="11"/>
      <color rgb="FF92D050"/>
      <name val="Arial"/>
      <family val="2"/>
      <scheme val="major"/>
    </font>
    <font>
      <sz val="11"/>
      <color rgb="FF00B050"/>
      <name val="Arial"/>
      <family val="2"/>
      <scheme val="major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4"/>
        <bgColor indexed="54"/>
      </patternFill>
    </fill>
    <fill>
      <patternFill patternType="solid">
        <fgColor indexed="22"/>
        <bgColor indexed="0"/>
      </patternFill>
    </fill>
    <fill>
      <patternFill patternType="solid">
        <fgColor indexed="54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45"/>
      </patternFill>
    </fill>
    <fill>
      <patternFill patternType="solid">
        <fgColor rgb="FFFFFF00"/>
        <bgColor indexed="64"/>
      </patternFill>
    </fill>
    <fill>
      <patternFill patternType="solid">
        <fgColor theme="4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B7DEE8"/>
        <bgColor rgb="FF000000"/>
      </patternFill>
    </fill>
    <fill>
      <patternFill patternType="solid">
        <fgColor rgb="FFDA9694"/>
        <bgColor rgb="FF000000"/>
      </patternFill>
    </fill>
    <fill>
      <patternFill patternType="solid">
        <fgColor rgb="FFFABF8F"/>
        <bgColor rgb="FF000000"/>
      </patternFill>
    </fill>
    <fill>
      <patternFill patternType="solid">
        <fgColor rgb="FFDAEEF3"/>
        <bgColor rgb="FF000000"/>
      </patternFill>
    </fill>
    <fill>
      <patternFill patternType="solid">
        <fgColor rgb="FFE6B8B7"/>
        <bgColor rgb="FF000000"/>
      </patternFill>
    </fill>
    <fill>
      <patternFill patternType="solid">
        <fgColor rgb="FFFCD5B4"/>
        <bgColor rgb="FF000000"/>
      </patternFill>
    </fill>
    <fill>
      <patternFill patternType="solid">
        <fgColor rgb="FF8DB4E2"/>
        <bgColor rgb="FF000000"/>
      </patternFill>
    </fill>
  </fills>
  <borders count="117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22"/>
      </bottom>
      <diagonal/>
    </border>
    <border>
      <left style="thin">
        <color indexed="9"/>
      </left>
      <right/>
      <top style="thick">
        <color indexed="9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22"/>
      </left>
      <right/>
      <top/>
      <bottom style="medium">
        <color indexed="22"/>
      </bottom>
      <diagonal/>
    </border>
    <border>
      <left/>
      <right style="medium">
        <color indexed="22"/>
      </right>
      <top/>
      <bottom style="medium">
        <color indexed="22"/>
      </bottom>
      <diagonal/>
    </border>
    <border>
      <left style="thin">
        <color indexed="55"/>
      </left>
      <right/>
      <top/>
      <bottom/>
      <diagonal/>
    </border>
    <border>
      <left/>
      <right style="thin">
        <color indexed="55"/>
      </right>
      <top/>
      <bottom/>
      <diagonal/>
    </border>
    <border>
      <left style="thin">
        <color indexed="47"/>
      </left>
      <right/>
      <top/>
      <bottom/>
      <diagonal/>
    </border>
    <border>
      <left/>
      <right style="thin">
        <color indexed="47"/>
      </right>
      <top/>
      <bottom/>
      <diagonal/>
    </border>
    <border>
      <left/>
      <right/>
      <top style="thick">
        <color indexed="9"/>
      </top>
      <bottom/>
      <diagonal/>
    </border>
    <border>
      <left/>
      <right/>
      <top style="medium">
        <color indexed="9"/>
      </top>
      <bottom/>
      <diagonal/>
    </border>
    <border>
      <left style="thin">
        <color indexed="9"/>
      </left>
      <right/>
      <top style="thin">
        <color indexed="9"/>
      </top>
      <bottom/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9"/>
      </left>
      <right/>
      <top style="medium">
        <color indexed="9"/>
      </top>
      <bottom style="medium">
        <color indexed="9"/>
      </bottom>
      <diagonal/>
    </border>
    <border>
      <left/>
      <right style="medium">
        <color indexed="9"/>
      </right>
      <top style="medium">
        <color indexed="9"/>
      </top>
      <bottom style="medium">
        <color indexed="9"/>
      </bottom>
      <diagonal/>
    </border>
    <border>
      <left/>
      <right style="thin">
        <color indexed="9"/>
      </right>
      <top style="thick">
        <color indexed="9"/>
      </top>
      <bottom/>
      <diagonal/>
    </border>
    <border>
      <left/>
      <right style="medium">
        <color indexed="9"/>
      </right>
      <top/>
      <bottom/>
      <diagonal/>
    </border>
    <border>
      <left/>
      <right/>
      <top style="medium">
        <color indexed="9"/>
      </top>
      <bottom style="medium">
        <color indexed="9"/>
      </bottom>
      <diagonal/>
    </border>
    <border>
      <left style="thin">
        <color indexed="47"/>
      </left>
      <right/>
      <top style="thin">
        <color indexed="47"/>
      </top>
      <bottom/>
      <diagonal/>
    </border>
    <border>
      <left style="medium">
        <color indexed="9"/>
      </left>
      <right/>
      <top/>
      <bottom style="thick">
        <color indexed="9"/>
      </bottom>
      <diagonal/>
    </border>
    <border>
      <left/>
      <right style="medium">
        <color indexed="9"/>
      </right>
      <top/>
      <bottom style="thick">
        <color indexed="9"/>
      </bottom>
      <diagonal/>
    </border>
    <border>
      <left style="medium">
        <color indexed="9"/>
      </left>
      <right/>
      <top style="thick">
        <color indexed="9"/>
      </top>
      <bottom style="medium">
        <color indexed="9"/>
      </bottom>
      <diagonal/>
    </border>
    <border>
      <left/>
      <right style="medium">
        <color indexed="9"/>
      </right>
      <top style="thick">
        <color indexed="9"/>
      </top>
      <bottom style="medium">
        <color indexed="9"/>
      </bottom>
      <diagonal/>
    </border>
    <border>
      <left/>
      <right/>
      <top style="thin">
        <color indexed="47"/>
      </top>
      <bottom/>
      <diagonal/>
    </border>
    <border>
      <left/>
      <right style="thin">
        <color indexed="47"/>
      </right>
      <top style="thin">
        <color indexed="47"/>
      </top>
      <bottom/>
      <diagonal/>
    </border>
    <border>
      <left style="thin">
        <color indexed="47"/>
      </left>
      <right/>
      <top/>
      <bottom style="thin">
        <color indexed="47"/>
      </bottom>
      <diagonal/>
    </border>
    <border>
      <left/>
      <right/>
      <top/>
      <bottom style="thin">
        <color indexed="47"/>
      </bottom>
      <diagonal/>
    </border>
    <border>
      <left/>
      <right style="thin">
        <color indexed="47"/>
      </right>
      <top/>
      <bottom style="thin">
        <color indexed="47"/>
      </bottom>
      <diagonal/>
    </border>
    <border>
      <left/>
      <right/>
      <top style="thick">
        <color indexed="9"/>
      </top>
      <bottom style="medium">
        <color indexed="9"/>
      </bottom>
      <diagonal/>
    </border>
    <border>
      <left style="thin">
        <color indexed="55"/>
      </left>
      <right/>
      <top style="thin">
        <color indexed="55"/>
      </top>
      <bottom style="thin">
        <color indexed="55"/>
      </bottom>
      <diagonal/>
    </border>
    <border>
      <left/>
      <right/>
      <top style="thin">
        <color indexed="55"/>
      </top>
      <bottom style="thin">
        <color indexed="55"/>
      </bottom>
      <diagonal/>
    </border>
    <border>
      <left/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/>
      <right/>
      <top/>
      <bottom style="thin">
        <color indexed="22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9"/>
      </left>
      <right/>
      <top style="thick">
        <color indexed="9"/>
      </top>
      <bottom style="thick">
        <color indexed="9"/>
      </bottom>
      <diagonal/>
    </border>
    <border>
      <left/>
      <right style="thin">
        <color indexed="9"/>
      </right>
      <top style="thick">
        <color indexed="9"/>
      </top>
      <bottom style="thick">
        <color indexed="9"/>
      </bottom>
      <diagonal/>
    </border>
    <border>
      <left style="thin">
        <color indexed="9"/>
      </left>
      <right/>
      <top style="medium">
        <color indexed="9"/>
      </top>
      <bottom style="thick">
        <color indexed="9"/>
      </bottom>
      <diagonal/>
    </border>
    <border>
      <left/>
      <right style="thin">
        <color indexed="9"/>
      </right>
      <top style="medium">
        <color indexed="9"/>
      </top>
      <bottom style="thick">
        <color indexed="9"/>
      </bottom>
      <diagonal/>
    </border>
    <border>
      <left/>
      <right style="thin">
        <color indexed="9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</borders>
  <cellStyleXfs count="13">
    <xf numFmtId="0" fontId="0" fillId="0" borderId="0"/>
    <xf numFmtId="43" fontId="2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25" fillId="0" borderId="0"/>
    <xf numFmtId="0" fontId="16" fillId="0" borderId="0"/>
    <xf numFmtId="9" fontId="3" fillId="0" borderId="0" applyFont="0" applyFill="0" applyBorder="0" applyAlignment="0" applyProtection="0"/>
    <xf numFmtId="0" fontId="31" fillId="10" borderId="0" applyNumberFormat="0" applyBorder="0" applyAlignment="0" applyProtection="0"/>
    <xf numFmtId="0" fontId="31" fillId="11" borderId="0" applyNumberFormat="0" applyBorder="0" applyAlignment="0" applyProtection="0"/>
    <xf numFmtId="0" fontId="2" fillId="0" borderId="0"/>
    <xf numFmtId="0" fontId="35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459">
    <xf numFmtId="0" fontId="0" fillId="0" borderId="0" xfId="0"/>
    <xf numFmtId="0" fontId="0" fillId="0" borderId="0" xfId="0" applyAlignment="1" applyProtection="1">
      <alignment horizontal="left" indent="1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Border="1" applyAlignment="1" applyProtection="1">
      <alignment horizontal="left" indent="1"/>
      <protection locked="0"/>
    </xf>
    <xf numFmtId="0" fontId="8" fillId="2" borderId="0" xfId="0" applyFont="1" applyFill="1" applyBorder="1" applyAlignment="1" applyProtection="1">
      <protection locked="0"/>
    </xf>
    <xf numFmtId="0" fontId="6" fillId="0" borderId="0" xfId="0" applyFont="1" applyFill="1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left" vertical="top" indent="1"/>
      <protection locked="0"/>
    </xf>
    <xf numFmtId="0" fontId="0" fillId="0" borderId="0" xfId="0" applyAlignment="1" applyProtection="1">
      <alignment horizontal="left" vertical="top" indent="1"/>
      <protection locked="0"/>
    </xf>
    <xf numFmtId="0" fontId="4" fillId="0" borderId="0" xfId="0" applyFont="1" applyAlignment="1" applyProtection="1">
      <alignment horizontal="left" indent="1"/>
      <protection locked="0"/>
    </xf>
    <xf numFmtId="0" fontId="4" fillId="0" borderId="0" xfId="0" applyFont="1" applyAlignment="1" applyProtection="1">
      <alignment horizontal="center"/>
      <protection locked="0"/>
    </xf>
    <xf numFmtId="0" fontId="0" fillId="0" borderId="0" xfId="0" applyAlignment="1" applyProtection="1">
      <alignment horizontal="left" vertical="center" indent="1"/>
      <protection locked="0"/>
    </xf>
    <xf numFmtId="0" fontId="9" fillId="0" borderId="0" xfId="0" applyFont="1" applyFill="1" applyBorder="1" applyAlignment="1" applyProtection="1">
      <alignment horizontal="right"/>
      <protection locked="0"/>
    </xf>
    <xf numFmtId="9" fontId="10" fillId="0" borderId="0" xfId="5" applyFont="1" applyFill="1" applyBorder="1" applyAlignment="1" applyProtection="1">
      <alignment horizontal="right" indent="1"/>
      <protection locked="0"/>
    </xf>
    <xf numFmtId="0" fontId="4" fillId="0" borderId="0" xfId="0" applyFont="1" applyFill="1" applyBorder="1" applyAlignment="1" applyProtection="1">
      <alignment horizontal="left" indent="1"/>
      <protection locked="0"/>
    </xf>
    <xf numFmtId="0" fontId="5" fillId="0" borderId="0" xfId="0" applyFont="1" applyAlignment="1" applyProtection="1">
      <alignment horizontal="center"/>
      <protection locked="0"/>
    </xf>
    <xf numFmtId="0" fontId="5" fillId="0" borderId="0" xfId="0" applyFont="1" applyAlignment="1" applyProtection="1">
      <alignment horizontal="left" indent="1"/>
      <protection locked="0"/>
    </xf>
    <xf numFmtId="0" fontId="3" fillId="0" borderId="0" xfId="0" applyFont="1" applyAlignment="1" applyProtection="1">
      <alignment horizontal="left" indent="1"/>
    </xf>
    <xf numFmtId="44" fontId="14" fillId="3" borderId="3" xfId="2" applyNumberFormat="1" applyFont="1" applyFill="1" applyBorder="1" applyAlignment="1" applyProtection="1">
      <alignment horizontal="right" vertical="center" indent="1"/>
    </xf>
    <xf numFmtId="0" fontId="3" fillId="0" borderId="0" xfId="0" applyFont="1" applyAlignment="1">
      <alignment horizontal="center"/>
    </xf>
    <xf numFmtId="0" fontId="3" fillId="0" borderId="0" xfId="0" applyFont="1"/>
    <xf numFmtId="0" fontId="0" fillId="0" borderId="0" xfId="0" applyAlignment="1">
      <alignment horizontal="center"/>
    </xf>
    <xf numFmtId="0" fontId="15" fillId="4" borderId="4" xfId="4" applyFont="1" applyFill="1" applyBorder="1" applyAlignment="1">
      <alignment horizontal="center"/>
    </xf>
    <xf numFmtId="0" fontId="0" fillId="0" borderId="0" xfId="0" applyAlignment="1" applyProtection="1"/>
    <xf numFmtId="0" fontId="9" fillId="0" borderId="0" xfId="0" applyFont="1" applyAlignment="1" applyProtection="1">
      <alignment horizontal="center" vertical="center"/>
      <protection locked="0"/>
    </xf>
    <xf numFmtId="0" fontId="0" fillId="0" borderId="0" xfId="0" applyFill="1" applyAlignment="1">
      <alignment horizontal="center"/>
    </xf>
    <xf numFmtId="0" fontId="0" fillId="0" borderId="0" xfId="0" applyAlignment="1" applyProtection="1">
      <alignment horizontal="left"/>
    </xf>
    <xf numFmtId="166" fontId="4" fillId="0" borderId="0" xfId="0" quotePrefix="1" applyNumberFormat="1" applyFont="1" applyFill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/>
      <protection locked="0"/>
    </xf>
    <xf numFmtId="0" fontId="0" fillId="0" borderId="0" xfId="0" applyFill="1" applyBorder="1" applyAlignment="1" applyProtection="1">
      <alignment horizontal="left" vertical="top" indent="1"/>
      <protection locked="0"/>
    </xf>
    <xf numFmtId="0" fontId="9" fillId="0" borderId="0" xfId="0" applyFont="1" applyFill="1" applyBorder="1" applyAlignment="1" applyProtection="1">
      <alignment horizontal="center" vertical="center"/>
      <protection locked="0"/>
    </xf>
    <xf numFmtId="0" fontId="11" fillId="0" borderId="0" xfId="0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Fill="1" applyAlignment="1" applyProtection="1">
      <alignment horizontal="left" indent="1"/>
      <protection locked="0"/>
    </xf>
    <xf numFmtId="0" fontId="4" fillId="0" borderId="0" xfId="0" applyFont="1" applyFill="1" applyAlignment="1" applyProtection="1">
      <alignment horizontal="center"/>
      <protection locked="0"/>
    </xf>
    <xf numFmtId="0" fontId="0" fillId="0" borderId="0" xfId="0" applyAlignment="1">
      <alignment horizontal="center" vertical="center"/>
    </xf>
    <xf numFmtId="0" fontId="3" fillId="0" borderId="0" xfId="0" applyFont="1" applyBorder="1" applyAlignment="1" applyProtection="1">
      <alignment horizontal="left" indent="1"/>
      <protection locked="0"/>
    </xf>
    <xf numFmtId="0" fontId="18" fillId="0" borderId="0" xfId="0" applyFont="1"/>
    <xf numFmtId="0" fontId="19" fillId="5" borderId="0" xfId="0" applyFont="1" applyFill="1" applyAlignment="1">
      <alignment horizontal="center" vertical="center"/>
    </xf>
    <xf numFmtId="0" fontId="8" fillId="2" borderId="0" xfId="0" applyFont="1" applyFill="1" applyBorder="1" applyAlignment="1">
      <alignment vertical="center"/>
    </xf>
    <xf numFmtId="0" fontId="8" fillId="2" borderId="5" xfId="0" applyFont="1" applyFill="1" applyBorder="1" applyAlignment="1">
      <alignment vertical="center"/>
    </xf>
    <xf numFmtId="0" fontId="8" fillId="2" borderId="2" xfId="0" applyFont="1" applyFill="1" applyBorder="1" applyAlignment="1">
      <alignment vertical="center"/>
    </xf>
    <xf numFmtId="0" fontId="8" fillId="2" borderId="6" xfId="0" applyFont="1" applyFill="1" applyBorder="1" applyAlignment="1">
      <alignment vertical="center"/>
    </xf>
    <xf numFmtId="0" fontId="8" fillId="2" borderId="7" xfId="0" applyFont="1" applyFill="1" applyBorder="1" applyAlignment="1">
      <alignment vertical="center"/>
    </xf>
    <xf numFmtId="0" fontId="0" fillId="0" borderId="8" xfId="0" applyBorder="1" applyAlignment="1" applyProtection="1">
      <alignment horizontal="left" indent="1"/>
      <protection locked="0"/>
    </xf>
    <xf numFmtId="0" fontId="3" fillId="0" borderId="0" xfId="0" applyFont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left" indent="1"/>
      <protection locked="0"/>
    </xf>
    <xf numFmtId="0" fontId="17" fillId="2" borderId="0" xfId="0" applyFont="1" applyFill="1" applyBorder="1" applyAlignment="1">
      <alignment horizontal="center" vertical="center"/>
    </xf>
    <xf numFmtId="0" fontId="7" fillId="0" borderId="9" xfId="0" applyFont="1" applyFill="1" applyBorder="1" applyAlignment="1" applyProtection="1">
      <alignment horizontal="left" vertical="top" indent="1"/>
      <protection locked="0"/>
    </xf>
    <xf numFmtId="0" fontId="4" fillId="0" borderId="10" xfId="0" applyFont="1" applyFill="1" applyBorder="1" applyAlignment="1" applyProtection="1">
      <alignment horizontal="left" indent="1"/>
      <protection locked="0"/>
    </xf>
    <xf numFmtId="0" fontId="11" fillId="0" borderId="9" xfId="0" applyFont="1" applyFill="1" applyBorder="1" applyAlignment="1" applyProtection="1">
      <alignment vertical="center" wrapText="1"/>
      <protection locked="0"/>
    </xf>
    <xf numFmtId="165" fontId="20" fillId="6" borderId="11" xfId="2" applyNumberFormat="1" applyFont="1" applyFill="1" applyBorder="1" applyAlignment="1">
      <alignment horizontal="right" vertical="center" indent="1"/>
    </xf>
    <xf numFmtId="165" fontId="20" fillId="7" borderId="12" xfId="2" applyNumberFormat="1" applyFont="1" applyFill="1" applyBorder="1" applyAlignment="1">
      <alignment vertical="center"/>
    </xf>
    <xf numFmtId="165" fontId="20" fillId="6" borderId="12" xfId="2" applyNumberFormat="1" applyFont="1" applyFill="1" applyBorder="1" applyAlignment="1">
      <alignment horizontal="right" vertical="center"/>
    </xf>
    <xf numFmtId="165" fontId="13" fillId="8" borderId="13" xfId="2" applyNumberFormat="1" applyFont="1" applyFill="1" applyBorder="1" applyAlignment="1" applyProtection="1">
      <alignment horizontal="right" vertical="center"/>
    </xf>
    <xf numFmtId="0" fontId="0" fillId="0" borderId="10" xfId="0" applyFill="1" applyBorder="1" applyAlignment="1" applyProtection="1">
      <alignment horizontal="left" indent="1"/>
      <protection locked="0"/>
    </xf>
    <xf numFmtId="0" fontId="0" fillId="0" borderId="0" xfId="0" applyFill="1" applyAlignment="1" applyProtection="1">
      <alignment horizontal="left" indent="1"/>
      <protection locked="0"/>
    </xf>
    <xf numFmtId="168" fontId="0" fillId="0" borderId="0" xfId="0" applyNumberFormat="1" applyAlignment="1">
      <alignment horizontal="center"/>
    </xf>
    <xf numFmtId="165" fontId="0" fillId="0" borderId="0" xfId="2" applyNumberFormat="1" applyFont="1" applyAlignment="1">
      <alignment horizontal="center"/>
    </xf>
    <xf numFmtId="10" fontId="0" fillId="0" borderId="0" xfId="0" applyNumberFormat="1" applyAlignment="1">
      <alignment horizontal="center"/>
    </xf>
    <xf numFmtId="167" fontId="0" fillId="0" borderId="0" xfId="0" applyNumberFormat="1" applyAlignment="1">
      <alignment horizontal="center"/>
    </xf>
    <xf numFmtId="0" fontId="25" fillId="0" borderId="0" xfId="3"/>
    <xf numFmtId="0" fontId="25" fillId="0" borderId="0" xfId="3" applyAlignment="1">
      <alignment horizontal="center"/>
    </xf>
    <xf numFmtId="0" fontId="4" fillId="0" borderId="0" xfId="0" applyFont="1" applyAlignment="1" applyProtection="1">
      <alignment horizontal="center" vertical="center" wrapText="1"/>
      <protection locked="0"/>
    </xf>
    <xf numFmtId="0" fontId="7" fillId="0" borderId="0" xfId="0" applyFont="1" applyBorder="1" applyAlignment="1" applyProtection="1">
      <protection locked="0"/>
    </xf>
    <xf numFmtId="169" fontId="15" fillId="4" borderId="4" xfId="4" applyNumberFormat="1" applyFont="1" applyFill="1" applyBorder="1" applyAlignment="1">
      <alignment horizontal="center"/>
    </xf>
    <xf numFmtId="169" fontId="0" fillId="0" borderId="0" xfId="0" applyNumberFormat="1"/>
    <xf numFmtId="0" fontId="15" fillId="4" borderId="4" xfId="4" applyNumberFormat="1" applyFont="1" applyFill="1" applyBorder="1" applyAlignment="1">
      <alignment horizontal="center"/>
    </xf>
    <xf numFmtId="0" fontId="0" fillId="0" borderId="0" xfId="0" applyNumberFormat="1"/>
    <xf numFmtId="168" fontId="0" fillId="0" borderId="0" xfId="0" applyNumberFormat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165" fontId="0" fillId="0" borderId="0" xfId="2" applyNumberFormat="1" applyFont="1"/>
    <xf numFmtId="165" fontId="3" fillId="0" borderId="37" xfId="2" applyNumberFormat="1" applyFont="1" applyBorder="1" applyAlignment="1">
      <alignment horizontal="center"/>
    </xf>
    <xf numFmtId="165" fontId="3" fillId="0" borderId="0" xfId="2" applyNumberFormat="1" applyFont="1"/>
    <xf numFmtId="0" fontId="0" fillId="0" borderId="0" xfId="0" applyAlignment="1">
      <alignment horizontal="center"/>
    </xf>
    <xf numFmtId="41" fontId="3" fillId="0" borderId="0" xfId="1" applyNumberFormat="1" applyFont="1"/>
    <xf numFmtId="41" fontId="0" fillId="0" borderId="0" xfId="0" applyNumberFormat="1"/>
    <xf numFmtId="0" fontId="27" fillId="0" borderId="0" xfId="3" applyFont="1" applyAlignment="1">
      <alignment horizontal="center"/>
    </xf>
    <xf numFmtId="170" fontId="27" fillId="0" borderId="0" xfId="3" applyNumberFormat="1" applyFont="1" applyAlignment="1">
      <alignment horizontal="center"/>
    </xf>
    <xf numFmtId="0" fontId="0" fillId="0" borderId="0" xfId="0" applyFill="1"/>
    <xf numFmtId="0" fontId="3" fillId="0" borderId="28" xfId="0" applyFont="1" applyFill="1" applyBorder="1" applyAlignment="1"/>
    <xf numFmtId="0" fontId="15" fillId="4" borderId="4" xfId="4" applyFont="1" applyFill="1" applyBorder="1" applyAlignment="1">
      <alignment horizontal="center" vertical="center"/>
    </xf>
    <xf numFmtId="0" fontId="0" fillId="0" borderId="0" xfId="0" applyAlignment="1" applyProtection="1">
      <protection locked="0"/>
    </xf>
    <xf numFmtId="0" fontId="28" fillId="0" borderId="0" xfId="0" applyFont="1" applyAlignment="1" applyProtection="1">
      <alignment horizontal="left" indent="1"/>
      <protection locked="0"/>
    </xf>
    <xf numFmtId="165" fontId="0" fillId="0" borderId="0" xfId="2" applyNumberFormat="1" applyFont="1" applyAlignment="1" applyProtection="1">
      <protection locked="0"/>
    </xf>
    <xf numFmtId="0" fontId="33" fillId="0" borderId="0" xfId="8" applyFont="1" applyAlignment="1">
      <alignment vertical="center"/>
    </xf>
    <xf numFmtId="0" fontId="30" fillId="0" borderId="0" xfId="8" applyFont="1"/>
    <xf numFmtId="0" fontId="2" fillId="0" borderId="0" xfId="8"/>
    <xf numFmtId="0" fontId="2" fillId="0" borderId="0" xfId="8" applyBorder="1"/>
    <xf numFmtId="0" fontId="35" fillId="10" borderId="44" xfId="9" applyFill="1" applyBorder="1" applyAlignment="1" applyProtection="1">
      <alignment horizontal="left"/>
    </xf>
    <xf numFmtId="0" fontId="36" fillId="10" borderId="44" xfId="6" applyFont="1" applyBorder="1" applyAlignment="1">
      <alignment horizontal="center"/>
    </xf>
    <xf numFmtId="172" fontId="36" fillId="10" borderId="44" xfId="6" applyNumberFormat="1" applyFont="1" applyBorder="1" applyAlignment="1">
      <alignment horizontal="center"/>
    </xf>
    <xf numFmtId="3" fontId="36" fillId="10" borderId="44" xfId="6" applyNumberFormat="1" applyFont="1" applyBorder="1" applyAlignment="1">
      <alignment horizontal="center"/>
    </xf>
    <xf numFmtId="3" fontId="36" fillId="10" borderId="45" xfId="6" applyNumberFormat="1" applyFont="1" applyBorder="1" applyAlignment="1">
      <alignment horizontal="center"/>
    </xf>
    <xf numFmtId="0" fontId="38" fillId="0" borderId="0" xfId="8" applyFont="1" applyAlignment="1">
      <alignment wrapText="1"/>
    </xf>
    <xf numFmtId="172" fontId="37" fillId="11" borderId="55" xfId="7" applyNumberFormat="1" applyFont="1" applyBorder="1" applyAlignment="1">
      <alignment horizontal="center" vertical="center" wrapText="1"/>
    </xf>
    <xf numFmtId="1" fontId="38" fillId="0" borderId="54" xfId="8" applyNumberFormat="1" applyFont="1" applyBorder="1"/>
    <xf numFmtId="173" fontId="38" fillId="0" borderId="63" xfId="8" applyNumberFormat="1" applyFont="1" applyBorder="1"/>
    <xf numFmtId="173" fontId="39" fillId="12" borderId="64" xfId="8" applyNumberFormat="1" applyFont="1" applyFill="1" applyBorder="1"/>
    <xf numFmtId="1" fontId="38" fillId="0" borderId="57" xfId="8" applyNumberFormat="1" applyFont="1" applyBorder="1"/>
    <xf numFmtId="173" fontId="38" fillId="0" borderId="68" xfId="8" applyNumberFormat="1" applyFont="1" applyBorder="1"/>
    <xf numFmtId="173" fontId="39" fillId="12" borderId="69" xfId="8" applyNumberFormat="1" applyFont="1" applyFill="1" applyBorder="1"/>
    <xf numFmtId="173" fontId="39" fillId="12" borderId="48" xfId="8" applyNumberFormat="1" applyFont="1" applyFill="1" applyBorder="1"/>
    <xf numFmtId="173" fontId="39" fillId="12" borderId="50" xfId="8" applyNumberFormat="1" applyFont="1" applyFill="1" applyBorder="1"/>
    <xf numFmtId="173" fontId="39" fillId="12" borderId="71" xfId="8" applyNumberFormat="1" applyFont="1" applyFill="1" applyBorder="1"/>
    <xf numFmtId="0" fontId="35" fillId="10" borderId="70" xfId="9" applyFill="1" applyBorder="1" applyAlignment="1" applyProtection="1">
      <alignment horizontal="left"/>
    </xf>
    <xf numFmtId="0" fontId="36" fillId="10" borderId="70" xfId="6" applyFont="1" applyBorder="1" applyAlignment="1">
      <alignment horizontal="center"/>
    </xf>
    <xf numFmtId="172" fontId="36" fillId="10" borderId="46" xfId="6" applyNumberFormat="1" applyFont="1" applyBorder="1" applyAlignment="1">
      <alignment horizontal="center"/>
    </xf>
    <xf numFmtId="3" fontId="36" fillId="10" borderId="46" xfId="6" applyNumberFormat="1" applyFont="1" applyBorder="1" applyAlignment="1">
      <alignment horizontal="center"/>
    </xf>
    <xf numFmtId="3" fontId="36" fillId="10" borderId="47" xfId="6" applyNumberFormat="1" applyFont="1" applyBorder="1" applyAlignment="1">
      <alignment horizontal="center"/>
    </xf>
    <xf numFmtId="172" fontId="36" fillId="10" borderId="70" xfId="6" applyNumberFormat="1" applyFont="1" applyBorder="1" applyAlignment="1">
      <alignment horizontal="center"/>
    </xf>
    <xf numFmtId="3" fontId="36" fillId="10" borderId="70" xfId="6" applyNumberFormat="1" applyFont="1" applyBorder="1" applyAlignment="1">
      <alignment horizontal="center"/>
    </xf>
    <xf numFmtId="3" fontId="36" fillId="10" borderId="73" xfId="6" applyNumberFormat="1" applyFont="1" applyBorder="1" applyAlignment="1">
      <alignment horizontal="center"/>
    </xf>
    <xf numFmtId="49" fontId="38" fillId="0" borderId="0" xfId="8" applyNumberFormat="1" applyFont="1" applyBorder="1"/>
    <xf numFmtId="0" fontId="38" fillId="0" borderId="0" xfId="8" applyFont="1" applyBorder="1"/>
    <xf numFmtId="172" fontId="38" fillId="0" borderId="0" xfId="8" applyNumberFormat="1" applyFont="1" applyBorder="1"/>
    <xf numFmtId="3" fontId="38" fillId="0" borderId="0" xfId="8" applyNumberFormat="1" applyFont="1" applyBorder="1"/>
    <xf numFmtId="49" fontId="38" fillId="0" borderId="55" xfId="8" applyNumberFormat="1" applyFont="1" applyBorder="1"/>
    <xf numFmtId="0" fontId="38" fillId="0" borderId="55" xfId="8" applyFont="1" applyBorder="1"/>
    <xf numFmtId="172" fontId="38" fillId="0" borderId="55" xfId="8" applyNumberFormat="1" applyFont="1" applyBorder="1"/>
    <xf numFmtId="3" fontId="38" fillId="0" borderId="55" xfId="8" applyNumberFormat="1" applyFont="1" applyBorder="1"/>
    <xf numFmtId="0" fontId="33" fillId="13" borderId="0" xfId="8" applyFont="1" applyFill="1" applyAlignment="1">
      <alignment vertical="center"/>
    </xf>
    <xf numFmtId="0" fontId="2" fillId="13" borderId="0" xfId="8" applyFill="1" applyAlignment="1">
      <alignment horizontal="center" vertical="center"/>
    </xf>
    <xf numFmtId="172" fontId="2" fillId="13" borderId="0" xfId="8" applyNumberFormat="1" applyFill="1" applyAlignment="1">
      <alignment horizontal="center" vertical="center"/>
    </xf>
    <xf numFmtId="3" fontId="2" fillId="13" borderId="0" xfId="8" applyNumberFormat="1" applyFill="1" applyAlignment="1">
      <alignment horizontal="center" vertical="center"/>
    </xf>
    <xf numFmtId="0" fontId="30" fillId="13" borderId="0" xfId="8" applyFont="1" applyFill="1"/>
    <xf numFmtId="172" fontId="34" fillId="13" borderId="0" xfId="8" applyNumberFormat="1" applyFont="1" applyFill="1" applyAlignment="1">
      <alignment horizontal="right"/>
    </xf>
    <xf numFmtId="3" fontId="32" fillId="13" borderId="0" xfId="8" applyNumberFormat="1" applyFont="1" applyFill="1" applyAlignment="1">
      <alignment horizontal="right"/>
    </xf>
    <xf numFmtId="172" fontId="32" fillId="13" borderId="0" xfId="8" applyNumberFormat="1" applyFont="1" applyFill="1" applyAlignment="1">
      <alignment horizontal="right"/>
    </xf>
    <xf numFmtId="3" fontId="34" fillId="13" borderId="0" xfId="8" applyNumberFormat="1" applyFont="1" applyFill="1"/>
    <xf numFmtId="0" fontId="2" fillId="13" borderId="0" xfId="8" applyFill="1"/>
    <xf numFmtId="172" fontId="2" fillId="13" borderId="0" xfId="8" applyNumberFormat="1" applyFill="1"/>
    <xf numFmtId="3" fontId="2" fillId="13" borderId="0" xfId="8" applyNumberFormat="1" applyFill="1"/>
    <xf numFmtId="0" fontId="2" fillId="13" borderId="0" xfId="8" applyFill="1" applyBorder="1"/>
    <xf numFmtId="14" fontId="2" fillId="13" borderId="0" xfId="8" applyNumberFormat="1" applyFill="1"/>
    <xf numFmtId="2" fontId="30" fillId="13" borderId="0" xfId="8" applyNumberFormat="1" applyFont="1" applyFill="1" applyBorder="1" applyAlignment="1">
      <alignment horizontal="right" vertical="center"/>
    </xf>
    <xf numFmtId="173" fontId="30" fillId="13" borderId="0" xfId="8" applyNumberFormat="1" applyFont="1" applyFill="1" applyBorder="1"/>
    <xf numFmtId="2" fontId="30" fillId="13" borderId="45" xfId="8" applyNumberFormat="1" applyFont="1" applyFill="1" applyBorder="1" applyAlignment="1">
      <alignment horizontal="center" vertical="center"/>
    </xf>
    <xf numFmtId="10" fontId="2" fillId="13" borderId="53" xfId="5" applyNumberFormat="1" applyFont="1" applyFill="1" applyBorder="1" applyAlignment="1">
      <alignment horizontal="center" vertical="center"/>
    </xf>
    <xf numFmtId="9" fontId="30" fillId="13" borderId="52" xfId="5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11" fontId="2" fillId="0" borderId="0" xfId="8" applyNumberFormat="1"/>
    <xf numFmtId="49" fontId="38" fillId="13" borderId="0" xfId="8" applyNumberFormat="1" applyFont="1" applyFill="1" applyBorder="1"/>
    <xf numFmtId="0" fontId="38" fillId="13" borderId="0" xfId="8" applyFont="1" applyFill="1" applyBorder="1"/>
    <xf numFmtId="0" fontId="0" fillId="13" borderId="0" xfId="0" applyFill="1" applyAlignment="1">
      <alignment horizontal="center" vertical="center"/>
    </xf>
    <xf numFmtId="0" fontId="0" fillId="13" borderId="85" xfId="0" applyNumberFormat="1" applyFill="1" applyBorder="1" applyAlignment="1">
      <alignment horizontal="center" vertical="center" wrapText="1"/>
    </xf>
    <xf numFmtId="10" fontId="0" fillId="13" borderId="86" xfId="0" applyNumberFormat="1" applyFill="1" applyBorder="1" applyAlignment="1">
      <alignment horizontal="center" vertical="center" wrapText="1"/>
    </xf>
    <xf numFmtId="0" fontId="0" fillId="13" borderId="55" xfId="2" applyNumberFormat="1" applyFont="1" applyFill="1" applyBorder="1" applyAlignment="1">
      <alignment horizontal="center"/>
    </xf>
    <xf numFmtId="0" fontId="0" fillId="13" borderId="58" xfId="2" applyNumberFormat="1" applyFont="1" applyFill="1" applyBorder="1" applyAlignment="1">
      <alignment horizontal="center"/>
    </xf>
    <xf numFmtId="0" fontId="0" fillId="13" borderId="80" xfId="0" applyFill="1" applyBorder="1" applyAlignment="1">
      <alignment horizontal="center" vertical="center"/>
    </xf>
    <xf numFmtId="168" fontId="3" fillId="13" borderId="81" xfId="0" applyNumberFormat="1" applyFont="1" applyFill="1" applyBorder="1" applyAlignment="1">
      <alignment horizontal="center"/>
    </xf>
    <xf numFmtId="168" fontId="3" fillId="13" borderId="82" xfId="0" applyNumberFormat="1" applyFont="1" applyFill="1" applyBorder="1" applyAlignment="1">
      <alignment horizontal="center"/>
    </xf>
    <xf numFmtId="0" fontId="3" fillId="13" borderId="58" xfId="0" applyNumberFormat="1" applyFont="1" applyFill="1" applyBorder="1" applyAlignment="1">
      <alignment horizontal="center" vertical="center" wrapText="1"/>
    </xf>
    <xf numFmtId="10" fontId="3" fillId="13" borderId="87" xfId="0" applyNumberFormat="1" applyFont="1" applyFill="1" applyBorder="1" applyAlignment="1">
      <alignment horizontal="center" vertical="center" wrapText="1"/>
    </xf>
    <xf numFmtId="10" fontId="0" fillId="13" borderId="56" xfId="5" applyNumberFormat="1" applyFont="1" applyFill="1" applyBorder="1" applyAlignment="1">
      <alignment horizontal="center"/>
    </xf>
    <xf numFmtId="10" fontId="0" fillId="13" borderId="87" xfId="5" applyNumberFormat="1" applyFont="1" applyFill="1" applyBorder="1" applyAlignment="1">
      <alignment horizontal="center"/>
    </xf>
    <xf numFmtId="0" fontId="42" fillId="14" borderId="52" xfId="0" applyFont="1" applyFill="1" applyBorder="1" applyAlignment="1">
      <alignment horizontal="center" vertical="top"/>
    </xf>
    <xf numFmtId="0" fontId="42" fillId="15" borderId="52" xfId="0" applyFont="1" applyFill="1" applyBorder="1" applyAlignment="1">
      <alignment horizontal="center" vertical="top"/>
    </xf>
    <xf numFmtId="8" fontId="41" fillId="17" borderId="62" xfId="0" applyNumberFormat="1" applyFont="1" applyFill="1" applyBorder="1" applyAlignment="1">
      <alignment vertical="center"/>
    </xf>
    <xf numFmtId="8" fontId="41" fillId="18" borderId="55" xfId="0" applyNumberFormat="1" applyFont="1" applyFill="1" applyBorder="1"/>
    <xf numFmtId="8" fontId="41" fillId="19" borderId="63" xfId="0" applyNumberFormat="1" applyFont="1" applyFill="1" applyBorder="1"/>
    <xf numFmtId="8" fontId="41" fillId="17" borderId="63" xfId="0" applyNumberFormat="1" applyFont="1" applyFill="1" applyBorder="1"/>
    <xf numFmtId="8" fontId="41" fillId="17" borderId="77" xfId="0" applyNumberFormat="1" applyFont="1" applyFill="1" applyBorder="1" applyAlignment="1">
      <alignment vertical="center"/>
    </xf>
    <xf numFmtId="8" fontId="41" fillId="17" borderId="55" xfId="0" applyNumberFormat="1" applyFont="1" applyFill="1" applyBorder="1"/>
    <xf numFmtId="0" fontId="42" fillId="20" borderId="72" xfId="0" applyFont="1" applyFill="1" applyBorder="1" applyAlignment="1">
      <alignment horizontal="center" vertical="top"/>
    </xf>
    <xf numFmtId="0" fontId="42" fillId="14" borderId="88" xfId="0" applyFont="1" applyFill="1" applyBorder="1" applyAlignment="1">
      <alignment horizontal="center" vertical="top"/>
    </xf>
    <xf numFmtId="8" fontId="41" fillId="17" borderId="79" xfId="0" applyNumberFormat="1" applyFont="1" applyFill="1" applyBorder="1" applyAlignment="1">
      <alignment vertical="center"/>
    </xf>
    <xf numFmtId="8" fontId="41" fillId="18" borderId="68" xfId="0" applyNumberFormat="1" applyFont="1" applyFill="1" applyBorder="1"/>
    <xf numFmtId="8" fontId="41" fillId="19" borderId="68" xfId="0" applyNumberFormat="1" applyFont="1" applyFill="1" applyBorder="1"/>
    <xf numFmtId="8" fontId="41" fillId="17" borderId="68" xfId="0" applyNumberFormat="1" applyFont="1" applyFill="1" applyBorder="1"/>
    <xf numFmtId="0" fontId="42" fillId="14" borderId="75" xfId="0" applyFont="1" applyFill="1" applyBorder="1" applyAlignment="1">
      <alignment horizontal="center" vertical="top"/>
    </xf>
    <xf numFmtId="8" fontId="41" fillId="18" borderId="63" xfId="0" applyNumberFormat="1" applyFont="1" applyFill="1" applyBorder="1"/>
    <xf numFmtId="8" fontId="42" fillId="17" borderId="49" xfId="0" applyNumberFormat="1" applyFont="1" applyFill="1" applyBorder="1" applyAlignment="1">
      <alignment vertical="center"/>
    </xf>
    <xf numFmtId="8" fontId="42" fillId="18" borderId="50" xfId="0" applyNumberFormat="1" applyFont="1" applyFill="1" applyBorder="1"/>
    <xf numFmtId="8" fontId="42" fillId="19" borderId="50" xfId="0" applyNumberFormat="1" applyFont="1" applyFill="1" applyBorder="1"/>
    <xf numFmtId="8" fontId="42" fillId="17" borderId="50" xfId="0" applyNumberFormat="1" applyFont="1" applyFill="1" applyBorder="1"/>
    <xf numFmtId="8" fontId="42" fillId="17" borderId="52" xfId="0" applyNumberFormat="1" applyFont="1" applyFill="1" applyBorder="1" applyAlignment="1">
      <alignment horizontal="center"/>
    </xf>
    <xf numFmtId="8" fontId="42" fillId="18" borderId="52" xfId="0" applyNumberFormat="1" applyFont="1" applyFill="1" applyBorder="1" applyAlignment="1">
      <alignment horizontal="center"/>
    </xf>
    <xf numFmtId="8" fontId="42" fillId="19" borderId="52" xfId="0" applyNumberFormat="1" applyFont="1" applyFill="1" applyBorder="1" applyAlignment="1">
      <alignment horizontal="center"/>
    </xf>
    <xf numFmtId="0" fontId="42" fillId="20" borderId="52" xfId="0" applyFont="1" applyFill="1" applyBorder="1" applyAlignment="1">
      <alignment horizontal="center" vertical="top"/>
    </xf>
    <xf numFmtId="1" fontId="38" fillId="13" borderId="70" xfId="8" applyNumberFormat="1" applyFont="1" applyFill="1" applyBorder="1"/>
    <xf numFmtId="0" fontId="0" fillId="13" borderId="70" xfId="0" applyFill="1" applyBorder="1"/>
    <xf numFmtId="1" fontId="38" fillId="13" borderId="44" xfId="8" applyNumberFormat="1" applyFont="1" applyFill="1" applyBorder="1"/>
    <xf numFmtId="0" fontId="0" fillId="13" borderId="44" xfId="0" applyFill="1" applyBorder="1"/>
    <xf numFmtId="0" fontId="0" fillId="0" borderId="44" xfId="0" applyBorder="1"/>
    <xf numFmtId="0" fontId="3" fillId="0" borderId="9" xfId="0" applyFont="1" applyFill="1" applyBorder="1" applyAlignment="1"/>
    <xf numFmtId="168" fontId="3" fillId="0" borderId="0" xfId="0" applyNumberFormat="1" applyFont="1" applyAlignment="1">
      <alignment horizontal="center" vertical="center" wrapText="1"/>
    </xf>
    <xf numFmtId="175" fontId="15" fillId="4" borderId="4" xfId="4" applyNumberFormat="1" applyFont="1" applyFill="1" applyBorder="1" applyAlignment="1">
      <alignment horizontal="center" vertical="center"/>
    </xf>
    <xf numFmtId="175" fontId="25" fillId="0" borderId="0" xfId="3" applyNumberFormat="1"/>
    <xf numFmtId="0" fontId="43" fillId="0" borderId="0" xfId="3" applyFont="1" applyAlignment="1">
      <alignment horizontal="center" vertical="center"/>
    </xf>
    <xf numFmtId="0" fontId="0" fillId="0" borderId="0" xfId="0" applyAlignment="1">
      <alignment horizontal="center"/>
    </xf>
    <xf numFmtId="0" fontId="45" fillId="0" borderId="0" xfId="3" applyFont="1" applyAlignment="1">
      <alignment horizontal="center" vertical="center"/>
    </xf>
    <xf numFmtId="0" fontId="46" fillId="4" borderId="4" xfId="4" applyFont="1" applyFill="1" applyBorder="1" applyAlignment="1">
      <alignment horizontal="center" vertical="center"/>
    </xf>
    <xf numFmtId="0" fontId="25" fillId="0" borderId="0" xfId="3" applyFont="1" applyAlignment="1">
      <alignment horizontal="center"/>
    </xf>
    <xf numFmtId="0" fontId="0" fillId="0" borderId="0" xfId="0" applyAlignment="1">
      <alignment horizontal="center"/>
    </xf>
    <xf numFmtId="174" fontId="38" fillId="0" borderId="74" xfId="8" applyNumberFormat="1" applyFont="1" applyBorder="1"/>
    <xf numFmtId="174" fontId="38" fillId="0" borderId="65" xfId="8" applyNumberFormat="1" applyFont="1" applyBorder="1"/>
    <xf numFmtId="173" fontId="30" fillId="13" borderId="52" xfId="8" applyNumberFormat="1" applyFont="1" applyFill="1" applyBorder="1" applyAlignment="1">
      <alignment horizontal="center" vertical="center"/>
    </xf>
    <xf numFmtId="173" fontId="2" fillId="13" borderId="58" xfId="8" applyNumberFormat="1" applyFill="1" applyBorder="1" applyAlignment="1">
      <alignment horizontal="center" vertical="center"/>
    </xf>
    <xf numFmtId="173" fontId="2" fillId="13" borderId="55" xfId="8" applyNumberFormat="1" applyFill="1" applyBorder="1" applyAlignment="1">
      <alignment horizontal="center" vertical="center"/>
    </xf>
    <xf numFmtId="0" fontId="3" fillId="13" borderId="67" xfId="0" applyNumberFormat="1" applyFont="1" applyFill="1" applyBorder="1" applyAlignment="1">
      <alignment horizontal="center" vertical="center" wrapText="1"/>
    </xf>
    <xf numFmtId="0" fontId="0" fillId="13" borderId="77" xfId="2" applyNumberFormat="1" applyFont="1" applyFill="1" applyBorder="1" applyAlignment="1">
      <alignment horizontal="center"/>
    </xf>
    <xf numFmtId="0" fontId="3" fillId="13" borderId="0" xfId="0" applyNumberFormat="1" applyFont="1" applyFill="1" applyBorder="1" applyAlignment="1">
      <alignment vertical="center" wrapText="1"/>
    </xf>
    <xf numFmtId="0" fontId="38" fillId="13" borderId="93" xfId="8" applyFont="1" applyFill="1" applyBorder="1"/>
    <xf numFmtId="0" fontId="33" fillId="13" borderId="0" xfId="8" applyFont="1" applyFill="1" applyBorder="1" applyAlignment="1">
      <alignment vertical="center"/>
    </xf>
    <xf numFmtId="0" fontId="30" fillId="13" borderId="0" xfId="8" applyFont="1" applyFill="1" applyBorder="1"/>
    <xf numFmtId="0" fontId="0" fillId="0" borderId="76" xfId="0" applyBorder="1" applyAlignment="1">
      <alignment horizontal="center"/>
    </xf>
    <xf numFmtId="167" fontId="0" fillId="0" borderId="77" xfId="0" applyNumberFormat="1" applyBorder="1" applyAlignment="1">
      <alignment horizontal="center"/>
    </xf>
    <xf numFmtId="0" fontId="0" fillId="0" borderId="66" xfId="0" applyBorder="1" applyAlignment="1">
      <alignment horizontal="center"/>
    </xf>
    <xf numFmtId="167" fontId="0" fillId="0" borderId="67" xfId="0" applyNumberFormat="1" applyBorder="1" applyAlignment="1">
      <alignment horizontal="center"/>
    </xf>
    <xf numFmtId="0" fontId="0" fillId="13" borderId="0" xfId="0" applyFill="1" applyAlignment="1">
      <alignment horizontal="center"/>
    </xf>
    <xf numFmtId="167" fontId="0" fillId="13" borderId="0" xfId="0" applyNumberFormat="1" applyFill="1" applyAlignment="1">
      <alignment horizontal="center"/>
    </xf>
    <xf numFmtId="0" fontId="2" fillId="13" borderId="70" xfId="8" applyFill="1" applyBorder="1"/>
    <xf numFmtId="172" fontId="38" fillId="13" borderId="0" xfId="8" applyNumberFormat="1" applyFont="1" applyFill="1" applyBorder="1"/>
    <xf numFmtId="3" fontId="38" fillId="13" borderId="0" xfId="8" applyNumberFormat="1" applyFont="1" applyFill="1" applyBorder="1"/>
    <xf numFmtId="0" fontId="38" fillId="13" borderId="0" xfId="8" applyFont="1" applyFill="1" applyAlignment="1">
      <alignment wrapText="1"/>
    </xf>
    <xf numFmtId="11" fontId="2" fillId="13" borderId="0" xfId="8" applyNumberFormat="1" applyFill="1"/>
    <xf numFmtId="0" fontId="2" fillId="13" borderId="0" xfId="8" applyFill="1" applyAlignment="1">
      <alignment horizontal="left" vertical="top"/>
    </xf>
    <xf numFmtId="11" fontId="2" fillId="13" borderId="0" xfId="8" applyNumberFormat="1" applyFill="1" applyAlignment="1">
      <alignment horizontal="left" vertical="top"/>
    </xf>
    <xf numFmtId="173" fontId="2" fillId="13" borderId="53" xfId="8" applyNumberFormat="1" applyFill="1" applyBorder="1" applyAlignment="1">
      <alignment horizontal="center" vertical="center"/>
    </xf>
    <xf numFmtId="173" fontId="2" fillId="13" borderId="56" xfId="8" applyNumberFormat="1" applyFill="1" applyBorder="1" applyAlignment="1">
      <alignment horizontal="center" vertical="center"/>
    </xf>
    <xf numFmtId="173" fontId="2" fillId="13" borderId="87" xfId="8" applyNumberFormat="1" applyFill="1" applyBorder="1" applyAlignment="1">
      <alignment horizontal="center" vertical="center"/>
    </xf>
    <xf numFmtId="0" fontId="30" fillId="13" borderId="47" xfId="8" applyFont="1" applyFill="1" applyBorder="1" applyAlignment="1">
      <alignment horizontal="center" vertical="center"/>
    </xf>
    <xf numFmtId="0" fontId="0" fillId="13" borderId="0" xfId="0" applyFill="1" applyBorder="1" applyAlignment="1">
      <alignment horizontal="center"/>
    </xf>
    <xf numFmtId="167" fontId="0" fillId="13" borderId="0" xfId="0" applyNumberFormat="1" applyFill="1" applyBorder="1" applyAlignment="1">
      <alignment horizontal="center"/>
    </xf>
    <xf numFmtId="0" fontId="41" fillId="13" borderId="0" xfId="0" applyFont="1" applyFill="1" applyBorder="1"/>
    <xf numFmtId="0" fontId="0" fillId="13" borderId="0" xfId="0" applyFill="1"/>
    <xf numFmtId="8" fontId="47" fillId="17" borderId="52" xfId="0" applyNumberFormat="1" applyFont="1" applyFill="1" applyBorder="1" applyAlignment="1">
      <alignment horizontal="center"/>
    </xf>
    <xf numFmtId="173" fontId="2" fillId="13" borderId="98" xfId="8" applyNumberFormat="1" applyFill="1" applyBorder="1" applyAlignment="1">
      <alignment horizontal="center" vertical="center"/>
    </xf>
    <xf numFmtId="173" fontId="2" fillId="13" borderId="99" xfId="8" applyNumberFormat="1" applyFill="1" applyBorder="1" applyAlignment="1">
      <alignment horizontal="center" vertical="center"/>
    </xf>
    <xf numFmtId="0" fontId="49" fillId="13" borderId="50" xfId="8" applyFont="1" applyFill="1" applyBorder="1" applyAlignment="1">
      <alignment horizontal="center" vertical="center"/>
    </xf>
    <xf numFmtId="0" fontId="49" fillId="13" borderId="51" xfId="8" applyFont="1" applyFill="1" applyBorder="1" applyAlignment="1">
      <alignment horizontal="center" vertical="center"/>
    </xf>
    <xf numFmtId="0" fontId="49" fillId="13" borderId="52" xfId="8" applyFont="1" applyFill="1" applyBorder="1" applyAlignment="1">
      <alignment horizontal="center" vertical="center"/>
    </xf>
    <xf numFmtId="49" fontId="50" fillId="13" borderId="80" xfId="9" applyNumberFormat="1" applyFont="1" applyFill="1" applyBorder="1" applyAlignment="1" applyProtection="1">
      <alignment horizontal="center" vertical="center"/>
    </xf>
    <xf numFmtId="49" fontId="50" fillId="13" borderId="81" xfId="9" applyNumberFormat="1" applyFont="1" applyFill="1" applyBorder="1" applyAlignment="1" applyProtection="1">
      <alignment horizontal="center" vertical="center"/>
    </xf>
    <xf numFmtId="49" fontId="50" fillId="13" borderId="82" xfId="9" applyNumberFormat="1" applyFont="1" applyFill="1" applyBorder="1" applyAlignment="1" applyProtection="1">
      <alignment horizontal="center" vertical="center"/>
    </xf>
    <xf numFmtId="0" fontId="51" fillId="13" borderId="52" xfId="8" applyFont="1" applyFill="1" applyBorder="1" applyAlignment="1">
      <alignment horizontal="center" vertical="center"/>
    </xf>
    <xf numFmtId="0" fontId="0" fillId="13" borderId="78" xfId="0" applyFill="1" applyBorder="1"/>
    <xf numFmtId="166" fontId="5" fillId="0" borderId="1" xfId="0" applyNumberFormat="1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 applyProtection="1">
      <alignment horizontal="right" vertical="center" wrapText="1"/>
      <protection locked="0"/>
    </xf>
    <xf numFmtId="0" fontId="5" fillId="0" borderId="1" xfId="0" applyFont="1" applyFill="1" applyBorder="1" applyAlignment="1" applyProtection="1">
      <alignment vertical="center" wrapText="1"/>
      <protection locked="0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0" fontId="5" fillId="0" borderId="1" xfId="0" applyNumberFormat="1" applyFont="1" applyFill="1" applyBorder="1" applyAlignment="1" applyProtection="1">
      <alignment vertical="center" wrapText="1"/>
      <protection locked="0"/>
    </xf>
    <xf numFmtId="0" fontId="5" fillId="9" borderId="1" xfId="0" applyFont="1" applyFill="1" applyBorder="1" applyAlignment="1" applyProtection="1">
      <alignment vertical="center" wrapText="1"/>
      <protection locked="0"/>
    </xf>
    <xf numFmtId="0" fontId="43" fillId="0" borderId="0" xfId="3" applyFont="1" applyFill="1" applyAlignment="1">
      <alignment horizontal="center" vertical="center"/>
    </xf>
    <xf numFmtId="0" fontId="18" fillId="4" borderId="4" xfId="4" applyFont="1" applyFill="1" applyBorder="1" applyAlignment="1">
      <alignment horizontal="center" vertical="center"/>
    </xf>
    <xf numFmtId="0" fontId="44" fillId="0" borderId="0" xfId="3" applyFont="1" applyAlignment="1">
      <alignment horizontal="center" vertical="center"/>
    </xf>
    <xf numFmtId="0" fontId="28" fillId="0" borderId="0" xfId="3" applyFont="1"/>
    <xf numFmtId="0" fontId="15" fillId="4" borderId="102" xfId="4" applyFont="1" applyFill="1" applyBorder="1" applyAlignment="1">
      <alignment horizontal="center" vertical="center" wrapText="1"/>
    </xf>
    <xf numFmtId="0" fontId="15" fillId="0" borderId="103" xfId="4" applyFont="1" applyFill="1" applyBorder="1" applyAlignment="1">
      <alignment vertical="center" wrapText="1"/>
    </xf>
    <xf numFmtId="0" fontId="15" fillId="4" borderId="108" xfId="4" applyFont="1" applyFill="1" applyBorder="1" applyAlignment="1">
      <alignment horizontal="center" vertical="center" wrapText="1"/>
    </xf>
    <xf numFmtId="0" fontId="15" fillId="4" borderId="55" xfId="4" applyFont="1" applyFill="1" applyBorder="1" applyAlignment="1">
      <alignment horizontal="center" vertical="center" wrapText="1"/>
    </xf>
    <xf numFmtId="168" fontId="3" fillId="0" borderId="0" xfId="0" applyNumberFormat="1" applyFont="1" applyAlignment="1">
      <alignment horizontal="center"/>
    </xf>
    <xf numFmtId="169" fontId="53" fillId="0" borderId="0" xfId="3" applyNumberFormat="1" applyFont="1" applyAlignment="1">
      <alignment horizontal="center" vertical="center"/>
    </xf>
    <xf numFmtId="175" fontId="53" fillId="0" borderId="0" xfId="3" applyNumberFormat="1" applyFont="1" applyAlignment="1">
      <alignment horizontal="center" vertical="center"/>
    </xf>
    <xf numFmtId="0" fontId="52" fillId="13" borderId="0" xfId="0" applyFont="1" applyFill="1" applyBorder="1" applyAlignment="1">
      <alignment horizontal="center" vertical="center"/>
    </xf>
    <xf numFmtId="0" fontId="48" fillId="13" borderId="0" xfId="0" applyFont="1" applyFill="1" applyBorder="1" applyAlignment="1">
      <alignment horizontal="center" vertical="center"/>
    </xf>
    <xf numFmtId="0" fontId="42" fillId="14" borderId="72" xfId="0" applyFont="1" applyFill="1" applyBorder="1" applyAlignment="1">
      <alignment horizontal="center" vertical="top"/>
    </xf>
    <xf numFmtId="0" fontId="42" fillId="16" borderId="73" xfId="0" applyFont="1" applyFill="1" applyBorder="1" applyAlignment="1">
      <alignment horizontal="center" vertical="top"/>
    </xf>
    <xf numFmtId="10" fontId="41" fillId="18" borderId="48" xfId="5" applyNumberFormat="1" applyFont="1" applyFill="1" applyBorder="1"/>
    <xf numFmtId="10" fontId="41" fillId="18" borderId="71" xfId="5" applyNumberFormat="1" applyFont="1" applyFill="1" applyBorder="1"/>
    <xf numFmtId="175" fontId="54" fillId="0" borderId="0" xfId="3" applyNumberFormat="1" applyFont="1" applyAlignment="1">
      <alignment horizontal="center" vertical="center"/>
    </xf>
    <xf numFmtId="169" fontId="54" fillId="0" borderId="0" xfId="3" applyNumberFormat="1" applyFont="1" applyAlignment="1">
      <alignment horizontal="center" vertical="center"/>
    </xf>
    <xf numFmtId="0" fontId="40" fillId="0" borderId="0" xfId="10"/>
    <xf numFmtId="0" fontId="44" fillId="0" borderId="0" xfId="0" applyFont="1" applyFill="1" applyAlignment="1">
      <alignment horizontal="center" vertical="center"/>
    </xf>
    <xf numFmtId="0" fontId="44" fillId="0" borderId="0" xfId="3" applyFont="1" applyFill="1" applyAlignment="1">
      <alignment horizontal="center" vertical="center"/>
    </xf>
    <xf numFmtId="0" fontId="45" fillId="0" borderId="0" xfId="3" applyFont="1" applyFill="1" applyAlignment="1">
      <alignment horizontal="center" vertical="center"/>
    </xf>
    <xf numFmtId="175" fontId="54" fillId="0" borderId="0" xfId="3" applyNumberFormat="1" applyFont="1" applyFill="1" applyAlignment="1">
      <alignment horizontal="center" vertical="center"/>
    </xf>
    <xf numFmtId="0" fontId="43" fillId="0" borderId="0" xfId="0" applyFont="1" applyFill="1" applyAlignment="1">
      <alignment horizontal="center" vertical="center"/>
    </xf>
    <xf numFmtId="0" fontId="54" fillId="0" borderId="0" xfId="0" applyFont="1" applyFill="1" applyAlignment="1">
      <alignment horizontal="center" vertical="center"/>
    </xf>
    <xf numFmtId="0" fontId="45" fillId="0" borderId="0" xfId="0" applyFont="1" applyFill="1" applyAlignment="1">
      <alignment horizontal="center" vertical="center"/>
    </xf>
    <xf numFmtId="169" fontId="54" fillId="0" borderId="0" xfId="0" applyNumberFormat="1" applyFont="1" applyFill="1" applyAlignment="1">
      <alignment horizontal="center" vertical="center"/>
    </xf>
    <xf numFmtId="169" fontId="54" fillId="0" borderId="0" xfId="3" applyNumberFormat="1" applyFont="1" applyFill="1" applyAlignment="1">
      <alignment horizontal="center" vertical="center"/>
    </xf>
    <xf numFmtId="0" fontId="52" fillId="13" borderId="109" xfId="0" applyFont="1" applyFill="1" applyBorder="1" applyAlignment="1">
      <alignment horizontal="center" vertical="center"/>
    </xf>
    <xf numFmtId="0" fontId="52" fillId="13" borderId="110" xfId="0" applyFont="1" applyFill="1" applyBorder="1" applyAlignment="1">
      <alignment horizontal="center" vertical="center"/>
    </xf>
    <xf numFmtId="0" fontId="52" fillId="13" borderId="111" xfId="0" applyFont="1" applyFill="1" applyBorder="1" applyAlignment="1">
      <alignment horizontal="center" vertical="center"/>
    </xf>
    <xf numFmtId="0" fontId="52" fillId="13" borderId="112" xfId="0" applyFont="1" applyFill="1" applyBorder="1" applyAlignment="1">
      <alignment horizontal="center" vertical="center"/>
    </xf>
    <xf numFmtId="0" fontId="52" fillId="13" borderId="0" xfId="0" applyFont="1" applyFill="1" applyBorder="1" applyAlignment="1">
      <alignment horizontal="center" vertical="center"/>
    </xf>
    <xf numFmtId="0" fontId="52" fillId="13" borderId="113" xfId="0" applyFont="1" applyFill="1" applyBorder="1" applyAlignment="1">
      <alignment horizontal="center" vertical="center"/>
    </xf>
    <xf numFmtId="0" fontId="52" fillId="13" borderId="114" xfId="0" applyFont="1" applyFill="1" applyBorder="1" applyAlignment="1">
      <alignment horizontal="center" vertical="center"/>
    </xf>
    <xf numFmtId="0" fontId="52" fillId="13" borderId="115" xfId="0" applyFont="1" applyFill="1" applyBorder="1" applyAlignment="1">
      <alignment horizontal="center" vertical="center"/>
    </xf>
    <xf numFmtId="0" fontId="52" fillId="13" borderId="116" xfId="0" applyFont="1" applyFill="1" applyBorder="1" applyAlignment="1">
      <alignment horizontal="center" vertical="center"/>
    </xf>
    <xf numFmtId="0" fontId="28" fillId="0" borderId="0" xfId="0" applyFont="1" applyAlignment="1" applyProtection="1">
      <alignment horizontal="left" vertical="center"/>
      <protection locked="0"/>
    </xf>
    <xf numFmtId="14" fontId="3" fillId="0" borderId="0" xfId="0" applyNumberFormat="1" applyFont="1" applyAlignment="1" applyProtection="1">
      <alignment horizontal="left"/>
      <protection locked="0"/>
    </xf>
    <xf numFmtId="14" fontId="0" fillId="0" borderId="0" xfId="0" applyNumberFormat="1" applyAlignment="1" applyProtection="1">
      <alignment horizontal="left"/>
      <protection locked="0"/>
    </xf>
    <xf numFmtId="171" fontId="0" fillId="0" borderId="0" xfId="5" applyNumberFormat="1" applyFont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 applyProtection="1">
      <alignment horizontal="left"/>
      <protection locked="0"/>
    </xf>
    <xf numFmtId="0" fontId="0" fillId="0" borderId="43" xfId="0" applyBorder="1" applyAlignment="1" applyProtection="1">
      <alignment horizontal="left"/>
      <protection locked="0"/>
    </xf>
    <xf numFmtId="0" fontId="8" fillId="9" borderId="0" xfId="0" applyFont="1" applyFill="1" applyBorder="1" applyAlignment="1" applyProtection="1">
      <alignment horizontal="center"/>
      <protection locked="0"/>
    </xf>
    <xf numFmtId="0" fontId="8" fillId="9" borderId="8" xfId="0" applyFont="1" applyFill="1" applyBorder="1" applyAlignment="1" applyProtection="1">
      <alignment horizontal="center"/>
      <protection locked="0"/>
    </xf>
    <xf numFmtId="0" fontId="8" fillId="2" borderId="7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40" fillId="0" borderId="29" xfId="10" applyBorder="1"/>
    <xf numFmtId="0" fontId="0" fillId="0" borderId="29" xfId="0" applyBorder="1"/>
    <xf numFmtId="0" fontId="0" fillId="0" borderId="30" xfId="0" applyBorder="1"/>
    <xf numFmtId="0" fontId="20" fillId="6" borderId="16" xfId="0" applyFont="1" applyFill="1" applyBorder="1" applyAlignment="1">
      <alignment horizontal="center" vertical="center"/>
    </xf>
    <xf numFmtId="0" fontId="20" fillId="6" borderId="20" xfId="0" applyFont="1" applyFill="1" applyBorder="1" applyAlignment="1">
      <alignment horizontal="center" vertical="center"/>
    </xf>
    <xf numFmtId="0" fontId="20" fillId="6" borderId="17" xfId="0" applyFont="1" applyFill="1" applyBorder="1" applyAlignment="1">
      <alignment horizontal="center" vertical="center"/>
    </xf>
    <xf numFmtId="0" fontId="20" fillId="7" borderId="16" xfId="0" applyFont="1" applyFill="1" applyBorder="1" applyAlignment="1">
      <alignment horizontal="center" vertical="center"/>
    </xf>
    <xf numFmtId="0" fontId="20" fillId="7" borderId="20" xfId="0" applyFont="1" applyFill="1" applyBorder="1" applyAlignment="1">
      <alignment horizontal="center" vertical="center"/>
    </xf>
    <xf numFmtId="0" fontId="20" fillId="7" borderId="17" xfId="0" applyFont="1" applyFill="1" applyBorder="1" applyAlignment="1">
      <alignment horizontal="center" vertical="center"/>
    </xf>
    <xf numFmtId="165" fontId="20" fillId="7" borderId="16" xfId="2" applyNumberFormat="1" applyFont="1" applyFill="1" applyBorder="1" applyAlignment="1">
      <alignment vertical="center"/>
    </xf>
    <xf numFmtId="165" fontId="20" fillId="7" borderId="17" xfId="2" applyNumberFormat="1" applyFont="1" applyFill="1" applyBorder="1" applyAlignment="1">
      <alignment vertical="center"/>
    </xf>
    <xf numFmtId="165" fontId="20" fillId="6" borderId="16" xfId="2" applyNumberFormat="1" applyFont="1" applyFill="1" applyBorder="1" applyAlignment="1">
      <alignment horizontal="center" vertical="center"/>
    </xf>
    <xf numFmtId="165" fontId="20" fillId="6" borderId="17" xfId="2" applyNumberFormat="1" applyFont="1" applyFill="1" applyBorder="1" applyAlignment="1">
      <alignment horizontal="center" vertical="center"/>
    </xf>
    <xf numFmtId="0" fontId="9" fillId="0" borderId="36" xfId="0" applyFont="1" applyBorder="1" applyAlignment="1" applyProtection="1">
      <alignment horizontal="center" vertical="center"/>
      <protection locked="0"/>
    </xf>
    <xf numFmtId="0" fontId="0" fillId="9" borderId="0" xfId="0" applyFill="1" applyBorder="1" applyAlignment="1" applyProtection="1">
      <alignment horizontal="center"/>
      <protection locked="0"/>
    </xf>
    <xf numFmtId="0" fontId="0" fillId="9" borderId="8" xfId="0" applyFill="1" applyBorder="1" applyAlignment="1" applyProtection="1">
      <alignment horizontal="center"/>
      <protection locked="0"/>
    </xf>
    <xf numFmtId="7" fontId="14" fillId="3" borderId="3" xfId="2" applyNumberFormat="1" applyFont="1" applyFill="1" applyBorder="1" applyAlignment="1" applyProtection="1">
      <alignment horizontal="center" vertical="center"/>
    </xf>
    <xf numFmtId="7" fontId="14" fillId="3" borderId="18" xfId="2" applyNumberFormat="1" applyFont="1" applyFill="1" applyBorder="1" applyAlignment="1" applyProtection="1">
      <alignment horizontal="center" vertical="center"/>
    </xf>
    <xf numFmtId="10" fontId="0" fillId="0" borderId="0" xfId="5" applyNumberFormat="1" applyFont="1" applyFill="1" applyBorder="1" applyAlignment="1" applyProtection="1">
      <alignment horizontal="center"/>
    </xf>
    <xf numFmtId="10" fontId="0" fillId="0" borderId="8" xfId="5" applyNumberFormat="1" applyFont="1" applyFill="1" applyBorder="1" applyAlignment="1" applyProtection="1">
      <alignment horizontal="center"/>
    </xf>
    <xf numFmtId="165" fontId="13" fillId="8" borderId="41" xfId="2" applyNumberFormat="1" applyFont="1" applyFill="1" applyBorder="1" applyAlignment="1" applyProtection="1">
      <alignment horizontal="center" vertical="center"/>
    </xf>
    <xf numFmtId="165" fontId="13" fillId="8" borderId="42" xfId="2" applyNumberFormat="1" applyFont="1" applyFill="1" applyBorder="1" applyAlignment="1" applyProtection="1">
      <alignment horizontal="center" vertical="center"/>
    </xf>
    <xf numFmtId="0" fontId="29" fillId="0" borderId="0" xfId="0" applyFont="1" applyFill="1" applyBorder="1" applyAlignment="1" applyProtection="1">
      <alignment horizontal="center"/>
      <protection locked="0"/>
    </xf>
    <xf numFmtId="0" fontId="29" fillId="0" borderId="43" xfId="0" applyFont="1" applyFill="1" applyBorder="1" applyAlignment="1" applyProtection="1">
      <alignment horizontal="center"/>
      <protection locked="0"/>
    </xf>
    <xf numFmtId="165" fontId="20" fillId="7" borderId="16" xfId="2" applyNumberFormat="1" applyFont="1" applyFill="1" applyBorder="1" applyAlignment="1">
      <alignment horizontal="center" vertical="center"/>
    </xf>
    <xf numFmtId="165" fontId="20" fillId="7" borderId="17" xfId="2" applyNumberFormat="1" applyFont="1" applyFill="1" applyBorder="1" applyAlignment="1">
      <alignment horizontal="center" vertical="center"/>
    </xf>
    <xf numFmtId="7" fontId="14" fillId="3" borderId="39" xfId="2" applyNumberFormat="1" applyFont="1" applyFill="1" applyBorder="1" applyAlignment="1" applyProtection="1">
      <alignment horizontal="center" vertical="center"/>
    </xf>
    <xf numFmtId="7" fontId="14" fillId="3" borderId="40" xfId="2" applyNumberFormat="1" applyFont="1" applyFill="1" applyBorder="1" applyAlignment="1" applyProtection="1">
      <alignment horizontal="center" vertical="center"/>
    </xf>
    <xf numFmtId="0" fontId="14" fillId="5" borderId="0" xfId="0" applyFont="1" applyFill="1" applyBorder="1" applyAlignment="1">
      <alignment horizontal="center" vertical="center"/>
    </xf>
    <xf numFmtId="0" fontId="19" fillId="5" borderId="0" xfId="0" applyFont="1" applyFill="1" applyBorder="1" applyAlignment="1">
      <alignment horizontal="center" vertical="center"/>
    </xf>
    <xf numFmtId="0" fontId="19" fillId="5" borderId="19" xfId="0" applyFont="1" applyFill="1" applyBorder="1" applyAlignment="1">
      <alignment horizontal="center" vertical="center"/>
    </xf>
    <xf numFmtId="0" fontId="20" fillId="6" borderId="24" xfId="0" applyFont="1" applyFill="1" applyBorder="1" applyAlignment="1">
      <alignment horizontal="center" vertical="center"/>
    </xf>
    <xf numFmtId="0" fontId="20" fillId="6" borderId="31" xfId="0" applyFont="1" applyFill="1" applyBorder="1" applyAlignment="1">
      <alignment horizontal="center" vertical="center"/>
    </xf>
    <xf numFmtId="0" fontId="20" fillId="6" borderId="25" xfId="0" applyFont="1" applyFill="1" applyBorder="1" applyAlignment="1">
      <alignment horizontal="center" vertical="center"/>
    </xf>
    <xf numFmtId="0" fontId="14" fillId="5" borderId="22" xfId="0" applyFont="1" applyFill="1" applyBorder="1" applyAlignment="1">
      <alignment horizontal="center" vertical="center"/>
    </xf>
    <xf numFmtId="0" fontId="19" fillId="5" borderId="23" xfId="0" applyFont="1" applyFill="1" applyBorder="1" applyAlignment="1">
      <alignment horizontal="center" vertical="center"/>
    </xf>
    <xf numFmtId="165" fontId="20" fillId="6" borderId="24" xfId="2" applyNumberFormat="1" applyFont="1" applyFill="1" applyBorder="1" applyAlignment="1">
      <alignment horizontal="center" vertical="center"/>
    </xf>
    <xf numFmtId="165" fontId="20" fillId="6" borderId="25" xfId="2" applyNumberFormat="1" applyFont="1" applyFill="1" applyBorder="1" applyAlignment="1">
      <alignment horizontal="center" vertical="center"/>
    </xf>
    <xf numFmtId="0" fontId="7" fillId="0" borderId="0" xfId="0" applyFont="1" applyBorder="1" applyAlignment="1" applyProtection="1">
      <alignment horizontal="center"/>
      <protection locked="0"/>
    </xf>
    <xf numFmtId="0" fontId="0" fillId="0" borderId="0" xfId="0" applyBorder="1"/>
    <xf numFmtId="0" fontId="0" fillId="0" borderId="10" xfId="0" applyBorder="1"/>
    <xf numFmtId="0" fontId="12" fillId="3" borderId="32" xfId="0" applyFont="1" applyFill="1" applyBorder="1" applyAlignment="1" applyProtection="1">
      <alignment horizontal="center" vertical="center"/>
      <protection locked="0"/>
    </xf>
    <xf numFmtId="0" fontId="12" fillId="3" borderId="33" xfId="0" applyFont="1" applyFill="1" applyBorder="1" applyAlignment="1" applyProtection="1">
      <alignment horizontal="center" vertical="center"/>
      <protection locked="0"/>
    </xf>
    <xf numFmtId="0" fontId="12" fillId="3" borderId="34" xfId="0" applyFont="1" applyFill="1" applyBorder="1" applyAlignment="1" applyProtection="1">
      <alignment horizontal="center" vertical="center"/>
      <protection locked="0"/>
    </xf>
    <xf numFmtId="167" fontId="5" fillId="0" borderId="14" xfId="0" applyNumberFormat="1" applyFont="1" applyFill="1" applyBorder="1" applyAlignment="1" applyProtection="1">
      <alignment horizontal="left" vertical="center" wrapText="1"/>
    </xf>
    <xf numFmtId="167" fontId="5" fillId="0" borderId="15" xfId="0" applyNumberFormat="1" applyFont="1" applyFill="1" applyBorder="1" applyAlignment="1" applyProtection="1">
      <alignment horizontal="left" vertical="center" wrapText="1"/>
    </xf>
    <xf numFmtId="0" fontId="11" fillId="0" borderId="21" xfId="0" applyFont="1" applyFill="1" applyBorder="1" applyAlignment="1" applyProtection="1">
      <alignment horizontal="center" vertical="center" wrapText="1"/>
      <protection locked="0"/>
    </xf>
    <xf numFmtId="0" fontId="11" fillId="0" borderId="26" xfId="0" applyFont="1" applyFill="1" applyBorder="1" applyAlignment="1" applyProtection="1">
      <alignment horizontal="center" vertical="center" wrapText="1"/>
      <protection locked="0"/>
    </xf>
    <xf numFmtId="0" fontId="11" fillId="0" borderId="27" xfId="0" applyFont="1" applyFill="1" applyBorder="1" applyAlignment="1" applyProtection="1">
      <alignment horizontal="center" vertical="center" wrapText="1"/>
      <protection locked="0"/>
    </xf>
    <xf numFmtId="0" fontId="11" fillId="0" borderId="9" xfId="0" applyFont="1" applyFill="1" applyBorder="1" applyAlignment="1" applyProtection="1">
      <alignment horizontal="center" vertical="center" wrapText="1"/>
      <protection locked="0"/>
    </xf>
    <xf numFmtId="0" fontId="11" fillId="0" borderId="0" xfId="0" applyFont="1" applyFill="1" applyBorder="1" applyAlignment="1" applyProtection="1">
      <alignment horizontal="center" vertical="center" wrapText="1"/>
      <protection locked="0"/>
    </xf>
    <xf numFmtId="0" fontId="11" fillId="0" borderId="10" xfId="0" applyFont="1" applyFill="1" applyBorder="1" applyAlignment="1" applyProtection="1">
      <alignment horizontal="center" vertical="center" wrapText="1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9" fillId="0" borderId="0" xfId="0" applyFont="1" applyFill="1" applyBorder="1" applyAlignment="1" applyProtection="1">
      <alignment horizontal="center" vertical="center"/>
      <protection locked="0"/>
    </xf>
    <xf numFmtId="0" fontId="5" fillId="9" borderId="0" xfId="0" applyFont="1" applyFill="1" applyAlignment="1" applyProtection="1">
      <alignment horizontal="left"/>
    </xf>
    <xf numFmtId="0" fontId="0" fillId="0" borderId="0" xfId="0" applyAlignment="1" applyProtection="1">
      <alignment horizontal="left"/>
    </xf>
    <xf numFmtId="0" fontId="9" fillId="0" borderId="0" xfId="0" applyFont="1" applyFill="1" applyBorder="1" applyAlignment="1" applyProtection="1">
      <alignment horizontal="center"/>
      <protection locked="0"/>
    </xf>
    <xf numFmtId="0" fontId="21" fillId="0" borderId="0" xfId="0" applyFont="1" applyAlignment="1" applyProtection="1">
      <alignment horizontal="center" vertical="center"/>
      <protection locked="0"/>
    </xf>
    <xf numFmtId="0" fontId="22" fillId="0" borderId="0" xfId="0" applyFont="1" applyFill="1" applyAlignment="1" applyProtection="1">
      <alignment horizontal="center" vertical="center"/>
      <protection locked="0"/>
    </xf>
    <xf numFmtId="0" fontId="5" fillId="0" borderId="35" xfId="0" applyFont="1" applyFill="1" applyBorder="1" applyAlignment="1" applyProtection="1">
      <alignment horizontal="center" vertical="center" wrapText="1"/>
    </xf>
    <xf numFmtId="0" fontId="5" fillId="0" borderId="15" xfId="0" applyFont="1" applyFill="1" applyBorder="1" applyAlignment="1" applyProtection="1">
      <alignment horizontal="center" vertical="center" wrapText="1"/>
    </xf>
    <xf numFmtId="0" fontId="11" fillId="0" borderId="10" xfId="0" applyFont="1" applyFill="1" applyBorder="1" applyAlignment="1" applyProtection="1">
      <alignment horizontal="left" vertical="center" wrapText="1"/>
      <protection locked="0"/>
    </xf>
    <xf numFmtId="0" fontId="11" fillId="0" borderId="0" xfId="0" applyFont="1" applyFill="1" applyBorder="1" applyAlignment="1" applyProtection="1">
      <alignment horizontal="left" vertical="center" wrapText="1"/>
      <protection locked="0"/>
    </xf>
    <xf numFmtId="0" fontId="5" fillId="0" borderId="0" xfId="0" applyFont="1" applyBorder="1" applyAlignment="1">
      <alignment horizontal="center" vertical="center"/>
    </xf>
    <xf numFmtId="0" fontId="5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/>
    </xf>
    <xf numFmtId="0" fontId="0" fillId="0" borderId="0" xfId="0" applyAlignment="1">
      <alignment horizontal="center"/>
    </xf>
    <xf numFmtId="0" fontId="15" fillId="4" borderId="102" xfId="4" applyFont="1" applyFill="1" applyBorder="1" applyAlignment="1">
      <alignment horizontal="center" vertical="center" wrapText="1"/>
    </xf>
    <xf numFmtId="0" fontId="15" fillId="4" borderId="103" xfId="4" applyFont="1" applyFill="1" applyBorder="1" applyAlignment="1">
      <alignment horizontal="center" vertical="center" wrapText="1"/>
    </xf>
    <xf numFmtId="0" fontId="15" fillId="4" borderId="104" xfId="4" applyFont="1" applyFill="1" applyBorder="1" applyAlignment="1">
      <alignment horizontal="center" vertical="center" wrapText="1"/>
    </xf>
    <xf numFmtId="0" fontId="15" fillId="4" borderId="105" xfId="4" applyFont="1" applyFill="1" applyBorder="1" applyAlignment="1">
      <alignment horizontal="center" vertical="center" wrapText="1"/>
    </xf>
    <xf numFmtId="0" fontId="15" fillId="4" borderId="106" xfId="4" applyFont="1" applyFill="1" applyBorder="1" applyAlignment="1">
      <alignment horizontal="center" vertical="center" wrapText="1"/>
    </xf>
    <xf numFmtId="0" fontId="15" fillId="4" borderId="107" xfId="4" applyFont="1" applyFill="1" applyBorder="1" applyAlignment="1">
      <alignment horizontal="center" vertical="center" wrapText="1"/>
    </xf>
    <xf numFmtId="0" fontId="15" fillId="4" borderId="100" xfId="4" applyFont="1" applyFill="1" applyBorder="1" applyAlignment="1">
      <alignment horizontal="center" vertical="center" wrapText="1"/>
    </xf>
    <xf numFmtId="0" fontId="15" fillId="4" borderId="101" xfId="4" applyFont="1" applyFill="1" applyBorder="1" applyAlignment="1">
      <alignment horizontal="center" vertical="center" wrapText="1"/>
    </xf>
    <xf numFmtId="0" fontId="15" fillId="4" borderId="55" xfId="4" applyFont="1" applyFill="1" applyBorder="1" applyAlignment="1">
      <alignment horizontal="center" vertical="center" wrapText="1"/>
    </xf>
    <xf numFmtId="174" fontId="38" fillId="0" borderId="74" xfId="8" applyNumberFormat="1" applyFont="1" applyBorder="1" applyAlignment="1">
      <alignment horizontal="center"/>
    </xf>
    <xf numFmtId="174" fontId="38" fillId="0" borderId="76" xfId="8" applyNumberFormat="1" applyFont="1" applyBorder="1" applyAlignment="1">
      <alignment horizontal="center"/>
    </xf>
    <xf numFmtId="174" fontId="38" fillId="0" borderId="77" xfId="8" applyNumberFormat="1" applyFont="1" applyBorder="1" applyAlignment="1">
      <alignment horizontal="center"/>
    </xf>
    <xf numFmtId="174" fontId="38" fillId="0" borderId="65" xfId="8" applyNumberFormat="1" applyFont="1" applyBorder="1" applyAlignment="1">
      <alignment horizontal="center"/>
    </xf>
    <xf numFmtId="174" fontId="38" fillId="0" borderId="66" xfId="8" applyNumberFormat="1" applyFont="1" applyBorder="1" applyAlignment="1">
      <alignment horizontal="center"/>
    </xf>
    <xf numFmtId="174" fontId="38" fillId="0" borderId="67" xfId="8" applyNumberFormat="1" applyFont="1" applyBorder="1" applyAlignment="1">
      <alignment horizontal="center"/>
    </xf>
    <xf numFmtId="49" fontId="39" fillId="0" borderId="70" xfId="8" applyNumberFormat="1" applyFont="1" applyBorder="1" applyAlignment="1">
      <alignment horizontal="center" wrapText="1"/>
    </xf>
    <xf numFmtId="49" fontId="39" fillId="0" borderId="73" xfId="8" applyNumberFormat="1" applyFont="1" applyBorder="1" applyAlignment="1">
      <alignment horizontal="center" wrapText="1"/>
    </xf>
    <xf numFmtId="3" fontId="37" fillId="11" borderId="56" xfId="7" applyNumberFormat="1" applyFont="1" applyBorder="1" applyAlignment="1">
      <alignment horizontal="center" vertical="center" wrapText="1"/>
    </xf>
    <xf numFmtId="3" fontId="37" fillId="11" borderId="56" xfId="7" applyNumberFormat="1" applyFont="1" applyBorder="1" applyAlignment="1">
      <alignment wrapText="1"/>
    </xf>
    <xf numFmtId="49" fontId="36" fillId="10" borderId="72" xfId="6" applyNumberFormat="1" applyFont="1" applyBorder="1" applyAlignment="1">
      <alignment horizontal="left"/>
    </xf>
    <xf numFmtId="0" fontId="2" fillId="0" borderId="70" xfId="8" applyBorder="1" applyAlignment="1">
      <alignment horizontal="left"/>
    </xf>
    <xf numFmtId="49" fontId="37" fillId="11" borderId="83" xfId="7" applyNumberFormat="1" applyFont="1" applyBorder="1" applyAlignment="1">
      <alignment horizontal="center" vertical="center" wrapText="1"/>
    </xf>
    <xf numFmtId="49" fontId="37" fillId="11" borderId="84" xfId="7" applyNumberFormat="1" applyFont="1" applyBorder="1" applyAlignment="1">
      <alignment horizontal="center" vertical="center" wrapText="1"/>
    </xf>
    <xf numFmtId="49" fontId="37" fillId="11" borderId="90" xfId="7" applyNumberFormat="1" applyFont="1" applyBorder="1" applyAlignment="1">
      <alignment horizontal="center" vertical="center" wrapText="1"/>
    </xf>
    <xf numFmtId="49" fontId="37" fillId="11" borderId="78" xfId="7" applyNumberFormat="1" applyFont="1" applyBorder="1" applyAlignment="1">
      <alignment horizontal="center" vertical="center" wrapText="1"/>
    </xf>
    <xf numFmtId="49" fontId="37" fillId="11" borderId="79" xfId="7" applyNumberFormat="1" applyFont="1" applyBorder="1" applyAlignment="1">
      <alignment horizontal="center" vertical="center" wrapText="1"/>
    </xf>
    <xf numFmtId="49" fontId="37" fillId="11" borderId="61" xfId="7" applyNumberFormat="1" applyFont="1" applyBorder="1" applyAlignment="1">
      <alignment horizontal="center" vertical="center" wrapText="1"/>
    </xf>
    <xf numFmtId="49" fontId="37" fillId="11" borderId="37" xfId="7" applyNumberFormat="1" applyFont="1" applyBorder="1" applyAlignment="1">
      <alignment horizontal="center" vertical="center" wrapText="1"/>
    </xf>
    <xf numFmtId="49" fontId="37" fillId="11" borderId="62" xfId="7" applyNumberFormat="1" applyFont="1" applyBorder="1" applyAlignment="1">
      <alignment horizontal="center" vertical="center" wrapText="1"/>
    </xf>
    <xf numFmtId="172" fontId="37" fillId="11" borderId="74" xfId="7" applyNumberFormat="1" applyFont="1" applyBorder="1" applyAlignment="1">
      <alignment horizontal="center" vertical="center" wrapText="1"/>
    </xf>
    <xf numFmtId="172" fontId="37" fillId="11" borderId="76" xfId="7" applyNumberFormat="1" applyFont="1" applyBorder="1" applyAlignment="1">
      <alignment horizontal="center" vertical="center" wrapText="1"/>
    </xf>
    <xf numFmtId="172" fontId="37" fillId="11" borderId="77" xfId="7" applyNumberFormat="1" applyFont="1" applyBorder="1" applyAlignment="1">
      <alignment horizontal="center" vertical="center" wrapText="1"/>
    </xf>
    <xf numFmtId="49" fontId="36" fillId="10" borderId="59" xfId="6" applyNumberFormat="1" applyFont="1" applyBorder="1" applyAlignment="1">
      <alignment horizontal="left"/>
    </xf>
    <xf numFmtId="0" fontId="2" fillId="0" borderId="60" xfId="8" applyBorder="1" applyAlignment="1">
      <alignment horizontal="left"/>
    </xf>
    <xf numFmtId="49" fontId="39" fillId="13" borderId="44" xfId="8" applyNumberFormat="1" applyFont="1" applyFill="1" applyBorder="1" applyAlignment="1">
      <alignment horizontal="center" wrapText="1"/>
    </xf>
    <xf numFmtId="49" fontId="39" fillId="13" borderId="45" xfId="8" applyNumberFormat="1" applyFont="1" applyFill="1" applyBorder="1" applyAlignment="1">
      <alignment horizontal="center" wrapText="1"/>
    </xf>
    <xf numFmtId="49" fontId="39" fillId="13" borderId="70" xfId="8" applyNumberFormat="1" applyFont="1" applyFill="1" applyBorder="1" applyAlignment="1">
      <alignment horizontal="center" wrapText="1"/>
    </xf>
    <xf numFmtId="49" fontId="39" fillId="13" borderId="73" xfId="8" applyNumberFormat="1" applyFont="1" applyFill="1" applyBorder="1" applyAlignment="1">
      <alignment horizontal="center" wrapText="1"/>
    </xf>
    <xf numFmtId="172" fontId="37" fillId="11" borderId="90" xfId="7" applyNumberFormat="1" applyFont="1" applyBorder="1" applyAlignment="1">
      <alignment horizontal="center" vertical="center" wrapText="1"/>
    </xf>
    <xf numFmtId="172" fontId="37" fillId="11" borderId="78" xfId="7" applyNumberFormat="1" applyFont="1" applyBorder="1" applyAlignment="1">
      <alignment horizontal="center" vertical="center" wrapText="1"/>
    </xf>
    <xf numFmtId="172" fontId="37" fillId="11" borderId="79" xfId="7" applyNumberFormat="1" applyFont="1" applyBorder="1" applyAlignment="1">
      <alignment horizontal="center" vertical="center" wrapText="1"/>
    </xf>
    <xf numFmtId="172" fontId="37" fillId="11" borderId="61" xfId="7" applyNumberFormat="1" applyFont="1" applyBorder="1" applyAlignment="1">
      <alignment horizontal="center" vertical="center" wrapText="1"/>
    </xf>
    <xf numFmtId="172" fontId="37" fillId="11" borderId="37" xfId="7" applyNumberFormat="1" applyFont="1" applyBorder="1" applyAlignment="1">
      <alignment horizontal="center" vertical="center" wrapText="1"/>
    </xf>
    <xf numFmtId="172" fontId="37" fillId="11" borderId="62" xfId="7" applyNumberFormat="1" applyFont="1" applyBorder="1" applyAlignment="1">
      <alignment horizontal="center" vertical="center" wrapText="1"/>
    </xf>
    <xf numFmtId="173" fontId="38" fillId="0" borderId="74" xfId="8" applyNumberFormat="1" applyFont="1" applyBorder="1" applyAlignment="1">
      <alignment horizontal="center"/>
    </xf>
    <xf numFmtId="173" fontId="38" fillId="0" borderId="76" xfId="8" applyNumberFormat="1" applyFont="1" applyBorder="1" applyAlignment="1">
      <alignment horizontal="center"/>
    </xf>
    <xf numFmtId="173" fontId="38" fillId="0" borderId="77" xfId="8" applyNumberFormat="1" applyFont="1" applyBorder="1" applyAlignment="1">
      <alignment horizontal="center"/>
    </xf>
    <xf numFmtId="168" fontId="26" fillId="13" borderId="88" xfId="0" applyNumberFormat="1" applyFont="1" applyFill="1" applyBorder="1" applyAlignment="1">
      <alignment horizontal="center" vertical="center"/>
    </xf>
    <xf numFmtId="168" fontId="26" fillId="13" borderId="89" xfId="0" applyNumberFormat="1" applyFont="1" applyFill="1" applyBorder="1" applyAlignment="1">
      <alignment horizontal="center" vertical="center"/>
    </xf>
    <xf numFmtId="168" fontId="26" fillId="13" borderId="75" xfId="0" applyNumberFormat="1" applyFont="1" applyFill="1" applyBorder="1" applyAlignment="1">
      <alignment horizontal="center" vertical="center"/>
    </xf>
    <xf numFmtId="0" fontId="5" fillId="13" borderId="88" xfId="0" applyNumberFormat="1" applyFont="1" applyFill="1" applyBorder="1" applyAlignment="1">
      <alignment horizontal="center" vertical="center"/>
    </xf>
    <xf numFmtId="0" fontId="5" fillId="13" borderId="89" xfId="0" applyNumberFormat="1" applyFont="1" applyFill="1" applyBorder="1" applyAlignment="1">
      <alignment horizontal="center" vertical="center"/>
    </xf>
    <xf numFmtId="0" fontId="5" fillId="13" borderId="75" xfId="0" applyNumberFormat="1" applyFont="1" applyFill="1" applyBorder="1" applyAlignment="1">
      <alignment horizontal="center" vertical="center"/>
    </xf>
    <xf numFmtId="0" fontId="0" fillId="13" borderId="92" xfId="0" applyFill="1" applyBorder="1" applyAlignment="1">
      <alignment horizontal="center" vertical="center" wrapText="1"/>
    </xf>
    <xf numFmtId="0" fontId="0" fillId="13" borderId="44" xfId="0" applyFill="1" applyBorder="1" applyAlignment="1">
      <alignment horizontal="center" vertical="center" wrapText="1"/>
    </xf>
    <xf numFmtId="0" fontId="0" fillId="13" borderId="94" xfId="0" applyFill="1" applyBorder="1" applyAlignment="1">
      <alignment horizontal="center"/>
    </xf>
    <xf numFmtId="0" fontId="0" fillId="13" borderId="76" xfId="0" applyFill="1" applyBorder="1" applyAlignment="1">
      <alignment horizontal="center"/>
    </xf>
    <xf numFmtId="0" fontId="0" fillId="13" borderId="77" xfId="0" applyFill="1" applyBorder="1" applyAlignment="1">
      <alignment horizontal="center"/>
    </xf>
    <xf numFmtId="0" fontId="5" fillId="13" borderId="88" xfId="0" applyFont="1" applyFill="1" applyBorder="1" applyAlignment="1">
      <alignment horizontal="center" vertical="center"/>
    </xf>
    <xf numFmtId="0" fontId="5" fillId="13" borderId="89" xfId="0" applyFont="1" applyFill="1" applyBorder="1" applyAlignment="1">
      <alignment horizontal="center" vertical="center"/>
    </xf>
    <xf numFmtId="0" fontId="5" fillId="13" borderId="75" xfId="0" applyFont="1" applyFill="1" applyBorder="1" applyAlignment="1">
      <alignment horizontal="center" vertical="center"/>
    </xf>
    <xf numFmtId="165" fontId="5" fillId="13" borderId="88" xfId="2" applyNumberFormat="1" applyFont="1" applyFill="1" applyBorder="1" applyAlignment="1">
      <alignment horizontal="center" vertical="center"/>
    </xf>
    <xf numFmtId="165" fontId="5" fillId="13" borderId="89" xfId="2" applyNumberFormat="1" applyFont="1" applyFill="1" applyBorder="1" applyAlignment="1">
      <alignment horizontal="center" vertical="center"/>
    </xf>
    <xf numFmtId="165" fontId="5" fillId="13" borderId="75" xfId="2" applyNumberFormat="1" applyFont="1" applyFill="1" applyBorder="1" applyAlignment="1">
      <alignment horizontal="center" vertical="center"/>
    </xf>
    <xf numFmtId="0" fontId="49" fillId="13" borderId="51" xfId="8" applyFont="1" applyFill="1" applyBorder="1" applyAlignment="1">
      <alignment horizontal="center" vertical="center"/>
    </xf>
    <xf numFmtId="0" fontId="49" fillId="13" borderId="70" xfId="8" applyFont="1" applyFill="1" applyBorder="1" applyAlignment="1">
      <alignment horizontal="center" vertical="center"/>
    </xf>
    <xf numFmtId="0" fontId="49" fillId="13" borderId="49" xfId="8" applyFont="1" applyFill="1" applyBorder="1" applyAlignment="1">
      <alignment horizontal="center" vertical="center"/>
    </xf>
    <xf numFmtId="0" fontId="49" fillId="13" borderId="72" xfId="8" applyFont="1" applyFill="1" applyBorder="1" applyAlignment="1">
      <alignment horizontal="center" vertical="center"/>
    </xf>
    <xf numFmtId="173" fontId="2" fillId="13" borderId="97" xfId="8" applyNumberFormat="1" applyFill="1" applyBorder="1" applyAlignment="1">
      <alignment horizontal="center" vertical="center"/>
    </xf>
    <xf numFmtId="173" fontId="2" fillId="13" borderId="98" xfId="8" applyNumberFormat="1" applyFill="1" applyBorder="1" applyAlignment="1">
      <alignment horizontal="center" vertical="center"/>
    </xf>
    <xf numFmtId="173" fontId="2" fillId="13" borderId="54" xfId="8" applyNumberFormat="1" applyFill="1" applyBorder="1" applyAlignment="1">
      <alignment horizontal="center" vertical="center"/>
    </xf>
    <xf numFmtId="173" fontId="2" fillId="13" borderId="55" xfId="8" applyNumberFormat="1" applyFill="1" applyBorder="1" applyAlignment="1">
      <alignment horizontal="center" vertical="center"/>
    </xf>
    <xf numFmtId="173" fontId="2" fillId="13" borderId="57" xfId="8" applyNumberFormat="1" applyFill="1" applyBorder="1" applyAlignment="1">
      <alignment horizontal="center" vertical="center"/>
    </xf>
    <xf numFmtId="173" fontId="2" fillId="13" borderId="58" xfId="8" applyNumberFormat="1" applyFill="1" applyBorder="1" applyAlignment="1">
      <alignment horizontal="center" vertical="center"/>
    </xf>
    <xf numFmtId="173" fontId="30" fillId="13" borderId="52" xfId="8" applyNumberFormat="1" applyFont="1" applyFill="1" applyBorder="1" applyAlignment="1">
      <alignment horizontal="center" vertical="center"/>
    </xf>
    <xf numFmtId="10" fontId="5" fillId="13" borderId="88" xfId="5" applyNumberFormat="1" applyFont="1" applyFill="1" applyBorder="1" applyAlignment="1">
      <alignment horizontal="center" vertical="center"/>
    </xf>
    <xf numFmtId="10" fontId="5" fillId="13" borderId="89" xfId="5" applyNumberFormat="1" applyFont="1" applyFill="1" applyBorder="1" applyAlignment="1">
      <alignment horizontal="center" vertical="center"/>
    </xf>
    <xf numFmtId="10" fontId="5" fillId="13" borderId="75" xfId="5" applyNumberFormat="1" applyFont="1" applyFill="1" applyBorder="1" applyAlignment="1">
      <alignment horizontal="center" vertical="center"/>
    </xf>
    <xf numFmtId="0" fontId="3" fillId="13" borderId="88" xfId="0" applyFont="1" applyFill="1" applyBorder="1" applyAlignment="1">
      <alignment horizontal="center" vertical="center" wrapText="1"/>
    </xf>
    <xf numFmtId="0" fontId="3" fillId="13" borderId="75" xfId="0" applyFont="1" applyFill="1" applyBorder="1" applyAlignment="1">
      <alignment horizontal="center" vertical="center" wrapText="1"/>
    </xf>
    <xf numFmtId="0" fontId="3" fillId="13" borderId="59" xfId="0" applyNumberFormat="1" applyFont="1" applyFill="1" applyBorder="1" applyAlignment="1">
      <alignment horizontal="center" vertical="center" wrapText="1"/>
    </xf>
    <xf numFmtId="0" fontId="3" fillId="13" borderId="60" xfId="0" applyNumberFormat="1" applyFont="1" applyFill="1" applyBorder="1" applyAlignment="1">
      <alignment horizontal="center" vertical="center" wrapText="1"/>
    </xf>
    <xf numFmtId="0" fontId="3" fillId="13" borderId="96" xfId="0" applyNumberFormat="1" applyFont="1" applyFill="1" applyBorder="1" applyAlignment="1">
      <alignment horizontal="center" vertical="center" wrapText="1"/>
    </xf>
    <xf numFmtId="0" fontId="0" fillId="13" borderId="83" xfId="0" applyFill="1" applyBorder="1" applyAlignment="1">
      <alignment horizontal="center"/>
    </xf>
    <xf numFmtId="0" fontId="0" fillId="13" borderId="78" xfId="0" applyFill="1" applyBorder="1" applyAlignment="1">
      <alignment horizontal="center"/>
    </xf>
    <xf numFmtId="0" fontId="0" fillId="13" borderId="79" xfId="0" applyFill="1" applyBorder="1" applyAlignment="1">
      <alignment horizontal="center"/>
    </xf>
    <xf numFmtId="0" fontId="0" fillId="0" borderId="95" xfId="0" applyBorder="1" applyAlignment="1">
      <alignment horizontal="center"/>
    </xf>
    <xf numFmtId="0" fontId="0" fillId="0" borderId="60" xfId="0" applyBorder="1" applyAlignment="1">
      <alignment horizontal="center"/>
    </xf>
    <xf numFmtId="0" fontId="0" fillId="0" borderId="91" xfId="0" applyBorder="1" applyAlignment="1">
      <alignment horizontal="center"/>
    </xf>
    <xf numFmtId="165" fontId="0" fillId="13" borderId="74" xfId="2" applyNumberFormat="1" applyFont="1" applyFill="1" applyBorder="1" applyAlignment="1">
      <alignment horizontal="center"/>
    </xf>
    <xf numFmtId="165" fontId="0" fillId="13" borderId="76" xfId="2" applyNumberFormat="1" applyFont="1" applyFill="1" applyBorder="1" applyAlignment="1">
      <alignment horizontal="center"/>
    </xf>
    <xf numFmtId="165" fontId="0" fillId="13" borderId="77" xfId="2" applyNumberFormat="1" applyFont="1" applyFill="1" applyBorder="1" applyAlignment="1">
      <alignment horizontal="center"/>
    </xf>
    <xf numFmtId="165" fontId="0" fillId="13" borderId="90" xfId="2" applyNumberFormat="1" applyFont="1" applyFill="1" applyBorder="1" applyAlignment="1">
      <alignment horizontal="center"/>
    </xf>
    <xf numFmtId="165" fontId="0" fillId="13" borderId="78" xfId="2" applyNumberFormat="1" applyFont="1" applyFill="1" applyBorder="1" applyAlignment="1">
      <alignment horizontal="center"/>
    </xf>
    <xf numFmtId="165" fontId="0" fillId="13" borderId="79" xfId="2" applyNumberFormat="1" applyFont="1" applyFill="1" applyBorder="1" applyAlignment="1">
      <alignment horizontal="center"/>
    </xf>
    <xf numFmtId="0" fontId="42" fillId="15" borderId="72" xfId="0" applyFont="1" applyFill="1" applyBorder="1" applyAlignment="1">
      <alignment horizontal="center" vertical="top"/>
    </xf>
    <xf numFmtId="0" fontId="42" fillId="15" borderId="73" xfId="0" applyFont="1" applyFill="1" applyBorder="1" applyAlignment="1">
      <alignment horizontal="center" vertical="top"/>
    </xf>
    <xf numFmtId="0" fontId="48" fillId="13" borderId="72" xfId="0" applyFont="1" applyFill="1" applyBorder="1" applyAlignment="1">
      <alignment horizontal="center" vertical="center"/>
    </xf>
    <xf numFmtId="0" fontId="48" fillId="13" borderId="70" xfId="0" applyFont="1" applyFill="1" applyBorder="1" applyAlignment="1">
      <alignment horizontal="center" vertical="center"/>
    </xf>
    <xf numFmtId="0" fontId="48" fillId="13" borderId="73" xfId="0" applyFont="1" applyFill="1" applyBorder="1" applyAlignment="1">
      <alignment horizontal="center" vertical="center"/>
    </xf>
  </cellXfs>
  <cellStyles count="13">
    <cellStyle name="60 % - Accent1" xfId="7" builtinId="32"/>
    <cellStyle name="Accent1" xfId="6" builtinId="29"/>
    <cellStyle name="Lien hypertexte" xfId="10" builtinId="8"/>
    <cellStyle name="Lien hypertexte 2" xfId="9"/>
    <cellStyle name="Milliers" xfId="1" builtinId="3"/>
    <cellStyle name="Monétaire" xfId="2" builtinId="4"/>
    <cellStyle name="Normal" xfId="0" builtinId="0"/>
    <cellStyle name="Normal 2" xfId="3"/>
    <cellStyle name="Normal 3" xfId="8"/>
    <cellStyle name="Normal 4" xfId="11"/>
    <cellStyle name="Normal_Clients" xfId="4"/>
    <cellStyle name="Pourcentage" xfId="5" builtinId="5"/>
    <cellStyle name="Pourcentage 2" xfId="12"/>
  </cellStyles>
  <dxfs count="2">
    <dxf>
      <font>
        <color rgb="FFFF0000"/>
      </font>
    </dxf>
    <dxf>
      <font>
        <color rgb="FF00B050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D8E4E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6600FF"/>
      <color rgb="FF0099CC"/>
      <color rgb="FFFF6600"/>
      <color rgb="FF00808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1.6223493457360849E-2"/>
          <c:y val="6.228670402051064E-2"/>
          <c:w val="0.87500012564922958"/>
          <c:h val="0.87521380748063926"/>
        </c:manualLayout>
      </c:layout>
      <c:pie3DChart>
        <c:varyColors val="1"/>
        <c:ser>
          <c:idx val="0"/>
          <c:order val="0"/>
          <c:tx>
            <c:strRef>
              <c:f>'Tableau de bord'!$C$2:$L$2</c:f>
              <c:strCache>
                <c:ptCount val="1"/>
                <c:pt idx="0">
                  <c:v>A B C D E F</c:v>
                </c:pt>
              </c:strCache>
            </c:strRef>
          </c:tx>
          <c:dPt>
            <c:idx val="0"/>
            <c:bubble3D val="0"/>
            <c:spPr>
              <a:solidFill>
                <a:srgbClr val="0070C0"/>
              </a:solidFill>
            </c:spPr>
          </c:dPt>
          <c:dPt>
            <c:idx val="1"/>
            <c:bubble3D val="0"/>
            <c:spPr>
              <a:solidFill>
                <a:srgbClr val="FFFF00"/>
              </a:solidFill>
            </c:spPr>
          </c:dPt>
          <c:dPt>
            <c:idx val="2"/>
            <c:bubble3D val="0"/>
            <c:spPr>
              <a:solidFill>
                <a:srgbClr val="7030A0"/>
              </a:solidFill>
            </c:spPr>
          </c:dPt>
          <c:dPt>
            <c:idx val="3"/>
            <c:bubble3D val="0"/>
            <c:spPr>
              <a:solidFill>
                <a:srgbClr val="92D050"/>
              </a:solidFill>
            </c:spPr>
          </c:dPt>
          <c:dPt>
            <c:idx val="4"/>
            <c:bubble3D val="0"/>
            <c:spPr>
              <a:solidFill>
                <a:srgbClr val="FFC000"/>
              </a:solidFill>
            </c:spPr>
          </c:dPt>
          <c:dPt>
            <c:idx val="5"/>
            <c:bubble3D val="0"/>
            <c:spPr>
              <a:solidFill>
                <a:srgbClr val="FF0000"/>
              </a:solidFill>
            </c:spPr>
          </c:dPt>
          <c:dLbls>
            <c:dLblPos val="inEnd"/>
            <c:showLegendKey val="0"/>
            <c:showVal val="0"/>
            <c:showCatName val="1"/>
            <c:showSerName val="0"/>
            <c:showPercent val="1"/>
            <c:showBubbleSize val="0"/>
            <c:separator> </c:separator>
            <c:showLeaderLines val="0"/>
          </c:dLbls>
          <c:cat>
            <c:strLit>
              <c:ptCount val="6"/>
              <c:pt idx="0">
                <c:v>AP</c:v>
              </c:pt>
              <c:pt idx="1">
                <c:v>JV</c:v>
              </c:pt>
              <c:pt idx="2">
                <c:v>LI</c:v>
              </c:pt>
              <c:pt idx="3">
                <c:v>LO</c:v>
              </c:pt>
              <c:pt idx="4">
                <c:v>MU</c:v>
              </c:pt>
              <c:pt idx="5">
                <c:v>VI</c:v>
              </c:pt>
            </c:strLit>
          </c:cat>
          <c:val>
            <c:numRef>
              <c:f>'Tableau de bord'!$F$20:$F$25</c:f>
              <c:numCache>
                <c:formatCode>_-* #,##0.00\ [$€-40C]_-;\-* #,##0.00\ [$€-40C]_-;_-* "-"??\ [$€-40C]_-;_-@_-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0"/>
        </c:dLbls>
      </c:pie3DChart>
      <c:spPr>
        <a:scene3d>
          <a:camera prst="orthographicFront"/>
          <a:lightRig rig="threePt" dir="t"/>
        </a:scene3d>
        <a:sp3d prstMaterial="flat"/>
      </c:spPr>
    </c:plotArea>
    <c:plotVisOnly val="1"/>
    <c:dispBlanksAs val="gap"/>
    <c:showDLblsOverMax val="0"/>
  </c:chart>
  <c:spPr>
    <a:ln w="0">
      <a:noFill/>
    </a:ln>
  </c:spPr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0"/>
    </mc:Choice>
    <mc:Fallback>
      <c:style val="10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 sz="1800" b="1" i="0" baseline="0">
                <a:effectLst/>
              </a:rPr>
              <a:t>CA du 1er semestre</a:t>
            </a:r>
            <a:endParaRPr lang="fr-FR">
              <a:effectLst/>
            </a:endParaRPr>
          </a:p>
        </c:rich>
      </c:tx>
      <c:layout>
        <c:manualLayout>
          <c:xMode val="edge"/>
          <c:yMode val="edge"/>
          <c:x val="0.28887560711468241"/>
          <c:y val="9.6000012094489707E-3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9.710256666869807E-2"/>
          <c:y val="0.14655195878292993"/>
          <c:w val="0.72714194614096583"/>
          <c:h val="0.761044425002430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'Tableau de bord'!$C$2</c:f>
              <c:strCache>
                <c:ptCount val="1"/>
                <c:pt idx="0">
                  <c:v>A</c:v>
                </c:pt>
              </c:strCache>
            </c:strRef>
          </c:tx>
          <c:spPr>
            <a:solidFill>
              <a:srgbClr val="0070C0"/>
            </a:solidFill>
          </c:spPr>
          <c:invertIfNegative val="0"/>
          <c:cat>
            <c:strRef>
              <c:f>'Tableau de bord'!$B$3:$B$8</c:f>
              <c:strCache>
                <c:ptCount val="6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</c:strCache>
            </c:strRef>
          </c:cat>
          <c:val>
            <c:numRef>
              <c:f>'Tableau de bord'!$C$3:$C$8</c:f>
              <c:numCache>
                <c:formatCode>#,##0.00\ "€"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ser>
          <c:idx val="1"/>
          <c:order val="1"/>
          <c:tx>
            <c:strRef>
              <c:f>'Tableau de bord'!$F$2</c:f>
              <c:strCache>
                <c:ptCount val="1"/>
                <c:pt idx="0">
                  <c:v>B</c:v>
                </c:pt>
              </c:strCache>
            </c:strRef>
          </c:tx>
          <c:spPr>
            <a:solidFill>
              <a:srgbClr val="FFFF00"/>
            </a:solidFill>
          </c:spPr>
          <c:invertIfNegative val="0"/>
          <c:cat>
            <c:strRef>
              <c:f>'Tableau de bord'!$B$3:$B$8</c:f>
              <c:strCache>
                <c:ptCount val="6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</c:strCache>
            </c:strRef>
          </c:cat>
          <c:val>
            <c:numRef>
              <c:f>'Tableau de bord'!$F$3:$F$8</c:f>
              <c:numCache>
                <c:formatCode>#,##0.00\ "€"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ser>
          <c:idx val="2"/>
          <c:order val="2"/>
          <c:tx>
            <c:strRef>
              <c:f>'Tableau de bord'!$I$2</c:f>
              <c:strCache>
                <c:ptCount val="1"/>
                <c:pt idx="0">
                  <c:v>C</c:v>
                </c:pt>
              </c:strCache>
            </c:strRef>
          </c:tx>
          <c:spPr>
            <a:solidFill>
              <a:srgbClr val="7030A0"/>
            </a:solidFill>
          </c:spPr>
          <c:invertIfNegative val="0"/>
          <c:cat>
            <c:strRef>
              <c:f>'Tableau de bord'!$B$3:$B$8</c:f>
              <c:strCache>
                <c:ptCount val="6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</c:strCache>
            </c:strRef>
          </c:cat>
          <c:val>
            <c:numRef>
              <c:f>'Tableau de bord'!$I$3:$I$8</c:f>
              <c:numCache>
                <c:formatCode>#,##0.00\ "€"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ser>
          <c:idx val="3"/>
          <c:order val="3"/>
          <c:tx>
            <c:strRef>
              <c:f>'Tableau de bord'!$J$2</c:f>
              <c:strCache>
                <c:ptCount val="1"/>
                <c:pt idx="0">
                  <c:v>D</c:v>
                </c:pt>
              </c:strCache>
            </c:strRef>
          </c:tx>
          <c:spPr>
            <a:solidFill>
              <a:srgbClr val="92D050"/>
            </a:solidFill>
          </c:spPr>
          <c:invertIfNegative val="0"/>
          <c:cat>
            <c:strRef>
              <c:f>'Tableau de bord'!$B$3:$B$8</c:f>
              <c:strCache>
                <c:ptCount val="6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</c:strCache>
            </c:strRef>
          </c:cat>
          <c:val>
            <c:numRef>
              <c:f>'Tableau de bord'!$J$3:$J$8</c:f>
              <c:numCache>
                <c:formatCode>#,##0.00\ "€"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ser>
          <c:idx val="4"/>
          <c:order val="4"/>
          <c:tx>
            <c:strRef>
              <c:f>'Tableau de bord'!$K$2</c:f>
              <c:strCache>
                <c:ptCount val="1"/>
                <c:pt idx="0">
                  <c:v>E</c:v>
                </c:pt>
              </c:strCache>
            </c:strRef>
          </c:tx>
          <c:spPr>
            <a:solidFill>
              <a:srgbClr val="FFC000"/>
            </a:solidFill>
          </c:spPr>
          <c:invertIfNegative val="0"/>
          <c:cat>
            <c:strRef>
              <c:f>'Tableau de bord'!$B$3:$B$8</c:f>
              <c:strCache>
                <c:ptCount val="6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</c:strCache>
            </c:strRef>
          </c:cat>
          <c:val>
            <c:numRef>
              <c:f>'Tableau de bord'!$K$3:$K$8</c:f>
              <c:numCache>
                <c:formatCode>#,##0.00\ "€"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ser>
          <c:idx val="5"/>
          <c:order val="5"/>
          <c:tx>
            <c:strRef>
              <c:f>'Tableau de bord'!$L$2</c:f>
              <c:strCache>
                <c:ptCount val="1"/>
                <c:pt idx="0">
                  <c:v>F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cat>
            <c:strRef>
              <c:f>'Tableau de bord'!$B$3:$B$8</c:f>
              <c:strCache>
                <c:ptCount val="6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</c:strCache>
            </c:strRef>
          </c:cat>
          <c:val>
            <c:numRef>
              <c:f>'Tableau de bord'!$L$3:$L$8</c:f>
              <c:numCache>
                <c:formatCode>#,##0.00\ "€"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2316032"/>
        <c:axId val="92317568"/>
      </c:barChart>
      <c:catAx>
        <c:axId val="92316032"/>
        <c:scaling>
          <c:orientation val="minMax"/>
        </c:scaling>
        <c:delete val="0"/>
        <c:axPos val="b"/>
        <c:majorTickMark val="out"/>
        <c:minorTickMark val="none"/>
        <c:tickLblPos val="nextTo"/>
        <c:crossAx val="92317568"/>
        <c:crosses val="autoZero"/>
        <c:auto val="1"/>
        <c:lblAlgn val="ctr"/>
        <c:lblOffset val="100"/>
        <c:noMultiLvlLbl val="0"/>
      </c:catAx>
      <c:valAx>
        <c:axId val="92317568"/>
        <c:scaling>
          <c:orientation val="minMax"/>
        </c:scaling>
        <c:delete val="0"/>
        <c:axPos val="l"/>
        <c:majorGridlines/>
        <c:numFmt formatCode="#,##0.00\ &quot;€&quot;" sourceLinked="1"/>
        <c:majorTickMark val="out"/>
        <c:minorTickMark val="none"/>
        <c:tickLblPos val="nextTo"/>
        <c:crossAx val="9231603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521231237878405"/>
          <c:y val="0.26312588704189754"/>
          <c:w val="7.5555748798380978E-2"/>
          <c:h val="0.5055771361913094"/>
        </c:manualLayout>
      </c:layout>
      <c:overlay val="0"/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0"/>
    </mc:Choice>
    <mc:Fallback>
      <c:style val="10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 sz="1800" b="1" i="0" baseline="0">
                <a:effectLst/>
              </a:rPr>
              <a:t>CA du 2ème semestre</a:t>
            </a:r>
            <a:endParaRPr lang="fr-FR">
              <a:effectLst/>
            </a:endParaRPr>
          </a:p>
        </c:rich>
      </c:tx>
      <c:layout>
        <c:manualLayout>
          <c:xMode val="edge"/>
          <c:yMode val="edge"/>
          <c:x val="0.28887560711468241"/>
          <c:y val="9.6000012094489707E-3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9.710256666869807E-2"/>
          <c:y val="0.14655195878292993"/>
          <c:w val="0.73422028025730901"/>
          <c:h val="0.75802063093173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'Tableau de bord'!$C$2</c:f>
              <c:strCache>
                <c:ptCount val="1"/>
                <c:pt idx="0">
                  <c:v>A</c:v>
                </c:pt>
              </c:strCache>
            </c:strRef>
          </c:tx>
          <c:spPr>
            <a:solidFill>
              <a:srgbClr val="0070C0"/>
            </a:solidFill>
          </c:spPr>
          <c:invertIfNegative val="0"/>
          <c:cat>
            <c:strRef>
              <c:f>'Tableau de bord'!$B$9:$B$14</c:f>
              <c:strCache>
                <c:ptCount val="6"/>
                <c:pt idx="0">
                  <c:v>Juillet</c:v>
                </c:pt>
                <c:pt idx="1">
                  <c:v>Août</c:v>
                </c:pt>
                <c:pt idx="2">
                  <c:v>Septembre</c:v>
                </c:pt>
                <c:pt idx="3">
                  <c:v>Octobre</c:v>
                </c:pt>
                <c:pt idx="4">
                  <c:v>Novembre</c:v>
                </c:pt>
                <c:pt idx="5">
                  <c:v>Décembre</c:v>
                </c:pt>
              </c:strCache>
            </c:strRef>
          </c:cat>
          <c:val>
            <c:numRef>
              <c:f>'Tableau de bord'!$C$9:$C$14</c:f>
              <c:numCache>
                <c:formatCode>#,##0.00\ "€"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ser>
          <c:idx val="1"/>
          <c:order val="1"/>
          <c:tx>
            <c:strRef>
              <c:f>'Tableau de bord'!$F$2</c:f>
              <c:strCache>
                <c:ptCount val="1"/>
                <c:pt idx="0">
                  <c:v>B</c:v>
                </c:pt>
              </c:strCache>
            </c:strRef>
          </c:tx>
          <c:spPr>
            <a:solidFill>
              <a:srgbClr val="FFFF00"/>
            </a:solidFill>
          </c:spPr>
          <c:invertIfNegative val="0"/>
          <c:cat>
            <c:strRef>
              <c:f>'Tableau de bord'!$B$9:$B$14</c:f>
              <c:strCache>
                <c:ptCount val="6"/>
                <c:pt idx="0">
                  <c:v>Juillet</c:v>
                </c:pt>
                <c:pt idx="1">
                  <c:v>Août</c:v>
                </c:pt>
                <c:pt idx="2">
                  <c:v>Septembre</c:v>
                </c:pt>
                <c:pt idx="3">
                  <c:v>Octobre</c:v>
                </c:pt>
                <c:pt idx="4">
                  <c:v>Novembre</c:v>
                </c:pt>
                <c:pt idx="5">
                  <c:v>Décembre</c:v>
                </c:pt>
              </c:strCache>
            </c:strRef>
          </c:cat>
          <c:val>
            <c:numRef>
              <c:f>'Tableau de bord'!$F$9:$F$14</c:f>
              <c:numCache>
                <c:formatCode>#,##0.00\ "€"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ser>
          <c:idx val="2"/>
          <c:order val="2"/>
          <c:tx>
            <c:strRef>
              <c:f>'Tableau de bord'!$I$2</c:f>
              <c:strCache>
                <c:ptCount val="1"/>
                <c:pt idx="0">
                  <c:v>C</c:v>
                </c:pt>
              </c:strCache>
            </c:strRef>
          </c:tx>
          <c:spPr>
            <a:solidFill>
              <a:srgbClr val="7030A0"/>
            </a:solidFill>
          </c:spPr>
          <c:invertIfNegative val="0"/>
          <c:cat>
            <c:strRef>
              <c:f>'Tableau de bord'!$B$9:$B$14</c:f>
              <c:strCache>
                <c:ptCount val="6"/>
                <c:pt idx="0">
                  <c:v>Juillet</c:v>
                </c:pt>
                <c:pt idx="1">
                  <c:v>Août</c:v>
                </c:pt>
                <c:pt idx="2">
                  <c:v>Septembre</c:v>
                </c:pt>
                <c:pt idx="3">
                  <c:v>Octobre</c:v>
                </c:pt>
                <c:pt idx="4">
                  <c:v>Novembre</c:v>
                </c:pt>
                <c:pt idx="5">
                  <c:v>Décembre</c:v>
                </c:pt>
              </c:strCache>
            </c:strRef>
          </c:cat>
          <c:val>
            <c:numRef>
              <c:f>'Tableau de bord'!$I$9:$I$14</c:f>
              <c:numCache>
                <c:formatCode>#,##0.00\ "€"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ser>
          <c:idx val="3"/>
          <c:order val="3"/>
          <c:tx>
            <c:strRef>
              <c:f>'Tableau de bord'!$J$2</c:f>
              <c:strCache>
                <c:ptCount val="1"/>
                <c:pt idx="0">
                  <c:v>D</c:v>
                </c:pt>
              </c:strCache>
            </c:strRef>
          </c:tx>
          <c:spPr>
            <a:solidFill>
              <a:srgbClr val="92D050"/>
            </a:solidFill>
          </c:spPr>
          <c:invertIfNegative val="0"/>
          <c:cat>
            <c:strRef>
              <c:f>'Tableau de bord'!$B$9:$B$14</c:f>
              <c:strCache>
                <c:ptCount val="6"/>
                <c:pt idx="0">
                  <c:v>Juillet</c:v>
                </c:pt>
                <c:pt idx="1">
                  <c:v>Août</c:v>
                </c:pt>
                <c:pt idx="2">
                  <c:v>Septembre</c:v>
                </c:pt>
                <c:pt idx="3">
                  <c:v>Octobre</c:v>
                </c:pt>
                <c:pt idx="4">
                  <c:v>Novembre</c:v>
                </c:pt>
                <c:pt idx="5">
                  <c:v>Décembre</c:v>
                </c:pt>
              </c:strCache>
            </c:strRef>
          </c:cat>
          <c:val>
            <c:numRef>
              <c:f>'Tableau de bord'!$J$9:$J$14</c:f>
              <c:numCache>
                <c:formatCode>#,##0.00\ "€"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ser>
          <c:idx val="4"/>
          <c:order val="4"/>
          <c:tx>
            <c:strRef>
              <c:f>'Tableau de bord'!$K$2</c:f>
              <c:strCache>
                <c:ptCount val="1"/>
                <c:pt idx="0">
                  <c:v>E</c:v>
                </c:pt>
              </c:strCache>
            </c:strRef>
          </c:tx>
          <c:spPr>
            <a:solidFill>
              <a:srgbClr val="FFC000"/>
            </a:solidFill>
          </c:spPr>
          <c:invertIfNegative val="0"/>
          <c:cat>
            <c:strRef>
              <c:f>'Tableau de bord'!$B$9:$B$14</c:f>
              <c:strCache>
                <c:ptCount val="6"/>
                <c:pt idx="0">
                  <c:v>Juillet</c:v>
                </c:pt>
                <c:pt idx="1">
                  <c:v>Août</c:v>
                </c:pt>
                <c:pt idx="2">
                  <c:v>Septembre</c:v>
                </c:pt>
                <c:pt idx="3">
                  <c:v>Octobre</c:v>
                </c:pt>
                <c:pt idx="4">
                  <c:v>Novembre</c:v>
                </c:pt>
                <c:pt idx="5">
                  <c:v>Décembre</c:v>
                </c:pt>
              </c:strCache>
            </c:strRef>
          </c:cat>
          <c:val>
            <c:numRef>
              <c:f>'Tableau de bord'!$K$9:$K$14</c:f>
              <c:numCache>
                <c:formatCode>#,##0.00\ "€"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ser>
          <c:idx val="5"/>
          <c:order val="5"/>
          <c:tx>
            <c:strRef>
              <c:f>'Tableau de bord'!$L$2</c:f>
              <c:strCache>
                <c:ptCount val="1"/>
                <c:pt idx="0">
                  <c:v>F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cat>
            <c:strRef>
              <c:f>'Tableau de bord'!$B$9:$B$14</c:f>
              <c:strCache>
                <c:ptCount val="6"/>
                <c:pt idx="0">
                  <c:v>Juillet</c:v>
                </c:pt>
                <c:pt idx="1">
                  <c:v>Août</c:v>
                </c:pt>
                <c:pt idx="2">
                  <c:v>Septembre</c:v>
                </c:pt>
                <c:pt idx="3">
                  <c:v>Octobre</c:v>
                </c:pt>
                <c:pt idx="4">
                  <c:v>Novembre</c:v>
                </c:pt>
                <c:pt idx="5">
                  <c:v>Décembre</c:v>
                </c:pt>
              </c:strCache>
            </c:strRef>
          </c:cat>
          <c:val>
            <c:numRef>
              <c:f>'Tableau de bord'!$L$9:$L$14</c:f>
              <c:numCache>
                <c:formatCode>#,##0.00\ "€"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2424064"/>
        <c:axId val="92425600"/>
      </c:barChart>
      <c:catAx>
        <c:axId val="92424064"/>
        <c:scaling>
          <c:orientation val="minMax"/>
        </c:scaling>
        <c:delete val="0"/>
        <c:axPos val="b"/>
        <c:majorTickMark val="out"/>
        <c:minorTickMark val="none"/>
        <c:tickLblPos val="nextTo"/>
        <c:crossAx val="92425600"/>
        <c:crosses val="autoZero"/>
        <c:auto val="1"/>
        <c:lblAlgn val="ctr"/>
        <c:lblOffset val="100"/>
        <c:noMultiLvlLbl val="0"/>
      </c:catAx>
      <c:valAx>
        <c:axId val="92425600"/>
        <c:scaling>
          <c:orientation val="minMax"/>
        </c:scaling>
        <c:delete val="0"/>
        <c:axPos val="l"/>
        <c:majorGridlines/>
        <c:numFmt formatCode="#,##0.00\ &quot;€&quot;" sourceLinked="1"/>
        <c:majorTickMark val="out"/>
        <c:minorTickMark val="none"/>
        <c:tickLblPos val="nextTo"/>
        <c:crossAx val="9242406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4734224609398523"/>
          <c:y val="0.22855798580732964"/>
          <c:w val="7.5555748798380978E-2"/>
          <c:h val="0.5055771361913094"/>
        </c:manualLayout>
      </c:layout>
      <c:overlay val="0"/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4"/>
    </mc:Choice>
    <mc:Fallback>
      <c:style val="14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01283374061001"/>
          <c:y val="4.5226127074258923E-2"/>
          <c:w val="0.84389465109964701"/>
          <c:h val="0.72235241385253723"/>
        </c:manualLayout>
      </c:layout>
      <c:lineChart>
        <c:grouping val="standard"/>
        <c:varyColors val="0"/>
        <c:ser>
          <c:idx val="0"/>
          <c:order val="0"/>
          <c:tx>
            <c:strRef>
              <c:f>Bilan!$C$6</c:f>
              <c:strCache>
                <c:ptCount val="1"/>
                <c:pt idx="0">
                  <c:v>Recettes</c:v>
                </c:pt>
              </c:strCache>
            </c:strRef>
          </c:tx>
          <c:spPr>
            <a:ln>
              <a:solidFill>
                <a:srgbClr val="0099CC"/>
              </a:solidFill>
            </a:ln>
          </c:spPr>
          <c:marker>
            <c:symbol val="none"/>
          </c:marker>
          <c:cat>
            <c:strRef>
              <c:f>(Bilan!$B$7:$B$9,Bilan!$B$11:$B$13,Bilan!$B$15:$B$17,Bilan!$B$19:$B$21)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(Bilan!$C$7:$C$9,Bilan!$C$11:$C$13,Bilan!$C$15:$C$17,Bilan!$C$19:$C$21)</c:f>
              <c:numCache>
                <c:formatCode>"€"#,##0.00_);[Red]\("€"#,##0.00\)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Bilan!$D$6</c:f>
              <c:strCache>
                <c:ptCount val="1"/>
                <c:pt idx="0">
                  <c:v>Charges Sociales</c:v>
                </c:pt>
              </c:strCache>
            </c:strRef>
          </c:tx>
          <c:spPr>
            <a:ln>
              <a:solidFill>
                <a:schemeClr val="tx2">
                  <a:lumMod val="60000"/>
                  <a:lumOff val="40000"/>
                </a:schemeClr>
              </a:solidFill>
            </a:ln>
          </c:spPr>
          <c:marker>
            <c:symbol val="none"/>
          </c:marker>
          <c:cat>
            <c:strRef>
              <c:f>(Bilan!$B$7:$B$9,Bilan!$B$11:$B$13,Bilan!$B$15:$B$17,Bilan!$B$19:$B$21)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(Bilan!$D$7:$D$9,Bilan!$D$11:$D$13,Bilan!$D$15:$D$17,Bilan!$D$19:$D$21)</c:f>
              <c:numCache>
                <c:formatCode>"€"#,##0.00_);[Red]\("€"#,##0.00\)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ser>
          <c:idx val="3"/>
          <c:order val="2"/>
          <c:tx>
            <c:strRef>
              <c:f>Bilan!$E$6</c:f>
              <c:strCache>
                <c:ptCount val="1"/>
                <c:pt idx="0">
                  <c:v>Impôt</c:v>
                </c:pt>
              </c:strCache>
            </c:strRef>
          </c:tx>
          <c:spPr>
            <a:ln>
              <a:solidFill>
                <a:schemeClr val="tx2">
                  <a:lumMod val="60000"/>
                  <a:lumOff val="40000"/>
                </a:schemeClr>
              </a:solidFill>
            </a:ln>
          </c:spPr>
          <c:marker>
            <c:symbol val="none"/>
          </c:marker>
          <c:val>
            <c:numRef>
              <c:f>(Bilan!$E$7:$E$9,Bilan!$E$11:$E$13,Bilan!$E$15:$E$17,Bilan!$E$19:$E$22)</c:f>
              <c:numCache>
                <c:formatCode>"€"#,##0.00_);[Red]\("€"#,##0.00\)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smooth val="0"/>
        </c:ser>
        <c:ser>
          <c:idx val="2"/>
          <c:order val="3"/>
          <c:tx>
            <c:strRef>
              <c:f>Bilan!$F$6</c:f>
              <c:strCache>
                <c:ptCount val="1"/>
                <c:pt idx="0">
                  <c:v>Dépenses</c:v>
                </c:pt>
              </c:strCache>
            </c:strRef>
          </c:tx>
          <c:spPr>
            <a:ln>
              <a:solidFill>
                <a:srgbClr val="FF6600"/>
              </a:solidFill>
            </a:ln>
          </c:spPr>
          <c:marker>
            <c:symbol val="none"/>
          </c:marker>
          <c:cat>
            <c:strRef>
              <c:f>(Bilan!$B$7:$B$9,Bilan!$B$11:$B$13,Bilan!$B$15:$B$17,Bilan!$B$19:$B$21)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(Bilan!$F$7:$F$9,Bilan!$F$11:$F$13,Bilan!$F$15:$F$17,Bilan!$F$19:$F$21)</c:f>
              <c:numCache>
                <c:formatCode>"€"#,##0.00_);[Red]\("€"#,##0.00\)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3670016"/>
        <c:axId val="93675904"/>
      </c:lineChart>
      <c:catAx>
        <c:axId val="93670016"/>
        <c:scaling>
          <c:orientation val="minMax"/>
        </c:scaling>
        <c:delete val="0"/>
        <c:axPos val="b"/>
        <c:majorTickMark val="none"/>
        <c:minorTickMark val="none"/>
        <c:tickLblPos val="nextTo"/>
        <c:crossAx val="93675904"/>
        <c:crosses val="autoZero"/>
        <c:auto val="1"/>
        <c:lblAlgn val="ctr"/>
        <c:lblOffset val="100"/>
        <c:noMultiLvlLbl val="0"/>
      </c:catAx>
      <c:valAx>
        <c:axId val="93675904"/>
        <c:scaling>
          <c:orientation val="minMax"/>
        </c:scaling>
        <c:delete val="0"/>
        <c:axPos val="l"/>
        <c:majorGridlines/>
        <c:numFmt formatCode="&quot;€&quot;#,##0.00_);[Red]\(&quot;€&quot;#,##0.00\)" sourceLinked="1"/>
        <c:majorTickMark val="none"/>
        <c:minorTickMark val="none"/>
        <c:tickLblPos val="nextTo"/>
        <c:spPr>
          <a:ln w="9525">
            <a:noFill/>
          </a:ln>
        </c:spPr>
        <c:crossAx val="93670016"/>
        <c:crosses val="autoZero"/>
        <c:crossBetween val="between"/>
      </c:valAx>
    </c:plotArea>
    <c:legend>
      <c:legendPos val="b"/>
      <c:overlay val="0"/>
    </c:legend>
    <c:plotVisOnly val="1"/>
    <c:dispBlanksAs val="zero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Tableau de bord'!A1"/><Relationship Id="rId3" Type="http://schemas.openxmlformats.org/officeDocument/2006/relationships/hyperlink" Target="#Tarifs!A1"/><Relationship Id="rId7" Type="http://schemas.openxmlformats.org/officeDocument/2006/relationships/hyperlink" Target="#D&#233;penses!A1"/><Relationship Id="rId2" Type="http://schemas.openxmlformats.org/officeDocument/2006/relationships/hyperlink" Target="#Clients!A1"/><Relationship Id="rId1" Type="http://schemas.openxmlformats.org/officeDocument/2006/relationships/hyperlink" Target="#Facture!A1"/><Relationship Id="rId6" Type="http://schemas.openxmlformats.org/officeDocument/2006/relationships/hyperlink" Target="#'Chiffres d''Affaires'!A1"/><Relationship Id="rId5" Type="http://schemas.openxmlformats.org/officeDocument/2006/relationships/hyperlink" Target="#'R&#233;cap des Factures'!A1"/><Relationship Id="rId4" Type="http://schemas.openxmlformats.org/officeDocument/2006/relationships/hyperlink" Target="#'Prospection Client'!A1"/><Relationship Id="rId9" Type="http://schemas.openxmlformats.org/officeDocument/2006/relationships/hyperlink" Target="#Bilan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733425</xdr:colOff>
      <xdr:row>11</xdr:row>
      <xdr:rowOff>28575</xdr:rowOff>
    </xdr:from>
    <xdr:to>
      <xdr:col>6</xdr:col>
      <xdr:colOff>161925</xdr:colOff>
      <xdr:row>16</xdr:row>
      <xdr:rowOff>0</xdr:rowOff>
    </xdr:to>
    <xdr:sp macro="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>
          <a:off x="1495425" y="1809750"/>
          <a:ext cx="1714500" cy="781050"/>
        </a:xfrm>
        <a:prstGeom prst="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FACTURE</a:t>
          </a:r>
        </a:p>
      </xdr:txBody>
    </xdr:sp>
    <xdr:clientData/>
  </xdr:twoCellAnchor>
  <xdr:twoCellAnchor>
    <xdr:from>
      <xdr:col>3</xdr:col>
      <xdr:colOff>714375</xdr:colOff>
      <xdr:row>22</xdr:row>
      <xdr:rowOff>114300</xdr:rowOff>
    </xdr:from>
    <xdr:to>
      <xdr:col>6</xdr:col>
      <xdr:colOff>142875</xdr:colOff>
      <xdr:row>27</xdr:row>
      <xdr:rowOff>85725</xdr:rowOff>
    </xdr:to>
    <xdr:sp macro="" textlink="">
      <xdr:nvSpPr>
        <xdr:cNvPr id="3" name="Rectangle 2">
          <a:hlinkClick xmlns:r="http://schemas.openxmlformats.org/officeDocument/2006/relationships" r:id="rId2"/>
        </xdr:cNvPr>
        <xdr:cNvSpPr/>
      </xdr:nvSpPr>
      <xdr:spPr>
        <a:xfrm>
          <a:off x="1476375" y="3676650"/>
          <a:ext cx="1714500" cy="781050"/>
        </a:xfrm>
        <a:prstGeom prst="rect">
          <a:avLst/>
        </a:prstGeom>
        <a:solidFill>
          <a:srgbClr val="66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CLIENTS</a:t>
          </a:r>
        </a:p>
      </xdr:txBody>
    </xdr:sp>
    <xdr:clientData/>
  </xdr:twoCellAnchor>
  <xdr:twoCellAnchor>
    <xdr:from>
      <xdr:col>3</xdr:col>
      <xdr:colOff>723900</xdr:colOff>
      <xdr:row>16</xdr:row>
      <xdr:rowOff>133350</xdr:rowOff>
    </xdr:from>
    <xdr:to>
      <xdr:col>6</xdr:col>
      <xdr:colOff>152400</xdr:colOff>
      <xdr:row>21</xdr:row>
      <xdr:rowOff>104775</xdr:rowOff>
    </xdr:to>
    <xdr:sp macro="" textlink="">
      <xdr:nvSpPr>
        <xdr:cNvPr id="4" name="Rectangle 3">
          <a:hlinkClick xmlns:r="http://schemas.openxmlformats.org/officeDocument/2006/relationships" r:id="rId3"/>
        </xdr:cNvPr>
        <xdr:cNvSpPr/>
      </xdr:nvSpPr>
      <xdr:spPr>
        <a:xfrm>
          <a:off x="1485900" y="2724150"/>
          <a:ext cx="1714500" cy="781050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TARIFS</a:t>
          </a:r>
        </a:p>
      </xdr:txBody>
    </xdr:sp>
    <xdr:clientData/>
  </xdr:twoCellAnchor>
  <xdr:twoCellAnchor>
    <xdr:from>
      <xdr:col>6</xdr:col>
      <xdr:colOff>638175</xdr:colOff>
      <xdr:row>11</xdr:row>
      <xdr:rowOff>28575</xdr:rowOff>
    </xdr:from>
    <xdr:to>
      <xdr:col>9</xdr:col>
      <xdr:colOff>66675</xdr:colOff>
      <xdr:row>16</xdr:row>
      <xdr:rowOff>0</xdr:rowOff>
    </xdr:to>
    <xdr:sp macro="" textlink="">
      <xdr:nvSpPr>
        <xdr:cNvPr id="5" name="Rectangle 4">
          <a:hlinkClick xmlns:r="http://schemas.openxmlformats.org/officeDocument/2006/relationships" r:id="rId4"/>
        </xdr:cNvPr>
        <xdr:cNvSpPr/>
      </xdr:nvSpPr>
      <xdr:spPr>
        <a:xfrm>
          <a:off x="4914900" y="1809750"/>
          <a:ext cx="1714500" cy="78105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PROSPECTION</a:t>
          </a:r>
          <a:endParaRPr lang="fr-FR">
            <a:effectLst/>
          </a:endParaRPr>
        </a:p>
        <a:p>
          <a:pPr algn="ctr"/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CLIENT</a:t>
          </a:r>
          <a:endParaRPr lang="fr-FR">
            <a:effectLst/>
          </a:endParaRPr>
        </a:p>
      </xdr:txBody>
    </xdr:sp>
    <xdr:clientData/>
  </xdr:twoCellAnchor>
  <xdr:twoCellAnchor>
    <xdr:from>
      <xdr:col>6</xdr:col>
      <xdr:colOff>628650</xdr:colOff>
      <xdr:row>17</xdr:row>
      <xdr:rowOff>0</xdr:rowOff>
    </xdr:from>
    <xdr:to>
      <xdr:col>9</xdr:col>
      <xdr:colOff>57150</xdr:colOff>
      <xdr:row>21</xdr:row>
      <xdr:rowOff>133350</xdr:rowOff>
    </xdr:to>
    <xdr:sp macro="" textlink="">
      <xdr:nvSpPr>
        <xdr:cNvPr id="6" name="Rectangle 5">
          <a:hlinkClick xmlns:r="http://schemas.openxmlformats.org/officeDocument/2006/relationships" r:id="rId5"/>
        </xdr:cNvPr>
        <xdr:cNvSpPr/>
      </xdr:nvSpPr>
      <xdr:spPr>
        <a:xfrm>
          <a:off x="4905375" y="2752725"/>
          <a:ext cx="1714500" cy="781050"/>
        </a:xfrm>
        <a:prstGeom prst="rect">
          <a:avLst/>
        </a:prstGeom>
        <a:solidFill>
          <a:schemeClr val="bg2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RECAP</a:t>
          </a:r>
          <a:r>
            <a:rPr lang="fr-FR" sz="1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DES </a:t>
          </a:r>
          <a:endParaRPr lang="fr-FR">
            <a:effectLst/>
          </a:endParaRPr>
        </a:p>
        <a:p>
          <a:pPr algn="ctr"/>
          <a:r>
            <a:rPr lang="fr-FR" sz="1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FACTURES</a:t>
          </a:r>
          <a:endParaRPr lang="fr-FR">
            <a:effectLst/>
          </a:endParaRPr>
        </a:p>
      </xdr:txBody>
    </xdr:sp>
    <xdr:clientData/>
  </xdr:twoCellAnchor>
  <xdr:twoCellAnchor>
    <xdr:from>
      <xdr:col>6</xdr:col>
      <xdr:colOff>638175</xdr:colOff>
      <xdr:row>22</xdr:row>
      <xdr:rowOff>114300</xdr:rowOff>
    </xdr:from>
    <xdr:to>
      <xdr:col>9</xdr:col>
      <xdr:colOff>66675</xdr:colOff>
      <xdr:row>27</xdr:row>
      <xdr:rowOff>85725</xdr:rowOff>
    </xdr:to>
    <xdr:sp macro="" textlink="">
      <xdr:nvSpPr>
        <xdr:cNvPr id="7" name="Rectangle 6">
          <a:hlinkClick xmlns:r="http://schemas.openxmlformats.org/officeDocument/2006/relationships" r:id="rId6"/>
        </xdr:cNvPr>
        <xdr:cNvSpPr/>
      </xdr:nvSpPr>
      <xdr:spPr>
        <a:xfrm>
          <a:off x="4914900" y="3676650"/>
          <a:ext cx="1714500" cy="781050"/>
        </a:xfrm>
        <a:prstGeom prst="rect">
          <a:avLst/>
        </a:prstGeom>
        <a:solidFill>
          <a:srgbClr val="FF66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CHIFFRES</a:t>
          </a:r>
        </a:p>
        <a:p>
          <a:pPr algn="ctr"/>
          <a:r>
            <a:rPr lang="fr-FR" sz="1100" baseline="0"/>
            <a:t>D'AFFAIRES</a:t>
          </a:r>
        </a:p>
      </xdr:txBody>
    </xdr:sp>
    <xdr:clientData/>
  </xdr:twoCellAnchor>
  <xdr:twoCellAnchor>
    <xdr:from>
      <xdr:col>9</xdr:col>
      <xdr:colOff>533400</xdr:colOff>
      <xdr:row>11</xdr:row>
      <xdr:rowOff>38100</xdr:rowOff>
    </xdr:from>
    <xdr:to>
      <xdr:col>11</xdr:col>
      <xdr:colOff>723900</xdr:colOff>
      <xdr:row>16</xdr:row>
      <xdr:rowOff>9525</xdr:rowOff>
    </xdr:to>
    <xdr:sp macro="" textlink="">
      <xdr:nvSpPr>
        <xdr:cNvPr id="8" name="Rectangle 7">
          <a:hlinkClick xmlns:r="http://schemas.openxmlformats.org/officeDocument/2006/relationships" r:id="rId7"/>
        </xdr:cNvPr>
        <xdr:cNvSpPr/>
      </xdr:nvSpPr>
      <xdr:spPr>
        <a:xfrm>
          <a:off x="7096125" y="1819275"/>
          <a:ext cx="1714500" cy="78105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DEPENSES</a:t>
          </a:r>
          <a:endParaRPr lang="fr-FR">
            <a:effectLst/>
          </a:endParaRPr>
        </a:p>
      </xdr:txBody>
    </xdr:sp>
    <xdr:clientData/>
  </xdr:twoCellAnchor>
  <xdr:twoCellAnchor>
    <xdr:from>
      <xdr:col>9</xdr:col>
      <xdr:colOff>533400</xdr:colOff>
      <xdr:row>17</xdr:row>
      <xdr:rowOff>9525</xdr:rowOff>
    </xdr:from>
    <xdr:to>
      <xdr:col>11</xdr:col>
      <xdr:colOff>723900</xdr:colOff>
      <xdr:row>21</xdr:row>
      <xdr:rowOff>142875</xdr:rowOff>
    </xdr:to>
    <xdr:sp macro="" textlink="">
      <xdr:nvSpPr>
        <xdr:cNvPr id="9" name="Rectangle 8">
          <a:hlinkClick xmlns:r="http://schemas.openxmlformats.org/officeDocument/2006/relationships" r:id="rId8"/>
        </xdr:cNvPr>
        <xdr:cNvSpPr/>
      </xdr:nvSpPr>
      <xdr:spPr>
        <a:xfrm>
          <a:off x="7096125" y="2762250"/>
          <a:ext cx="1714500" cy="781050"/>
        </a:xfrm>
        <a:prstGeom prst="rect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TABLEAU </a:t>
          </a:r>
        </a:p>
        <a:p>
          <a:pPr algn="ctr"/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DE BORD</a:t>
          </a:r>
          <a:endParaRPr lang="fr-FR">
            <a:effectLst/>
          </a:endParaRPr>
        </a:p>
      </xdr:txBody>
    </xdr:sp>
    <xdr:clientData/>
  </xdr:twoCellAnchor>
  <xdr:twoCellAnchor>
    <xdr:from>
      <xdr:col>9</xdr:col>
      <xdr:colOff>542925</xdr:colOff>
      <xdr:row>22</xdr:row>
      <xdr:rowOff>114300</xdr:rowOff>
    </xdr:from>
    <xdr:to>
      <xdr:col>11</xdr:col>
      <xdr:colOff>733425</xdr:colOff>
      <xdr:row>27</xdr:row>
      <xdr:rowOff>85725</xdr:rowOff>
    </xdr:to>
    <xdr:sp macro="" textlink="">
      <xdr:nvSpPr>
        <xdr:cNvPr id="10" name="Rectangle 9">
          <a:hlinkClick xmlns:r="http://schemas.openxmlformats.org/officeDocument/2006/relationships" r:id="rId9"/>
        </xdr:cNvPr>
        <xdr:cNvSpPr/>
      </xdr:nvSpPr>
      <xdr:spPr>
        <a:xfrm>
          <a:off x="7105650" y="3676650"/>
          <a:ext cx="1714500" cy="781050"/>
        </a:xfrm>
        <a:prstGeom prst="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BILAN</a:t>
          </a:r>
          <a:endParaRPr lang="fr-FR">
            <a:effectLst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621460</xdr:colOff>
      <xdr:row>0</xdr:row>
      <xdr:rowOff>455083</xdr:rowOff>
    </xdr:from>
    <xdr:to>
      <xdr:col>2</xdr:col>
      <xdr:colOff>1025139</xdr:colOff>
      <xdr:row>5</xdr:row>
      <xdr:rowOff>70100</xdr:rowOff>
    </xdr:to>
    <xdr:cxnSp macro="">
      <xdr:nvCxnSpPr>
        <xdr:cNvPr id="2" name="Curved Connector 13"/>
        <xdr:cNvCxnSpPr/>
      </xdr:nvCxnSpPr>
      <xdr:spPr bwMode="auto">
        <a:xfrm flipV="1">
          <a:off x="726235" y="455083"/>
          <a:ext cx="1327604" cy="834217"/>
        </a:xfrm>
        <a:prstGeom prst="curvedConnector3">
          <a:avLst>
            <a:gd name="adj1" fmla="val -34932"/>
          </a:avLst>
        </a:prstGeom>
        <a:ln>
          <a:solidFill>
            <a:schemeClr val="tx2">
              <a:lumMod val="60000"/>
              <a:lumOff val="40000"/>
            </a:schemeClr>
          </a:solidFill>
          <a:headEnd type="arrow"/>
          <a:tailEnd type="arrow"/>
        </a:ln>
        <a:scene3d>
          <a:camera prst="isometricOffAxis1Left">
            <a:rot lat="2322843" lon="2781333" rev="2734934"/>
          </a:camera>
          <a:lightRig rig="threePt" dir="t"/>
        </a:scene3d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</xdr:col>
      <xdr:colOff>621460</xdr:colOff>
      <xdr:row>0</xdr:row>
      <xdr:rowOff>455083</xdr:rowOff>
    </xdr:from>
    <xdr:to>
      <xdr:col>2</xdr:col>
      <xdr:colOff>1025139</xdr:colOff>
      <xdr:row>5</xdr:row>
      <xdr:rowOff>70100</xdr:rowOff>
    </xdr:to>
    <xdr:cxnSp macro="">
      <xdr:nvCxnSpPr>
        <xdr:cNvPr id="5" name="Curved Connector 13"/>
        <xdr:cNvCxnSpPr/>
      </xdr:nvCxnSpPr>
      <xdr:spPr bwMode="auto">
        <a:xfrm flipV="1">
          <a:off x="726235" y="455083"/>
          <a:ext cx="1327604" cy="834217"/>
        </a:xfrm>
        <a:prstGeom prst="curvedConnector3">
          <a:avLst>
            <a:gd name="adj1" fmla="val -34932"/>
          </a:avLst>
        </a:prstGeom>
        <a:ln>
          <a:solidFill>
            <a:schemeClr val="tx2">
              <a:lumMod val="60000"/>
              <a:lumOff val="40000"/>
            </a:schemeClr>
          </a:solidFill>
          <a:headEnd type="arrow"/>
          <a:tailEnd type="arrow"/>
        </a:ln>
        <a:scene3d>
          <a:camera prst="isometricOffAxis1Left">
            <a:rot lat="2322843" lon="2781333" rev="2734934"/>
          </a:camera>
          <a:lightRig rig="threePt" dir="t"/>
        </a:scene3d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</xdr:col>
      <xdr:colOff>621460</xdr:colOff>
      <xdr:row>0</xdr:row>
      <xdr:rowOff>455083</xdr:rowOff>
    </xdr:from>
    <xdr:to>
      <xdr:col>2</xdr:col>
      <xdr:colOff>1025139</xdr:colOff>
      <xdr:row>5</xdr:row>
      <xdr:rowOff>70100</xdr:rowOff>
    </xdr:to>
    <xdr:cxnSp macro="">
      <xdr:nvCxnSpPr>
        <xdr:cNvPr id="7" name="Curved Connector 13"/>
        <xdr:cNvCxnSpPr/>
      </xdr:nvCxnSpPr>
      <xdr:spPr bwMode="auto">
        <a:xfrm flipV="1">
          <a:off x="726235" y="455083"/>
          <a:ext cx="1327604" cy="834217"/>
        </a:xfrm>
        <a:prstGeom prst="curvedConnector3">
          <a:avLst>
            <a:gd name="adj1" fmla="val -34932"/>
          </a:avLst>
        </a:prstGeom>
        <a:ln>
          <a:solidFill>
            <a:schemeClr val="tx2">
              <a:lumMod val="60000"/>
              <a:lumOff val="40000"/>
            </a:schemeClr>
          </a:solidFill>
          <a:headEnd type="arrow"/>
          <a:tailEnd type="arrow"/>
        </a:ln>
        <a:scene3d>
          <a:camera prst="isometricOffAxis1Left">
            <a:rot lat="2322843" lon="2781333" rev="2734934"/>
          </a:camera>
          <a:lightRig rig="threePt" dir="t"/>
        </a:scene3d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13</xdr:col>
      <xdr:colOff>300568</xdr:colOff>
      <xdr:row>0</xdr:row>
      <xdr:rowOff>466725</xdr:rowOff>
    </xdr:from>
    <xdr:to>
      <xdr:col>15</xdr:col>
      <xdr:colOff>565151</xdr:colOff>
      <xdr:row>3</xdr:row>
      <xdr:rowOff>85725</xdr:rowOff>
    </xdr:to>
    <xdr:sp macro="[0]!NB" textlink="">
      <xdr:nvSpPr>
        <xdr:cNvPr id="9" name="Rectangle 8"/>
        <xdr:cNvSpPr/>
      </xdr:nvSpPr>
      <xdr:spPr>
        <a:xfrm>
          <a:off x="9206443" y="466725"/>
          <a:ext cx="1769533" cy="4762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Avant Impression</a:t>
          </a:r>
        </a:p>
      </xdr:txBody>
    </xdr:sp>
    <xdr:clientData/>
  </xdr:twoCellAnchor>
  <xdr:twoCellAnchor>
    <xdr:from>
      <xdr:col>13</xdr:col>
      <xdr:colOff>301626</xdr:colOff>
      <xdr:row>4</xdr:row>
      <xdr:rowOff>14817</xdr:rowOff>
    </xdr:from>
    <xdr:to>
      <xdr:col>15</xdr:col>
      <xdr:colOff>566209</xdr:colOff>
      <xdr:row>6</xdr:row>
      <xdr:rowOff>131234</xdr:rowOff>
    </xdr:to>
    <xdr:sp macro="[0]!HP" textlink="">
      <xdr:nvSpPr>
        <xdr:cNvPr id="11" name="Rectangle 10"/>
        <xdr:cNvSpPr/>
      </xdr:nvSpPr>
      <xdr:spPr>
        <a:xfrm>
          <a:off x="9223376" y="1051984"/>
          <a:ext cx="1778000" cy="4762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Impression</a:t>
          </a:r>
        </a:p>
      </xdr:txBody>
    </xdr:sp>
    <xdr:clientData/>
  </xdr:twoCellAnchor>
  <xdr:twoCellAnchor>
    <xdr:from>
      <xdr:col>13</xdr:col>
      <xdr:colOff>311151</xdr:colOff>
      <xdr:row>11</xdr:row>
      <xdr:rowOff>5293</xdr:rowOff>
    </xdr:from>
    <xdr:to>
      <xdr:col>15</xdr:col>
      <xdr:colOff>575734</xdr:colOff>
      <xdr:row>13</xdr:row>
      <xdr:rowOff>141817</xdr:rowOff>
    </xdr:to>
    <xdr:sp macro="[0]!Remisejaune" textlink="">
      <xdr:nvSpPr>
        <xdr:cNvPr id="12" name="Rectangle 11"/>
        <xdr:cNvSpPr/>
      </xdr:nvSpPr>
      <xdr:spPr>
        <a:xfrm>
          <a:off x="9232901" y="2196043"/>
          <a:ext cx="1778000" cy="475191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Remettre ligne jaune</a:t>
          </a:r>
        </a:p>
      </xdr:txBody>
    </xdr:sp>
    <xdr:clientData/>
  </xdr:twoCellAnchor>
  <xdr:twoCellAnchor>
    <xdr:from>
      <xdr:col>13</xdr:col>
      <xdr:colOff>307609</xdr:colOff>
      <xdr:row>7</xdr:row>
      <xdr:rowOff>63960</xdr:rowOff>
    </xdr:from>
    <xdr:to>
      <xdr:col>15</xdr:col>
      <xdr:colOff>572192</xdr:colOff>
      <xdr:row>10</xdr:row>
      <xdr:rowOff>68607</xdr:rowOff>
    </xdr:to>
    <xdr:sp macro="[0]!PDF" textlink="">
      <xdr:nvSpPr>
        <xdr:cNvPr id="13" name="Rectangle 12"/>
        <xdr:cNvSpPr/>
      </xdr:nvSpPr>
      <xdr:spPr>
        <a:xfrm>
          <a:off x="9229359" y="1619710"/>
          <a:ext cx="1778000" cy="470314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Impression PDF</a:t>
          </a:r>
        </a:p>
      </xdr:txBody>
    </xdr:sp>
    <xdr:clientData/>
  </xdr:twoCellAnchor>
  <xdr:twoCellAnchor>
    <xdr:from>
      <xdr:col>13</xdr:col>
      <xdr:colOff>321735</xdr:colOff>
      <xdr:row>23</xdr:row>
      <xdr:rowOff>137584</xdr:rowOff>
    </xdr:from>
    <xdr:to>
      <xdr:col>15</xdr:col>
      <xdr:colOff>586318</xdr:colOff>
      <xdr:row>26</xdr:row>
      <xdr:rowOff>41275</xdr:rowOff>
    </xdr:to>
    <xdr:sp macro="[0]!Supp" textlink="">
      <xdr:nvSpPr>
        <xdr:cNvPr id="14" name="Rectangle 13"/>
        <xdr:cNvSpPr/>
      </xdr:nvSpPr>
      <xdr:spPr>
        <a:xfrm>
          <a:off x="9243485" y="4582584"/>
          <a:ext cx="1778000" cy="475191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Facture</a:t>
          </a:r>
          <a:r>
            <a:rPr lang="fr-FR" sz="1100" baseline="0"/>
            <a:t> vierge</a:t>
          </a:r>
          <a:endParaRPr lang="fr-FR" sz="1100"/>
        </a:p>
      </xdr:txBody>
    </xdr:sp>
    <xdr:clientData/>
  </xdr:twoCellAnchor>
  <xdr:twoCellAnchor>
    <xdr:from>
      <xdr:col>13</xdr:col>
      <xdr:colOff>300569</xdr:colOff>
      <xdr:row>17</xdr:row>
      <xdr:rowOff>169334</xdr:rowOff>
    </xdr:from>
    <xdr:to>
      <xdr:col>15</xdr:col>
      <xdr:colOff>565152</xdr:colOff>
      <xdr:row>19</xdr:row>
      <xdr:rowOff>104775</xdr:rowOff>
    </xdr:to>
    <xdr:sp macro="[0]!Recap" textlink="">
      <xdr:nvSpPr>
        <xdr:cNvPr id="18" name="Rectangle 17"/>
        <xdr:cNvSpPr/>
      </xdr:nvSpPr>
      <xdr:spPr>
        <a:xfrm>
          <a:off x="9222319" y="3365501"/>
          <a:ext cx="1778000" cy="475191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Ajouter dans le récap</a:t>
          </a:r>
        </a:p>
      </xdr:txBody>
    </xdr:sp>
    <xdr:clientData/>
  </xdr:twoCellAnchor>
  <xdr:twoCellAnchor>
    <xdr:from>
      <xdr:col>18</xdr:col>
      <xdr:colOff>373063</xdr:colOff>
      <xdr:row>4</xdr:row>
      <xdr:rowOff>2911</xdr:rowOff>
    </xdr:from>
    <xdr:to>
      <xdr:col>21</xdr:col>
      <xdr:colOff>316178</xdr:colOff>
      <xdr:row>6</xdr:row>
      <xdr:rowOff>119328</xdr:rowOff>
    </xdr:to>
    <xdr:sp macro="[0]!A" textlink="">
      <xdr:nvSpPr>
        <xdr:cNvPr id="28" name="Rectangle 27"/>
        <xdr:cNvSpPr/>
      </xdr:nvSpPr>
      <xdr:spPr>
        <a:xfrm>
          <a:off x="10171907" y="1038755"/>
          <a:ext cx="1764771" cy="473604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Produit A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1</xdr:row>
      <xdr:rowOff>13607</xdr:rowOff>
    </xdr:to>
    <xdr:pic macro="[0]!Majclient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3102429" cy="408214"/>
        </a:xfrm>
        <a:prstGeom prst="rect">
          <a:avLst/>
        </a:prstGeom>
      </xdr:spPr>
    </xdr:pic>
    <xdr:clientData/>
  </xdr:twoCellAnchor>
  <xdr:twoCellAnchor>
    <xdr:from>
      <xdr:col>3</xdr:col>
      <xdr:colOff>1782535</xdr:colOff>
      <xdr:row>0</xdr:row>
      <xdr:rowOff>13607</xdr:rowOff>
    </xdr:from>
    <xdr:to>
      <xdr:col>4</xdr:col>
      <xdr:colOff>217715</xdr:colOff>
      <xdr:row>0</xdr:row>
      <xdr:rowOff>381000</xdr:rowOff>
    </xdr:to>
    <xdr:sp macro="[0]!Prospectcentre" textlink="">
      <xdr:nvSpPr>
        <xdr:cNvPr id="4" name="Étoile à 5 branches 3"/>
        <xdr:cNvSpPr/>
      </xdr:nvSpPr>
      <xdr:spPr>
        <a:xfrm>
          <a:off x="5646964" y="13607"/>
          <a:ext cx="408215" cy="367393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10583</xdr:colOff>
      <xdr:row>16</xdr:row>
      <xdr:rowOff>95250</xdr:rowOff>
    </xdr:from>
    <xdr:to>
      <xdr:col>14</xdr:col>
      <xdr:colOff>359832</xdr:colOff>
      <xdr:row>30</xdr:row>
      <xdr:rowOff>137583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63501</xdr:colOff>
      <xdr:row>1</xdr:row>
      <xdr:rowOff>0</xdr:rowOff>
    </xdr:from>
    <xdr:to>
      <xdr:col>20</xdr:col>
      <xdr:colOff>359833</xdr:colOff>
      <xdr:row>14</xdr:row>
      <xdr:rowOff>42333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</xdr:col>
      <xdr:colOff>42335</xdr:colOff>
      <xdr:row>15</xdr:row>
      <xdr:rowOff>84667</xdr:rowOff>
    </xdr:from>
    <xdr:to>
      <xdr:col>20</xdr:col>
      <xdr:colOff>338667</xdr:colOff>
      <xdr:row>29</xdr:row>
      <xdr:rowOff>10584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122766</xdr:colOff>
      <xdr:row>3</xdr:row>
      <xdr:rowOff>169333</xdr:rowOff>
    </xdr:from>
    <xdr:to>
      <xdr:col>15</xdr:col>
      <xdr:colOff>313266</xdr:colOff>
      <xdr:row>24</xdr:row>
      <xdr:rowOff>148166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Nolm&#235;%20Informatique%20-%20Auto-entrepreneur%20v1.0_light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tails"/>
      <sheetName val="Variables"/>
      <sheetName val="Nolmë Informatique - Auto-entre"/>
    </sheetNames>
    <sheetDataSet>
      <sheetData sheetId="0" refreshError="1"/>
      <sheetData sheetId="1"/>
      <sheetData sheetId="2" refreshError="1"/>
    </sheetDataSet>
  </externalBook>
</externalLink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Clarity">
  <a:themeElements>
    <a:clrScheme name="Clarity">
      <a:dk1>
        <a:srgbClr val="292934"/>
      </a:dk1>
      <a:lt1>
        <a:srgbClr val="FFFFFF"/>
      </a:lt1>
      <a:dk2>
        <a:srgbClr val="D2533C"/>
      </a:dk2>
      <a:lt2>
        <a:srgbClr val="F3F2DC"/>
      </a:lt2>
      <a:accent1>
        <a:srgbClr val="93A299"/>
      </a:accent1>
      <a:accent2>
        <a:srgbClr val="AD8F67"/>
      </a:accent2>
      <a:accent3>
        <a:srgbClr val="726056"/>
      </a:accent3>
      <a:accent4>
        <a:srgbClr val="4C5A6A"/>
      </a:accent4>
      <a:accent5>
        <a:srgbClr val="808DA0"/>
      </a:accent5>
      <a:accent6>
        <a:srgbClr val="79463D"/>
      </a:accent6>
      <a:hlink>
        <a:srgbClr val="0000FF"/>
      </a:hlink>
      <a:folHlink>
        <a:srgbClr val="800080"/>
      </a:folHlink>
    </a:clrScheme>
    <a:fontScheme name="Office Classic 2">
      <a:majorFont>
        <a:latin typeface="Arial"/>
        <a:ea typeface=""/>
        <a:cs typeface=""/>
        <a:font script="Jpan" typeface="ＭＳ Ｐゴシック"/>
        <a:font script="Hang" typeface="돋움"/>
        <a:font script="Hans" typeface="方正舒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/>
        <a:ea typeface=""/>
        <a:cs typeface=""/>
        <a:font script="Jpan" typeface="ＭＳ Ｐゴシック"/>
        <a:font script="Hang" typeface="돋움"/>
        <a:font script="Hans" typeface="方正舒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Clarity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hade val="86000"/>
                <a:satMod val="140000"/>
              </a:schemeClr>
            </a:gs>
            <a:gs pos="45000">
              <a:schemeClr val="phClr">
                <a:tint val="48000"/>
                <a:satMod val="150000"/>
              </a:schemeClr>
            </a:gs>
            <a:gs pos="100000">
              <a:schemeClr val="phClr">
                <a:tint val="28000"/>
                <a:satMod val="160000"/>
              </a:schemeClr>
            </a:gs>
          </a:gsLst>
          <a:path path="circle">
            <a:fillToRect l="100000" t="100000" r="100000" b="100000"/>
          </a:path>
        </a:gradFill>
        <a:gradFill rotWithShape="1">
          <a:gsLst>
            <a:gs pos="0">
              <a:schemeClr val="phClr">
                <a:shade val="70000"/>
                <a:satMod val="150000"/>
              </a:schemeClr>
            </a:gs>
            <a:gs pos="34000">
              <a:schemeClr val="phClr">
                <a:shade val="70000"/>
                <a:satMod val="140000"/>
              </a:schemeClr>
            </a:gs>
            <a:gs pos="70000">
              <a:schemeClr val="phClr">
                <a:tint val="100000"/>
                <a:shade val="90000"/>
                <a:satMod val="140000"/>
              </a:schemeClr>
            </a:gs>
            <a:gs pos="100000">
              <a:schemeClr val="phClr">
                <a:tint val="100000"/>
                <a:shade val="100000"/>
                <a:satMod val="100000"/>
              </a:schemeClr>
            </a:gs>
          </a:gsLst>
          <a:path path="circle">
            <a:fillToRect l="100000" t="100000" r="100000" b="100000"/>
          </a:path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26425" cap="flat" cmpd="sng" algn="ctr">
          <a:solidFill>
            <a:schemeClr val="phClr"/>
          </a:solidFill>
          <a:prstDash val="solid"/>
        </a:ln>
        <a:ln w="4445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38100" dist="25400" dir="2700000" algn="br" rotWithShape="0">
              <a:srgbClr val="000000">
                <a:alpha val="60000"/>
              </a:srgbClr>
            </a:outerShdw>
          </a:effectLst>
        </a:effectStyle>
        <a:effectStyle>
          <a:effectLst>
            <a:outerShdw blurRad="38100" dist="25400" dir="2700000" algn="br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balanced" dir="t">
              <a:rot lat="0" lon="0" rev="5100000"/>
            </a:lightRig>
          </a:scene3d>
          <a:sp3d contourW="6350">
            <a:bevelT w="29210" h="12700"/>
            <a:contourClr>
              <a:schemeClr val="phClr">
                <a:shade val="30000"/>
                <a:satMod val="130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85000"/>
                <a:satMod val="180000"/>
              </a:schemeClr>
            </a:gs>
            <a:gs pos="40000">
              <a:schemeClr val="phClr">
                <a:tint val="95000"/>
                <a:shade val="85000"/>
                <a:satMod val="150000"/>
              </a:schemeClr>
            </a:gs>
            <a:gs pos="100000">
              <a:schemeClr val="phClr">
                <a:shade val="45000"/>
                <a:satMod val="20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shade val="55000"/>
              </a:schemeClr>
              <a:schemeClr val="phClr">
                <a:tint val="97000"/>
                <a:satMod val="95000"/>
              </a:schemeClr>
            </a:duotone>
          </a:blip>
          <a:tile tx="0" ty="0" sx="70000" sy="70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http://www.microsoft.fr/" TargetMode="External"/><Relationship Id="rId1" Type="http://schemas.openxmlformats.org/officeDocument/2006/relationships/hyperlink" Target="mailto:Bilou@microsoft.com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hyperlink" Target="http://www.microsoft.fr/" TargetMode="External"/><Relationship Id="rId1" Type="http://schemas.openxmlformats.org/officeDocument/2006/relationships/hyperlink" Target="mailto:Bilou@microsoft.com" TargetMode="External"/><Relationship Id="rId4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E3:L9"/>
  <sheetViews>
    <sheetView workbookViewId="0">
      <selection activeCell="G8" sqref="G8"/>
    </sheetView>
  </sheetViews>
  <sheetFormatPr baseColWidth="10" defaultRowHeight="12.75" x14ac:dyDescent="0.2"/>
  <cols>
    <col min="1" max="1" width="11.42578125" style="224"/>
    <col min="2" max="2" width="7" style="224" customWidth="1"/>
    <col min="3" max="16384" width="11.42578125" style="224"/>
  </cols>
  <sheetData>
    <row r="3" spans="5:12" ht="13.5" thickBot="1" x14ac:dyDescent="0.25"/>
    <row r="4" spans="5:12" ht="13.5" thickTop="1" x14ac:dyDescent="0.2">
      <c r="E4" s="271" t="s">
        <v>101</v>
      </c>
      <c r="F4" s="272"/>
      <c r="G4" s="272"/>
      <c r="H4" s="272"/>
      <c r="I4" s="272"/>
      <c r="J4" s="272"/>
      <c r="K4" s="272"/>
      <c r="L4" s="273"/>
    </row>
    <row r="5" spans="5:12" x14ac:dyDescent="0.2">
      <c r="E5" s="274"/>
      <c r="F5" s="275"/>
      <c r="G5" s="275"/>
      <c r="H5" s="275"/>
      <c r="I5" s="275"/>
      <c r="J5" s="275"/>
      <c r="K5" s="275"/>
      <c r="L5" s="276"/>
    </row>
    <row r="6" spans="5:12" ht="13.5" thickBot="1" x14ac:dyDescent="0.25">
      <c r="E6" s="277"/>
      <c r="F6" s="278"/>
      <c r="G6" s="278"/>
      <c r="H6" s="278"/>
      <c r="I6" s="278"/>
      <c r="J6" s="278"/>
      <c r="K6" s="278"/>
      <c r="L6" s="279"/>
    </row>
    <row r="7" spans="5:12" ht="13.5" customHeight="1" thickTop="1" x14ac:dyDescent="0.2">
      <c r="E7" s="253"/>
      <c r="F7" s="253"/>
      <c r="G7" s="253"/>
      <c r="H7" s="253"/>
      <c r="I7" s="253"/>
      <c r="J7" s="253"/>
      <c r="K7" s="253"/>
      <c r="L7" s="253"/>
    </row>
    <row r="9" spans="5:12" x14ac:dyDescent="0.2">
      <c r="E9" s="235"/>
      <c r="F9" s="235"/>
      <c r="G9" s="235"/>
      <c r="H9" s="235"/>
      <c r="I9" s="235"/>
      <c r="J9" s="235"/>
      <c r="K9" s="235"/>
      <c r="L9" s="235"/>
    </row>
  </sheetData>
  <mergeCells count="1">
    <mergeCell ref="E4:L6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rgb="FF00B0F0"/>
  </sheetPr>
  <dimension ref="A1:O53"/>
  <sheetViews>
    <sheetView showGridLines="0" showZeros="0" zoomScale="80" zoomScaleNormal="80" workbookViewId="0">
      <selection activeCell="I23" sqref="I23:L23"/>
    </sheetView>
  </sheetViews>
  <sheetFormatPr baseColWidth="10" defaultColWidth="9.140625" defaultRowHeight="12.75" x14ac:dyDescent="0.2"/>
  <cols>
    <col min="1" max="1" width="1.5703125" style="1" customWidth="1"/>
    <col min="2" max="2" width="14.28515625" style="1" customWidth="1"/>
    <col min="3" max="3" width="8.28515625" style="1" customWidth="1"/>
    <col min="4" max="4" width="1.85546875" style="1" customWidth="1"/>
    <col min="5" max="5" width="7" style="1" customWidth="1"/>
    <col min="6" max="6" width="1.85546875" style="1" customWidth="1"/>
    <col min="7" max="7" width="10" style="1" customWidth="1"/>
    <col min="8" max="8" width="2.42578125" style="1" customWidth="1"/>
    <col min="9" max="9" width="4.140625" style="1" customWidth="1"/>
    <col min="10" max="10" width="10.140625" style="2" customWidth="1"/>
    <col min="11" max="11" width="8" style="2" customWidth="1"/>
    <col min="12" max="12" width="18.5703125" style="1" customWidth="1"/>
    <col min="13" max="13" width="9.140625" style="1"/>
    <col min="14" max="14" width="13.42578125" style="1" customWidth="1"/>
    <col min="15" max="16384" width="9.140625" style="1"/>
  </cols>
  <sheetData>
    <row r="1" spans="1:15" ht="39" customHeight="1" x14ac:dyDescent="0.2">
      <c r="A1" s="54"/>
      <c r="B1" s="349"/>
      <c r="C1" s="349"/>
      <c r="D1" s="349"/>
      <c r="E1" s="349"/>
      <c r="F1" s="349"/>
      <c r="G1" s="349"/>
      <c r="H1" s="349"/>
      <c r="I1" s="54"/>
      <c r="K1" s="348" t="s">
        <v>35</v>
      </c>
      <c r="L1" s="348"/>
    </row>
    <row r="2" spans="1:15" ht="14.25" customHeight="1" x14ac:dyDescent="0.2">
      <c r="A2" s="54"/>
      <c r="B2" s="349"/>
      <c r="C2" s="349"/>
      <c r="D2" s="349"/>
      <c r="E2" s="349"/>
      <c r="F2" s="349"/>
      <c r="G2" s="349"/>
      <c r="H2" s="349"/>
      <c r="I2" s="54"/>
      <c r="K2" s="348"/>
      <c r="L2" s="348"/>
      <c r="O2" s="34"/>
    </row>
    <row r="3" spans="1:15" ht="14.25" customHeight="1" x14ac:dyDescent="0.2">
      <c r="A3" s="54"/>
      <c r="B3" s="349"/>
      <c r="C3" s="349"/>
      <c r="D3" s="349"/>
      <c r="E3" s="349"/>
      <c r="F3" s="349"/>
      <c r="G3" s="349"/>
      <c r="H3" s="349"/>
      <c r="I3" s="54"/>
      <c r="K3" s="348"/>
      <c r="L3" s="348"/>
      <c r="M3" s="4"/>
      <c r="O3" s="343"/>
    </row>
    <row r="4" spans="1:15" ht="14.25" customHeight="1" x14ac:dyDescent="0.2">
      <c r="A4" s="54"/>
      <c r="B4" s="349"/>
      <c r="C4" s="349"/>
      <c r="D4" s="349"/>
      <c r="E4" s="349"/>
      <c r="F4" s="349"/>
      <c r="G4" s="349"/>
      <c r="H4" s="349"/>
      <c r="I4" s="54"/>
      <c r="O4" s="343"/>
    </row>
    <row r="5" spans="1:15" ht="14.25" customHeight="1" x14ac:dyDescent="0.2">
      <c r="A5" s="54"/>
      <c r="B5" s="349"/>
      <c r="C5" s="349"/>
      <c r="D5" s="349"/>
      <c r="E5" s="349"/>
      <c r="F5" s="349"/>
      <c r="G5" s="349"/>
      <c r="H5" s="349"/>
      <c r="I5" s="54"/>
      <c r="O5" s="3"/>
    </row>
    <row r="6" spans="1:15" ht="14.25" customHeight="1" x14ac:dyDescent="0.2">
      <c r="A6" s="54"/>
      <c r="B6" s="349"/>
      <c r="C6" s="349"/>
      <c r="D6" s="349"/>
      <c r="E6" s="349"/>
      <c r="F6" s="349"/>
      <c r="G6" s="349"/>
      <c r="H6" s="349"/>
      <c r="I6" s="5"/>
      <c r="K6" s="345" t="s">
        <v>106</v>
      </c>
      <c r="L6" s="345"/>
    </row>
    <row r="7" spans="1:15" x14ac:dyDescent="0.2">
      <c r="A7" s="54"/>
      <c r="B7" s="349"/>
      <c r="C7" s="349"/>
      <c r="D7" s="349"/>
      <c r="E7" s="349"/>
      <c r="F7" s="349"/>
      <c r="G7" s="349"/>
      <c r="H7" s="349"/>
      <c r="I7" s="44"/>
      <c r="J7" s="1"/>
    </row>
    <row r="8" spans="1:15" x14ac:dyDescent="0.2">
      <c r="B8" s="329" t="s">
        <v>121</v>
      </c>
      <c r="C8" s="329"/>
      <c r="D8" s="329"/>
      <c r="E8" s="329"/>
      <c r="F8" s="329"/>
      <c r="G8" s="329"/>
      <c r="H8" s="329"/>
      <c r="I8" s="3"/>
      <c r="J8" s="1"/>
      <c r="K8" s="346" t="str">
        <f>IF(K6&lt;&gt;0,VLOOKUP($K$6,Clients!$A$2:$M$498,10,FALSE),"")</f>
        <v>rue</v>
      </c>
      <c r="L8" s="346"/>
    </row>
    <row r="9" spans="1:15" x14ac:dyDescent="0.2">
      <c r="B9" s="329"/>
      <c r="C9" s="329"/>
      <c r="D9" s="329"/>
      <c r="E9" s="329"/>
      <c r="F9" s="329"/>
      <c r="G9" s="329"/>
      <c r="H9" s="329"/>
      <c r="I9" s="62"/>
      <c r="K9" s="25">
        <f>IF(K6&lt;&gt;0,VLOOKUP($K$6,Clients!$A$2:$M$498,11,FALSE),"")</f>
        <v>75</v>
      </c>
      <c r="L9" s="25" t="str">
        <f>IF(K6&lt;&gt;0,VLOOKUP($K$6,Clients!$A$2:$M$498,12,FALSE),"")</f>
        <v>Paris</v>
      </c>
    </row>
    <row r="10" spans="1:15" s="7" customFormat="1" ht="12" customHeight="1" x14ac:dyDescent="0.2">
      <c r="B10" s="337" t="s">
        <v>11</v>
      </c>
      <c r="C10" s="338"/>
      <c r="D10" s="338"/>
      <c r="E10" s="338"/>
      <c r="F10" s="338"/>
      <c r="G10" s="338"/>
      <c r="H10" s="339"/>
      <c r="I10" s="6"/>
      <c r="J10" s="28"/>
      <c r="K10" s="25" t="str">
        <f>IF(K6&lt;&gt;0,VLOOKUP($K$6,Clients!$A$2:$M$498,13,FALSE),"")</f>
        <v>France</v>
      </c>
      <c r="L10" s="22"/>
    </row>
    <row r="11" spans="1:15" ht="13.5" customHeight="1" x14ac:dyDescent="0.2">
      <c r="B11" s="340"/>
      <c r="C11" s="341"/>
      <c r="D11" s="341"/>
      <c r="E11" s="341"/>
      <c r="F11" s="341"/>
      <c r="G11" s="341"/>
      <c r="H11" s="342"/>
      <c r="I11" s="8"/>
      <c r="J11" s="347"/>
      <c r="K11" s="347"/>
      <c r="L11" s="26"/>
    </row>
    <row r="12" spans="1:15" ht="13.5" customHeight="1" x14ac:dyDescent="0.2">
      <c r="B12" s="340"/>
      <c r="C12" s="341"/>
      <c r="D12" s="341"/>
      <c r="E12" s="341"/>
      <c r="F12" s="341"/>
      <c r="G12" s="341"/>
      <c r="H12" s="342"/>
      <c r="I12" s="8"/>
      <c r="J12" s="344"/>
      <c r="K12" s="344"/>
      <c r="L12" s="30"/>
    </row>
    <row r="13" spans="1:15" ht="13.5" customHeight="1" x14ac:dyDescent="0.2">
      <c r="B13" s="46"/>
      <c r="C13" s="13"/>
      <c r="D13" s="13"/>
      <c r="E13" s="13"/>
      <c r="F13" s="13"/>
      <c r="G13" s="13"/>
      <c r="H13" s="47"/>
      <c r="I13" s="8"/>
      <c r="J13" s="344"/>
      <c r="K13" s="344"/>
      <c r="L13" s="30"/>
    </row>
    <row r="14" spans="1:15" ht="13.5" customHeight="1" x14ac:dyDescent="0.2">
      <c r="B14" s="48" t="s">
        <v>95</v>
      </c>
      <c r="C14" s="352"/>
      <c r="D14" s="352"/>
      <c r="E14" s="353"/>
      <c r="F14" s="44"/>
      <c r="G14" s="44"/>
      <c r="H14" s="53"/>
      <c r="I14" s="8"/>
      <c r="J14" s="344"/>
      <c r="K14" s="344"/>
      <c r="L14" s="341"/>
    </row>
    <row r="15" spans="1:15" ht="13.5" customHeight="1" x14ac:dyDescent="0.2">
      <c r="B15" s="183" t="s">
        <v>96</v>
      </c>
      <c r="C15" s="330"/>
      <c r="D15" s="330"/>
      <c r="E15" s="330"/>
      <c r="F15" s="330"/>
      <c r="G15" s="330"/>
      <c r="H15" s="331"/>
      <c r="I15" s="8"/>
      <c r="J15" s="344"/>
      <c r="K15" s="344"/>
      <c r="L15" s="341"/>
    </row>
    <row r="16" spans="1:15" ht="13.5" customHeight="1" x14ac:dyDescent="0.2">
      <c r="B16" s="78"/>
      <c r="C16" s="291"/>
      <c r="D16" s="292"/>
      <c r="E16" s="292"/>
      <c r="F16" s="292"/>
      <c r="G16" s="292"/>
      <c r="H16" s="293"/>
      <c r="I16" s="8"/>
      <c r="J16" s="29"/>
      <c r="K16" s="29"/>
      <c r="L16" s="30"/>
    </row>
    <row r="17" spans="2:12" x14ac:dyDescent="0.2">
      <c r="B17" s="8"/>
      <c r="C17" s="8"/>
      <c r="D17" s="8"/>
      <c r="E17" s="8"/>
      <c r="F17" s="8"/>
      <c r="G17" s="8"/>
      <c r="H17" s="8"/>
      <c r="I17" s="8"/>
      <c r="J17" s="9"/>
      <c r="K17" s="9"/>
      <c r="L17" s="8"/>
    </row>
    <row r="18" spans="2:12" ht="14.25" customHeight="1" x14ac:dyDescent="0.2">
      <c r="B18" s="23" t="s">
        <v>0</v>
      </c>
      <c r="C18" s="304" t="s">
        <v>1</v>
      </c>
      <c r="D18" s="304"/>
      <c r="E18" s="304"/>
      <c r="F18" s="304"/>
      <c r="G18" s="304"/>
      <c r="H18" s="304"/>
      <c r="I18" s="304" t="s">
        <v>19</v>
      </c>
      <c r="J18" s="304"/>
      <c r="K18" s="304"/>
      <c r="L18" s="23" t="s">
        <v>47</v>
      </c>
    </row>
    <row r="19" spans="2:12" ht="30" customHeight="1" x14ac:dyDescent="0.2">
      <c r="B19" s="236">
        <f ca="1">TODAY()</f>
        <v>40876</v>
      </c>
      <c r="C19" s="237" t="s">
        <v>109</v>
      </c>
      <c r="D19" s="238" t="s">
        <v>34</v>
      </c>
      <c r="E19" s="239">
        <f ca="1">YEAR(TODAY())</f>
        <v>2011</v>
      </c>
      <c r="F19" s="240" t="s">
        <v>34</v>
      </c>
      <c r="G19" s="335">
        <f>COUNTIF('Récap des Factures'!B4:B500,"A")+1</f>
        <v>1</v>
      </c>
      <c r="H19" s="336"/>
      <c r="I19" s="350" t="str">
        <f>IF(K6&lt;&gt;0,VLOOKUP($K$6,Clients!$A$2:$M$498,2,FALSE),"")</f>
        <v>Cli001</v>
      </c>
      <c r="J19" s="350"/>
      <c r="K19" s="351"/>
      <c r="L19" s="241"/>
    </row>
    <row r="20" spans="2:12" x14ac:dyDescent="0.2">
      <c r="B20" s="61"/>
      <c r="C20" s="8"/>
      <c r="D20" s="8"/>
      <c r="E20" s="31"/>
      <c r="F20" s="31"/>
      <c r="G20" s="31"/>
      <c r="H20" s="31"/>
      <c r="I20" s="31"/>
      <c r="J20" s="32"/>
      <c r="K20" s="32"/>
      <c r="L20" s="31"/>
    </row>
    <row r="21" spans="2:12" ht="13.5" customHeight="1" x14ac:dyDescent="0.2">
      <c r="B21" s="332" t="s">
        <v>4</v>
      </c>
      <c r="C21" s="333"/>
      <c r="D21" s="333"/>
      <c r="E21" s="333"/>
      <c r="F21" s="333"/>
      <c r="G21" s="333"/>
      <c r="H21" s="333"/>
      <c r="I21" s="333"/>
      <c r="J21" s="333"/>
      <c r="K21" s="333"/>
      <c r="L21" s="334"/>
    </row>
    <row r="22" spans="2:12" ht="15" x14ac:dyDescent="0.2">
      <c r="B22" s="41"/>
      <c r="C22" s="37"/>
      <c r="D22" s="37"/>
      <c r="E22" s="37"/>
      <c r="F22" s="37"/>
      <c r="G22" s="37"/>
      <c r="H22" s="37"/>
      <c r="I22" s="3"/>
      <c r="J22" s="27"/>
      <c r="K22" s="27"/>
      <c r="L22" s="42"/>
    </row>
    <row r="23" spans="2:12" ht="15" x14ac:dyDescent="0.2">
      <c r="B23" s="289" t="s">
        <v>125</v>
      </c>
      <c r="C23" s="290"/>
      <c r="D23" s="290"/>
      <c r="E23" s="290"/>
      <c r="F23" s="290"/>
      <c r="G23" s="290"/>
      <c r="H23" s="43" t="s">
        <v>5</v>
      </c>
      <c r="I23" s="305"/>
      <c r="J23" s="305"/>
      <c r="K23" s="305"/>
      <c r="L23" s="306"/>
    </row>
    <row r="24" spans="2:12" ht="15" x14ac:dyDescent="0.2">
      <c r="B24" s="289" t="s">
        <v>123</v>
      </c>
      <c r="C24" s="290"/>
      <c r="D24" s="290"/>
      <c r="E24" s="290"/>
      <c r="F24" s="290"/>
      <c r="G24" s="290"/>
      <c r="H24" s="43" t="s">
        <v>5</v>
      </c>
      <c r="I24" s="287">
        <v>10000</v>
      </c>
      <c r="J24" s="287"/>
      <c r="K24" s="287"/>
      <c r="L24" s="288"/>
    </row>
    <row r="25" spans="2:12" ht="15" x14ac:dyDescent="0.2">
      <c r="B25" s="289" t="s">
        <v>122</v>
      </c>
      <c r="C25" s="290"/>
      <c r="D25" s="290"/>
      <c r="E25" s="290"/>
      <c r="F25" s="290"/>
      <c r="G25" s="290"/>
      <c r="H25" s="43" t="s">
        <v>5</v>
      </c>
      <c r="I25" s="287">
        <v>5000</v>
      </c>
      <c r="J25" s="287"/>
      <c r="K25" s="287"/>
      <c r="L25" s="288"/>
    </row>
    <row r="26" spans="2:12" ht="15" x14ac:dyDescent="0.2">
      <c r="B26" s="289" t="s">
        <v>79</v>
      </c>
      <c r="C26" s="290"/>
      <c r="D26" s="290"/>
      <c r="E26" s="290"/>
      <c r="F26" s="290"/>
      <c r="G26" s="290"/>
      <c r="H26" s="45" t="s">
        <v>5</v>
      </c>
      <c r="I26" s="309">
        <f>IF(I24&lt;&gt;0,I25/I24,"")</f>
        <v>0.5</v>
      </c>
      <c r="J26" s="309"/>
      <c r="K26" s="309"/>
      <c r="L26" s="310"/>
    </row>
    <row r="27" spans="2:12" ht="15.75" thickBot="1" x14ac:dyDescent="0.25">
      <c r="B27" s="38"/>
      <c r="C27" s="39"/>
      <c r="D27" s="39"/>
      <c r="E27" s="39"/>
      <c r="F27" s="39"/>
      <c r="G27" s="39"/>
      <c r="H27" s="39"/>
      <c r="I27" s="39"/>
      <c r="J27" s="39"/>
      <c r="K27" s="39"/>
      <c r="L27" s="40"/>
    </row>
    <row r="28" spans="2:12" ht="15" x14ac:dyDescent="0.25">
      <c r="B28" s="35"/>
      <c r="C28" s="35"/>
      <c r="D28" s="35"/>
      <c r="E28" s="35"/>
      <c r="F28" s="35"/>
      <c r="G28" s="35"/>
      <c r="H28" s="35"/>
    </row>
    <row r="29" spans="2:12" s="10" customFormat="1" ht="26.25" customHeight="1" thickBot="1" x14ac:dyDescent="0.25">
      <c r="B29" s="319" t="s">
        <v>46</v>
      </c>
      <c r="C29" s="320"/>
      <c r="D29" s="320"/>
      <c r="E29" s="320"/>
      <c r="F29" s="320"/>
      <c r="G29" s="320"/>
      <c r="H29" s="320"/>
      <c r="I29" s="321"/>
      <c r="J29" s="325" t="s">
        <v>2</v>
      </c>
      <c r="K29" s="326"/>
      <c r="L29" s="36" t="s">
        <v>3</v>
      </c>
    </row>
    <row r="30" spans="2:12" s="10" customFormat="1" ht="20.100000000000001" customHeight="1" thickTop="1" thickBot="1" x14ac:dyDescent="0.25">
      <c r="B30" s="322">
        <f>IF(I24&lt;&gt;0,IF($I$24&gt;Tarifs!D9,Tarifs!D9,$I$24),"")</f>
        <v>150</v>
      </c>
      <c r="C30" s="323"/>
      <c r="D30" s="323"/>
      <c r="E30" s="323"/>
      <c r="F30" s="323"/>
      <c r="G30" s="323"/>
      <c r="H30" s="323"/>
      <c r="I30" s="324"/>
      <c r="J30" s="327">
        <f>IF(I24&gt;0,Tarifs!E9,"")</f>
        <v>0.6</v>
      </c>
      <c r="K30" s="328"/>
      <c r="L30" s="49">
        <f>IF(I24&gt;0,B30*J30,"")</f>
        <v>90</v>
      </c>
    </row>
    <row r="31" spans="2:12" s="10" customFormat="1" ht="20.100000000000001" customHeight="1" thickBot="1" x14ac:dyDescent="0.25">
      <c r="B31" s="297">
        <f>IF(B30=Tarifs!D9,IF(I24&gt;Tarifs!D10,Tarifs!D10-Tarifs!D9,I24-B30),"")</f>
        <v>350</v>
      </c>
      <c r="C31" s="298"/>
      <c r="D31" s="298"/>
      <c r="E31" s="298"/>
      <c r="F31" s="298"/>
      <c r="G31" s="298"/>
      <c r="H31" s="298"/>
      <c r="I31" s="299"/>
      <c r="J31" s="300">
        <f>IF(I24&gt;Tarifs!D9,Tarifs!E10,"")</f>
        <v>0.5</v>
      </c>
      <c r="K31" s="301"/>
      <c r="L31" s="50">
        <f>IF(I24&gt;Tarifs!D9,B31*J31,"")</f>
        <v>175</v>
      </c>
    </row>
    <row r="32" spans="2:12" s="10" customFormat="1" ht="20.100000000000001" customHeight="1" thickBot="1" x14ac:dyDescent="0.25">
      <c r="B32" s="294">
        <f>IF(B31=Tarifs!D10-Tarifs!D9,IF(I24&gt;Tarifs!D11,Tarifs!D11-Tarifs!D10,I24-Tarifs!D10),"")</f>
        <v>500</v>
      </c>
      <c r="C32" s="295"/>
      <c r="D32" s="295"/>
      <c r="E32" s="295"/>
      <c r="F32" s="295"/>
      <c r="G32" s="295"/>
      <c r="H32" s="295"/>
      <c r="I32" s="296"/>
      <c r="J32" s="302">
        <f>IF(I24&gt;Tarifs!D10,Tarifs!E11,"")</f>
        <v>0.35</v>
      </c>
      <c r="K32" s="303"/>
      <c r="L32" s="51">
        <f>IF(I24&gt;Tarifs!D10,B32*J32,"")</f>
        <v>175</v>
      </c>
    </row>
    <row r="33" spans="2:12" s="10" customFormat="1" ht="20.100000000000001" customHeight="1" thickBot="1" x14ac:dyDescent="0.25">
      <c r="B33" s="297">
        <f>IF(B32=Tarifs!D11-Tarifs!D10,IF(I24&gt;Tarifs!D11,I24-Tarifs!D11),"")</f>
        <v>9000</v>
      </c>
      <c r="C33" s="298"/>
      <c r="D33" s="298"/>
      <c r="E33" s="298"/>
      <c r="F33" s="298"/>
      <c r="G33" s="298"/>
      <c r="H33" s="298"/>
      <c r="I33" s="299"/>
      <c r="J33" s="315">
        <f>IF($I$24&gt;Tarifs!D11,Tarifs!E12,"")</f>
        <v>0.2</v>
      </c>
      <c r="K33" s="316"/>
      <c r="L33" s="50">
        <f>IF(I24&gt;Tarifs!D11,B33*J33,"")</f>
        <v>1800</v>
      </c>
    </row>
    <row r="34" spans="2:12" s="10" customFormat="1" ht="20.100000000000001" customHeight="1" thickBot="1" x14ac:dyDescent="0.25">
      <c r="B34" s="294"/>
      <c r="C34" s="295"/>
      <c r="D34" s="295"/>
      <c r="E34" s="295"/>
      <c r="F34" s="295"/>
      <c r="G34" s="295"/>
      <c r="H34" s="295"/>
      <c r="I34" s="296"/>
      <c r="J34" s="311"/>
      <c r="K34" s="312"/>
      <c r="L34" s="52"/>
    </row>
    <row r="35" spans="2:12" s="10" customFormat="1" ht="20.100000000000001" customHeight="1" thickTop="1" thickBot="1" x14ac:dyDescent="0.25">
      <c r="B35" s="16"/>
      <c r="C35" s="16"/>
      <c r="D35" s="16"/>
      <c r="E35" s="16"/>
      <c r="J35" s="317" t="s">
        <v>3</v>
      </c>
      <c r="K35" s="318"/>
      <c r="L35" s="17">
        <f>SUM(L30:L34)</f>
        <v>2240</v>
      </c>
    </row>
    <row r="36" spans="2:12" ht="19.5" customHeight="1" thickTop="1" thickBot="1" x14ac:dyDescent="0.25">
      <c r="J36" s="307" t="s">
        <v>18</v>
      </c>
      <c r="K36" s="308"/>
      <c r="L36" s="17">
        <v>0</v>
      </c>
    </row>
    <row r="37" spans="2:12" ht="20.25" customHeight="1" thickTop="1" x14ac:dyDescent="0.2">
      <c r="B37" s="313" t="s">
        <v>57</v>
      </c>
      <c r="C37" s="313"/>
      <c r="D37" s="313"/>
      <c r="E37" s="313"/>
      <c r="F37" s="313"/>
      <c r="G37" s="313"/>
      <c r="H37" s="313"/>
      <c r="I37" s="314"/>
      <c r="J37" s="307" t="s">
        <v>6</v>
      </c>
      <c r="K37" s="308"/>
      <c r="L37" s="17">
        <f>IF(L35&lt;&gt;0,L35-L36,"")</f>
        <v>2240</v>
      </c>
    </row>
    <row r="38" spans="2:12" ht="18" customHeight="1" x14ac:dyDescent="0.2">
      <c r="B38" s="8"/>
      <c r="C38" s="8"/>
      <c r="D38" s="8"/>
      <c r="E38" s="8"/>
      <c r="F38" s="8"/>
      <c r="G38" s="8"/>
      <c r="H38" s="8"/>
      <c r="I38" s="8"/>
      <c r="J38" s="11"/>
      <c r="K38" s="11"/>
      <c r="L38" s="12"/>
    </row>
    <row r="39" spans="2:12" ht="20.25" customHeight="1" x14ac:dyDescent="0.2">
      <c r="E39" s="284"/>
      <c r="F39" s="284"/>
      <c r="G39" s="284"/>
    </row>
    <row r="40" spans="2:12" ht="14.25" x14ac:dyDescent="0.2">
      <c r="B40" s="280" t="s">
        <v>58</v>
      </c>
      <c r="C40" s="280"/>
      <c r="D40" s="280"/>
      <c r="E40" s="280"/>
      <c r="F40" s="280"/>
      <c r="G40" s="282">
        <f ca="1">EOMONTH(B19,1)</f>
        <v>40908</v>
      </c>
      <c r="H40" s="285"/>
      <c r="I40" s="285"/>
      <c r="J40" s="285"/>
      <c r="K40" s="286"/>
    </row>
    <row r="41" spans="2:12" ht="14.25" x14ac:dyDescent="0.2">
      <c r="B41" s="280" t="s">
        <v>59</v>
      </c>
      <c r="C41" s="280"/>
      <c r="D41" s="280"/>
      <c r="E41" s="280"/>
      <c r="F41" s="280"/>
      <c r="G41" s="281" t="s">
        <v>63</v>
      </c>
      <c r="H41" s="282"/>
      <c r="I41" s="282"/>
      <c r="J41" s="282"/>
      <c r="K41" s="282"/>
      <c r="L41" s="282"/>
    </row>
    <row r="42" spans="2:12" ht="14.25" x14ac:dyDescent="0.2">
      <c r="B42" s="280" t="s">
        <v>60</v>
      </c>
      <c r="C42" s="280"/>
      <c r="D42" s="280"/>
      <c r="E42" s="280"/>
      <c r="F42" s="280"/>
      <c r="G42" s="280"/>
      <c r="H42" s="283">
        <v>2.5000000000000001E-2</v>
      </c>
      <c r="I42" s="283"/>
      <c r="J42" s="80"/>
      <c r="K42" s="80"/>
      <c r="L42" s="82"/>
    </row>
    <row r="43" spans="2:12" x14ac:dyDescent="0.2">
      <c r="B43" s="2"/>
      <c r="C43" s="2"/>
      <c r="D43" s="2"/>
      <c r="E43" s="2"/>
      <c r="F43" s="2"/>
      <c r="G43" s="2"/>
      <c r="H43" s="2"/>
      <c r="I43" s="2"/>
      <c r="L43" s="2"/>
    </row>
    <row r="44" spans="2:12" ht="14.25" x14ac:dyDescent="0.2">
      <c r="B44" s="81" t="s">
        <v>61</v>
      </c>
      <c r="J44" s="14"/>
      <c r="K44" s="14"/>
      <c r="L44" s="15"/>
    </row>
    <row r="45" spans="2:12" ht="14.25" x14ac:dyDescent="0.2">
      <c r="B45" s="81" t="s">
        <v>62</v>
      </c>
      <c r="C45" s="8"/>
      <c r="D45" s="8"/>
      <c r="E45" s="8"/>
      <c r="F45" s="8"/>
      <c r="G45" s="8"/>
      <c r="H45" s="8"/>
      <c r="I45" s="8"/>
      <c r="J45" s="9"/>
      <c r="K45" s="9"/>
      <c r="L45" s="8"/>
    </row>
    <row r="46" spans="2:12" ht="14.25" x14ac:dyDescent="0.2">
      <c r="B46" s="81" t="s">
        <v>98</v>
      </c>
      <c r="C46" s="15"/>
      <c r="D46" s="15"/>
      <c r="E46" s="15"/>
      <c r="F46" s="15"/>
      <c r="G46" s="15"/>
      <c r="H46" s="15"/>
      <c r="I46" s="15"/>
      <c r="J46" s="9"/>
      <c r="K46" s="9"/>
      <c r="L46" s="8"/>
    </row>
    <row r="47" spans="2:12" x14ac:dyDescent="0.2">
      <c r="B47" s="8"/>
      <c r="C47" s="8"/>
      <c r="D47" s="8"/>
      <c r="E47" s="8"/>
      <c r="F47" s="8"/>
      <c r="G47" s="8"/>
      <c r="H47" s="8"/>
      <c r="I47" s="8"/>
      <c r="J47" s="9"/>
      <c r="K47" s="9"/>
      <c r="L47" s="8"/>
    </row>
    <row r="48" spans="2:12" x14ac:dyDescent="0.2">
      <c r="B48" s="8"/>
      <c r="C48" s="8"/>
      <c r="D48" s="8"/>
      <c r="E48" s="8"/>
      <c r="F48" s="8"/>
      <c r="G48" s="8"/>
      <c r="H48" s="8"/>
      <c r="I48" s="8"/>
      <c r="J48" s="9"/>
      <c r="K48" s="9"/>
      <c r="L48" s="8"/>
    </row>
    <row r="49" spans="2:12" x14ac:dyDescent="0.2">
      <c r="B49" s="8"/>
      <c r="C49" s="8"/>
      <c r="D49" s="8"/>
      <c r="E49" s="8"/>
      <c r="F49" s="8"/>
      <c r="G49" s="8"/>
      <c r="H49" s="8"/>
      <c r="I49" s="8"/>
      <c r="J49" s="9"/>
      <c r="K49" s="9"/>
      <c r="L49" s="8"/>
    </row>
    <row r="50" spans="2:12" x14ac:dyDescent="0.2">
      <c r="B50" s="8"/>
      <c r="C50" s="8"/>
      <c r="D50" s="8"/>
      <c r="E50" s="8"/>
      <c r="F50" s="8"/>
      <c r="G50" s="8"/>
      <c r="H50" s="8"/>
      <c r="I50" s="8"/>
      <c r="J50" s="9"/>
      <c r="K50" s="9"/>
      <c r="L50" s="8"/>
    </row>
    <row r="51" spans="2:12" x14ac:dyDescent="0.2">
      <c r="B51" s="8"/>
      <c r="C51" s="8"/>
      <c r="D51" s="8"/>
      <c r="E51" s="8"/>
      <c r="F51" s="8"/>
      <c r="G51" s="8"/>
      <c r="H51" s="8"/>
      <c r="I51" s="8"/>
      <c r="J51" s="9"/>
      <c r="K51" s="9"/>
      <c r="L51" s="8"/>
    </row>
    <row r="52" spans="2:12" x14ac:dyDescent="0.2">
      <c r="B52" s="8"/>
      <c r="C52" s="8"/>
      <c r="D52" s="8"/>
      <c r="E52" s="8"/>
      <c r="F52" s="8"/>
      <c r="G52" s="8"/>
      <c r="H52" s="8"/>
      <c r="I52" s="8"/>
      <c r="J52" s="9"/>
      <c r="K52" s="9"/>
      <c r="L52" s="8"/>
    </row>
    <row r="53" spans="2:12" x14ac:dyDescent="0.2">
      <c r="B53" s="8"/>
      <c r="C53" s="8"/>
      <c r="D53" s="8"/>
      <c r="E53" s="8"/>
      <c r="F53" s="8"/>
      <c r="G53" s="8"/>
      <c r="H53" s="8"/>
      <c r="I53" s="8"/>
      <c r="J53" s="1"/>
      <c r="K53" s="1"/>
    </row>
  </sheetData>
  <sheetProtection formatCells="0" selectLockedCells="1"/>
  <mergeCells count="51">
    <mergeCell ref="B24:G24"/>
    <mergeCell ref="B25:G25"/>
    <mergeCell ref="I25:L25"/>
    <mergeCell ref="O3:O4"/>
    <mergeCell ref="J14:K15"/>
    <mergeCell ref="L14:L15"/>
    <mergeCell ref="K6:L6"/>
    <mergeCell ref="K8:L8"/>
    <mergeCell ref="J11:K11"/>
    <mergeCell ref="J12:K13"/>
    <mergeCell ref="K1:L3"/>
    <mergeCell ref="B1:H7"/>
    <mergeCell ref="B9:H9"/>
    <mergeCell ref="I19:K19"/>
    <mergeCell ref="I18:K18"/>
    <mergeCell ref="C14:E14"/>
    <mergeCell ref="B8:H8"/>
    <mergeCell ref="C15:H15"/>
    <mergeCell ref="B21:L21"/>
    <mergeCell ref="G19:H19"/>
    <mergeCell ref="B10:H12"/>
    <mergeCell ref="B37:I37"/>
    <mergeCell ref="J33:K33"/>
    <mergeCell ref="J35:K35"/>
    <mergeCell ref="B26:G26"/>
    <mergeCell ref="B29:I29"/>
    <mergeCell ref="B30:I30"/>
    <mergeCell ref="J29:K29"/>
    <mergeCell ref="J30:K30"/>
    <mergeCell ref="I24:L24"/>
    <mergeCell ref="B23:G23"/>
    <mergeCell ref="C16:H16"/>
    <mergeCell ref="B41:F41"/>
    <mergeCell ref="B32:I32"/>
    <mergeCell ref="B33:I33"/>
    <mergeCell ref="B34:I34"/>
    <mergeCell ref="J31:K31"/>
    <mergeCell ref="J32:K32"/>
    <mergeCell ref="C18:H18"/>
    <mergeCell ref="I23:L23"/>
    <mergeCell ref="B31:I31"/>
    <mergeCell ref="J37:K37"/>
    <mergeCell ref="I26:L26"/>
    <mergeCell ref="J36:K36"/>
    <mergeCell ref="J34:K34"/>
    <mergeCell ref="B42:G42"/>
    <mergeCell ref="G41:L41"/>
    <mergeCell ref="H42:I42"/>
    <mergeCell ref="E39:G39"/>
    <mergeCell ref="G40:K40"/>
    <mergeCell ref="B40:F40"/>
  </mergeCells>
  <phoneticPr fontId="24" type="noConversion"/>
  <dataValidations count="1">
    <dataValidation showInputMessage="1" showErrorMessage="1" sqref="K1:L3"/>
  </dataValidations>
  <printOptions horizontalCentered="1"/>
  <pageMargins left="0.70866141732283472" right="0.70866141732283472" top="0.51181102362204722" bottom="0.55118110236220474" header="0.31496062992125984" footer="0.31496062992125984"/>
  <pageSetup paperSize="9" scale="95" orientation="portrait" r:id="rId1"/>
  <headerFooter>
    <oddFooter>&amp;C------------------------------------------------------------------------------------------
Merci de nous avoir fais confiance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Clients!$A$2:$A$498</xm:f>
          </x14:formula1>
          <xm:sqref>K6:L6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0000"/>
  </sheetPr>
  <dimension ref="A1:Q23"/>
  <sheetViews>
    <sheetView workbookViewId="0">
      <selection activeCell="E24" sqref="E24"/>
    </sheetView>
  </sheetViews>
  <sheetFormatPr baseColWidth="10" defaultRowHeight="12.75" x14ac:dyDescent="0.2"/>
  <cols>
    <col min="1" max="1" width="3" bestFit="1" customWidth="1"/>
    <col min="2" max="2" width="9.28515625" bestFit="1" customWidth="1"/>
    <col min="3" max="3" width="2" bestFit="1" customWidth="1"/>
    <col min="4" max="5" width="14.28515625" customWidth="1"/>
    <col min="6" max="6" width="7.140625" customWidth="1"/>
    <col min="7" max="7" width="3" bestFit="1" customWidth="1"/>
    <col min="8" max="8" width="9.28515625" bestFit="1" customWidth="1"/>
    <col min="9" max="9" width="2" bestFit="1" customWidth="1"/>
    <col min="10" max="11" width="14.28515625" customWidth="1"/>
    <col min="12" max="12" width="7.140625" customWidth="1"/>
    <col min="13" max="13" width="3" bestFit="1" customWidth="1"/>
    <col min="14" max="14" width="9.28515625" bestFit="1" customWidth="1"/>
    <col min="15" max="15" width="2" bestFit="1" customWidth="1"/>
    <col min="16" max="17" width="14.28515625" customWidth="1"/>
  </cols>
  <sheetData>
    <row r="1" spans="1:17" x14ac:dyDescent="0.2">
      <c r="A1" s="354" t="s">
        <v>48</v>
      </c>
      <c r="B1" s="354"/>
      <c r="C1" s="354"/>
      <c r="D1" s="354"/>
      <c r="E1" s="354"/>
      <c r="F1" s="354"/>
      <c r="G1" s="354"/>
      <c r="H1" s="354"/>
      <c r="I1" s="354"/>
      <c r="J1" s="354"/>
      <c r="K1" s="354"/>
      <c r="L1" s="354"/>
      <c r="M1" s="354"/>
      <c r="N1" s="354"/>
      <c r="O1" s="354"/>
      <c r="P1" s="354"/>
      <c r="Q1" s="354"/>
    </row>
    <row r="2" spans="1:17" x14ac:dyDescent="0.2">
      <c r="A2" s="355"/>
      <c r="B2" s="355"/>
      <c r="C2" s="355"/>
      <c r="D2" s="355"/>
      <c r="E2" s="355"/>
      <c r="F2" s="355"/>
      <c r="G2" s="355"/>
      <c r="H2" s="355"/>
      <c r="I2" s="355"/>
      <c r="J2" s="355"/>
      <c r="K2" s="355"/>
      <c r="L2" s="355"/>
      <c r="M2" s="355"/>
      <c r="N2" s="355"/>
      <c r="O2" s="355"/>
      <c r="P2" s="355"/>
      <c r="Q2" s="355"/>
    </row>
    <row r="3" spans="1:17" x14ac:dyDescent="0.2">
      <c r="D3" s="68"/>
      <c r="E3" s="68"/>
      <c r="F3" s="68"/>
      <c r="J3" s="68"/>
      <c r="K3" s="68"/>
      <c r="L3" s="68"/>
      <c r="P3" s="68"/>
      <c r="Q3" s="68"/>
    </row>
    <row r="4" spans="1:17" x14ac:dyDescent="0.2">
      <c r="E4" s="69"/>
    </row>
    <row r="5" spans="1:17" ht="13.5" thickBot="1" x14ac:dyDescent="0.25">
      <c r="A5" s="356" t="s">
        <v>109</v>
      </c>
      <c r="B5" s="356"/>
      <c r="C5" s="356"/>
      <c r="D5" s="356"/>
      <c r="E5" s="356"/>
      <c r="G5" s="356" t="s">
        <v>110</v>
      </c>
      <c r="H5" s="356"/>
      <c r="I5" s="356"/>
      <c r="J5" s="356"/>
      <c r="K5" s="356"/>
      <c r="M5" s="356" t="s">
        <v>111</v>
      </c>
      <c r="N5" s="356"/>
      <c r="O5" s="356"/>
      <c r="P5" s="356"/>
      <c r="Q5" s="356"/>
    </row>
    <row r="6" spans="1:17" ht="13.5" thickTop="1" x14ac:dyDescent="0.2">
      <c r="E6" s="69"/>
      <c r="K6" s="69"/>
      <c r="Q6" s="69"/>
    </row>
    <row r="7" spans="1:17" x14ac:dyDescent="0.2">
      <c r="A7" s="357" t="s">
        <v>108</v>
      </c>
      <c r="B7" s="357"/>
      <c r="C7" s="357"/>
      <c r="D7" s="357"/>
      <c r="E7" s="70" t="s">
        <v>49</v>
      </c>
      <c r="F7" s="20"/>
      <c r="G7" s="357" t="s">
        <v>108</v>
      </c>
      <c r="H7" s="357"/>
      <c r="I7" s="357"/>
      <c r="J7" s="357"/>
      <c r="K7" s="70" t="s">
        <v>49</v>
      </c>
      <c r="L7" s="20"/>
      <c r="M7" s="357" t="s">
        <v>108</v>
      </c>
      <c r="N7" s="357"/>
      <c r="O7" s="357"/>
      <c r="P7" s="357"/>
      <c r="Q7" s="70" t="s">
        <v>49</v>
      </c>
    </row>
    <row r="8" spans="1:17" x14ac:dyDescent="0.2">
      <c r="D8" s="19"/>
      <c r="E8" s="71"/>
      <c r="J8" s="19"/>
      <c r="K8" s="71"/>
      <c r="M8" s="18"/>
      <c r="N8" s="18"/>
      <c r="O8" s="18"/>
      <c r="P8" s="18"/>
      <c r="Q8" s="71"/>
    </row>
    <row r="9" spans="1:17" x14ac:dyDescent="0.2">
      <c r="A9" s="358" t="s">
        <v>50</v>
      </c>
      <c r="B9" s="358"/>
      <c r="C9" s="358"/>
      <c r="D9" s="73">
        <v>150</v>
      </c>
      <c r="E9" s="69">
        <v>0.6</v>
      </c>
      <c r="G9" s="358" t="s">
        <v>50</v>
      </c>
      <c r="H9" s="358"/>
      <c r="I9" s="358"/>
      <c r="J9" s="73">
        <v>15000</v>
      </c>
      <c r="K9" s="69">
        <v>0.3</v>
      </c>
      <c r="M9" s="358" t="s">
        <v>50</v>
      </c>
      <c r="N9" s="358"/>
      <c r="O9" s="358"/>
      <c r="P9" s="73">
        <v>15000</v>
      </c>
      <c r="Q9" s="69">
        <v>0.3</v>
      </c>
    </row>
    <row r="10" spans="1:17" x14ac:dyDescent="0.2">
      <c r="A10" t="s">
        <v>51</v>
      </c>
      <c r="B10" s="74">
        <f>D9</f>
        <v>150</v>
      </c>
      <c r="C10" t="s">
        <v>52</v>
      </c>
      <c r="D10" s="73">
        <v>500</v>
      </c>
      <c r="E10" s="69">
        <v>0.5</v>
      </c>
      <c r="G10" t="s">
        <v>51</v>
      </c>
      <c r="H10" s="74">
        <f>J9</f>
        <v>15000</v>
      </c>
      <c r="I10" t="s">
        <v>52</v>
      </c>
      <c r="J10" s="73">
        <v>50000</v>
      </c>
      <c r="K10" s="69">
        <v>0.2</v>
      </c>
      <c r="M10" t="s">
        <v>51</v>
      </c>
      <c r="N10" s="74">
        <f>P9</f>
        <v>15000</v>
      </c>
      <c r="O10" t="s">
        <v>52</v>
      </c>
      <c r="P10" s="73">
        <v>50000</v>
      </c>
      <c r="Q10" s="69">
        <v>0.2</v>
      </c>
    </row>
    <row r="11" spans="1:17" x14ac:dyDescent="0.2">
      <c r="A11" t="s">
        <v>51</v>
      </c>
      <c r="B11" s="74">
        <f>D10</f>
        <v>500</v>
      </c>
      <c r="C11" t="s">
        <v>52</v>
      </c>
      <c r="D11" s="73">
        <v>1000</v>
      </c>
      <c r="E11" s="71">
        <v>0.35</v>
      </c>
      <c r="G11" t="s">
        <v>51</v>
      </c>
      <c r="H11" s="74">
        <f>J10</f>
        <v>50000</v>
      </c>
      <c r="I11" t="s">
        <v>52</v>
      </c>
      <c r="J11" s="73">
        <v>100000</v>
      </c>
      <c r="K11" s="69">
        <v>0.1</v>
      </c>
      <c r="M11" t="s">
        <v>51</v>
      </c>
      <c r="N11" s="74">
        <f>P10</f>
        <v>50000</v>
      </c>
      <c r="O11" t="s">
        <v>52</v>
      </c>
      <c r="P11" s="73">
        <v>100000</v>
      </c>
      <c r="Q11" s="69">
        <v>0.1</v>
      </c>
    </row>
    <row r="12" spans="1:17" x14ac:dyDescent="0.2">
      <c r="A12" s="358" t="s">
        <v>53</v>
      </c>
      <c r="B12" s="358"/>
      <c r="C12" s="358"/>
      <c r="D12" s="73">
        <f>D11</f>
        <v>1000</v>
      </c>
      <c r="E12" s="69">
        <v>0.2</v>
      </c>
      <c r="G12" s="358" t="s">
        <v>53</v>
      </c>
      <c r="H12" s="358"/>
      <c r="I12" s="358"/>
      <c r="J12" s="73">
        <f>J11</f>
        <v>100000</v>
      </c>
      <c r="K12" s="69">
        <v>0.05</v>
      </c>
      <c r="M12" s="358" t="s">
        <v>53</v>
      </c>
      <c r="N12" s="358"/>
      <c r="O12" s="358"/>
      <c r="P12" s="73">
        <f>P11</f>
        <v>100000</v>
      </c>
      <c r="Q12" s="69">
        <v>0.05</v>
      </c>
    </row>
    <row r="13" spans="1:17" x14ac:dyDescent="0.2">
      <c r="E13" s="69"/>
    </row>
    <row r="14" spans="1:17" x14ac:dyDescent="0.2">
      <c r="E14" s="69"/>
    </row>
    <row r="16" spans="1:17" ht="13.5" thickBot="1" x14ac:dyDescent="0.25">
      <c r="A16" s="356" t="s">
        <v>112</v>
      </c>
      <c r="B16" s="356"/>
      <c r="C16" s="356"/>
      <c r="D16" s="356"/>
      <c r="E16" s="356"/>
      <c r="G16" s="356" t="s">
        <v>113</v>
      </c>
      <c r="H16" s="356"/>
      <c r="I16" s="356"/>
      <c r="J16" s="356"/>
      <c r="K16" s="356"/>
      <c r="M16" s="356" t="s">
        <v>114</v>
      </c>
      <c r="N16" s="356"/>
      <c r="O16" s="356"/>
      <c r="P16" s="356"/>
      <c r="Q16" s="356"/>
    </row>
    <row r="17" spans="1:17" ht="13.5" thickTop="1" x14ac:dyDescent="0.2">
      <c r="E17" s="69"/>
      <c r="K17" s="69"/>
      <c r="Q17" s="69"/>
    </row>
    <row r="18" spans="1:17" x14ac:dyDescent="0.2">
      <c r="A18" s="357" t="s">
        <v>108</v>
      </c>
      <c r="B18" s="357"/>
      <c r="C18" s="357"/>
      <c r="D18" s="357"/>
      <c r="E18" s="70" t="s">
        <v>49</v>
      </c>
      <c r="F18" s="20"/>
      <c r="G18" s="357" t="s">
        <v>108</v>
      </c>
      <c r="H18" s="357"/>
      <c r="I18" s="357"/>
      <c r="J18" s="357"/>
      <c r="K18" s="70" t="s">
        <v>49</v>
      </c>
      <c r="L18" s="20"/>
      <c r="M18" s="357" t="s">
        <v>108</v>
      </c>
      <c r="N18" s="357"/>
      <c r="O18" s="357"/>
      <c r="P18" s="357"/>
      <c r="Q18" s="70" t="s">
        <v>49</v>
      </c>
    </row>
    <row r="19" spans="1:17" x14ac:dyDescent="0.2">
      <c r="D19" s="19"/>
      <c r="E19" s="71"/>
      <c r="J19" s="19"/>
      <c r="K19" s="71"/>
      <c r="P19" s="19"/>
      <c r="Q19" s="71"/>
    </row>
    <row r="20" spans="1:17" x14ac:dyDescent="0.2">
      <c r="A20" s="358" t="s">
        <v>50</v>
      </c>
      <c r="B20" s="358"/>
      <c r="C20" s="358"/>
      <c r="D20" s="73">
        <v>150</v>
      </c>
      <c r="E20" s="69">
        <v>0.6</v>
      </c>
      <c r="G20" s="358" t="s">
        <v>50</v>
      </c>
      <c r="H20" s="358"/>
      <c r="I20" s="358"/>
      <c r="J20" s="73">
        <v>1500</v>
      </c>
      <c r="K20" s="69">
        <v>0.4</v>
      </c>
      <c r="M20" s="358" t="s">
        <v>50</v>
      </c>
      <c r="N20" s="358"/>
      <c r="O20" s="358"/>
      <c r="P20" s="73">
        <v>500</v>
      </c>
      <c r="Q20" s="69">
        <v>0.6</v>
      </c>
    </row>
    <row r="21" spans="1:17" x14ac:dyDescent="0.2">
      <c r="A21" t="s">
        <v>51</v>
      </c>
      <c r="B21" s="74">
        <f>D20</f>
        <v>150</v>
      </c>
      <c r="C21" t="s">
        <v>52</v>
      </c>
      <c r="D21" s="73">
        <v>400</v>
      </c>
      <c r="E21" s="69">
        <v>0.5</v>
      </c>
      <c r="G21" t="s">
        <v>51</v>
      </c>
      <c r="H21" s="74">
        <f>J20</f>
        <v>1500</v>
      </c>
      <c r="I21" t="s">
        <v>52</v>
      </c>
      <c r="J21" s="73">
        <v>4000</v>
      </c>
      <c r="K21" s="69">
        <v>0.3</v>
      </c>
      <c r="M21" t="s">
        <v>51</v>
      </c>
      <c r="N21" s="74">
        <f>P20</f>
        <v>500</v>
      </c>
      <c r="O21" t="s">
        <v>52</v>
      </c>
      <c r="P21" s="73">
        <v>2500</v>
      </c>
      <c r="Q21" s="71">
        <v>0.4</v>
      </c>
    </row>
    <row r="22" spans="1:17" x14ac:dyDescent="0.2">
      <c r="A22" t="s">
        <v>51</v>
      </c>
      <c r="B22" s="74">
        <f>D21</f>
        <v>400</v>
      </c>
      <c r="C22" t="s">
        <v>52</v>
      </c>
      <c r="D22" s="73">
        <v>900</v>
      </c>
      <c r="E22" s="69">
        <v>0.35</v>
      </c>
      <c r="G22" t="s">
        <v>51</v>
      </c>
      <c r="H22" s="74">
        <f>J21</f>
        <v>4000</v>
      </c>
      <c r="I22" t="s">
        <v>52</v>
      </c>
      <c r="J22" s="73">
        <v>9000</v>
      </c>
      <c r="K22" s="71">
        <v>0.2</v>
      </c>
      <c r="M22" t="s">
        <v>51</v>
      </c>
      <c r="N22" s="74">
        <f>P21</f>
        <v>2500</v>
      </c>
      <c r="O22" t="s">
        <v>52</v>
      </c>
      <c r="P22" s="73">
        <v>5000</v>
      </c>
      <c r="Q22" s="69">
        <v>0.25</v>
      </c>
    </row>
    <row r="23" spans="1:17" x14ac:dyDescent="0.2">
      <c r="A23" s="358" t="s">
        <v>53</v>
      </c>
      <c r="B23" s="358"/>
      <c r="C23" s="358"/>
      <c r="D23" s="73">
        <f>D22</f>
        <v>900</v>
      </c>
      <c r="E23" s="69">
        <v>0.2</v>
      </c>
      <c r="G23" s="358" t="s">
        <v>53</v>
      </c>
      <c r="H23" s="358"/>
      <c r="I23" s="358"/>
      <c r="J23" s="73">
        <f>J22</f>
        <v>9000</v>
      </c>
      <c r="K23" s="69">
        <v>0.1</v>
      </c>
      <c r="M23" s="358" t="s">
        <v>53</v>
      </c>
      <c r="N23" s="358"/>
      <c r="O23" s="358"/>
      <c r="P23" s="73">
        <f>P22</f>
        <v>5000</v>
      </c>
      <c r="Q23" s="69">
        <v>0.15</v>
      </c>
    </row>
  </sheetData>
  <mergeCells count="25">
    <mergeCell ref="A20:C20"/>
    <mergeCell ref="G20:I20"/>
    <mergeCell ref="M20:O20"/>
    <mergeCell ref="A23:C23"/>
    <mergeCell ref="G23:I23"/>
    <mergeCell ref="M23:O23"/>
    <mergeCell ref="A16:E16"/>
    <mergeCell ref="G16:K16"/>
    <mergeCell ref="M16:Q16"/>
    <mergeCell ref="A18:D18"/>
    <mergeCell ref="G18:J18"/>
    <mergeCell ref="M18:P18"/>
    <mergeCell ref="A9:C9"/>
    <mergeCell ref="G9:I9"/>
    <mergeCell ref="M9:O9"/>
    <mergeCell ref="A12:C12"/>
    <mergeCell ref="G12:I12"/>
    <mergeCell ref="M12:O12"/>
    <mergeCell ref="A1:Q2"/>
    <mergeCell ref="A5:E5"/>
    <mergeCell ref="G5:K5"/>
    <mergeCell ref="M5:Q5"/>
    <mergeCell ref="A7:D7"/>
    <mergeCell ref="G7:J7"/>
    <mergeCell ref="M7:P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7030A0"/>
  </sheetPr>
  <dimension ref="A1:T10"/>
  <sheetViews>
    <sheetView zoomScale="85" zoomScaleNormal="85" workbookViewId="0">
      <selection activeCell="C7" sqref="C7:C8"/>
    </sheetView>
  </sheetViews>
  <sheetFormatPr baseColWidth="10" defaultRowHeight="12.75" x14ac:dyDescent="0.2"/>
  <cols>
    <col min="1" max="1" width="39.7109375" customWidth="1"/>
    <col min="2" max="2" width="10" customWidth="1"/>
    <col min="3" max="3" width="10.42578125" customWidth="1"/>
    <col min="4" max="4" width="17.7109375" bestFit="1" customWidth="1"/>
    <col min="5" max="5" width="13.140625" customWidth="1"/>
    <col min="6" max="6" width="24" customWidth="1"/>
    <col min="7" max="7" width="17.140625" style="64" bestFit="1" customWidth="1"/>
    <col min="8" max="8" width="20" style="66" bestFit="1" customWidth="1"/>
    <col min="9" max="9" width="18.7109375" bestFit="1" customWidth="1"/>
    <col min="10" max="10" width="33.140625" bestFit="1" customWidth="1"/>
    <col min="11" max="11" width="15.5703125" customWidth="1"/>
    <col min="12" max="12" width="20.140625" bestFit="1" customWidth="1"/>
    <col min="13" max="13" width="14.85546875" customWidth="1"/>
  </cols>
  <sheetData>
    <row r="1" spans="1:20" s="20" customFormat="1" ht="15" x14ac:dyDescent="0.25">
      <c r="A1" s="21" t="s">
        <v>13</v>
      </c>
      <c r="B1" s="21" t="s">
        <v>30</v>
      </c>
      <c r="C1" s="21" t="s">
        <v>102</v>
      </c>
      <c r="D1" s="21" t="s">
        <v>56</v>
      </c>
      <c r="E1" s="21" t="s">
        <v>17</v>
      </c>
      <c r="F1" s="21" t="s">
        <v>12</v>
      </c>
      <c r="G1" s="63" t="s">
        <v>31</v>
      </c>
      <c r="H1" s="65" t="s">
        <v>32</v>
      </c>
      <c r="I1" s="21" t="s">
        <v>16</v>
      </c>
      <c r="J1" s="21" t="s">
        <v>11</v>
      </c>
      <c r="K1" s="21" t="s">
        <v>15</v>
      </c>
      <c r="L1" s="21" t="s">
        <v>14</v>
      </c>
      <c r="M1" s="21" t="s">
        <v>33</v>
      </c>
    </row>
    <row r="2" spans="1:20" s="24" customFormat="1" ht="14.25" x14ac:dyDescent="0.2">
      <c r="A2" s="60" t="s">
        <v>97</v>
      </c>
      <c r="B2" s="60"/>
      <c r="C2" s="60"/>
      <c r="D2" s="138"/>
      <c r="E2" s="75"/>
      <c r="F2" s="60"/>
      <c r="G2" s="75"/>
      <c r="H2" s="76"/>
      <c r="I2" s="138"/>
      <c r="J2" s="75"/>
      <c r="K2" s="60"/>
      <c r="L2" s="60"/>
      <c r="M2" s="75"/>
      <c r="N2" s="60"/>
      <c r="O2" s="60"/>
      <c r="P2" s="60"/>
      <c r="Q2" s="60"/>
      <c r="R2" s="60"/>
      <c r="S2" s="60"/>
    </row>
    <row r="3" spans="1:20" s="77" customFormat="1" ht="14.25" x14ac:dyDescent="0.2">
      <c r="A3" s="19" t="s">
        <v>106</v>
      </c>
      <c r="B3" s="187" t="s">
        <v>115</v>
      </c>
      <c r="C3" s="187" t="s">
        <v>116</v>
      </c>
      <c r="D3" s="19" t="s">
        <v>117</v>
      </c>
      <c r="E3" s="19" t="s">
        <v>99</v>
      </c>
      <c r="F3" s="261" t="s">
        <v>118</v>
      </c>
      <c r="G3" s="19" t="s">
        <v>119</v>
      </c>
      <c r="H3" s="251"/>
      <c r="I3" s="261" t="s">
        <v>107</v>
      </c>
      <c r="J3" s="19" t="s">
        <v>120</v>
      </c>
      <c r="K3" s="19">
        <v>75</v>
      </c>
      <c r="L3" s="19" t="s">
        <v>55</v>
      </c>
      <c r="M3" s="187" t="s">
        <v>45</v>
      </c>
      <c r="N3" s="187"/>
      <c r="O3" s="187"/>
      <c r="P3" s="187"/>
      <c r="Q3" s="187"/>
      <c r="R3" s="187"/>
      <c r="S3" s="60"/>
    </row>
    <row r="4" spans="1:20" s="77" customFormat="1" ht="14.25" x14ac:dyDescent="0.2">
      <c r="A4" s="19"/>
      <c r="B4" s="187"/>
      <c r="C4" s="187"/>
      <c r="D4" s="19"/>
      <c r="E4" s="19"/>
      <c r="F4" s="261"/>
      <c r="G4" s="19"/>
      <c r="H4" s="251"/>
      <c r="I4" s="261"/>
      <c r="J4" s="19"/>
      <c r="K4" s="19"/>
      <c r="L4" s="19"/>
      <c r="M4" s="187"/>
      <c r="N4" s="187"/>
      <c r="O4" s="187"/>
      <c r="P4" s="187"/>
      <c r="Q4" s="187"/>
      <c r="R4" s="187"/>
      <c r="S4" s="60"/>
    </row>
    <row r="5" spans="1:20" s="77" customFormat="1" ht="14.25" x14ac:dyDescent="0.2">
      <c r="A5" s="19"/>
      <c r="B5" s="187"/>
      <c r="C5" s="187"/>
      <c r="D5" s="19"/>
      <c r="E5" s="19"/>
      <c r="F5" s="261"/>
      <c r="G5" s="19"/>
      <c r="H5" s="251"/>
      <c r="I5" s="261"/>
      <c r="J5" s="19"/>
      <c r="K5" s="19"/>
      <c r="L5" s="19"/>
      <c r="M5" s="187"/>
      <c r="N5" s="187"/>
      <c r="O5" s="187"/>
      <c r="P5" s="187"/>
      <c r="Q5" s="187"/>
      <c r="R5" s="187"/>
      <c r="S5" s="60"/>
      <c r="T5" s="60"/>
    </row>
    <row r="6" spans="1:20" ht="14.25" x14ac:dyDescent="0.2">
      <c r="A6" s="19"/>
      <c r="B6" s="187"/>
      <c r="C6" s="187"/>
      <c r="D6" s="19"/>
      <c r="E6" s="19"/>
      <c r="F6" s="261"/>
      <c r="G6" s="19"/>
      <c r="H6" s="251"/>
      <c r="I6" s="261"/>
      <c r="J6" s="19"/>
      <c r="K6" s="19"/>
      <c r="L6" s="19"/>
      <c r="M6" s="187"/>
      <c r="N6" s="187"/>
      <c r="O6" s="187"/>
      <c r="P6" s="187"/>
      <c r="Q6" s="187"/>
      <c r="R6" s="187"/>
      <c r="S6" s="60"/>
    </row>
    <row r="7" spans="1:20" ht="14.25" x14ac:dyDescent="0.2">
      <c r="A7" s="19"/>
      <c r="B7" s="187"/>
      <c r="C7" s="187"/>
      <c r="D7" s="19"/>
      <c r="E7" s="19"/>
      <c r="F7" s="261"/>
      <c r="G7" s="19"/>
      <c r="H7" s="251"/>
      <c r="I7" s="261"/>
      <c r="J7" s="19"/>
      <c r="K7" s="19"/>
      <c r="L7" s="19"/>
      <c r="M7" s="187"/>
      <c r="N7" s="187"/>
      <c r="O7" s="187"/>
      <c r="P7" s="187"/>
      <c r="Q7" s="187"/>
      <c r="R7" s="187"/>
      <c r="S7" s="60"/>
    </row>
    <row r="8" spans="1:20" ht="14.25" x14ac:dyDescent="0.2">
      <c r="A8" s="60"/>
      <c r="B8" s="60"/>
      <c r="C8" s="60"/>
      <c r="D8" s="72"/>
      <c r="E8" s="60"/>
      <c r="F8" s="60"/>
      <c r="G8" s="60"/>
      <c r="H8" s="60"/>
      <c r="I8" s="72"/>
      <c r="J8" s="60"/>
      <c r="K8" s="60"/>
      <c r="L8" s="60"/>
      <c r="M8" s="75"/>
      <c r="N8" s="60"/>
      <c r="O8" s="60"/>
      <c r="P8" s="60"/>
      <c r="Q8" s="60"/>
      <c r="R8" s="60"/>
      <c r="S8" s="60"/>
    </row>
    <row r="9" spans="1:20" x14ac:dyDescent="0.2">
      <c r="A9" s="77"/>
      <c r="B9" s="77"/>
      <c r="C9" t="str">
        <f>IF(A9&lt;&gt;0,"CLI001","")</f>
        <v/>
      </c>
    </row>
    <row r="10" spans="1:20" x14ac:dyDescent="0.2">
      <c r="C10" t="str">
        <f>IF(A10&lt;&gt;0,"CLI001","")</f>
        <v/>
      </c>
    </row>
  </sheetData>
  <phoneticPr fontId="24" type="noConversion"/>
  <hyperlinks>
    <hyperlink ref="F3" r:id="rId1"/>
    <hyperlink ref="I3" r:id="rId2" display="http://www.microsoft.fr/"/>
  </hyperlinks>
  <pageMargins left="0.7" right="0.7" top="0.75" bottom="0.75" header="0.3" footer="0.3"/>
  <pageSetup paperSize="9" orientation="portrait"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C000"/>
  </sheetPr>
  <dimension ref="A1:S2000"/>
  <sheetViews>
    <sheetView zoomScale="70" zoomScaleNormal="70" workbookViewId="0">
      <pane xSplit="1" ySplit="1" topLeftCell="C2" activePane="bottomRight" state="frozenSplit"/>
      <selection pane="topRight" activeCell="B1" sqref="B1"/>
      <selection pane="bottomLeft" activeCell="A2" sqref="A2"/>
      <selection pane="bottomRight" activeCell="E41" sqref="E41"/>
    </sheetView>
  </sheetViews>
  <sheetFormatPr baseColWidth="10" defaultRowHeight="14.25" x14ac:dyDescent="0.2"/>
  <cols>
    <col min="1" max="1" width="46.5703125" style="59" bestFit="1" customWidth="1"/>
    <col min="2" max="2" width="46.5703125" style="59" hidden="1" customWidth="1"/>
    <col min="3" max="3" width="11.42578125" style="59"/>
    <col min="4" max="4" width="29.5703125" style="60" bestFit="1" customWidth="1"/>
    <col min="5" max="5" width="36.28515625" style="245" bestFit="1" customWidth="1"/>
    <col min="6" max="6" width="61.140625" style="59" customWidth="1"/>
    <col min="7" max="7" width="22.85546875" style="186" bestFit="1" customWidth="1"/>
    <col min="8" max="8" width="22.7109375" style="186" bestFit="1" customWidth="1"/>
    <col min="9" max="9" width="38.140625" style="191" bestFit="1" customWidth="1"/>
    <col min="10" max="10" width="44.7109375" style="59" customWidth="1"/>
    <col min="11" max="11" width="12.5703125" style="59" bestFit="1" customWidth="1"/>
    <col min="12" max="12" width="26.42578125" style="59" bestFit="1" customWidth="1"/>
    <col min="13" max="13" width="20.7109375" style="59" bestFit="1" customWidth="1"/>
    <col min="14" max="14" width="15.5703125" style="59" customWidth="1"/>
    <col min="15" max="15" width="15" style="59" customWidth="1"/>
    <col min="16" max="16" width="14.28515625" style="59" customWidth="1"/>
    <col min="17" max="16384" width="11.42578125" style="59"/>
  </cols>
  <sheetData>
    <row r="1" spans="1:19" s="20" customFormat="1" ht="30.75" customHeight="1" x14ac:dyDescent="0.25">
      <c r="A1" s="21" t="s">
        <v>13</v>
      </c>
      <c r="B1" s="21"/>
      <c r="C1" s="79" t="s">
        <v>43</v>
      </c>
      <c r="D1" s="79" t="s">
        <v>42</v>
      </c>
      <c r="E1" s="243" t="s">
        <v>17</v>
      </c>
      <c r="F1" s="79" t="s">
        <v>40</v>
      </c>
      <c r="G1" s="185" t="s">
        <v>31</v>
      </c>
      <c r="H1" s="185" t="s">
        <v>39</v>
      </c>
      <c r="I1" s="190" t="s">
        <v>41</v>
      </c>
      <c r="J1" s="79" t="s">
        <v>11</v>
      </c>
      <c r="K1" s="79" t="s">
        <v>44</v>
      </c>
      <c r="L1" s="79" t="s">
        <v>14</v>
      </c>
      <c r="M1" s="79" t="s">
        <v>33</v>
      </c>
      <c r="N1" s="79" t="s">
        <v>38</v>
      </c>
      <c r="O1" s="79" t="s">
        <v>37</v>
      </c>
      <c r="P1" s="79" t="s">
        <v>36</v>
      </c>
    </row>
    <row r="2" spans="1:19" s="187" customFormat="1" x14ac:dyDescent="0.2">
      <c r="E2" s="244"/>
      <c r="F2" s="189"/>
      <c r="G2" s="252"/>
      <c r="H2" s="252"/>
    </row>
    <row r="3" spans="1:19" s="77" customFormat="1" x14ac:dyDescent="0.2">
      <c r="A3" s="19" t="s">
        <v>106</v>
      </c>
      <c r="B3" s="187" t="s">
        <v>115</v>
      </c>
      <c r="C3" s="187" t="s">
        <v>116</v>
      </c>
      <c r="D3" s="19" t="s">
        <v>117</v>
      </c>
      <c r="E3" s="19" t="s">
        <v>99</v>
      </c>
      <c r="F3" s="261" t="s">
        <v>118</v>
      </c>
      <c r="G3" s="19" t="s">
        <v>119</v>
      </c>
      <c r="H3" s="251"/>
      <c r="I3" s="261" t="s">
        <v>107</v>
      </c>
      <c r="J3" s="19" t="s">
        <v>120</v>
      </c>
      <c r="K3" s="19">
        <v>75</v>
      </c>
      <c r="L3" s="19" t="s">
        <v>55</v>
      </c>
      <c r="M3" s="187" t="s">
        <v>45</v>
      </c>
      <c r="N3" s="187"/>
      <c r="O3" s="187"/>
      <c r="P3" s="187"/>
      <c r="Q3" s="187"/>
      <c r="R3" s="187"/>
      <c r="S3" s="60"/>
    </row>
    <row r="4" spans="1:19" s="187" customFormat="1" x14ac:dyDescent="0.2">
      <c r="A4" s="242"/>
      <c r="B4" s="242"/>
      <c r="C4" s="242"/>
      <c r="D4" s="262"/>
      <c r="E4" s="263"/>
      <c r="F4" s="264"/>
      <c r="G4" s="265"/>
      <c r="H4" s="265"/>
      <c r="I4" s="266"/>
      <c r="J4" s="242"/>
      <c r="K4" s="242"/>
      <c r="L4" s="242"/>
      <c r="M4" s="242"/>
    </row>
    <row r="5" spans="1:19" s="187" customFormat="1" x14ac:dyDescent="0.2">
      <c r="A5" s="242"/>
      <c r="B5" s="242"/>
      <c r="C5" s="242"/>
      <c r="D5" s="262"/>
      <c r="E5" s="263"/>
      <c r="F5" s="264"/>
      <c r="G5" s="265"/>
      <c r="H5" s="267"/>
      <c r="I5" s="266"/>
      <c r="J5" s="242"/>
      <c r="K5" s="262"/>
      <c r="L5" s="242"/>
      <c r="M5" s="242"/>
    </row>
    <row r="6" spans="1:19" s="187" customFormat="1" x14ac:dyDescent="0.2">
      <c r="A6" s="242"/>
      <c r="B6" s="242"/>
      <c r="C6" s="242"/>
      <c r="D6" s="262"/>
      <c r="E6" s="263"/>
      <c r="F6" s="264"/>
      <c r="G6" s="265"/>
      <c r="H6" s="265"/>
      <c r="I6" s="266"/>
      <c r="J6" s="242"/>
      <c r="K6" s="242"/>
      <c r="L6" s="242"/>
      <c r="M6" s="242"/>
    </row>
    <row r="7" spans="1:19" s="187" customFormat="1" x14ac:dyDescent="0.2">
      <c r="A7" s="242"/>
      <c r="B7" s="242"/>
      <c r="C7" s="242"/>
      <c r="D7" s="262"/>
      <c r="E7" s="263"/>
      <c r="F7" s="264"/>
      <c r="G7" s="265"/>
      <c r="H7" s="265"/>
      <c r="I7" s="266"/>
      <c r="J7" s="242"/>
      <c r="K7" s="242"/>
      <c r="L7" s="242"/>
      <c r="M7" s="242"/>
    </row>
    <row r="8" spans="1:19" s="187" customFormat="1" x14ac:dyDescent="0.2">
      <c r="A8" s="242"/>
      <c r="B8" s="242"/>
      <c r="C8" s="242"/>
      <c r="D8" s="262"/>
      <c r="E8" s="263"/>
      <c r="F8" s="264"/>
      <c r="G8" s="265"/>
      <c r="H8" s="265"/>
      <c r="I8" s="266"/>
      <c r="J8" s="242"/>
      <c r="K8" s="242"/>
      <c r="L8" s="242"/>
      <c r="M8" s="242"/>
    </row>
    <row r="9" spans="1:19" s="187" customFormat="1" x14ac:dyDescent="0.2">
      <c r="A9" s="242"/>
      <c r="B9" s="242"/>
      <c r="C9" s="242"/>
      <c r="D9" s="262"/>
      <c r="E9" s="263"/>
      <c r="F9" s="264"/>
      <c r="G9" s="265"/>
      <c r="H9" s="265"/>
      <c r="I9" s="266"/>
      <c r="J9" s="242"/>
      <c r="K9" s="242"/>
      <c r="L9" s="242"/>
      <c r="M9" s="242"/>
    </row>
    <row r="10" spans="1:19" s="187" customFormat="1" x14ac:dyDescent="0.2">
      <c r="A10" s="242"/>
      <c r="B10" s="242"/>
      <c r="C10" s="242"/>
      <c r="D10" s="262"/>
      <c r="E10" s="263"/>
      <c r="F10" s="264"/>
      <c r="G10" s="265"/>
      <c r="H10" s="265"/>
      <c r="I10" s="266"/>
      <c r="J10" s="242"/>
      <c r="K10" s="242"/>
      <c r="L10" s="242"/>
      <c r="M10" s="242"/>
    </row>
    <row r="11" spans="1:19" s="187" customFormat="1" x14ac:dyDescent="0.2">
      <c r="A11" s="242"/>
      <c r="B11" s="242"/>
      <c r="C11" s="242"/>
      <c r="D11" s="262"/>
      <c r="E11" s="263"/>
      <c r="F11" s="264"/>
      <c r="G11" s="265"/>
      <c r="H11" s="265"/>
      <c r="I11" s="266"/>
      <c r="J11" s="242"/>
      <c r="K11" s="242"/>
      <c r="L11" s="242"/>
      <c r="M11" s="242"/>
    </row>
    <row r="12" spans="1:19" s="187" customFormat="1" x14ac:dyDescent="0.2">
      <c r="A12" s="262"/>
      <c r="B12" s="242"/>
      <c r="C12" s="242"/>
      <c r="D12" s="262"/>
      <c r="E12" s="263"/>
      <c r="F12" s="264"/>
      <c r="G12" s="267"/>
      <c r="H12" s="267"/>
      <c r="I12" s="262"/>
      <c r="J12" s="262"/>
      <c r="K12" s="262"/>
      <c r="L12" s="262"/>
      <c r="M12" s="242"/>
    </row>
    <row r="13" spans="1:19" s="187" customFormat="1" x14ac:dyDescent="0.2">
      <c r="A13" s="242"/>
      <c r="B13" s="242"/>
      <c r="C13" s="242"/>
      <c r="D13" s="242"/>
      <c r="E13" s="263"/>
      <c r="F13" s="268"/>
      <c r="G13" s="267"/>
      <c r="H13" s="267"/>
      <c r="I13" s="262"/>
      <c r="J13" s="262"/>
      <c r="K13" s="262"/>
      <c r="L13" s="242"/>
      <c r="M13" s="242"/>
    </row>
    <row r="14" spans="1:19" s="187" customFormat="1" x14ac:dyDescent="0.2">
      <c r="A14" s="242"/>
      <c r="B14" s="242"/>
      <c r="C14" s="242"/>
      <c r="D14" s="242"/>
      <c r="E14" s="263"/>
      <c r="F14" s="264"/>
      <c r="G14" s="265"/>
      <c r="H14" s="265"/>
      <c r="I14" s="266"/>
      <c r="J14" s="242"/>
      <c r="K14" s="242"/>
      <c r="L14" s="242"/>
      <c r="M14" s="242"/>
    </row>
    <row r="15" spans="1:19" s="187" customFormat="1" x14ac:dyDescent="0.2">
      <c r="A15" s="242"/>
      <c r="B15" s="242"/>
      <c r="C15" s="242"/>
      <c r="D15" s="262"/>
      <c r="E15" s="263"/>
      <c r="F15" s="264"/>
      <c r="G15" s="265"/>
      <c r="H15" s="265"/>
      <c r="I15" s="266"/>
      <c r="J15" s="242"/>
      <c r="K15" s="242"/>
      <c r="L15" s="242"/>
      <c r="M15" s="242"/>
    </row>
    <row r="16" spans="1:19" s="187" customFormat="1" x14ac:dyDescent="0.2">
      <c r="A16" s="242"/>
      <c r="B16" s="242"/>
      <c r="C16" s="242"/>
      <c r="D16" s="262"/>
      <c r="E16" s="263"/>
      <c r="F16" s="264"/>
      <c r="G16" s="265"/>
      <c r="H16" s="265"/>
      <c r="I16" s="266"/>
      <c r="J16" s="242"/>
      <c r="K16" s="242"/>
      <c r="L16" s="242"/>
      <c r="M16" s="242"/>
    </row>
    <row r="17" spans="1:13" s="187" customFormat="1" x14ac:dyDescent="0.2">
      <c r="A17" s="242"/>
      <c r="B17" s="242"/>
      <c r="C17" s="242"/>
      <c r="D17" s="262"/>
      <c r="E17" s="263"/>
      <c r="F17" s="264"/>
      <c r="G17" s="265"/>
      <c r="H17" s="265"/>
      <c r="I17" s="266"/>
      <c r="J17" s="242"/>
      <c r="K17" s="242"/>
      <c r="L17" s="242"/>
      <c r="M17" s="242"/>
    </row>
    <row r="18" spans="1:13" s="187" customFormat="1" x14ac:dyDescent="0.2">
      <c r="A18" s="262"/>
      <c r="B18" s="242"/>
      <c r="C18" s="242"/>
      <c r="D18" s="262"/>
      <c r="E18" s="262"/>
      <c r="F18" s="264"/>
      <c r="G18" s="267"/>
      <c r="H18" s="267"/>
      <c r="I18" s="262"/>
      <c r="J18" s="262"/>
      <c r="K18" s="262"/>
      <c r="L18" s="242"/>
      <c r="M18" s="242"/>
    </row>
    <row r="19" spans="1:13" s="187" customFormat="1" x14ac:dyDescent="0.2">
      <c r="A19" s="242"/>
      <c r="B19" s="242"/>
      <c r="C19" s="242"/>
      <c r="D19" s="262"/>
      <c r="E19" s="263"/>
      <c r="F19" s="264"/>
      <c r="G19" s="265"/>
      <c r="H19" s="265"/>
      <c r="I19" s="266"/>
      <c r="J19" s="242"/>
      <c r="K19" s="242"/>
      <c r="L19" s="242"/>
      <c r="M19" s="242"/>
    </row>
    <row r="20" spans="1:13" s="187" customFormat="1" x14ac:dyDescent="0.2">
      <c r="A20" s="242"/>
      <c r="B20" s="242"/>
      <c r="C20" s="242"/>
      <c r="D20" s="262"/>
      <c r="E20" s="262"/>
      <c r="F20" s="264"/>
      <c r="G20" s="269"/>
      <c r="H20" s="270"/>
      <c r="I20" s="262"/>
      <c r="J20" s="262"/>
      <c r="K20" s="262"/>
      <c r="L20" s="262"/>
      <c r="M20" s="242"/>
    </row>
    <row r="21" spans="1:13" s="187" customFormat="1" x14ac:dyDescent="0.2">
      <c r="A21" s="242"/>
      <c r="B21" s="242"/>
      <c r="C21" s="242"/>
      <c r="D21" s="262"/>
      <c r="E21" s="263"/>
      <c r="F21" s="264"/>
      <c r="G21" s="265"/>
      <c r="H21" s="265"/>
      <c r="I21" s="266"/>
      <c r="J21" s="242"/>
      <c r="K21" s="242"/>
      <c r="L21" s="242"/>
      <c r="M21" s="242"/>
    </row>
    <row r="22" spans="1:13" s="187" customFormat="1" x14ac:dyDescent="0.2">
      <c r="A22" s="242"/>
      <c r="B22" s="242"/>
      <c r="C22" s="242"/>
      <c r="D22" s="262"/>
      <c r="E22" s="263"/>
      <c r="F22" s="264"/>
      <c r="G22" s="265"/>
      <c r="H22" s="265"/>
      <c r="I22" s="266"/>
      <c r="J22" s="242"/>
      <c r="K22" s="242"/>
      <c r="L22" s="242"/>
      <c r="M22" s="242"/>
    </row>
    <row r="23" spans="1:13" s="187" customFormat="1" x14ac:dyDescent="0.2">
      <c r="A23" s="242"/>
      <c r="B23" s="242"/>
      <c r="C23" s="242"/>
      <c r="D23" s="262"/>
      <c r="E23" s="263"/>
      <c r="F23" s="264"/>
      <c r="G23" s="265"/>
      <c r="H23" s="265"/>
      <c r="I23" s="266"/>
      <c r="J23" s="242"/>
      <c r="K23" s="242"/>
      <c r="L23" s="242"/>
      <c r="M23" s="242"/>
    </row>
    <row r="24" spans="1:13" s="187" customFormat="1" x14ac:dyDescent="0.2">
      <c r="A24" s="242"/>
      <c r="B24" s="242"/>
      <c r="C24" s="242"/>
      <c r="D24" s="262"/>
      <c r="E24" s="263"/>
      <c r="F24" s="268"/>
      <c r="G24" s="267"/>
      <c r="H24" s="267"/>
      <c r="I24" s="266"/>
      <c r="J24" s="262"/>
      <c r="K24" s="262"/>
      <c r="L24" s="242"/>
      <c r="M24" s="242"/>
    </row>
    <row r="25" spans="1:13" s="187" customFormat="1" x14ac:dyDescent="0.2">
      <c r="A25" s="242"/>
      <c r="B25" s="242"/>
      <c r="C25" s="242"/>
      <c r="D25" s="262"/>
      <c r="E25" s="263"/>
      <c r="F25" s="264"/>
      <c r="G25" s="265"/>
      <c r="H25" s="265"/>
      <c r="I25" s="266"/>
      <c r="J25" s="242"/>
      <c r="K25" s="242"/>
      <c r="L25" s="242"/>
      <c r="M25" s="242"/>
    </row>
    <row r="26" spans="1:13" s="187" customFormat="1" x14ac:dyDescent="0.2">
      <c r="A26" s="242"/>
      <c r="B26" s="242"/>
      <c r="C26" s="242"/>
      <c r="D26" s="262"/>
      <c r="E26" s="263"/>
      <c r="F26" s="264"/>
      <c r="G26" s="265"/>
      <c r="H26" s="265"/>
      <c r="I26" s="266"/>
      <c r="J26" s="242"/>
      <c r="K26" s="242"/>
      <c r="L26" s="242"/>
      <c r="M26" s="242"/>
    </row>
    <row r="27" spans="1:13" s="187" customFormat="1" x14ac:dyDescent="0.2">
      <c r="A27" s="242"/>
      <c r="B27" s="242"/>
      <c r="C27" s="242"/>
      <c r="D27" s="262"/>
      <c r="E27" s="263"/>
      <c r="F27" s="264"/>
      <c r="G27" s="265"/>
      <c r="H27" s="265"/>
      <c r="I27" s="266"/>
      <c r="J27" s="242"/>
      <c r="K27" s="242"/>
      <c r="L27" s="242"/>
      <c r="M27" s="242"/>
    </row>
    <row r="28" spans="1:13" s="187" customFormat="1" x14ac:dyDescent="0.2">
      <c r="A28" s="242"/>
      <c r="B28" s="242"/>
      <c r="C28" s="242"/>
      <c r="D28" s="262"/>
      <c r="E28" s="263"/>
      <c r="F28" s="264"/>
      <c r="G28" s="265"/>
      <c r="H28" s="265"/>
      <c r="I28" s="266"/>
      <c r="J28" s="242"/>
      <c r="K28" s="242"/>
      <c r="L28" s="242"/>
      <c r="M28" s="242"/>
    </row>
    <row r="29" spans="1:13" s="187" customFormat="1" x14ac:dyDescent="0.2">
      <c r="A29" s="242"/>
      <c r="B29" s="242"/>
      <c r="C29" s="242"/>
      <c r="D29" s="262"/>
      <c r="E29" s="263"/>
      <c r="F29" s="264"/>
      <c r="G29" s="265"/>
      <c r="H29" s="265"/>
      <c r="I29" s="266"/>
      <c r="J29" s="242"/>
      <c r="K29" s="242"/>
      <c r="L29" s="242"/>
      <c r="M29" s="242"/>
    </row>
    <row r="30" spans="1:13" s="187" customFormat="1" x14ac:dyDescent="0.2">
      <c r="A30" s="242"/>
      <c r="B30" s="242"/>
      <c r="C30" s="242"/>
      <c r="D30" s="262"/>
      <c r="E30" s="263"/>
      <c r="F30" s="264"/>
      <c r="G30" s="265"/>
      <c r="H30" s="265"/>
      <c r="I30" s="266"/>
      <c r="J30" s="242"/>
      <c r="K30" s="242"/>
      <c r="L30" s="242"/>
      <c r="M30" s="242"/>
    </row>
    <row r="31" spans="1:13" s="187" customFormat="1" x14ac:dyDescent="0.2">
      <c r="A31" s="242"/>
      <c r="B31" s="242"/>
      <c r="C31" s="242"/>
      <c r="D31" s="262"/>
      <c r="E31" s="263"/>
      <c r="F31" s="264"/>
      <c r="G31" s="265"/>
      <c r="H31" s="265"/>
      <c r="I31" s="266"/>
      <c r="J31" s="242"/>
      <c r="K31" s="242"/>
      <c r="L31" s="242"/>
      <c r="M31" s="242"/>
    </row>
    <row r="32" spans="1:13" s="187" customFormat="1" x14ac:dyDescent="0.2">
      <c r="A32" s="242"/>
      <c r="B32" s="242"/>
      <c r="C32" s="242"/>
      <c r="D32" s="262"/>
      <c r="E32" s="263"/>
      <c r="F32" s="268"/>
      <c r="G32" s="265"/>
      <c r="H32" s="265"/>
      <c r="I32" s="262"/>
      <c r="J32" s="262"/>
      <c r="K32" s="262"/>
      <c r="L32" s="242"/>
      <c r="M32" s="242"/>
    </row>
    <row r="33" spans="1:13" s="187" customFormat="1" x14ac:dyDescent="0.2">
      <c r="A33" s="242"/>
      <c r="B33" s="242"/>
      <c r="C33" s="242"/>
      <c r="D33" s="262"/>
      <c r="E33" s="263"/>
      <c r="F33" s="264"/>
      <c r="G33" s="265"/>
      <c r="H33" s="265"/>
      <c r="I33" s="266"/>
      <c r="J33" s="242"/>
      <c r="K33" s="242"/>
      <c r="L33" s="242"/>
      <c r="M33" s="242"/>
    </row>
    <row r="34" spans="1:13" s="187" customFormat="1" x14ac:dyDescent="0.2">
      <c r="A34" s="242"/>
      <c r="B34" s="242"/>
      <c r="C34" s="242"/>
      <c r="D34" s="242"/>
      <c r="E34" s="263"/>
      <c r="F34" s="268"/>
      <c r="G34" s="267"/>
      <c r="H34" s="267"/>
      <c r="I34" s="262"/>
      <c r="J34" s="262"/>
      <c r="K34" s="262"/>
      <c r="L34" s="242"/>
      <c r="M34" s="242"/>
    </row>
    <row r="35" spans="1:13" s="187" customFormat="1" x14ac:dyDescent="0.2">
      <c r="A35" s="242"/>
      <c r="B35" s="242"/>
      <c r="C35" s="242"/>
      <c r="D35" s="262"/>
      <c r="E35" s="263"/>
      <c r="F35" s="264"/>
      <c r="G35" s="265"/>
      <c r="H35" s="265"/>
      <c r="I35" s="266"/>
      <c r="J35" s="242"/>
      <c r="K35" s="242"/>
      <c r="L35" s="242"/>
      <c r="M35" s="242"/>
    </row>
    <row r="36" spans="1:13" s="187" customFormat="1" x14ac:dyDescent="0.2">
      <c r="A36" s="242"/>
      <c r="B36" s="242"/>
      <c r="C36" s="242"/>
      <c r="D36" s="262"/>
      <c r="E36" s="263"/>
      <c r="F36" s="264"/>
      <c r="G36" s="265"/>
      <c r="H36" s="265"/>
      <c r="I36" s="266"/>
      <c r="J36" s="242"/>
      <c r="K36" s="242"/>
      <c r="L36" s="242"/>
      <c r="M36" s="242"/>
    </row>
    <row r="37" spans="1:13" s="187" customFormat="1" x14ac:dyDescent="0.2">
      <c r="A37" s="262"/>
      <c r="B37" s="242"/>
      <c r="C37" s="242"/>
      <c r="D37" s="242"/>
      <c r="E37" s="262"/>
      <c r="F37" s="268"/>
      <c r="G37" s="267"/>
      <c r="H37" s="267"/>
      <c r="I37" s="262"/>
      <c r="J37" s="262"/>
      <c r="K37" s="262"/>
      <c r="L37" s="262"/>
      <c r="M37" s="242"/>
    </row>
    <row r="38" spans="1:13" s="187" customFormat="1" x14ac:dyDescent="0.2">
      <c r="A38" s="242"/>
      <c r="B38" s="242"/>
      <c r="C38" s="242"/>
      <c r="D38" s="262"/>
      <c r="E38" s="263"/>
      <c r="F38" s="268"/>
      <c r="G38" s="267"/>
      <c r="H38" s="267"/>
      <c r="I38" s="262"/>
      <c r="J38" s="242"/>
      <c r="K38" s="262"/>
      <c r="L38" s="242"/>
      <c r="M38" s="242"/>
    </row>
    <row r="39" spans="1:13" s="187" customFormat="1" x14ac:dyDescent="0.2">
      <c r="A39" s="242"/>
      <c r="B39" s="242"/>
      <c r="C39" s="242"/>
      <c r="D39" s="262"/>
      <c r="E39" s="263"/>
      <c r="F39" s="264"/>
      <c r="G39" s="265"/>
      <c r="H39" s="265"/>
      <c r="I39" s="266"/>
      <c r="J39" s="242"/>
      <c r="K39" s="242"/>
      <c r="L39" s="242"/>
      <c r="M39" s="242"/>
    </row>
    <row r="40" spans="1:13" s="187" customFormat="1" x14ac:dyDescent="0.2">
      <c r="A40" s="242"/>
      <c r="B40" s="242"/>
      <c r="C40" s="242"/>
      <c r="D40" s="262"/>
      <c r="E40" s="263"/>
      <c r="F40" s="264"/>
      <c r="G40" s="265"/>
      <c r="H40" s="265"/>
      <c r="I40" s="266"/>
      <c r="J40" s="242"/>
      <c r="K40" s="242"/>
      <c r="L40" s="242"/>
      <c r="M40" s="242"/>
    </row>
    <row r="41" spans="1:13" s="187" customFormat="1" x14ac:dyDescent="0.2">
      <c r="A41" s="242"/>
      <c r="B41" s="242"/>
      <c r="C41" s="242"/>
      <c r="D41" s="262"/>
      <c r="E41" s="263"/>
      <c r="F41" s="264"/>
      <c r="G41" s="265"/>
      <c r="H41" s="265"/>
      <c r="I41" s="266"/>
      <c r="J41" s="242"/>
      <c r="K41" s="242"/>
      <c r="L41" s="242"/>
      <c r="M41" s="242"/>
    </row>
    <row r="42" spans="1:13" s="187" customFormat="1" x14ac:dyDescent="0.2">
      <c r="A42" s="242"/>
      <c r="B42" s="242"/>
      <c r="C42" s="242"/>
      <c r="D42" s="262"/>
      <c r="E42" s="263"/>
      <c r="F42" s="264"/>
      <c r="G42" s="265"/>
      <c r="H42" s="265"/>
      <c r="I42" s="266"/>
      <c r="J42" s="242"/>
      <c r="K42" s="242"/>
      <c r="L42" s="242"/>
      <c r="M42" s="242"/>
    </row>
    <row r="43" spans="1:13" s="187" customFormat="1" x14ac:dyDescent="0.2">
      <c r="A43" s="242"/>
      <c r="B43" s="242"/>
      <c r="C43" s="242"/>
      <c r="D43" s="262"/>
      <c r="E43" s="263"/>
      <c r="F43" s="264"/>
      <c r="G43" s="270"/>
      <c r="H43" s="270"/>
      <c r="I43" s="262"/>
      <c r="J43" s="262"/>
      <c r="K43" s="262"/>
      <c r="L43" s="242"/>
      <c r="M43" s="242"/>
    </row>
    <row r="44" spans="1:13" s="187" customFormat="1" x14ac:dyDescent="0.2">
      <c r="A44" s="242"/>
      <c r="B44" s="242"/>
      <c r="C44" s="242"/>
      <c r="D44" s="262"/>
      <c r="E44" s="263"/>
      <c r="F44" s="264"/>
      <c r="G44" s="265"/>
      <c r="H44" s="265"/>
      <c r="I44" s="266"/>
      <c r="J44" s="242"/>
      <c r="K44" s="242"/>
      <c r="L44" s="242"/>
      <c r="M44" s="242"/>
    </row>
    <row r="45" spans="1:13" s="187" customFormat="1" x14ac:dyDescent="0.2">
      <c r="A45" s="242"/>
      <c r="B45" s="242"/>
      <c r="C45" s="242"/>
      <c r="D45" s="262"/>
      <c r="E45" s="263"/>
      <c r="F45" s="264"/>
      <c r="G45" s="265"/>
      <c r="H45" s="265"/>
      <c r="I45" s="266"/>
      <c r="J45" s="242"/>
      <c r="K45" s="242"/>
      <c r="L45" s="242"/>
      <c r="M45" s="242"/>
    </row>
    <row r="46" spans="1:13" s="187" customFormat="1" x14ac:dyDescent="0.2">
      <c r="A46" s="242"/>
      <c r="B46" s="242"/>
      <c r="C46" s="242"/>
      <c r="D46" s="262"/>
      <c r="E46" s="263"/>
      <c r="F46" s="264"/>
      <c r="G46" s="265"/>
      <c r="H46" s="265"/>
      <c r="I46" s="266"/>
      <c r="J46" s="242"/>
      <c r="K46" s="242"/>
      <c r="L46" s="242"/>
      <c r="M46" s="242"/>
    </row>
    <row r="47" spans="1:13" s="187" customFormat="1" x14ac:dyDescent="0.2">
      <c r="A47" s="242"/>
      <c r="B47" s="242"/>
      <c r="C47" s="242"/>
      <c r="D47" s="262"/>
      <c r="E47" s="263"/>
      <c r="F47" s="264"/>
      <c r="G47" s="265"/>
      <c r="H47" s="265"/>
      <c r="I47" s="266"/>
      <c r="J47" s="242"/>
      <c r="K47" s="242"/>
      <c r="L47" s="242"/>
      <c r="M47" s="242"/>
    </row>
    <row r="48" spans="1:13" s="187" customFormat="1" x14ac:dyDescent="0.2">
      <c r="A48" s="242"/>
      <c r="B48" s="242"/>
      <c r="C48" s="242"/>
      <c r="D48" s="262"/>
      <c r="E48" s="263"/>
      <c r="F48" s="264"/>
      <c r="G48" s="265"/>
      <c r="H48" s="265"/>
      <c r="I48" s="266"/>
      <c r="J48" s="242"/>
      <c r="K48" s="242"/>
      <c r="L48" s="242"/>
      <c r="M48" s="242"/>
    </row>
    <row r="49" spans="1:13" s="187" customFormat="1" x14ac:dyDescent="0.2">
      <c r="A49" s="242"/>
      <c r="B49" s="242"/>
      <c r="C49" s="242"/>
      <c r="D49" s="262"/>
      <c r="E49" s="263"/>
      <c r="F49" s="264"/>
      <c r="G49" s="265"/>
      <c r="H49" s="265"/>
      <c r="I49" s="266"/>
      <c r="J49" s="242"/>
      <c r="K49" s="242"/>
      <c r="L49" s="242"/>
      <c r="M49" s="242"/>
    </row>
    <row r="50" spans="1:13" s="187" customFormat="1" x14ac:dyDescent="0.2">
      <c r="A50" s="242"/>
      <c r="B50" s="242"/>
      <c r="C50" s="242"/>
      <c r="D50" s="262"/>
      <c r="E50" s="263"/>
      <c r="F50" s="264"/>
      <c r="G50" s="270"/>
      <c r="H50" s="270"/>
      <c r="I50" s="262"/>
      <c r="J50" s="262"/>
      <c r="K50" s="262"/>
      <c r="L50" s="242"/>
      <c r="M50" s="242"/>
    </row>
    <row r="51" spans="1:13" s="187" customFormat="1" x14ac:dyDescent="0.2">
      <c r="A51" s="242"/>
      <c r="B51" s="242"/>
      <c r="C51" s="242"/>
      <c r="D51" s="262"/>
      <c r="E51" s="263"/>
      <c r="F51" s="264"/>
      <c r="G51" s="265"/>
      <c r="H51" s="265"/>
      <c r="I51" s="266"/>
      <c r="J51" s="242"/>
      <c r="K51" s="242"/>
      <c r="L51" s="242"/>
      <c r="M51" s="242"/>
    </row>
    <row r="52" spans="1:13" s="187" customFormat="1" x14ac:dyDescent="0.2">
      <c r="A52" s="242"/>
      <c r="B52" s="242"/>
      <c r="C52" s="242"/>
      <c r="D52" s="262"/>
      <c r="E52" s="263"/>
      <c r="F52" s="264"/>
      <c r="G52" s="265"/>
      <c r="H52" s="265"/>
      <c r="I52" s="266"/>
      <c r="J52" s="242"/>
      <c r="K52" s="242"/>
      <c r="L52" s="242"/>
      <c r="M52" s="242"/>
    </row>
    <row r="53" spans="1:13" s="187" customFormat="1" x14ac:dyDescent="0.2">
      <c r="A53" s="242"/>
      <c r="B53" s="242"/>
      <c r="C53" s="242"/>
      <c r="D53" s="262"/>
      <c r="E53" s="263"/>
      <c r="F53" s="264"/>
      <c r="G53" s="265"/>
      <c r="H53" s="265"/>
      <c r="I53" s="262"/>
      <c r="J53" s="242"/>
      <c r="K53" s="242"/>
      <c r="L53" s="242"/>
      <c r="M53" s="242"/>
    </row>
    <row r="54" spans="1:13" s="187" customFormat="1" x14ac:dyDescent="0.2">
      <c r="A54" s="242"/>
      <c r="B54" s="242"/>
      <c r="C54" s="242"/>
      <c r="D54" s="262"/>
      <c r="E54" s="263"/>
      <c r="F54" s="264"/>
      <c r="G54" s="265"/>
      <c r="H54" s="265"/>
      <c r="I54" s="266"/>
      <c r="J54" s="242"/>
      <c r="K54" s="242"/>
      <c r="L54" s="242"/>
      <c r="M54" s="242"/>
    </row>
    <row r="55" spans="1:13" s="187" customFormat="1" x14ac:dyDescent="0.2">
      <c r="A55" s="242"/>
      <c r="B55" s="242"/>
      <c r="C55" s="242"/>
      <c r="D55" s="262"/>
      <c r="E55" s="263"/>
      <c r="F55" s="264"/>
      <c r="G55" s="265"/>
      <c r="H55" s="265"/>
      <c r="I55" s="266"/>
      <c r="J55" s="242"/>
      <c r="K55" s="242"/>
      <c r="L55" s="242"/>
      <c r="M55" s="242"/>
    </row>
    <row r="56" spans="1:13" s="187" customFormat="1" x14ac:dyDescent="0.2">
      <c r="A56" s="242"/>
      <c r="B56" s="242"/>
      <c r="C56" s="242"/>
      <c r="D56" s="262"/>
      <c r="E56" s="262"/>
      <c r="F56" s="264"/>
      <c r="G56" s="269"/>
      <c r="H56" s="267"/>
      <c r="I56" s="262"/>
      <c r="J56" s="262"/>
      <c r="K56" s="262"/>
      <c r="L56" s="262"/>
      <c r="M56" s="242"/>
    </row>
    <row r="57" spans="1:13" s="187" customFormat="1" x14ac:dyDescent="0.2">
      <c r="A57" s="242"/>
      <c r="B57" s="242"/>
      <c r="C57" s="242"/>
      <c r="D57" s="262"/>
      <c r="E57" s="263"/>
      <c r="F57" s="264"/>
      <c r="G57" s="265"/>
      <c r="H57" s="265"/>
      <c r="I57" s="266"/>
      <c r="J57" s="242"/>
      <c r="K57" s="242"/>
      <c r="L57" s="242"/>
      <c r="M57" s="242"/>
    </row>
    <row r="58" spans="1:13" s="187" customFormat="1" x14ac:dyDescent="0.2">
      <c r="A58" s="242"/>
      <c r="B58" s="242"/>
      <c r="C58" s="242"/>
      <c r="D58" s="262"/>
      <c r="E58" s="263"/>
      <c r="F58" s="264"/>
      <c r="G58" s="265"/>
      <c r="H58" s="265"/>
      <c r="I58" s="266"/>
      <c r="J58" s="242"/>
      <c r="K58" s="242"/>
      <c r="L58" s="242"/>
      <c r="M58" s="242"/>
    </row>
    <row r="59" spans="1:13" s="187" customFormat="1" x14ac:dyDescent="0.2">
      <c r="A59" s="242"/>
      <c r="B59" s="242"/>
      <c r="C59" s="242"/>
      <c r="D59" s="262"/>
      <c r="E59" s="263"/>
      <c r="F59" s="264"/>
      <c r="G59" s="270"/>
      <c r="H59" s="270"/>
      <c r="I59" s="262"/>
      <c r="J59" s="262"/>
      <c r="K59" s="262"/>
      <c r="L59" s="242"/>
      <c r="M59" s="242"/>
    </row>
    <row r="60" spans="1:13" s="187" customFormat="1" x14ac:dyDescent="0.2">
      <c r="A60" s="242"/>
      <c r="B60" s="242"/>
      <c r="C60" s="242"/>
      <c r="D60" s="262"/>
      <c r="E60" s="263"/>
      <c r="F60" s="264"/>
      <c r="G60" s="265"/>
      <c r="H60" s="265"/>
      <c r="I60" s="266"/>
      <c r="J60" s="242"/>
      <c r="K60" s="242"/>
      <c r="L60" s="242"/>
      <c r="M60" s="242"/>
    </row>
    <row r="61" spans="1:13" s="187" customFormat="1" x14ac:dyDescent="0.2">
      <c r="A61" s="242"/>
      <c r="B61" s="242"/>
      <c r="C61" s="242"/>
      <c r="D61" s="262"/>
      <c r="E61" s="263"/>
      <c r="F61" s="264"/>
      <c r="G61" s="265"/>
      <c r="H61" s="265"/>
      <c r="I61" s="266"/>
      <c r="J61" s="242"/>
      <c r="K61" s="242"/>
      <c r="L61" s="242"/>
      <c r="M61" s="242"/>
    </row>
    <row r="62" spans="1:13" s="187" customFormat="1" x14ac:dyDescent="0.2">
      <c r="A62" s="242"/>
      <c r="B62" s="242"/>
      <c r="C62" s="242"/>
      <c r="D62" s="262"/>
      <c r="E62" s="263"/>
      <c r="F62" s="264"/>
      <c r="G62" s="265"/>
      <c r="H62" s="265"/>
      <c r="I62" s="266"/>
      <c r="J62" s="242"/>
      <c r="K62" s="242"/>
      <c r="L62" s="242"/>
      <c r="M62" s="242"/>
    </row>
    <row r="63" spans="1:13" s="187" customFormat="1" x14ac:dyDescent="0.2">
      <c r="A63" s="242"/>
      <c r="B63" s="242"/>
      <c r="C63" s="242"/>
      <c r="D63" s="262"/>
      <c r="E63" s="263"/>
      <c r="F63" s="264"/>
      <c r="G63" s="265"/>
      <c r="H63" s="265"/>
      <c r="I63" s="266"/>
      <c r="J63" s="242"/>
      <c r="K63" s="242"/>
      <c r="L63" s="242"/>
      <c r="M63" s="242"/>
    </row>
    <row r="64" spans="1:13" s="187" customFormat="1" x14ac:dyDescent="0.2">
      <c r="A64" s="262"/>
      <c r="B64" s="242"/>
      <c r="C64" s="242"/>
      <c r="D64" s="242"/>
      <c r="E64" s="263"/>
      <c r="F64" s="264"/>
      <c r="G64" s="270"/>
      <c r="H64" s="270"/>
      <c r="I64" s="262"/>
      <c r="J64" s="262"/>
      <c r="K64" s="262"/>
      <c r="L64" s="242"/>
      <c r="M64" s="242"/>
    </row>
    <row r="65" spans="1:13" s="187" customFormat="1" x14ac:dyDescent="0.2">
      <c r="A65" s="242"/>
      <c r="B65" s="242"/>
      <c r="C65" s="242"/>
      <c r="D65" s="262"/>
      <c r="E65" s="263"/>
      <c r="F65" s="264"/>
      <c r="G65" s="265"/>
      <c r="H65" s="265"/>
      <c r="I65" s="266"/>
      <c r="J65" s="242"/>
      <c r="K65" s="242"/>
      <c r="L65" s="242"/>
      <c r="M65" s="242"/>
    </row>
    <row r="66" spans="1:13" s="187" customFormat="1" x14ac:dyDescent="0.2">
      <c r="A66" s="242"/>
      <c r="B66" s="242"/>
      <c r="C66" s="242"/>
      <c r="D66" s="262"/>
      <c r="E66" s="263"/>
      <c r="F66" s="264"/>
      <c r="G66" s="265"/>
      <c r="H66" s="265"/>
      <c r="I66" s="266"/>
      <c r="J66" s="242"/>
      <c r="K66" s="242"/>
      <c r="L66" s="242"/>
      <c r="M66" s="242"/>
    </row>
    <row r="67" spans="1:13" s="187" customFormat="1" x14ac:dyDescent="0.2">
      <c r="A67" s="242"/>
      <c r="B67" s="242"/>
      <c r="C67" s="242"/>
      <c r="D67" s="262"/>
      <c r="E67" s="263"/>
      <c r="F67" s="264"/>
      <c r="G67" s="265"/>
      <c r="H67" s="265"/>
      <c r="I67" s="266"/>
      <c r="J67" s="242"/>
      <c r="K67" s="242"/>
      <c r="L67" s="242"/>
      <c r="M67" s="242"/>
    </row>
    <row r="68" spans="1:13" s="187" customFormat="1" x14ac:dyDescent="0.2">
      <c r="A68" s="242"/>
      <c r="B68" s="242"/>
      <c r="C68" s="242"/>
      <c r="D68" s="262"/>
      <c r="E68" s="263"/>
      <c r="F68" s="264"/>
      <c r="G68" s="265"/>
      <c r="H68" s="265"/>
      <c r="I68" s="266"/>
      <c r="J68" s="242"/>
      <c r="K68" s="242"/>
      <c r="L68" s="242"/>
      <c r="M68" s="242"/>
    </row>
    <row r="69" spans="1:13" s="187" customFormat="1" x14ac:dyDescent="0.2">
      <c r="A69" s="242"/>
      <c r="B69" s="242"/>
      <c r="C69" s="242"/>
      <c r="D69" s="262"/>
      <c r="E69" s="263"/>
      <c r="F69" s="264"/>
      <c r="G69" s="265"/>
      <c r="H69" s="265"/>
      <c r="I69" s="266"/>
      <c r="J69" s="242"/>
      <c r="K69" s="242"/>
      <c r="L69" s="242"/>
      <c r="M69" s="242"/>
    </row>
    <row r="70" spans="1:13" s="187" customFormat="1" x14ac:dyDescent="0.2">
      <c r="A70" s="242"/>
      <c r="B70" s="242"/>
      <c r="C70" s="242"/>
      <c r="D70" s="262"/>
      <c r="E70" s="263"/>
      <c r="F70" s="264"/>
      <c r="G70" s="270"/>
      <c r="H70" s="270"/>
      <c r="I70" s="262"/>
      <c r="J70" s="262"/>
      <c r="K70" s="262"/>
      <c r="L70" s="242"/>
      <c r="M70" s="242"/>
    </row>
    <row r="71" spans="1:13" s="187" customFormat="1" x14ac:dyDescent="0.2">
      <c r="A71" s="242"/>
      <c r="B71" s="242"/>
      <c r="C71" s="242"/>
      <c r="D71" s="262"/>
      <c r="E71" s="263"/>
      <c r="F71" s="264"/>
      <c r="G71" s="265"/>
      <c r="H71" s="265"/>
      <c r="I71" s="266"/>
      <c r="J71" s="242"/>
      <c r="K71" s="242"/>
      <c r="L71" s="242"/>
      <c r="M71" s="242"/>
    </row>
    <row r="72" spans="1:13" s="187" customFormat="1" x14ac:dyDescent="0.2">
      <c r="A72" s="242"/>
      <c r="B72" s="242"/>
      <c r="C72" s="242"/>
      <c r="D72" s="262"/>
      <c r="E72" s="263"/>
      <c r="F72" s="264"/>
      <c r="G72" s="270"/>
      <c r="H72" s="270"/>
      <c r="I72" s="262"/>
      <c r="J72" s="262"/>
      <c r="K72" s="262"/>
      <c r="L72" s="242"/>
      <c r="M72" s="242"/>
    </row>
    <row r="73" spans="1:13" s="187" customFormat="1" x14ac:dyDescent="0.2">
      <c r="A73" s="242"/>
      <c r="B73" s="242"/>
      <c r="C73" s="242"/>
      <c r="D73" s="262"/>
      <c r="E73" s="263"/>
      <c r="F73" s="264"/>
      <c r="G73" s="265"/>
      <c r="H73" s="265"/>
      <c r="I73" s="266"/>
      <c r="J73" s="242"/>
      <c r="K73" s="242"/>
      <c r="L73" s="242"/>
      <c r="M73" s="242"/>
    </row>
    <row r="74" spans="1:13" s="187" customFormat="1" x14ac:dyDescent="0.2">
      <c r="A74" s="262"/>
      <c r="B74" s="242"/>
      <c r="C74" s="242"/>
      <c r="D74" s="242"/>
      <c r="E74" s="263"/>
      <c r="F74" s="268"/>
      <c r="G74" s="265"/>
      <c r="H74" s="265"/>
      <c r="I74" s="262"/>
      <c r="J74" s="262"/>
      <c r="K74" s="262"/>
      <c r="L74" s="262"/>
      <c r="M74" s="242"/>
    </row>
    <row r="75" spans="1:13" s="187" customFormat="1" x14ac:dyDescent="0.2">
      <c r="A75" s="262"/>
      <c r="B75" s="242"/>
      <c r="C75" s="242"/>
      <c r="D75" s="242"/>
      <c r="E75" s="263"/>
      <c r="F75" s="268"/>
      <c r="G75" s="265"/>
      <c r="H75" s="265"/>
      <c r="I75" s="262"/>
      <c r="J75" s="262"/>
      <c r="K75" s="262"/>
      <c r="L75" s="262"/>
      <c r="M75" s="242"/>
    </row>
    <row r="76" spans="1:13" s="187" customFormat="1" x14ac:dyDescent="0.2">
      <c r="A76" s="242"/>
      <c r="B76" s="242"/>
      <c r="C76" s="242"/>
      <c r="D76" s="262"/>
      <c r="E76" s="263"/>
      <c r="F76" s="264"/>
      <c r="G76" s="265"/>
      <c r="H76" s="265"/>
      <c r="I76" s="266"/>
      <c r="J76" s="242"/>
      <c r="K76" s="242"/>
      <c r="L76" s="242"/>
      <c r="M76" s="242"/>
    </row>
    <row r="77" spans="1:13" s="187" customFormat="1" x14ac:dyDescent="0.2">
      <c r="A77" s="262"/>
      <c r="B77" s="242"/>
      <c r="C77" s="242"/>
      <c r="D77" s="262"/>
      <c r="E77" s="263"/>
      <c r="F77" s="264"/>
      <c r="G77" s="270"/>
      <c r="H77" s="270"/>
      <c r="I77" s="262"/>
      <c r="J77" s="262"/>
      <c r="K77" s="262"/>
      <c r="L77" s="262"/>
      <c r="M77" s="242"/>
    </row>
    <row r="78" spans="1:13" s="187" customFormat="1" x14ac:dyDescent="0.2">
      <c r="A78" s="242"/>
      <c r="B78" s="242"/>
      <c r="C78" s="242"/>
      <c r="D78" s="262"/>
      <c r="E78" s="263"/>
      <c r="F78" s="264"/>
      <c r="G78" s="265"/>
      <c r="H78" s="265"/>
      <c r="I78" s="266"/>
      <c r="J78" s="242"/>
      <c r="K78" s="242"/>
      <c r="L78" s="242"/>
      <c r="M78" s="242"/>
    </row>
    <row r="79" spans="1:13" s="187" customFormat="1" x14ac:dyDescent="0.2">
      <c r="A79" s="242"/>
      <c r="B79" s="242"/>
      <c r="C79" s="242"/>
      <c r="D79" s="262"/>
      <c r="E79" s="263"/>
      <c r="F79" s="264"/>
      <c r="G79" s="265"/>
      <c r="H79" s="265"/>
      <c r="I79" s="266"/>
      <c r="J79" s="242"/>
      <c r="K79" s="242"/>
      <c r="L79" s="242"/>
      <c r="M79" s="242"/>
    </row>
    <row r="80" spans="1:13" s="187" customFormat="1" x14ac:dyDescent="0.2">
      <c r="A80" s="242"/>
      <c r="B80" s="242"/>
      <c r="C80" s="242"/>
      <c r="D80" s="242"/>
      <c r="E80" s="263"/>
      <c r="F80" s="268"/>
      <c r="G80" s="267"/>
      <c r="H80" s="267"/>
      <c r="I80" s="266"/>
      <c r="J80" s="262"/>
      <c r="K80" s="262"/>
      <c r="L80" s="242"/>
      <c r="M80" s="242"/>
    </row>
    <row r="81" spans="1:13" s="187" customFormat="1" x14ac:dyDescent="0.2">
      <c r="A81" s="262"/>
      <c r="B81" s="242"/>
      <c r="C81" s="242"/>
      <c r="D81" s="262"/>
      <c r="E81" s="262"/>
      <c r="F81" s="264"/>
      <c r="G81" s="270"/>
      <c r="H81" s="270"/>
      <c r="I81" s="262"/>
      <c r="J81" s="262"/>
      <c r="K81" s="262"/>
      <c r="L81" s="262"/>
      <c r="M81" s="242"/>
    </row>
    <row r="82" spans="1:13" s="187" customFormat="1" x14ac:dyDescent="0.2">
      <c r="A82" s="242"/>
      <c r="B82" s="242"/>
      <c r="C82" s="242"/>
      <c r="D82" s="262"/>
      <c r="E82" s="263"/>
      <c r="F82" s="264"/>
      <c r="G82" s="265"/>
      <c r="H82" s="265"/>
      <c r="I82" s="266"/>
      <c r="J82" s="242"/>
      <c r="K82" s="242"/>
      <c r="L82" s="242"/>
      <c r="M82" s="242"/>
    </row>
    <row r="83" spans="1:13" s="187" customFormat="1" x14ac:dyDescent="0.2">
      <c r="A83" s="242"/>
      <c r="B83" s="242"/>
      <c r="C83" s="242"/>
      <c r="D83" s="262"/>
      <c r="E83" s="263"/>
      <c r="F83" s="264"/>
      <c r="G83" s="265"/>
      <c r="H83" s="265"/>
      <c r="I83" s="266"/>
      <c r="J83" s="242"/>
      <c r="K83" s="242"/>
      <c r="L83" s="242"/>
      <c r="M83" s="242"/>
    </row>
    <row r="84" spans="1:13" s="187" customFormat="1" x14ac:dyDescent="0.2">
      <c r="A84" s="242"/>
      <c r="B84" s="242"/>
      <c r="C84" s="242"/>
      <c r="D84" s="262"/>
      <c r="E84" s="263"/>
      <c r="F84" s="264"/>
      <c r="G84" s="265"/>
      <c r="H84" s="265"/>
      <c r="I84" s="266"/>
      <c r="J84" s="242"/>
      <c r="K84" s="242"/>
      <c r="L84" s="242"/>
      <c r="M84" s="242"/>
    </row>
    <row r="85" spans="1:13" s="187" customFormat="1" x14ac:dyDescent="0.2">
      <c r="A85" s="242"/>
      <c r="B85" s="242"/>
      <c r="C85" s="242"/>
      <c r="D85" s="262"/>
      <c r="E85" s="263"/>
      <c r="F85" s="264"/>
      <c r="G85" s="265"/>
      <c r="H85" s="265"/>
      <c r="I85" s="266"/>
      <c r="J85" s="242"/>
      <c r="K85" s="242"/>
      <c r="L85" s="242"/>
      <c r="M85" s="242"/>
    </row>
    <row r="86" spans="1:13" s="187" customFormat="1" x14ac:dyDescent="0.2">
      <c r="A86" s="242"/>
      <c r="B86" s="242"/>
      <c r="C86" s="242"/>
      <c r="D86" s="262"/>
      <c r="E86" s="263"/>
      <c r="F86" s="264"/>
      <c r="G86" s="265"/>
      <c r="H86" s="265"/>
      <c r="I86" s="266"/>
      <c r="J86" s="242"/>
      <c r="K86" s="242"/>
      <c r="L86" s="242"/>
      <c r="M86" s="242"/>
    </row>
    <row r="87" spans="1:13" s="187" customFormat="1" x14ac:dyDescent="0.2">
      <c r="A87" s="242"/>
      <c r="B87" s="242"/>
      <c r="C87" s="242"/>
      <c r="D87" s="262"/>
      <c r="E87" s="263"/>
      <c r="F87" s="264"/>
      <c r="G87" s="265"/>
      <c r="H87" s="265"/>
      <c r="I87" s="266"/>
      <c r="J87" s="242"/>
      <c r="K87" s="242"/>
      <c r="L87" s="242"/>
      <c r="M87" s="242"/>
    </row>
    <row r="88" spans="1:13" s="187" customFormat="1" x14ac:dyDescent="0.2">
      <c r="A88" s="242"/>
      <c r="B88" s="242"/>
      <c r="C88" s="242"/>
      <c r="D88" s="262"/>
      <c r="E88" s="263"/>
      <c r="F88" s="264"/>
      <c r="G88" s="265"/>
      <c r="H88" s="265"/>
      <c r="I88" s="266"/>
      <c r="J88" s="242"/>
      <c r="K88" s="242"/>
      <c r="L88" s="242"/>
      <c r="M88" s="242"/>
    </row>
    <row r="89" spans="1:13" s="187" customFormat="1" x14ac:dyDescent="0.2">
      <c r="A89" s="242"/>
      <c r="B89" s="242"/>
      <c r="C89" s="242"/>
      <c r="D89" s="242"/>
      <c r="E89" s="263"/>
      <c r="F89" s="268"/>
      <c r="G89" s="267"/>
      <c r="H89" s="267"/>
      <c r="I89" s="262"/>
      <c r="J89" s="262"/>
      <c r="K89" s="262"/>
      <c r="L89" s="262"/>
      <c r="M89" s="242"/>
    </row>
    <row r="90" spans="1:13" s="187" customFormat="1" x14ac:dyDescent="0.2">
      <c r="A90" s="242"/>
      <c r="B90" s="242"/>
      <c r="C90" s="242"/>
      <c r="D90" s="262"/>
      <c r="E90" s="263"/>
      <c r="F90" s="264"/>
      <c r="G90" s="265"/>
      <c r="H90" s="265"/>
      <c r="I90" s="266"/>
      <c r="J90" s="242"/>
      <c r="K90" s="242"/>
      <c r="L90" s="242"/>
      <c r="M90" s="242"/>
    </row>
    <row r="91" spans="1:13" s="187" customFormat="1" x14ac:dyDescent="0.2">
      <c r="A91" s="242"/>
      <c r="B91" s="242"/>
      <c r="C91" s="242"/>
      <c r="D91" s="262"/>
      <c r="E91" s="263"/>
      <c r="F91" s="264"/>
      <c r="G91" s="265"/>
      <c r="H91" s="265"/>
      <c r="I91" s="266"/>
      <c r="J91" s="242"/>
      <c r="K91" s="242"/>
      <c r="L91" s="242"/>
      <c r="M91" s="242"/>
    </row>
    <row r="92" spans="1:13" s="187" customFormat="1" x14ac:dyDescent="0.2">
      <c r="A92" s="242"/>
      <c r="B92" s="242"/>
      <c r="C92" s="242"/>
      <c r="D92" s="262"/>
      <c r="E92" s="263"/>
      <c r="F92" s="264"/>
      <c r="G92" s="265"/>
      <c r="H92" s="265"/>
      <c r="I92" s="266"/>
      <c r="J92" s="242"/>
      <c r="K92" s="242"/>
      <c r="L92" s="242"/>
      <c r="M92" s="242"/>
    </row>
    <row r="93" spans="1:13" s="187" customFormat="1" x14ac:dyDescent="0.2">
      <c r="A93" s="242"/>
      <c r="B93" s="242"/>
      <c r="C93" s="242"/>
      <c r="D93" s="262"/>
      <c r="E93" s="263"/>
      <c r="F93" s="264"/>
      <c r="G93" s="265"/>
      <c r="H93" s="265"/>
      <c r="I93" s="266"/>
      <c r="J93" s="242"/>
      <c r="K93" s="242"/>
      <c r="L93" s="242"/>
      <c r="M93" s="242"/>
    </row>
    <row r="94" spans="1:13" s="187" customFormat="1" x14ac:dyDescent="0.2">
      <c r="A94" s="242"/>
      <c r="B94" s="242"/>
      <c r="C94" s="242"/>
      <c r="D94" s="262"/>
      <c r="E94" s="263"/>
      <c r="F94" s="264"/>
      <c r="G94" s="270"/>
      <c r="H94" s="270"/>
      <c r="I94" s="262"/>
      <c r="J94" s="262"/>
      <c r="K94" s="262"/>
      <c r="L94" s="242"/>
      <c r="M94" s="242"/>
    </row>
    <row r="95" spans="1:13" s="187" customFormat="1" x14ac:dyDescent="0.2">
      <c r="A95" s="242"/>
      <c r="B95" s="242"/>
      <c r="C95" s="242"/>
      <c r="D95" s="262"/>
      <c r="E95" s="263"/>
      <c r="F95" s="264"/>
      <c r="G95" s="265"/>
      <c r="H95" s="265"/>
      <c r="I95" s="266"/>
      <c r="J95" s="242"/>
      <c r="K95" s="242"/>
      <c r="L95" s="242"/>
      <c r="M95" s="242"/>
    </row>
    <row r="96" spans="1:13" s="187" customFormat="1" x14ac:dyDescent="0.2">
      <c r="A96" s="242"/>
      <c r="B96" s="242"/>
      <c r="C96" s="242"/>
      <c r="D96" s="262"/>
      <c r="E96" s="263"/>
      <c r="F96" s="264"/>
      <c r="G96" s="265"/>
      <c r="H96" s="265"/>
      <c r="I96" s="266"/>
      <c r="J96" s="242"/>
      <c r="K96" s="242"/>
      <c r="L96" s="242"/>
      <c r="M96" s="242"/>
    </row>
    <row r="97" spans="1:13" s="187" customFormat="1" x14ac:dyDescent="0.2">
      <c r="A97" s="262"/>
      <c r="B97" s="242"/>
      <c r="C97" s="242"/>
      <c r="D97" s="262"/>
      <c r="E97" s="263"/>
      <c r="F97" s="268"/>
      <c r="G97" s="270"/>
      <c r="H97" s="270"/>
      <c r="I97" s="262"/>
      <c r="J97" s="262"/>
      <c r="K97" s="262"/>
      <c r="L97" s="242"/>
      <c r="M97" s="242"/>
    </row>
    <row r="98" spans="1:13" s="187" customFormat="1" x14ac:dyDescent="0.2">
      <c r="A98" s="242"/>
      <c r="B98" s="242"/>
      <c r="C98" s="242"/>
      <c r="D98" s="262"/>
      <c r="E98" s="263"/>
      <c r="F98" s="264"/>
      <c r="G98" s="265"/>
      <c r="H98" s="265"/>
      <c r="I98" s="266"/>
      <c r="J98" s="242"/>
      <c r="K98" s="242"/>
      <c r="L98" s="242"/>
      <c r="M98" s="242"/>
    </row>
    <row r="99" spans="1:13" s="187" customFormat="1" x14ac:dyDescent="0.2">
      <c r="A99" s="242"/>
      <c r="B99" s="242"/>
      <c r="C99" s="242"/>
      <c r="D99" s="262"/>
      <c r="E99" s="263"/>
      <c r="F99" s="264"/>
      <c r="G99" s="265"/>
      <c r="H99" s="265"/>
      <c r="I99" s="266"/>
      <c r="J99" s="242"/>
      <c r="K99" s="242"/>
      <c r="L99" s="242"/>
      <c r="M99" s="242"/>
    </row>
    <row r="100" spans="1:13" s="187" customFormat="1" x14ac:dyDescent="0.2">
      <c r="A100" s="242"/>
      <c r="B100" s="242"/>
      <c r="C100" s="242"/>
      <c r="D100" s="262"/>
      <c r="E100" s="263"/>
      <c r="F100" s="268"/>
      <c r="G100" s="270"/>
      <c r="H100" s="270"/>
      <c r="I100" s="262"/>
      <c r="J100" s="262"/>
      <c r="K100" s="262"/>
      <c r="L100" s="242"/>
      <c r="M100" s="242"/>
    </row>
    <row r="101" spans="1:13" s="187" customFormat="1" x14ac:dyDescent="0.2">
      <c r="A101" s="242"/>
      <c r="B101" s="242"/>
      <c r="C101" s="242"/>
      <c r="D101" s="262"/>
      <c r="E101" s="263"/>
      <c r="F101" s="264"/>
      <c r="G101" s="265"/>
      <c r="H101" s="265"/>
      <c r="I101" s="266"/>
      <c r="J101" s="242"/>
      <c r="K101" s="242"/>
      <c r="L101" s="242"/>
      <c r="M101" s="242"/>
    </row>
    <row r="102" spans="1:13" s="187" customFormat="1" x14ac:dyDescent="0.2">
      <c r="A102" s="242"/>
      <c r="B102" s="242"/>
      <c r="C102" s="242"/>
      <c r="D102" s="262"/>
      <c r="E102" s="263"/>
      <c r="F102" s="264"/>
      <c r="G102" s="265"/>
      <c r="H102" s="265"/>
      <c r="I102" s="266"/>
      <c r="J102" s="242"/>
      <c r="K102" s="242"/>
      <c r="L102" s="242"/>
      <c r="M102" s="242"/>
    </row>
    <row r="103" spans="1:13" s="187" customFormat="1" x14ac:dyDescent="0.2">
      <c r="A103" s="242"/>
      <c r="B103" s="242"/>
      <c r="C103" s="242"/>
      <c r="D103" s="242"/>
      <c r="E103" s="263"/>
      <c r="F103" s="264"/>
      <c r="G103" s="265"/>
      <c r="H103" s="265"/>
      <c r="I103" s="266"/>
      <c r="J103" s="242"/>
      <c r="K103" s="242"/>
      <c r="L103" s="242"/>
      <c r="M103" s="242"/>
    </row>
    <row r="104" spans="1:13" s="187" customFormat="1" x14ac:dyDescent="0.2">
      <c r="A104" s="242"/>
      <c r="B104" s="242"/>
      <c r="C104" s="242"/>
      <c r="D104" s="262"/>
      <c r="E104" s="263"/>
      <c r="F104" s="264"/>
      <c r="G104" s="265"/>
      <c r="H104" s="265"/>
      <c r="I104" s="266"/>
      <c r="J104" s="242"/>
      <c r="K104" s="242"/>
      <c r="L104" s="242"/>
      <c r="M104" s="242"/>
    </row>
    <row r="105" spans="1:13" s="187" customFormat="1" x14ac:dyDescent="0.2">
      <c r="A105" s="262"/>
      <c r="B105" s="242"/>
      <c r="C105" s="242"/>
      <c r="D105" s="242"/>
      <c r="E105" s="263"/>
      <c r="F105" s="264"/>
      <c r="G105" s="265"/>
      <c r="H105" s="265"/>
      <c r="I105" s="262"/>
      <c r="J105" s="262"/>
      <c r="K105" s="262"/>
      <c r="L105" s="262"/>
      <c r="M105" s="242"/>
    </row>
    <row r="106" spans="1:13" s="187" customFormat="1" x14ac:dyDescent="0.2">
      <c r="A106" s="242"/>
      <c r="B106" s="242"/>
      <c r="C106" s="242"/>
      <c r="D106" s="262"/>
      <c r="E106" s="263"/>
      <c r="F106" s="264"/>
      <c r="G106" s="265"/>
      <c r="H106" s="265"/>
      <c r="I106" s="266"/>
      <c r="J106" s="242"/>
      <c r="K106" s="242"/>
      <c r="L106" s="242"/>
      <c r="M106" s="242"/>
    </row>
    <row r="107" spans="1:13" s="187" customFormat="1" x14ac:dyDescent="0.2">
      <c r="A107" s="242"/>
      <c r="B107" s="242"/>
      <c r="C107" s="242"/>
      <c r="D107" s="262"/>
      <c r="E107" s="263"/>
      <c r="F107" s="264"/>
      <c r="G107" s="265"/>
      <c r="H107" s="265"/>
      <c r="I107" s="266"/>
      <c r="J107" s="242"/>
      <c r="K107" s="242"/>
      <c r="L107" s="242"/>
      <c r="M107" s="242"/>
    </row>
    <row r="108" spans="1:13" s="187" customFormat="1" x14ac:dyDescent="0.2">
      <c r="A108" s="262"/>
      <c r="B108" s="262"/>
      <c r="C108" s="242"/>
      <c r="D108" s="242"/>
      <c r="E108" s="263"/>
      <c r="F108" s="268"/>
      <c r="G108" s="267"/>
      <c r="H108" s="267"/>
      <c r="I108" s="266"/>
      <c r="J108" s="262"/>
      <c r="K108" s="262"/>
      <c r="L108" s="242"/>
      <c r="M108" s="242"/>
    </row>
    <row r="109" spans="1:13" s="187" customFormat="1" x14ac:dyDescent="0.2">
      <c r="A109" s="242"/>
      <c r="B109" s="242"/>
      <c r="C109" s="242"/>
      <c r="D109" s="262"/>
      <c r="E109" s="263"/>
      <c r="F109" s="264"/>
      <c r="G109" s="265"/>
      <c r="H109" s="265"/>
      <c r="I109" s="266"/>
      <c r="J109" s="242"/>
      <c r="K109" s="242"/>
      <c r="L109" s="242"/>
      <c r="M109" s="242"/>
    </row>
    <row r="110" spans="1:13" s="187" customFormat="1" x14ac:dyDescent="0.2">
      <c r="A110" s="262"/>
      <c r="B110" s="242"/>
      <c r="C110" s="242"/>
      <c r="D110" s="262"/>
      <c r="E110" s="263"/>
      <c r="F110" s="268"/>
      <c r="G110" s="270"/>
      <c r="H110" s="270"/>
      <c r="I110" s="262"/>
      <c r="J110" s="262"/>
      <c r="K110" s="262"/>
      <c r="L110" s="242"/>
      <c r="M110" s="242"/>
    </row>
    <row r="111" spans="1:13" s="187" customFormat="1" x14ac:dyDescent="0.2">
      <c r="A111" s="262"/>
      <c r="B111" s="242"/>
      <c r="C111" s="242"/>
      <c r="D111" s="262"/>
      <c r="E111" s="262"/>
      <c r="F111" s="268"/>
      <c r="G111" s="267"/>
      <c r="H111" s="267"/>
      <c r="I111" s="262"/>
      <c r="J111" s="262"/>
      <c r="K111" s="262"/>
      <c r="L111" s="242"/>
      <c r="M111" s="242"/>
    </row>
    <row r="112" spans="1:13" s="187" customFormat="1" x14ac:dyDescent="0.2">
      <c r="A112" s="262"/>
      <c r="B112" s="262"/>
      <c r="C112" s="242"/>
      <c r="D112" s="242"/>
      <c r="E112" s="263"/>
      <c r="F112" s="268"/>
      <c r="G112" s="267"/>
      <c r="H112" s="267"/>
      <c r="I112" s="266"/>
      <c r="J112" s="262"/>
      <c r="K112" s="262"/>
      <c r="L112" s="242"/>
      <c r="M112" s="242"/>
    </row>
    <row r="113" spans="1:13" s="187" customFormat="1" x14ac:dyDescent="0.2">
      <c r="A113" s="242"/>
      <c r="B113" s="242"/>
      <c r="C113" s="242"/>
      <c r="D113" s="262"/>
      <c r="E113" s="262"/>
      <c r="F113" s="268"/>
      <c r="G113" s="265"/>
      <c r="H113" s="265"/>
      <c r="I113" s="266"/>
      <c r="J113" s="242"/>
      <c r="K113" s="242"/>
      <c r="L113" s="242"/>
      <c r="M113" s="242"/>
    </row>
    <row r="114" spans="1:13" s="187" customFormat="1" x14ac:dyDescent="0.2">
      <c r="A114" s="262"/>
      <c r="B114" s="242"/>
      <c r="C114" s="242"/>
      <c r="D114" s="262"/>
      <c r="E114" s="262"/>
      <c r="F114" s="268"/>
      <c r="G114" s="267"/>
      <c r="H114" s="270"/>
      <c r="I114" s="262"/>
      <c r="J114" s="262"/>
      <c r="K114" s="262"/>
      <c r="L114" s="262"/>
      <c r="M114" s="242"/>
    </row>
    <row r="115" spans="1:13" s="187" customFormat="1" x14ac:dyDescent="0.2">
      <c r="A115" s="242"/>
      <c r="B115" s="242"/>
      <c r="C115" s="242"/>
      <c r="D115" s="262"/>
      <c r="E115" s="263"/>
      <c r="F115" s="264"/>
      <c r="G115" s="265"/>
      <c r="H115" s="265"/>
      <c r="I115" s="266"/>
      <c r="J115" s="242"/>
      <c r="K115" s="242"/>
      <c r="L115" s="242"/>
      <c r="M115" s="242"/>
    </row>
    <row r="116" spans="1:13" s="187" customFormat="1" x14ac:dyDescent="0.2">
      <c r="A116" s="242"/>
      <c r="B116" s="242"/>
      <c r="C116" s="242"/>
      <c r="D116" s="262"/>
      <c r="E116" s="263"/>
      <c r="F116" s="268"/>
      <c r="G116" s="267"/>
      <c r="H116" s="267"/>
      <c r="I116" s="266"/>
      <c r="J116" s="262"/>
      <c r="K116" s="262"/>
      <c r="L116" s="242"/>
      <c r="M116" s="242"/>
    </row>
    <row r="117" spans="1:13" s="187" customFormat="1" x14ac:dyDescent="0.2">
      <c r="A117" s="242"/>
      <c r="B117" s="242"/>
      <c r="C117" s="242"/>
      <c r="D117" s="262"/>
      <c r="E117" s="263"/>
      <c r="F117" s="264"/>
      <c r="G117" s="265"/>
      <c r="H117" s="265"/>
      <c r="I117" s="266"/>
      <c r="J117" s="242"/>
      <c r="K117" s="242"/>
      <c r="L117" s="242"/>
      <c r="M117" s="242"/>
    </row>
    <row r="118" spans="1:13" s="187" customFormat="1" x14ac:dyDescent="0.2">
      <c r="A118" s="242"/>
      <c r="B118" s="242"/>
      <c r="C118" s="242"/>
      <c r="D118" s="262"/>
      <c r="E118" s="263"/>
      <c r="F118" s="264"/>
      <c r="G118" s="265"/>
      <c r="H118" s="265"/>
      <c r="I118" s="266"/>
      <c r="J118" s="242"/>
      <c r="K118" s="242"/>
      <c r="L118" s="242"/>
      <c r="M118" s="242"/>
    </row>
    <row r="119" spans="1:13" s="187" customFormat="1" x14ac:dyDescent="0.2">
      <c r="A119" s="242"/>
      <c r="B119" s="242"/>
      <c r="C119" s="242"/>
      <c r="D119" s="262"/>
      <c r="E119" s="263"/>
      <c r="F119" s="264"/>
      <c r="G119" s="265"/>
      <c r="H119" s="265"/>
      <c r="I119" s="266"/>
      <c r="J119" s="242"/>
      <c r="K119" s="242"/>
      <c r="L119" s="242"/>
      <c r="M119" s="242"/>
    </row>
    <row r="120" spans="1:13" s="187" customFormat="1" x14ac:dyDescent="0.2">
      <c r="A120" s="242"/>
      <c r="B120" s="242"/>
      <c r="C120" s="242"/>
      <c r="D120" s="262"/>
      <c r="E120" s="263"/>
      <c r="F120" s="264"/>
      <c r="G120" s="265"/>
      <c r="H120" s="265"/>
      <c r="I120" s="266"/>
      <c r="J120" s="242"/>
      <c r="K120" s="242"/>
      <c r="L120" s="242"/>
      <c r="M120" s="242"/>
    </row>
    <row r="121" spans="1:13" s="187" customFormat="1" x14ac:dyDescent="0.2">
      <c r="A121" s="242"/>
      <c r="B121" s="242"/>
      <c r="C121" s="242"/>
      <c r="D121" s="262"/>
      <c r="E121" s="263"/>
      <c r="F121" s="264"/>
      <c r="G121" s="265"/>
      <c r="H121" s="265"/>
      <c r="I121" s="266"/>
      <c r="J121" s="242"/>
      <c r="K121" s="242"/>
      <c r="L121" s="242"/>
      <c r="M121" s="242"/>
    </row>
    <row r="122" spans="1:13" s="187" customFormat="1" x14ac:dyDescent="0.2">
      <c r="A122" s="242"/>
      <c r="B122" s="242"/>
      <c r="C122" s="242"/>
      <c r="D122" s="262"/>
      <c r="E122" s="263"/>
      <c r="F122" s="264"/>
      <c r="G122" s="265"/>
      <c r="H122" s="265"/>
      <c r="I122" s="266"/>
      <c r="J122" s="242"/>
      <c r="K122" s="242"/>
      <c r="L122" s="242"/>
      <c r="M122" s="242"/>
    </row>
    <row r="123" spans="1:13" s="187" customFormat="1" x14ac:dyDescent="0.2">
      <c r="A123" s="242"/>
      <c r="B123" s="242"/>
      <c r="C123" s="242"/>
      <c r="D123" s="262"/>
      <c r="E123" s="263"/>
      <c r="F123" s="264"/>
      <c r="G123" s="265"/>
      <c r="H123" s="265"/>
      <c r="I123" s="266"/>
      <c r="J123" s="242"/>
      <c r="K123" s="242"/>
      <c r="L123" s="242"/>
      <c r="M123" s="242"/>
    </row>
    <row r="124" spans="1:13" s="187" customFormat="1" x14ac:dyDescent="0.2">
      <c r="A124" s="262"/>
      <c r="B124" s="242"/>
      <c r="C124" s="242"/>
      <c r="D124" s="262"/>
      <c r="E124" s="262"/>
      <c r="F124" s="268"/>
      <c r="G124" s="267"/>
      <c r="H124" s="267"/>
      <c r="I124" s="262"/>
      <c r="J124" s="262"/>
      <c r="K124" s="262"/>
      <c r="L124" s="262"/>
      <c r="M124" s="242"/>
    </row>
    <row r="125" spans="1:13" s="187" customFormat="1" x14ac:dyDescent="0.2">
      <c r="A125" s="242"/>
      <c r="B125" s="242"/>
      <c r="C125" s="242"/>
      <c r="D125" s="262"/>
      <c r="E125" s="263"/>
      <c r="F125" s="264"/>
      <c r="G125" s="265"/>
      <c r="H125" s="265"/>
      <c r="I125" s="266"/>
      <c r="J125" s="242"/>
      <c r="K125" s="242"/>
      <c r="L125" s="242"/>
      <c r="M125" s="242"/>
    </row>
    <row r="126" spans="1:13" s="187" customFormat="1" x14ac:dyDescent="0.2">
      <c r="A126" s="242"/>
      <c r="B126" s="242"/>
      <c r="C126" s="242"/>
      <c r="D126" s="262"/>
      <c r="E126" s="263"/>
      <c r="F126" s="264"/>
      <c r="G126" s="265"/>
      <c r="H126" s="265"/>
      <c r="I126" s="266"/>
      <c r="J126" s="242"/>
      <c r="K126" s="242"/>
      <c r="L126" s="242"/>
      <c r="M126" s="242"/>
    </row>
    <row r="127" spans="1:13" s="187" customFormat="1" x14ac:dyDescent="0.2">
      <c r="A127" s="242"/>
      <c r="B127" s="242"/>
      <c r="C127" s="242"/>
      <c r="D127" s="262"/>
      <c r="E127" s="263"/>
      <c r="F127" s="268"/>
      <c r="G127" s="265"/>
      <c r="H127" s="265"/>
      <c r="I127" s="266"/>
      <c r="J127" s="242"/>
      <c r="K127" s="242"/>
      <c r="L127" s="242"/>
      <c r="M127" s="242"/>
    </row>
    <row r="128" spans="1:13" s="187" customFormat="1" x14ac:dyDescent="0.2">
      <c r="A128" s="242"/>
      <c r="B128" s="242"/>
      <c r="C128" s="242"/>
      <c r="D128" s="262"/>
      <c r="E128" s="263"/>
      <c r="F128" s="264"/>
      <c r="G128" s="265"/>
      <c r="H128" s="265"/>
      <c r="I128" s="266"/>
      <c r="J128" s="242"/>
      <c r="K128" s="242"/>
      <c r="L128" s="242"/>
      <c r="M128" s="242"/>
    </row>
    <row r="129" spans="1:13" s="187" customFormat="1" x14ac:dyDescent="0.2">
      <c r="A129" s="242"/>
      <c r="B129" s="242"/>
      <c r="C129" s="242"/>
      <c r="D129" s="262"/>
      <c r="E129" s="263"/>
      <c r="F129" s="264"/>
      <c r="G129" s="265"/>
      <c r="H129" s="265"/>
      <c r="I129" s="266"/>
      <c r="J129" s="242"/>
      <c r="K129" s="242"/>
      <c r="L129" s="242"/>
      <c r="M129" s="242"/>
    </row>
    <row r="130" spans="1:13" s="187" customFormat="1" x14ac:dyDescent="0.2">
      <c r="A130" s="242"/>
      <c r="B130" s="242"/>
      <c r="C130" s="242"/>
      <c r="D130" s="262"/>
      <c r="E130" s="263"/>
      <c r="F130" s="264"/>
      <c r="G130" s="265"/>
      <c r="H130" s="265"/>
      <c r="I130" s="266"/>
      <c r="J130" s="242"/>
      <c r="K130" s="242"/>
      <c r="L130" s="242"/>
      <c r="M130" s="242"/>
    </row>
    <row r="131" spans="1:13" s="187" customFormat="1" x14ac:dyDescent="0.2">
      <c r="A131" s="242"/>
      <c r="B131" s="242"/>
      <c r="C131" s="242"/>
      <c r="D131" s="262"/>
      <c r="E131" s="263"/>
      <c r="F131" s="264"/>
      <c r="G131" s="265"/>
      <c r="H131" s="265"/>
      <c r="I131" s="266"/>
      <c r="J131" s="242"/>
      <c r="K131" s="242"/>
      <c r="L131" s="242"/>
      <c r="M131" s="242"/>
    </row>
    <row r="132" spans="1:13" s="187" customFormat="1" x14ac:dyDescent="0.2">
      <c r="A132" s="242"/>
      <c r="B132" s="242"/>
      <c r="C132" s="242"/>
      <c r="D132" s="262"/>
      <c r="E132" s="263"/>
      <c r="F132" s="264"/>
      <c r="G132" s="265"/>
      <c r="H132" s="265"/>
      <c r="I132" s="266"/>
      <c r="J132" s="242"/>
      <c r="K132" s="242"/>
      <c r="L132" s="242"/>
      <c r="M132" s="242"/>
    </row>
    <row r="133" spans="1:13" s="187" customFormat="1" x14ac:dyDescent="0.2">
      <c r="A133" s="242"/>
      <c r="B133" s="242"/>
      <c r="C133" s="242"/>
      <c r="D133" s="262"/>
      <c r="E133" s="263"/>
      <c r="F133" s="264"/>
      <c r="G133" s="265"/>
      <c r="H133" s="265"/>
      <c r="I133" s="266"/>
      <c r="J133" s="242"/>
      <c r="K133" s="242"/>
      <c r="L133" s="242"/>
      <c r="M133" s="242"/>
    </row>
    <row r="134" spans="1:13" s="187" customFormat="1" x14ac:dyDescent="0.2">
      <c r="A134" s="242"/>
      <c r="B134" s="242"/>
      <c r="C134" s="242"/>
      <c r="D134" s="262"/>
      <c r="E134" s="263"/>
      <c r="F134" s="264"/>
      <c r="G134" s="265"/>
      <c r="H134" s="265"/>
      <c r="I134" s="266"/>
      <c r="J134" s="242"/>
      <c r="K134" s="242"/>
      <c r="L134" s="242"/>
      <c r="M134" s="242"/>
    </row>
    <row r="135" spans="1:13" s="187" customFormat="1" x14ac:dyDescent="0.2">
      <c r="A135" s="242"/>
      <c r="B135" s="242"/>
      <c r="C135" s="242"/>
      <c r="D135" s="262"/>
      <c r="E135" s="263"/>
      <c r="F135" s="268"/>
      <c r="G135" s="267"/>
      <c r="H135" s="267"/>
      <c r="I135" s="266"/>
      <c r="J135" s="262"/>
      <c r="K135" s="262"/>
      <c r="L135" s="242"/>
      <c r="M135" s="242"/>
    </row>
    <row r="136" spans="1:13" s="187" customFormat="1" x14ac:dyDescent="0.2">
      <c r="A136" s="262"/>
      <c r="B136" s="242"/>
      <c r="C136" s="242"/>
      <c r="D136" s="262"/>
      <c r="E136" s="262"/>
      <c r="F136" s="268"/>
      <c r="G136" s="270"/>
      <c r="H136" s="270"/>
      <c r="I136" s="262"/>
      <c r="J136" s="262"/>
      <c r="K136" s="262"/>
      <c r="L136" s="242"/>
      <c r="M136" s="242"/>
    </row>
    <row r="137" spans="1:13" s="187" customFormat="1" x14ac:dyDescent="0.2">
      <c r="A137" s="262"/>
      <c r="B137" s="242"/>
      <c r="C137" s="242"/>
      <c r="D137" s="262"/>
      <c r="E137" s="263"/>
      <c r="F137" s="268"/>
      <c r="G137" s="270"/>
      <c r="H137" s="270"/>
      <c r="I137" s="262"/>
      <c r="J137" s="262"/>
      <c r="K137" s="262"/>
      <c r="L137" s="242"/>
      <c r="M137" s="242"/>
    </row>
    <row r="138" spans="1:13" s="187" customFormat="1" x14ac:dyDescent="0.2">
      <c r="A138" s="242"/>
      <c r="B138" s="242"/>
      <c r="C138" s="242"/>
      <c r="D138" s="262"/>
      <c r="E138" s="263"/>
      <c r="F138" s="264"/>
      <c r="G138" s="270"/>
      <c r="H138" s="270"/>
      <c r="I138" s="262"/>
      <c r="J138" s="262"/>
      <c r="K138" s="262"/>
      <c r="L138" s="242"/>
      <c r="M138" s="242"/>
    </row>
    <row r="139" spans="1:13" s="187" customFormat="1" x14ac:dyDescent="0.2">
      <c r="A139" s="242"/>
      <c r="B139" s="242"/>
      <c r="C139" s="242"/>
      <c r="D139" s="262"/>
      <c r="E139" s="263"/>
      <c r="F139" s="264"/>
      <c r="G139" s="265"/>
      <c r="H139" s="265"/>
      <c r="I139" s="266"/>
      <c r="J139" s="242"/>
      <c r="K139" s="242"/>
      <c r="L139" s="242"/>
      <c r="M139" s="242"/>
    </row>
    <row r="140" spans="1:13" s="187" customFormat="1" x14ac:dyDescent="0.2">
      <c r="A140" s="242"/>
      <c r="B140" s="242"/>
      <c r="C140" s="242"/>
      <c r="D140" s="262"/>
      <c r="E140" s="263"/>
      <c r="F140" s="264"/>
      <c r="G140" s="265"/>
      <c r="H140" s="265"/>
      <c r="I140" s="266"/>
      <c r="J140" s="242"/>
      <c r="K140" s="242"/>
      <c r="L140" s="242"/>
      <c r="M140" s="242"/>
    </row>
    <row r="141" spans="1:13" s="187" customFormat="1" x14ac:dyDescent="0.2">
      <c r="A141" s="242"/>
      <c r="B141" s="242"/>
      <c r="C141" s="242"/>
      <c r="D141" s="262"/>
      <c r="E141" s="263"/>
      <c r="F141" s="264"/>
      <c r="G141" s="265"/>
      <c r="H141" s="265"/>
      <c r="I141" s="266"/>
      <c r="J141" s="242"/>
      <c r="K141" s="242"/>
      <c r="L141" s="242"/>
      <c r="M141" s="242"/>
    </row>
    <row r="142" spans="1:13" s="187" customFormat="1" x14ac:dyDescent="0.2">
      <c r="A142" s="262"/>
      <c r="B142" s="242"/>
      <c r="C142" s="242"/>
      <c r="D142" s="262"/>
      <c r="E142" s="263"/>
      <c r="F142" s="268"/>
      <c r="G142" s="270"/>
      <c r="H142" s="270"/>
      <c r="I142" s="262"/>
      <c r="J142" s="262"/>
      <c r="K142" s="262"/>
      <c r="L142" s="262"/>
      <c r="M142" s="242"/>
    </row>
    <row r="143" spans="1:13" s="187" customFormat="1" x14ac:dyDescent="0.2">
      <c r="A143" s="242"/>
      <c r="B143" s="242"/>
      <c r="C143" s="242"/>
      <c r="D143" s="262"/>
      <c r="E143" s="263"/>
      <c r="F143" s="264"/>
      <c r="G143" s="265"/>
      <c r="H143" s="265"/>
      <c r="I143" s="266"/>
      <c r="J143" s="242"/>
      <c r="K143" s="242"/>
      <c r="L143" s="242"/>
      <c r="M143" s="242"/>
    </row>
    <row r="144" spans="1:13" s="187" customFormat="1" x14ac:dyDescent="0.2">
      <c r="A144" s="242"/>
      <c r="B144" s="242"/>
      <c r="C144" s="242"/>
      <c r="D144" s="262"/>
      <c r="E144" s="263"/>
      <c r="F144" s="264"/>
      <c r="G144" s="265"/>
      <c r="H144" s="265"/>
      <c r="I144" s="266"/>
      <c r="J144" s="242"/>
      <c r="K144" s="242"/>
      <c r="L144" s="242"/>
      <c r="M144" s="242"/>
    </row>
    <row r="145" spans="1:13" s="187" customFormat="1" x14ac:dyDescent="0.2">
      <c r="A145" s="242"/>
      <c r="B145" s="242"/>
      <c r="C145" s="242"/>
      <c r="D145" s="262"/>
      <c r="E145" s="263"/>
      <c r="F145" s="264"/>
      <c r="G145" s="265"/>
      <c r="H145" s="265"/>
      <c r="I145" s="266"/>
      <c r="J145" s="242"/>
      <c r="K145" s="242"/>
      <c r="L145" s="242"/>
      <c r="M145" s="242"/>
    </row>
    <row r="146" spans="1:13" s="187" customFormat="1" x14ac:dyDescent="0.2">
      <c r="A146" s="242"/>
      <c r="B146" s="242"/>
      <c r="C146" s="242"/>
      <c r="D146" s="262"/>
      <c r="E146" s="263"/>
      <c r="F146" s="268"/>
      <c r="G146" s="265"/>
      <c r="H146" s="265"/>
      <c r="I146" s="266"/>
      <c r="J146" s="242"/>
      <c r="K146" s="242"/>
      <c r="L146" s="242"/>
      <c r="M146" s="242"/>
    </row>
    <row r="147" spans="1:13" s="187" customFormat="1" ht="14.25" customHeight="1" x14ac:dyDescent="0.2">
      <c r="A147" s="242"/>
      <c r="B147" s="242"/>
      <c r="C147" s="242"/>
      <c r="D147" s="262"/>
      <c r="E147" s="263"/>
      <c r="F147" s="264"/>
      <c r="G147" s="265"/>
      <c r="H147" s="265"/>
      <c r="I147" s="266"/>
      <c r="J147" s="242"/>
      <c r="K147" s="242"/>
      <c r="L147" s="242"/>
      <c r="M147" s="242"/>
    </row>
    <row r="148" spans="1:13" s="187" customFormat="1" x14ac:dyDescent="0.2">
      <c r="A148" s="262"/>
      <c r="B148" s="242"/>
      <c r="C148" s="242"/>
      <c r="D148" s="262"/>
      <c r="E148" s="262"/>
      <c r="F148" s="268"/>
      <c r="G148" s="267"/>
      <c r="H148" s="267"/>
      <c r="I148" s="262"/>
      <c r="J148" s="262"/>
      <c r="K148" s="262"/>
      <c r="L148" s="262"/>
      <c r="M148" s="242"/>
    </row>
    <row r="149" spans="1:13" s="187" customFormat="1" x14ac:dyDescent="0.2">
      <c r="A149" s="242"/>
      <c r="B149" s="242"/>
      <c r="C149" s="242"/>
      <c r="D149" s="262"/>
      <c r="E149" s="263"/>
      <c r="F149" s="264"/>
      <c r="G149" s="265"/>
      <c r="H149" s="265"/>
      <c r="I149" s="266"/>
      <c r="J149" s="242"/>
      <c r="K149" s="242"/>
      <c r="L149" s="242"/>
      <c r="M149" s="242"/>
    </row>
    <row r="150" spans="1:13" s="187" customFormat="1" x14ac:dyDescent="0.2">
      <c r="A150" s="262"/>
      <c r="B150" s="242"/>
      <c r="C150" s="242"/>
      <c r="D150" s="262"/>
      <c r="E150" s="263"/>
      <c r="F150" s="268"/>
      <c r="G150" s="270"/>
      <c r="H150" s="270"/>
      <c r="I150" s="262"/>
      <c r="J150" s="262"/>
      <c r="K150" s="262"/>
      <c r="L150" s="262"/>
      <c r="M150" s="242"/>
    </row>
    <row r="151" spans="1:13" s="187" customFormat="1" x14ac:dyDescent="0.2">
      <c r="A151" s="242"/>
      <c r="B151" s="242"/>
      <c r="C151" s="242"/>
      <c r="D151" s="262"/>
      <c r="E151" s="263"/>
      <c r="F151" s="264"/>
      <c r="G151" s="265"/>
      <c r="H151" s="265"/>
      <c r="I151" s="266"/>
      <c r="J151" s="242"/>
      <c r="K151" s="242"/>
      <c r="L151" s="242"/>
      <c r="M151" s="242"/>
    </row>
    <row r="152" spans="1:13" s="187" customFormat="1" x14ac:dyDescent="0.2">
      <c r="A152" s="242"/>
      <c r="B152" s="242"/>
      <c r="C152" s="242"/>
      <c r="D152" s="262"/>
      <c r="E152" s="263"/>
      <c r="F152" s="264"/>
      <c r="G152" s="265"/>
      <c r="H152" s="265"/>
      <c r="I152" s="266"/>
      <c r="J152" s="242"/>
      <c r="K152" s="242"/>
      <c r="L152" s="242"/>
      <c r="M152" s="242"/>
    </row>
    <row r="153" spans="1:13" s="187" customFormat="1" x14ac:dyDescent="0.2">
      <c r="A153" s="242"/>
      <c r="B153" s="242"/>
      <c r="C153" s="242"/>
      <c r="D153" s="262"/>
      <c r="E153" s="263"/>
      <c r="F153" s="264"/>
      <c r="G153" s="265"/>
      <c r="H153" s="265"/>
      <c r="I153" s="266"/>
      <c r="J153" s="242"/>
      <c r="K153" s="242"/>
      <c r="L153" s="242"/>
      <c r="M153" s="242"/>
    </row>
    <row r="154" spans="1:13" s="187" customFormat="1" x14ac:dyDescent="0.2">
      <c r="A154" s="242"/>
      <c r="B154" s="242"/>
      <c r="C154" s="242"/>
      <c r="D154" s="262"/>
      <c r="E154" s="263"/>
      <c r="F154" s="264"/>
      <c r="G154" s="265"/>
      <c r="H154" s="265"/>
      <c r="I154" s="266"/>
      <c r="J154" s="242"/>
      <c r="K154" s="242"/>
      <c r="L154" s="242"/>
      <c r="M154" s="242"/>
    </row>
    <row r="155" spans="1:13" s="187" customFormat="1" x14ac:dyDescent="0.2">
      <c r="A155" s="242"/>
      <c r="B155" s="242"/>
      <c r="C155" s="242"/>
      <c r="D155" s="262"/>
      <c r="E155" s="263"/>
      <c r="F155" s="264"/>
      <c r="G155" s="265"/>
      <c r="H155" s="265"/>
      <c r="I155" s="266"/>
      <c r="J155" s="242"/>
      <c r="K155" s="242"/>
      <c r="L155" s="242"/>
      <c r="M155" s="242"/>
    </row>
    <row r="156" spans="1:13" s="187" customFormat="1" x14ac:dyDescent="0.2">
      <c r="A156" s="262"/>
      <c r="B156" s="262"/>
      <c r="C156" s="242"/>
      <c r="D156" s="242"/>
      <c r="E156" s="263"/>
      <c r="F156" s="268"/>
      <c r="G156" s="267"/>
      <c r="H156" s="267"/>
      <c r="I156" s="266"/>
      <c r="J156" s="262"/>
      <c r="K156" s="262"/>
      <c r="L156" s="262"/>
      <c r="M156" s="242"/>
    </row>
    <row r="157" spans="1:13" s="187" customFormat="1" x14ac:dyDescent="0.2">
      <c r="A157" s="242"/>
      <c r="B157" s="242"/>
      <c r="C157" s="242"/>
      <c r="D157" s="242"/>
      <c r="E157" s="263"/>
      <c r="F157" s="264"/>
      <c r="G157" s="270"/>
      <c r="H157" s="270"/>
      <c r="I157" s="242"/>
      <c r="J157" s="262"/>
      <c r="K157" s="262"/>
      <c r="L157" s="262"/>
      <c r="M157" s="242"/>
    </row>
    <row r="158" spans="1:13" s="187" customFormat="1" x14ac:dyDescent="0.2">
      <c r="A158" s="242"/>
      <c r="B158" s="242"/>
      <c r="C158" s="242"/>
      <c r="D158" s="262"/>
      <c r="E158" s="263"/>
      <c r="F158" s="264"/>
      <c r="G158" s="265"/>
      <c r="H158" s="265"/>
      <c r="I158" s="266"/>
      <c r="J158" s="242"/>
      <c r="K158" s="242"/>
      <c r="L158" s="242"/>
      <c r="M158" s="242"/>
    </row>
    <row r="159" spans="1:13" s="187" customFormat="1" x14ac:dyDescent="0.2">
      <c r="A159" s="242"/>
      <c r="B159" s="242"/>
      <c r="C159" s="242"/>
      <c r="D159" s="262"/>
      <c r="E159" s="263"/>
      <c r="F159" s="264"/>
      <c r="G159" s="265"/>
      <c r="H159" s="265"/>
      <c r="I159" s="266"/>
      <c r="J159" s="242"/>
      <c r="K159" s="242"/>
      <c r="L159" s="242"/>
      <c r="M159" s="242"/>
    </row>
    <row r="160" spans="1:13" s="187" customFormat="1" x14ac:dyDescent="0.2">
      <c r="A160" s="242"/>
      <c r="B160" s="242"/>
      <c r="C160" s="242"/>
      <c r="D160" s="262"/>
      <c r="E160" s="263"/>
      <c r="F160" s="264"/>
      <c r="G160" s="265"/>
      <c r="H160" s="265"/>
      <c r="I160" s="266"/>
      <c r="J160" s="242"/>
      <c r="K160" s="242"/>
      <c r="L160" s="242"/>
      <c r="M160" s="242"/>
    </row>
    <row r="161" spans="1:13" s="187" customFormat="1" x14ac:dyDescent="0.2">
      <c r="A161" s="242"/>
      <c r="B161" s="242"/>
      <c r="C161" s="242"/>
      <c r="D161" s="262"/>
      <c r="E161" s="263"/>
      <c r="F161" s="264"/>
      <c r="G161" s="265"/>
      <c r="H161" s="265"/>
      <c r="I161" s="266"/>
      <c r="J161" s="242"/>
      <c r="K161" s="242"/>
      <c r="L161" s="242"/>
      <c r="M161" s="242"/>
    </row>
    <row r="162" spans="1:13" s="187" customFormat="1" x14ac:dyDescent="0.2">
      <c r="A162" s="262"/>
      <c r="B162" s="242"/>
      <c r="C162" s="242"/>
      <c r="D162" s="262"/>
      <c r="E162" s="263"/>
      <c r="F162" s="268"/>
      <c r="G162" s="270"/>
      <c r="H162" s="270"/>
      <c r="I162" s="262"/>
      <c r="J162" s="262"/>
      <c r="K162" s="262"/>
      <c r="L162" s="262"/>
      <c r="M162" s="242"/>
    </row>
    <row r="163" spans="1:13" s="187" customFormat="1" x14ac:dyDescent="0.2">
      <c r="A163" s="242"/>
      <c r="B163" s="242"/>
      <c r="C163" s="242"/>
      <c r="D163" s="262"/>
      <c r="E163" s="263"/>
      <c r="F163" s="264"/>
      <c r="G163" s="265"/>
      <c r="H163" s="265"/>
      <c r="I163" s="266"/>
      <c r="J163" s="242"/>
      <c r="K163" s="242"/>
      <c r="L163" s="242"/>
      <c r="M163" s="242"/>
    </row>
    <row r="164" spans="1:13" s="187" customFormat="1" x14ac:dyDescent="0.2">
      <c r="A164" s="242"/>
      <c r="B164" s="242"/>
      <c r="C164" s="242"/>
      <c r="D164" s="262"/>
      <c r="E164" s="263"/>
      <c r="F164" s="264"/>
      <c r="G164" s="265"/>
      <c r="H164" s="265"/>
      <c r="I164" s="266"/>
      <c r="J164" s="242"/>
      <c r="K164" s="242"/>
      <c r="L164" s="242"/>
      <c r="M164" s="242"/>
    </row>
    <row r="165" spans="1:13" s="187" customFormat="1" x14ac:dyDescent="0.2">
      <c r="A165" s="242"/>
      <c r="B165" s="242"/>
      <c r="C165" s="242"/>
      <c r="D165" s="262"/>
      <c r="E165" s="263"/>
      <c r="F165" s="264"/>
      <c r="G165" s="265"/>
      <c r="H165" s="265"/>
      <c r="I165" s="266"/>
      <c r="J165" s="242"/>
      <c r="K165" s="242"/>
      <c r="L165" s="242"/>
      <c r="M165" s="242"/>
    </row>
    <row r="166" spans="1:13" s="187" customFormat="1" x14ac:dyDescent="0.2">
      <c r="A166" s="242"/>
      <c r="B166" s="242"/>
      <c r="C166" s="242"/>
      <c r="D166" s="262"/>
      <c r="E166" s="263"/>
      <c r="F166" s="264"/>
      <c r="G166" s="265"/>
      <c r="H166" s="265"/>
      <c r="I166" s="266"/>
      <c r="J166" s="242"/>
      <c r="K166" s="242"/>
      <c r="L166" s="242"/>
      <c r="M166" s="242"/>
    </row>
    <row r="167" spans="1:13" s="187" customFormat="1" x14ac:dyDescent="0.2">
      <c r="A167" s="242"/>
      <c r="B167" s="242"/>
      <c r="C167" s="242"/>
      <c r="D167" s="262"/>
      <c r="E167" s="263"/>
      <c r="F167" s="264"/>
      <c r="G167" s="265"/>
      <c r="H167" s="265"/>
      <c r="I167" s="266"/>
      <c r="J167" s="242"/>
      <c r="K167" s="242"/>
      <c r="L167" s="242"/>
      <c r="M167" s="242"/>
    </row>
    <row r="168" spans="1:13" s="187" customFormat="1" x14ac:dyDescent="0.2">
      <c r="A168" s="242"/>
      <c r="B168" s="242"/>
      <c r="C168" s="242"/>
      <c r="D168" s="262"/>
      <c r="E168" s="263"/>
      <c r="F168" s="264"/>
      <c r="G168" s="265"/>
      <c r="H168" s="265"/>
      <c r="I168" s="266"/>
      <c r="J168" s="242"/>
      <c r="K168" s="242"/>
      <c r="L168" s="242"/>
      <c r="M168" s="242"/>
    </row>
    <row r="169" spans="1:13" s="187" customFormat="1" x14ac:dyDescent="0.2">
      <c r="A169" s="242"/>
      <c r="B169" s="242"/>
      <c r="C169" s="242"/>
      <c r="D169" s="262"/>
      <c r="E169" s="263"/>
      <c r="F169" s="264"/>
      <c r="G169" s="265"/>
      <c r="H169" s="265"/>
      <c r="I169" s="266"/>
      <c r="J169" s="242"/>
      <c r="K169" s="242"/>
      <c r="L169" s="242"/>
      <c r="M169" s="242"/>
    </row>
    <row r="170" spans="1:13" s="187" customFormat="1" x14ac:dyDescent="0.2">
      <c r="A170" s="242"/>
      <c r="B170" s="242"/>
      <c r="C170" s="242"/>
      <c r="D170" s="262"/>
      <c r="E170" s="263"/>
      <c r="F170" s="264"/>
      <c r="G170" s="265"/>
      <c r="H170" s="265"/>
      <c r="I170" s="266"/>
      <c r="J170" s="242"/>
      <c r="K170" s="242"/>
      <c r="L170" s="242"/>
      <c r="M170" s="242"/>
    </row>
    <row r="171" spans="1:13" s="187" customFormat="1" x14ac:dyDescent="0.2">
      <c r="A171" s="242"/>
      <c r="B171" s="242"/>
      <c r="C171" s="242"/>
      <c r="D171" s="262"/>
      <c r="E171" s="263"/>
      <c r="F171" s="264"/>
      <c r="G171" s="265"/>
      <c r="H171" s="265"/>
      <c r="I171" s="266"/>
      <c r="J171" s="242"/>
      <c r="K171" s="242"/>
      <c r="L171" s="242"/>
      <c r="M171" s="242"/>
    </row>
    <row r="172" spans="1:13" s="187" customFormat="1" x14ac:dyDescent="0.2">
      <c r="A172" s="242"/>
      <c r="B172" s="242"/>
      <c r="C172" s="242"/>
      <c r="D172" s="262"/>
      <c r="E172" s="263"/>
      <c r="F172" s="264"/>
      <c r="G172" s="265"/>
      <c r="H172" s="265"/>
      <c r="I172" s="266"/>
      <c r="J172" s="242"/>
      <c r="K172" s="242"/>
      <c r="L172" s="242"/>
      <c r="M172" s="242"/>
    </row>
    <row r="173" spans="1:13" s="187" customFormat="1" x14ac:dyDescent="0.2">
      <c r="A173" s="262"/>
      <c r="B173" s="242"/>
      <c r="C173" s="242"/>
      <c r="D173" s="262"/>
      <c r="E173" s="263"/>
      <c r="F173" s="268"/>
      <c r="G173" s="270"/>
      <c r="H173" s="270"/>
      <c r="I173" s="262"/>
      <c r="J173" s="262"/>
      <c r="K173" s="262"/>
      <c r="L173" s="242"/>
      <c r="M173" s="242"/>
    </row>
    <row r="174" spans="1:13" s="187" customFormat="1" x14ac:dyDescent="0.2">
      <c r="A174" s="262"/>
      <c r="B174" s="242"/>
      <c r="C174" s="242"/>
      <c r="D174" s="262"/>
      <c r="E174" s="263"/>
      <c r="F174" s="268"/>
      <c r="G174" s="270"/>
      <c r="H174" s="270"/>
      <c r="I174" s="262"/>
      <c r="J174" s="262"/>
      <c r="K174" s="262"/>
      <c r="L174" s="242"/>
      <c r="M174" s="242"/>
    </row>
    <row r="175" spans="1:13" s="187" customFormat="1" x14ac:dyDescent="0.2">
      <c r="A175" s="242"/>
      <c r="B175" s="242"/>
      <c r="C175" s="242"/>
      <c r="D175" s="242"/>
      <c r="E175" s="263"/>
      <c r="F175" s="264"/>
      <c r="G175" s="270"/>
      <c r="H175" s="270"/>
      <c r="I175" s="262"/>
      <c r="J175" s="262"/>
      <c r="K175" s="262"/>
      <c r="L175" s="262"/>
      <c r="M175" s="242"/>
    </row>
    <row r="176" spans="1:13" s="187" customFormat="1" x14ac:dyDescent="0.2">
      <c r="A176" s="242"/>
      <c r="B176" s="242"/>
      <c r="C176" s="242"/>
      <c r="D176" s="262"/>
      <c r="E176" s="263"/>
      <c r="F176" s="264"/>
      <c r="G176" s="265"/>
      <c r="H176" s="265"/>
      <c r="I176" s="266"/>
      <c r="J176" s="242"/>
      <c r="K176" s="242"/>
      <c r="L176" s="242"/>
      <c r="M176" s="242"/>
    </row>
    <row r="177" spans="1:13" s="187" customFormat="1" x14ac:dyDescent="0.2">
      <c r="A177" s="242"/>
      <c r="B177" s="242"/>
      <c r="C177" s="242"/>
      <c r="D177" s="262"/>
      <c r="E177" s="263"/>
      <c r="F177" s="264"/>
      <c r="G177" s="265"/>
      <c r="H177" s="265"/>
      <c r="I177" s="266"/>
      <c r="J177" s="242"/>
      <c r="K177" s="242"/>
      <c r="L177" s="242"/>
      <c r="M177" s="242"/>
    </row>
    <row r="178" spans="1:13" s="187" customFormat="1" x14ac:dyDescent="0.2">
      <c r="A178" s="242"/>
      <c r="B178" s="242"/>
      <c r="C178" s="242"/>
      <c r="D178" s="242"/>
      <c r="E178" s="263"/>
      <c r="F178" s="264"/>
      <c r="G178" s="265"/>
      <c r="H178" s="265"/>
      <c r="I178" s="266"/>
      <c r="J178" s="242"/>
      <c r="K178" s="242"/>
      <c r="L178" s="242"/>
      <c r="M178" s="242"/>
    </row>
    <row r="179" spans="1:13" s="187" customFormat="1" x14ac:dyDescent="0.2">
      <c r="A179" s="242"/>
      <c r="B179" s="242"/>
      <c r="C179" s="242"/>
      <c r="D179" s="262"/>
      <c r="E179" s="263"/>
      <c r="F179" s="268"/>
      <c r="G179" s="265"/>
      <c r="H179" s="265"/>
      <c r="I179" s="266"/>
      <c r="J179" s="242"/>
      <c r="K179" s="242"/>
      <c r="L179" s="242"/>
      <c r="M179" s="242"/>
    </row>
    <row r="180" spans="1:13" s="187" customFormat="1" x14ac:dyDescent="0.2">
      <c r="A180" s="242"/>
      <c r="B180" s="242"/>
      <c r="C180" s="242"/>
      <c r="D180" s="262"/>
      <c r="E180" s="263"/>
      <c r="F180" s="264"/>
      <c r="G180" s="265"/>
      <c r="H180" s="265"/>
      <c r="I180" s="266"/>
      <c r="J180" s="242"/>
      <c r="K180" s="242"/>
      <c r="L180" s="242"/>
      <c r="M180" s="242"/>
    </row>
    <row r="181" spans="1:13" s="187" customFormat="1" x14ac:dyDescent="0.2">
      <c r="A181" s="242"/>
      <c r="B181" s="242"/>
      <c r="C181" s="242"/>
      <c r="D181" s="262"/>
      <c r="E181" s="263"/>
      <c r="F181" s="264"/>
      <c r="G181" s="265"/>
      <c r="H181" s="265"/>
      <c r="I181" s="266"/>
      <c r="J181" s="242"/>
      <c r="K181" s="242"/>
      <c r="L181" s="242"/>
      <c r="M181" s="242"/>
    </row>
    <row r="182" spans="1:13" s="187" customFormat="1" x14ac:dyDescent="0.2">
      <c r="A182" s="242"/>
      <c r="B182" s="242"/>
      <c r="C182" s="242"/>
      <c r="D182" s="262"/>
      <c r="E182" s="263"/>
      <c r="F182" s="264"/>
      <c r="G182" s="265"/>
      <c r="H182" s="265"/>
      <c r="I182" s="266"/>
      <c r="J182" s="242"/>
      <c r="K182" s="242"/>
      <c r="L182" s="242"/>
      <c r="M182" s="242"/>
    </row>
    <row r="183" spans="1:13" s="187" customFormat="1" x14ac:dyDescent="0.2">
      <c r="A183" s="242"/>
      <c r="B183" s="242"/>
      <c r="C183" s="242"/>
      <c r="D183" s="262"/>
      <c r="E183" s="263"/>
      <c r="F183" s="264"/>
      <c r="G183" s="265"/>
      <c r="H183" s="265"/>
      <c r="I183" s="266"/>
      <c r="J183" s="242"/>
      <c r="K183" s="242"/>
      <c r="L183" s="242"/>
      <c r="M183" s="242"/>
    </row>
    <row r="184" spans="1:13" s="187" customFormat="1" x14ac:dyDescent="0.2">
      <c r="A184" s="242"/>
      <c r="B184" s="242"/>
      <c r="C184" s="242"/>
      <c r="D184" s="242"/>
      <c r="E184" s="263"/>
      <c r="F184" s="264"/>
      <c r="G184" s="270"/>
      <c r="H184" s="270"/>
      <c r="I184" s="242"/>
      <c r="J184" s="242"/>
      <c r="K184" s="242"/>
      <c r="L184" s="242"/>
      <c r="M184" s="242"/>
    </row>
    <row r="185" spans="1:13" s="187" customFormat="1" x14ac:dyDescent="0.2">
      <c r="A185" s="242"/>
      <c r="B185" s="242"/>
      <c r="C185" s="242"/>
      <c r="D185" s="242"/>
      <c r="E185" s="263"/>
      <c r="F185" s="264"/>
      <c r="G185" s="270"/>
      <c r="H185" s="270"/>
      <c r="I185" s="242"/>
      <c r="J185" s="242"/>
      <c r="K185" s="242"/>
      <c r="L185" s="242"/>
      <c r="M185" s="242"/>
    </row>
    <row r="186" spans="1:13" s="187" customFormat="1" x14ac:dyDescent="0.2">
      <c r="A186" s="242"/>
      <c r="B186" s="242"/>
      <c r="C186" s="242"/>
      <c r="D186" s="242"/>
      <c r="E186" s="263"/>
      <c r="F186" s="264"/>
      <c r="G186" s="270"/>
      <c r="H186" s="270"/>
      <c r="I186" s="242"/>
      <c r="J186" s="242"/>
      <c r="K186" s="242"/>
      <c r="L186" s="242"/>
      <c r="M186" s="242"/>
    </row>
    <row r="187" spans="1:13" s="187" customFormat="1" x14ac:dyDescent="0.2">
      <c r="A187" s="242"/>
      <c r="B187" s="242"/>
      <c r="C187" s="242"/>
      <c r="D187" s="242"/>
      <c r="E187" s="263"/>
      <c r="F187" s="264"/>
      <c r="G187" s="270"/>
      <c r="H187" s="270"/>
      <c r="I187" s="242"/>
      <c r="J187" s="242"/>
      <c r="K187" s="242"/>
      <c r="L187" s="242"/>
      <c r="M187" s="242"/>
    </row>
    <row r="188" spans="1:13" s="187" customFormat="1" x14ac:dyDescent="0.2">
      <c r="E188" s="244"/>
      <c r="F188" s="189"/>
      <c r="G188" s="260"/>
      <c r="H188" s="260"/>
    </row>
    <row r="189" spans="1:13" s="187" customFormat="1" x14ac:dyDescent="0.2">
      <c r="E189" s="244"/>
      <c r="F189" s="189"/>
      <c r="G189" s="260"/>
      <c r="H189" s="260"/>
    </row>
    <row r="190" spans="1:13" s="187" customFormat="1" x14ac:dyDescent="0.2">
      <c r="E190" s="244"/>
      <c r="F190" s="189"/>
      <c r="G190" s="260"/>
      <c r="H190" s="260"/>
    </row>
    <row r="191" spans="1:13" s="187" customFormat="1" x14ac:dyDescent="0.2">
      <c r="E191" s="244"/>
      <c r="F191" s="189"/>
      <c r="G191" s="260"/>
      <c r="H191" s="260"/>
    </row>
    <row r="192" spans="1:13" s="187" customFormat="1" x14ac:dyDescent="0.2">
      <c r="E192" s="244"/>
      <c r="F192" s="189"/>
      <c r="G192" s="260"/>
      <c r="H192" s="260"/>
    </row>
    <row r="193" spans="5:8" s="187" customFormat="1" x14ac:dyDescent="0.2">
      <c r="E193" s="244"/>
      <c r="F193" s="189"/>
      <c r="G193" s="260"/>
      <c r="H193" s="260"/>
    </row>
    <row r="194" spans="5:8" s="187" customFormat="1" x14ac:dyDescent="0.2">
      <c r="E194" s="244"/>
      <c r="F194" s="189"/>
      <c r="G194" s="260"/>
      <c r="H194" s="260"/>
    </row>
    <row r="195" spans="5:8" s="187" customFormat="1" x14ac:dyDescent="0.2">
      <c r="E195" s="244"/>
      <c r="F195" s="189"/>
      <c r="G195" s="260"/>
      <c r="H195" s="260"/>
    </row>
    <row r="196" spans="5:8" s="187" customFormat="1" x14ac:dyDescent="0.2">
      <c r="E196" s="244"/>
      <c r="F196" s="189"/>
      <c r="G196" s="260"/>
      <c r="H196" s="260"/>
    </row>
    <row r="197" spans="5:8" s="187" customFormat="1" x14ac:dyDescent="0.2">
      <c r="E197" s="244"/>
      <c r="F197" s="189"/>
      <c r="G197" s="260"/>
      <c r="H197" s="260"/>
    </row>
    <row r="198" spans="5:8" s="187" customFormat="1" x14ac:dyDescent="0.2">
      <c r="E198" s="244"/>
      <c r="F198" s="189"/>
      <c r="G198" s="260"/>
      <c r="H198" s="260"/>
    </row>
    <row r="199" spans="5:8" s="187" customFormat="1" x14ac:dyDescent="0.2">
      <c r="E199" s="244"/>
      <c r="F199" s="189"/>
      <c r="G199" s="260"/>
      <c r="H199" s="260"/>
    </row>
    <row r="200" spans="5:8" s="187" customFormat="1" x14ac:dyDescent="0.2">
      <c r="E200" s="244"/>
      <c r="F200" s="189"/>
      <c r="G200" s="260"/>
      <c r="H200" s="260"/>
    </row>
    <row r="201" spans="5:8" s="187" customFormat="1" x14ac:dyDescent="0.2">
      <c r="E201" s="244"/>
      <c r="F201" s="189"/>
      <c r="G201" s="260"/>
      <c r="H201" s="260"/>
    </row>
    <row r="202" spans="5:8" s="187" customFormat="1" x14ac:dyDescent="0.2">
      <c r="E202" s="244"/>
      <c r="F202" s="189"/>
      <c r="G202" s="260"/>
      <c r="H202" s="260"/>
    </row>
    <row r="203" spans="5:8" s="187" customFormat="1" x14ac:dyDescent="0.2">
      <c r="E203" s="244"/>
      <c r="F203" s="189"/>
      <c r="G203" s="260"/>
      <c r="H203" s="260"/>
    </row>
    <row r="204" spans="5:8" s="187" customFormat="1" x14ac:dyDescent="0.2">
      <c r="E204" s="244"/>
      <c r="F204" s="189"/>
      <c r="G204" s="260"/>
      <c r="H204" s="260"/>
    </row>
    <row r="205" spans="5:8" s="187" customFormat="1" x14ac:dyDescent="0.2">
      <c r="E205" s="244"/>
      <c r="F205" s="189"/>
      <c r="G205" s="260"/>
      <c r="H205" s="260"/>
    </row>
    <row r="206" spans="5:8" s="187" customFormat="1" x14ac:dyDescent="0.2">
      <c r="E206" s="244"/>
      <c r="F206" s="189"/>
      <c r="G206" s="260"/>
      <c r="H206" s="260"/>
    </row>
    <row r="207" spans="5:8" s="187" customFormat="1" x14ac:dyDescent="0.2">
      <c r="E207" s="244"/>
      <c r="F207" s="189"/>
      <c r="G207" s="260"/>
      <c r="H207" s="260"/>
    </row>
    <row r="208" spans="5:8" s="187" customFormat="1" x14ac:dyDescent="0.2">
      <c r="E208" s="244"/>
      <c r="F208" s="189"/>
      <c r="G208" s="260"/>
      <c r="H208" s="260"/>
    </row>
    <row r="209" spans="5:8" s="187" customFormat="1" x14ac:dyDescent="0.2">
      <c r="E209" s="244"/>
      <c r="F209" s="189"/>
      <c r="G209" s="260"/>
      <c r="H209" s="260"/>
    </row>
    <row r="210" spans="5:8" s="187" customFormat="1" x14ac:dyDescent="0.2">
      <c r="E210" s="244"/>
      <c r="F210" s="189"/>
      <c r="G210" s="260"/>
      <c r="H210" s="260"/>
    </row>
    <row r="211" spans="5:8" s="187" customFormat="1" x14ac:dyDescent="0.2">
      <c r="E211" s="244"/>
      <c r="F211" s="189"/>
      <c r="G211" s="260"/>
      <c r="H211" s="260"/>
    </row>
    <row r="212" spans="5:8" s="187" customFormat="1" x14ac:dyDescent="0.2">
      <c r="E212" s="244"/>
      <c r="F212" s="189"/>
      <c r="G212" s="260"/>
      <c r="H212" s="260"/>
    </row>
    <row r="213" spans="5:8" s="187" customFormat="1" x14ac:dyDescent="0.2">
      <c r="E213" s="244"/>
      <c r="F213" s="189"/>
      <c r="G213" s="260"/>
      <c r="H213" s="260"/>
    </row>
    <row r="214" spans="5:8" s="187" customFormat="1" x14ac:dyDescent="0.2">
      <c r="E214" s="244"/>
      <c r="F214" s="189"/>
      <c r="G214" s="260"/>
      <c r="H214" s="260"/>
    </row>
    <row r="215" spans="5:8" s="187" customFormat="1" x14ac:dyDescent="0.2">
      <c r="E215" s="244"/>
      <c r="F215" s="189"/>
      <c r="G215" s="260"/>
      <c r="H215" s="260"/>
    </row>
    <row r="216" spans="5:8" s="187" customFormat="1" x14ac:dyDescent="0.2">
      <c r="E216" s="244"/>
      <c r="F216" s="189"/>
      <c r="G216" s="260"/>
      <c r="H216" s="260"/>
    </row>
    <row r="217" spans="5:8" s="187" customFormat="1" x14ac:dyDescent="0.2">
      <c r="E217" s="244"/>
      <c r="F217" s="189"/>
      <c r="G217" s="260"/>
      <c r="H217" s="260"/>
    </row>
    <row r="218" spans="5:8" s="187" customFormat="1" x14ac:dyDescent="0.2">
      <c r="E218" s="244"/>
      <c r="F218" s="189"/>
      <c r="G218" s="260"/>
      <c r="H218" s="260"/>
    </row>
    <row r="219" spans="5:8" s="187" customFormat="1" x14ac:dyDescent="0.2">
      <c r="E219" s="244"/>
      <c r="F219" s="189"/>
      <c r="G219" s="260"/>
      <c r="H219" s="260"/>
    </row>
    <row r="220" spans="5:8" s="187" customFormat="1" x14ac:dyDescent="0.2">
      <c r="E220" s="244"/>
      <c r="F220" s="189"/>
      <c r="G220" s="260"/>
      <c r="H220" s="260"/>
    </row>
    <row r="221" spans="5:8" s="187" customFormat="1" x14ac:dyDescent="0.2">
      <c r="E221" s="244"/>
      <c r="F221" s="189"/>
      <c r="G221" s="260"/>
      <c r="H221" s="260"/>
    </row>
    <row r="222" spans="5:8" s="187" customFormat="1" x14ac:dyDescent="0.2">
      <c r="E222" s="244"/>
      <c r="F222" s="189"/>
      <c r="G222" s="260"/>
      <c r="H222" s="260"/>
    </row>
    <row r="223" spans="5:8" s="187" customFormat="1" x14ac:dyDescent="0.2">
      <c r="E223" s="244"/>
      <c r="F223" s="189"/>
      <c r="G223" s="260"/>
      <c r="H223" s="260"/>
    </row>
    <row r="224" spans="5:8" s="187" customFormat="1" x14ac:dyDescent="0.2">
      <c r="E224" s="244"/>
      <c r="F224" s="189"/>
      <c r="G224" s="260"/>
      <c r="H224" s="260"/>
    </row>
    <row r="225" spans="5:8" s="187" customFormat="1" x14ac:dyDescent="0.2">
      <c r="E225" s="244"/>
      <c r="F225" s="189"/>
      <c r="G225" s="260"/>
      <c r="H225" s="260"/>
    </row>
    <row r="226" spans="5:8" s="187" customFormat="1" x14ac:dyDescent="0.2">
      <c r="E226" s="244"/>
      <c r="F226" s="189"/>
      <c r="G226" s="260"/>
      <c r="H226" s="260"/>
    </row>
    <row r="227" spans="5:8" s="187" customFormat="1" x14ac:dyDescent="0.2">
      <c r="E227" s="244"/>
      <c r="F227" s="189"/>
      <c r="G227" s="260"/>
      <c r="H227" s="260"/>
    </row>
    <row r="228" spans="5:8" s="187" customFormat="1" x14ac:dyDescent="0.2">
      <c r="E228" s="244"/>
      <c r="F228" s="189"/>
      <c r="G228" s="260"/>
      <c r="H228" s="260"/>
    </row>
    <row r="229" spans="5:8" s="187" customFormat="1" x14ac:dyDescent="0.2">
      <c r="E229" s="244"/>
      <c r="F229" s="189"/>
      <c r="G229" s="260"/>
      <c r="H229" s="260"/>
    </row>
    <row r="230" spans="5:8" s="187" customFormat="1" x14ac:dyDescent="0.2">
      <c r="E230" s="244"/>
      <c r="F230" s="189"/>
      <c r="G230" s="260"/>
      <c r="H230" s="260"/>
    </row>
    <row r="231" spans="5:8" s="187" customFormat="1" x14ac:dyDescent="0.2">
      <c r="E231" s="244"/>
      <c r="F231" s="189"/>
      <c r="G231" s="260"/>
      <c r="H231" s="260"/>
    </row>
    <row r="232" spans="5:8" s="187" customFormat="1" x14ac:dyDescent="0.2">
      <c r="E232" s="244"/>
      <c r="F232" s="189"/>
      <c r="G232" s="260"/>
      <c r="H232" s="260"/>
    </row>
    <row r="233" spans="5:8" s="187" customFormat="1" x14ac:dyDescent="0.2">
      <c r="E233" s="244"/>
      <c r="F233" s="189"/>
      <c r="G233" s="260"/>
      <c r="H233" s="260"/>
    </row>
    <row r="234" spans="5:8" s="187" customFormat="1" x14ac:dyDescent="0.2">
      <c r="E234" s="244"/>
      <c r="F234" s="189"/>
      <c r="G234" s="260"/>
      <c r="H234" s="260"/>
    </row>
    <row r="235" spans="5:8" s="187" customFormat="1" x14ac:dyDescent="0.2">
      <c r="E235" s="244"/>
      <c r="F235" s="189"/>
      <c r="G235" s="260"/>
      <c r="H235" s="260"/>
    </row>
    <row r="236" spans="5:8" s="187" customFormat="1" x14ac:dyDescent="0.2">
      <c r="E236" s="244"/>
      <c r="F236" s="189"/>
      <c r="G236" s="260"/>
      <c r="H236" s="260"/>
    </row>
    <row r="237" spans="5:8" s="187" customFormat="1" x14ac:dyDescent="0.2">
      <c r="E237" s="244"/>
      <c r="F237" s="189"/>
      <c r="G237" s="260"/>
      <c r="H237" s="260"/>
    </row>
    <row r="238" spans="5:8" s="187" customFormat="1" x14ac:dyDescent="0.2">
      <c r="E238" s="244"/>
      <c r="F238" s="189"/>
      <c r="G238" s="260"/>
      <c r="H238" s="260"/>
    </row>
    <row r="239" spans="5:8" s="187" customFormat="1" x14ac:dyDescent="0.2">
      <c r="E239" s="244"/>
      <c r="F239" s="189"/>
      <c r="G239" s="260"/>
      <c r="H239" s="260"/>
    </row>
    <row r="240" spans="5:8" s="187" customFormat="1" x14ac:dyDescent="0.2">
      <c r="E240" s="244"/>
      <c r="F240" s="189"/>
      <c r="G240" s="260"/>
      <c r="H240" s="260"/>
    </row>
    <row r="241" spans="5:8" s="187" customFormat="1" x14ac:dyDescent="0.2">
      <c r="E241" s="244"/>
      <c r="F241" s="189"/>
      <c r="G241" s="260"/>
      <c r="H241" s="260"/>
    </row>
    <row r="242" spans="5:8" s="187" customFormat="1" x14ac:dyDescent="0.2">
      <c r="E242" s="244"/>
      <c r="F242" s="189"/>
      <c r="G242" s="260"/>
      <c r="H242" s="260"/>
    </row>
    <row r="243" spans="5:8" s="187" customFormat="1" x14ac:dyDescent="0.2">
      <c r="E243" s="244"/>
      <c r="F243" s="189"/>
      <c r="G243" s="260"/>
      <c r="H243" s="260"/>
    </row>
    <row r="244" spans="5:8" s="187" customFormat="1" x14ac:dyDescent="0.2">
      <c r="E244" s="244"/>
      <c r="F244" s="189"/>
      <c r="G244" s="260"/>
      <c r="H244" s="260"/>
    </row>
    <row r="245" spans="5:8" s="187" customFormat="1" x14ac:dyDescent="0.2">
      <c r="E245" s="244"/>
      <c r="F245" s="189"/>
      <c r="G245" s="260"/>
      <c r="H245" s="260"/>
    </row>
    <row r="246" spans="5:8" s="187" customFormat="1" x14ac:dyDescent="0.2">
      <c r="E246" s="244"/>
      <c r="F246" s="189"/>
      <c r="G246" s="260"/>
      <c r="H246" s="260"/>
    </row>
    <row r="247" spans="5:8" s="187" customFormat="1" x14ac:dyDescent="0.2">
      <c r="E247" s="244"/>
      <c r="F247" s="189"/>
      <c r="G247" s="260"/>
      <c r="H247" s="260"/>
    </row>
    <row r="248" spans="5:8" s="187" customFormat="1" x14ac:dyDescent="0.2">
      <c r="E248" s="244"/>
      <c r="F248" s="189"/>
      <c r="G248" s="260"/>
      <c r="H248" s="260"/>
    </row>
    <row r="249" spans="5:8" s="187" customFormat="1" x14ac:dyDescent="0.2">
      <c r="E249" s="244"/>
      <c r="F249" s="189"/>
      <c r="G249" s="260"/>
      <c r="H249" s="260"/>
    </row>
    <row r="250" spans="5:8" s="187" customFormat="1" x14ac:dyDescent="0.2">
      <c r="E250" s="244"/>
      <c r="F250" s="189"/>
      <c r="G250" s="260"/>
      <c r="H250" s="260"/>
    </row>
    <row r="251" spans="5:8" s="187" customFormat="1" x14ac:dyDescent="0.2">
      <c r="E251" s="244"/>
      <c r="F251" s="189"/>
      <c r="G251" s="260"/>
      <c r="H251" s="260"/>
    </row>
    <row r="252" spans="5:8" s="187" customFormat="1" x14ac:dyDescent="0.2">
      <c r="E252" s="244"/>
      <c r="F252" s="189"/>
      <c r="G252" s="260"/>
      <c r="H252" s="260"/>
    </row>
    <row r="253" spans="5:8" s="187" customFormat="1" x14ac:dyDescent="0.2">
      <c r="E253" s="244"/>
      <c r="F253" s="189"/>
      <c r="G253" s="260"/>
      <c r="H253" s="260"/>
    </row>
    <row r="254" spans="5:8" s="187" customFormat="1" x14ac:dyDescent="0.2">
      <c r="E254" s="244"/>
      <c r="F254" s="189"/>
      <c r="G254" s="260"/>
      <c r="H254" s="260"/>
    </row>
    <row r="255" spans="5:8" s="187" customFormat="1" x14ac:dyDescent="0.2">
      <c r="E255" s="244"/>
      <c r="F255" s="189"/>
      <c r="G255" s="260"/>
      <c r="H255" s="260"/>
    </row>
    <row r="256" spans="5:8" s="187" customFormat="1" x14ac:dyDescent="0.2">
      <c r="E256" s="244"/>
      <c r="F256" s="189"/>
      <c r="G256" s="260"/>
      <c r="H256" s="260"/>
    </row>
    <row r="257" spans="5:8" s="187" customFormat="1" x14ac:dyDescent="0.2">
      <c r="E257" s="244"/>
      <c r="F257" s="189"/>
      <c r="G257" s="260"/>
      <c r="H257" s="260"/>
    </row>
    <row r="258" spans="5:8" s="187" customFormat="1" x14ac:dyDescent="0.2">
      <c r="E258" s="244"/>
      <c r="F258" s="189"/>
      <c r="G258" s="260"/>
      <c r="H258" s="260"/>
    </row>
    <row r="259" spans="5:8" s="187" customFormat="1" x14ac:dyDescent="0.2">
      <c r="E259" s="244"/>
      <c r="F259" s="189"/>
      <c r="G259" s="260"/>
      <c r="H259" s="260"/>
    </row>
    <row r="260" spans="5:8" s="187" customFormat="1" x14ac:dyDescent="0.2">
      <c r="E260" s="244"/>
      <c r="F260" s="189"/>
      <c r="G260" s="260"/>
      <c r="H260" s="260"/>
    </row>
    <row r="261" spans="5:8" s="187" customFormat="1" x14ac:dyDescent="0.2">
      <c r="E261" s="244"/>
      <c r="F261" s="189"/>
      <c r="G261" s="260"/>
      <c r="H261" s="260"/>
    </row>
    <row r="262" spans="5:8" s="187" customFormat="1" x14ac:dyDescent="0.2">
      <c r="E262" s="244"/>
      <c r="F262" s="189"/>
      <c r="G262" s="260"/>
      <c r="H262" s="260"/>
    </row>
    <row r="263" spans="5:8" s="187" customFormat="1" x14ac:dyDescent="0.2">
      <c r="E263" s="244"/>
      <c r="F263" s="189"/>
      <c r="G263" s="260"/>
      <c r="H263" s="260"/>
    </row>
    <row r="264" spans="5:8" s="187" customFormat="1" x14ac:dyDescent="0.2">
      <c r="E264" s="244"/>
      <c r="F264" s="189"/>
      <c r="G264" s="260"/>
      <c r="H264" s="260"/>
    </row>
    <row r="265" spans="5:8" s="187" customFormat="1" x14ac:dyDescent="0.2">
      <c r="E265" s="244"/>
      <c r="F265" s="189"/>
      <c r="G265" s="260"/>
      <c r="H265" s="260"/>
    </row>
    <row r="266" spans="5:8" s="187" customFormat="1" x14ac:dyDescent="0.2">
      <c r="E266" s="244"/>
      <c r="F266" s="189"/>
      <c r="G266" s="260"/>
      <c r="H266" s="260"/>
    </row>
    <row r="267" spans="5:8" s="187" customFormat="1" x14ac:dyDescent="0.2">
      <c r="E267" s="244"/>
      <c r="F267" s="189"/>
      <c r="G267" s="260"/>
      <c r="H267" s="260"/>
    </row>
    <row r="268" spans="5:8" s="187" customFormat="1" x14ac:dyDescent="0.2">
      <c r="E268" s="244"/>
      <c r="F268" s="189"/>
      <c r="G268" s="260"/>
      <c r="H268" s="260"/>
    </row>
    <row r="269" spans="5:8" s="187" customFormat="1" x14ac:dyDescent="0.2">
      <c r="E269" s="244"/>
      <c r="F269" s="189"/>
      <c r="G269" s="260"/>
      <c r="H269" s="260"/>
    </row>
    <row r="270" spans="5:8" s="187" customFormat="1" x14ac:dyDescent="0.2">
      <c r="E270" s="244"/>
      <c r="F270" s="189"/>
      <c r="G270" s="260"/>
      <c r="H270" s="260"/>
    </row>
    <row r="271" spans="5:8" s="187" customFormat="1" x14ac:dyDescent="0.2">
      <c r="E271" s="244"/>
      <c r="F271" s="189"/>
      <c r="G271" s="260"/>
      <c r="H271" s="260"/>
    </row>
    <row r="272" spans="5:8" s="187" customFormat="1" x14ac:dyDescent="0.2">
      <c r="E272" s="244"/>
      <c r="F272" s="189"/>
      <c r="G272" s="260"/>
      <c r="H272" s="260"/>
    </row>
    <row r="273" spans="5:8" s="187" customFormat="1" x14ac:dyDescent="0.2">
      <c r="E273" s="244"/>
      <c r="F273" s="189"/>
      <c r="G273" s="260"/>
      <c r="H273" s="260"/>
    </row>
    <row r="274" spans="5:8" s="187" customFormat="1" x14ac:dyDescent="0.2">
      <c r="E274" s="244"/>
      <c r="F274" s="189"/>
      <c r="G274" s="260"/>
      <c r="H274" s="260"/>
    </row>
    <row r="275" spans="5:8" s="187" customFormat="1" x14ac:dyDescent="0.2">
      <c r="E275" s="244"/>
      <c r="F275" s="189"/>
      <c r="G275" s="260"/>
      <c r="H275" s="260"/>
    </row>
    <row r="276" spans="5:8" s="187" customFormat="1" x14ac:dyDescent="0.2">
      <c r="E276" s="244"/>
      <c r="F276" s="189"/>
      <c r="G276" s="260"/>
      <c r="H276" s="260"/>
    </row>
    <row r="277" spans="5:8" s="187" customFormat="1" x14ac:dyDescent="0.2">
      <c r="E277" s="244"/>
      <c r="F277" s="189"/>
      <c r="G277" s="260"/>
      <c r="H277" s="260"/>
    </row>
    <row r="278" spans="5:8" s="187" customFormat="1" x14ac:dyDescent="0.2">
      <c r="E278" s="244"/>
      <c r="F278" s="189"/>
      <c r="G278" s="260"/>
      <c r="H278" s="260"/>
    </row>
    <row r="279" spans="5:8" s="187" customFormat="1" x14ac:dyDescent="0.2">
      <c r="E279" s="244"/>
      <c r="F279" s="189"/>
      <c r="G279" s="260"/>
      <c r="H279" s="260"/>
    </row>
    <row r="280" spans="5:8" s="187" customFormat="1" x14ac:dyDescent="0.2">
      <c r="E280" s="244"/>
      <c r="F280" s="189"/>
      <c r="G280" s="260"/>
      <c r="H280" s="260"/>
    </row>
    <row r="281" spans="5:8" s="187" customFormat="1" x14ac:dyDescent="0.2">
      <c r="E281" s="244"/>
      <c r="F281" s="189"/>
      <c r="G281" s="260"/>
      <c r="H281" s="260"/>
    </row>
    <row r="282" spans="5:8" s="187" customFormat="1" x14ac:dyDescent="0.2">
      <c r="E282" s="244"/>
      <c r="F282" s="189"/>
      <c r="G282" s="260"/>
      <c r="H282" s="260"/>
    </row>
    <row r="283" spans="5:8" s="187" customFormat="1" x14ac:dyDescent="0.2">
      <c r="E283" s="244"/>
      <c r="F283" s="189"/>
      <c r="G283" s="260"/>
      <c r="H283" s="260"/>
    </row>
    <row r="284" spans="5:8" s="187" customFormat="1" x14ac:dyDescent="0.2">
      <c r="E284" s="244"/>
      <c r="F284" s="189"/>
      <c r="G284" s="260"/>
      <c r="H284" s="260"/>
    </row>
    <row r="285" spans="5:8" s="187" customFormat="1" x14ac:dyDescent="0.2">
      <c r="E285" s="244"/>
      <c r="F285" s="189"/>
      <c r="G285" s="260"/>
      <c r="H285" s="260"/>
    </row>
    <row r="286" spans="5:8" s="187" customFormat="1" x14ac:dyDescent="0.2">
      <c r="E286" s="244"/>
      <c r="F286" s="189"/>
      <c r="G286" s="260"/>
      <c r="H286" s="260"/>
    </row>
    <row r="287" spans="5:8" s="187" customFormat="1" x14ac:dyDescent="0.2">
      <c r="E287" s="244"/>
      <c r="F287" s="189"/>
      <c r="G287" s="260"/>
      <c r="H287" s="260"/>
    </row>
    <row r="288" spans="5:8" s="187" customFormat="1" x14ac:dyDescent="0.2">
      <c r="E288" s="244"/>
      <c r="F288" s="189"/>
      <c r="G288" s="260"/>
      <c r="H288" s="260"/>
    </row>
    <row r="289" spans="5:8" s="187" customFormat="1" x14ac:dyDescent="0.2">
      <c r="E289" s="244"/>
      <c r="F289" s="189"/>
      <c r="G289" s="260"/>
      <c r="H289" s="260"/>
    </row>
    <row r="290" spans="5:8" s="187" customFormat="1" x14ac:dyDescent="0.2">
      <c r="E290" s="244"/>
      <c r="F290" s="189"/>
      <c r="G290" s="260"/>
      <c r="H290" s="260"/>
    </row>
    <row r="291" spans="5:8" s="187" customFormat="1" x14ac:dyDescent="0.2">
      <c r="E291" s="244"/>
      <c r="F291" s="189"/>
      <c r="G291" s="260"/>
      <c r="H291" s="260"/>
    </row>
    <row r="292" spans="5:8" s="187" customFormat="1" x14ac:dyDescent="0.2">
      <c r="E292" s="244"/>
      <c r="F292" s="189"/>
      <c r="G292" s="260"/>
      <c r="H292" s="260"/>
    </row>
    <row r="293" spans="5:8" s="187" customFormat="1" x14ac:dyDescent="0.2">
      <c r="E293" s="244"/>
      <c r="F293" s="189"/>
      <c r="G293" s="260"/>
      <c r="H293" s="260"/>
    </row>
    <row r="294" spans="5:8" s="187" customFormat="1" x14ac:dyDescent="0.2">
      <c r="E294" s="244"/>
      <c r="F294" s="189"/>
      <c r="G294" s="260"/>
      <c r="H294" s="260"/>
    </row>
    <row r="295" spans="5:8" s="187" customFormat="1" x14ac:dyDescent="0.2">
      <c r="E295" s="244"/>
      <c r="F295" s="189"/>
      <c r="G295" s="260"/>
      <c r="H295" s="260"/>
    </row>
    <row r="296" spans="5:8" s="187" customFormat="1" x14ac:dyDescent="0.2">
      <c r="E296" s="244"/>
      <c r="F296" s="189"/>
      <c r="G296" s="260"/>
      <c r="H296" s="260"/>
    </row>
    <row r="297" spans="5:8" s="187" customFormat="1" x14ac:dyDescent="0.2">
      <c r="E297" s="244"/>
      <c r="F297" s="189"/>
      <c r="G297" s="260"/>
      <c r="H297" s="260"/>
    </row>
    <row r="298" spans="5:8" s="187" customFormat="1" x14ac:dyDescent="0.2">
      <c r="E298" s="244"/>
      <c r="F298" s="189"/>
      <c r="G298" s="260"/>
      <c r="H298" s="260"/>
    </row>
    <row r="299" spans="5:8" s="187" customFormat="1" x14ac:dyDescent="0.2">
      <c r="E299" s="244"/>
      <c r="F299" s="189"/>
      <c r="G299" s="260"/>
      <c r="H299" s="260"/>
    </row>
    <row r="300" spans="5:8" s="187" customFormat="1" x14ac:dyDescent="0.2">
      <c r="E300" s="244"/>
      <c r="F300" s="189"/>
      <c r="G300" s="260"/>
      <c r="H300" s="260"/>
    </row>
    <row r="301" spans="5:8" s="187" customFormat="1" x14ac:dyDescent="0.2">
      <c r="E301" s="244"/>
      <c r="F301" s="189"/>
      <c r="G301" s="260"/>
      <c r="H301" s="260"/>
    </row>
    <row r="302" spans="5:8" s="187" customFormat="1" x14ac:dyDescent="0.2">
      <c r="E302" s="244"/>
      <c r="F302" s="189"/>
      <c r="G302" s="260"/>
      <c r="H302" s="260"/>
    </row>
    <row r="303" spans="5:8" s="187" customFormat="1" x14ac:dyDescent="0.2">
      <c r="E303" s="244"/>
      <c r="F303" s="189"/>
      <c r="G303" s="260"/>
      <c r="H303" s="260"/>
    </row>
    <row r="304" spans="5:8" s="187" customFormat="1" x14ac:dyDescent="0.2">
      <c r="E304" s="244"/>
      <c r="F304" s="189"/>
      <c r="G304" s="260"/>
      <c r="H304" s="260"/>
    </row>
    <row r="305" spans="5:8" s="187" customFormat="1" x14ac:dyDescent="0.2">
      <c r="E305" s="244"/>
      <c r="F305" s="189"/>
      <c r="G305" s="260"/>
      <c r="H305" s="260"/>
    </row>
    <row r="306" spans="5:8" s="187" customFormat="1" x14ac:dyDescent="0.2">
      <c r="E306" s="244"/>
      <c r="F306" s="189"/>
      <c r="G306" s="260"/>
      <c r="H306" s="260"/>
    </row>
    <row r="307" spans="5:8" s="187" customFormat="1" x14ac:dyDescent="0.2">
      <c r="E307" s="244"/>
      <c r="F307" s="189"/>
      <c r="G307" s="260"/>
      <c r="H307" s="260"/>
    </row>
    <row r="308" spans="5:8" s="187" customFormat="1" x14ac:dyDescent="0.2">
      <c r="E308" s="244"/>
      <c r="F308" s="189"/>
      <c r="G308" s="260"/>
      <c r="H308" s="260"/>
    </row>
    <row r="309" spans="5:8" s="187" customFormat="1" x14ac:dyDescent="0.2">
      <c r="E309" s="244"/>
      <c r="F309" s="189"/>
      <c r="G309" s="260"/>
      <c r="H309" s="260"/>
    </row>
    <row r="310" spans="5:8" s="187" customFormat="1" x14ac:dyDescent="0.2">
      <c r="E310" s="244"/>
      <c r="F310" s="189"/>
      <c r="G310" s="260"/>
      <c r="H310" s="260"/>
    </row>
    <row r="311" spans="5:8" s="187" customFormat="1" x14ac:dyDescent="0.2">
      <c r="E311" s="244"/>
      <c r="F311" s="189"/>
      <c r="G311" s="260"/>
      <c r="H311" s="260"/>
    </row>
    <row r="312" spans="5:8" s="187" customFormat="1" x14ac:dyDescent="0.2">
      <c r="E312" s="244"/>
      <c r="F312" s="189"/>
      <c r="G312" s="260"/>
      <c r="H312" s="260"/>
    </row>
    <row r="313" spans="5:8" s="187" customFormat="1" x14ac:dyDescent="0.2">
      <c r="E313" s="244"/>
      <c r="F313" s="189"/>
      <c r="G313" s="260"/>
      <c r="H313" s="260"/>
    </row>
    <row r="314" spans="5:8" s="187" customFormat="1" x14ac:dyDescent="0.2">
      <c r="E314" s="244"/>
      <c r="F314" s="189"/>
      <c r="G314" s="260"/>
      <c r="H314" s="260"/>
    </row>
    <row r="315" spans="5:8" s="187" customFormat="1" x14ac:dyDescent="0.2">
      <c r="E315" s="244"/>
      <c r="F315" s="189"/>
      <c r="G315" s="260"/>
      <c r="H315" s="260"/>
    </row>
    <row r="316" spans="5:8" s="187" customFormat="1" x14ac:dyDescent="0.2">
      <c r="E316" s="244"/>
      <c r="F316" s="189"/>
      <c r="G316" s="260"/>
      <c r="H316" s="260"/>
    </row>
    <row r="317" spans="5:8" s="187" customFormat="1" x14ac:dyDescent="0.2">
      <c r="E317" s="244"/>
      <c r="F317" s="189"/>
      <c r="G317" s="260"/>
      <c r="H317" s="260"/>
    </row>
    <row r="318" spans="5:8" s="187" customFormat="1" x14ac:dyDescent="0.2">
      <c r="E318" s="244"/>
      <c r="F318" s="189"/>
      <c r="G318" s="260"/>
      <c r="H318" s="260"/>
    </row>
    <row r="319" spans="5:8" s="187" customFormat="1" x14ac:dyDescent="0.2">
      <c r="E319" s="244"/>
      <c r="F319" s="189"/>
      <c r="G319" s="260"/>
      <c r="H319" s="260"/>
    </row>
    <row r="320" spans="5:8" s="187" customFormat="1" x14ac:dyDescent="0.2">
      <c r="E320" s="244"/>
      <c r="F320" s="189"/>
      <c r="G320" s="260"/>
      <c r="H320" s="260"/>
    </row>
    <row r="321" spans="5:8" s="187" customFormat="1" x14ac:dyDescent="0.2">
      <c r="E321" s="244"/>
      <c r="F321" s="189"/>
      <c r="G321" s="260"/>
      <c r="H321" s="260"/>
    </row>
    <row r="322" spans="5:8" s="187" customFormat="1" x14ac:dyDescent="0.2">
      <c r="E322" s="244"/>
      <c r="F322" s="189"/>
      <c r="G322" s="260"/>
      <c r="H322" s="260"/>
    </row>
    <row r="323" spans="5:8" s="187" customFormat="1" x14ac:dyDescent="0.2">
      <c r="E323" s="244"/>
      <c r="F323" s="189"/>
      <c r="G323" s="260"/>
      <c r="H323" s="260"/>
    </row>
    <row r="324" spans="5:8" s="187" customFormat="1" x14ac:dyDescent="0.2">
      <c r="E324" s="244"/>
      <c r="F324" s="189"/>
      <c r="G324" s="260"/>
      <c r="H324" s="260"/>
    </row>
    <row r="325" spans="5:8" s="187" customFormat="1" x14ac:dyDescent="0.2">
      <c r="E325" s="244"/>
      <c r="F325" s="189"/>
      <c r="G325" s="260"/>
      <c r="H325" s="260"/>
    </row>
    <row r="326" spans="5:8" s="187" customFormat="1" x14ac:dyDescent="0.2">
      <c r="E326" s="244"/>
      <c r="F326" s="189"/>
      <c r="G326" s="260"/>
      <c r="H326" s="260"/>
    </row>
    <row r="327" spans="5:8" s="187" customFormat="1" x14ac:dyDescent="0.2">
      <c r="E327" s="244"/>
      <c r="F327" s="189"/>
      <c r="G327" s="260"/>
      <c r="H327" s="260"/>
    </row>
    <row r="328" spans="5:8" s="187" customFormat="1" x14ac:dyDescent="0.2">
      <c r="E328" s="244"/>
      <c r="F328" s="189"/>
      <c r="G328" s="260"/>
      <c r="H328" s="260"/>
    </row>
    <row r="329" spans="5:8" s="187" customFormat="1" x14ac:dyDescent="0.2">
      <c r="E329" s="244"/>
      <c r="F329" s="189"/>
      <c r="G329" s="260"/>
      <c r="H329" s="260"/>
    </row>
    <row r="330" spans="5:8" s="187" customFormat="1" x14ac:dyDescent="0.2">
      <c r="E330" s="244"/>
      <c r="F330" s="189"/>
      <c r="G330" s="260"/>
      <c r="H330" s="260"/>
    </row>
    <row r="331" spans="5:8" s="187" customFormat="1" x14ac:dyDescent="0.2">
      <c r="E331" s="244"/>
      <c r="F331" s="189"/>
      <c r="G331" s="260"/>
      <c r="H331" s="260"/>
    </row>
    <row r="332" spans="5:8" s="187" customFormat="1" x14ac:dyDescent="0.2">
      <c r="E332" s="244"/>
      <c r="F332" s="189"/>
      <c r="G332" s="260"/>
      <c r="H332" s="260"/>
    </row>
    <row r="333" spans="5:8" s="187" customFormat="1" x14ac:dyDescent="0.2">
      <c r="E333" s="244"/>
      <c r="F333" s="189"/>
      <c r="G333" s="260"/>
      <c r="H333" s="260"/>
    </row>
    <row r="334" spans="5:8" s="187" customFormat="1" x14ac:dyDescent="0.2">
      <c r="E334" s="244"/>
      <c r="F334" s="189"/>
      <c r="G334" s="260"/>
      <c r="H334" s="260"/>
    </row>
    <row r="335" spans="5:8" s="187" customFormat="1" x14ac:dyDescent="0.2">
      <c r="E335" s="244"/>
      <c r="F335" s="189"/>
      <c r="G335" s="260"/>
      <c r="H335" s="260"/>
    </row>
    <row r="336" spans="5:8" s="187" customFormat="1" x14ac:dyDescent="0.2">
      <c r="E336" s="244"/>
      <c r="F336" s="189"/>
      <c r="G336" s="260"/>
      <c r="H336" s="260"/>
    </row>
    <row r="337" spans="5:8" s="187" customFormat="1" x14ac:dyDescent="0.2">
      <c r="E337" s="244"/>
      <c r="F337" s="189"/>
      <c r="G337" s="260"/>
      <c r="H337" s="260"/>
    </row>
    <row r="338" spans="5:8" s="187" customFormat="1" x14ac:dyDescent="0.2">
      <c r="E338" s="244"/>
      <c r="F338" s="189"/>
      <c r="G338" s="260"/>
      <c r="H338" s="260"/>
    </row>
    <row r="339" spans="5:8" s="187" customFormat="1" x14ac:dyDescent="0.2">
      <c r="E339" s="244"/>
      <c r="F339" s="189"/>
      <c r="G339" s="260"/>
      <c r="H339" s="260"/>
    </row>
    <row r="340" spans="5:8" s="187" customFormat="1" x14ac:dyDescent="0.2">
      <c r="E340" s="244"/>
      <c r="F340" s="189"/>
      <c r="G340" s="260"/>
      <c r="H340" s="260"/>
    </row>
    <row r="341" spans="5:8" s="187" customFormat="1" x14ac:dyDescent="0.2">
      <c r="E341" s="244"/>
      <c r="F341" s="189"/>
      <c r="G341" s="260"/>
      <c r="H341" s="260"/>
    </row>
    <row r="342" spans="5:8" s="187" customFormat="1" x14ac:dyDescent="0.2">
      <c r="E342" s="244"/>
      <c r="F342" s="189"/>
      <c r="G342" s="260"/>
      <c r="H342" s="260"/>
    </row>
    <row r="343" spans="5:8" s="187" customFormat="1" x14ac:dyDescent="0.2">
      <c r="E343" s="244"/>
      <c r="F343" s="189"/>
      <c r="G343" s="260"/>
      <c r="H343" s="260"/>
    </row>
    <row r="344" spans="5:8" s="187" customFormat="1" x14ac:dyDescent="0.2">
      <c r="E344" s="244"/>
      <c r="F344" s="189"/>
      <c r="G344" s="260"/>
      <c r="H344" s="260"/>
    </row>
    <row r="345" spans="5:8" s="187" customFormat="1" x14ac:dyDescent="0.2">
      <c r="E345" s="244"/>
      <c r="F345" s="189"/>
      <c r="G345" s="260"/>
      <c r="H345" s="260"/>
    </row>
    <row r="346" spans="5:8" s="187" customFormat="1" x14ac:dyDescent="0.2">
      <c r="E346" s="244"/>
      <c r="F346" s="189"/>
      <c r="G346" s="260"/>
      <c r="H346" s="260"/>
    </row>
    <row r="347" spans="5:8" s="187" customFormat="1" x14ac:dyDescent="0.2">
      <c r="E347" s="244"/>
      <c r="F347" s="189"/>
      <c r="G347" s="260"/>
      <c r="H347" s="260"/>
    </row>
    <row r="348" spans="5:8" s="187" customFormat="1" x14ac:dyDescent="0.2">
      <c r="E348" s="244"/>
      <c r="F348" s="189"/>
      <c r="G348" s="260"/>
      <c r="H348" s="260"/>
    </row>
    <row r="349" spans="5:8" s="187" customFormat="1" x14ac:dyDescent="0.2">
      <c r="E349" s="244"/>
      <c r="F349" s="189"/>
      <c r="G349" s="260"/>
      <c r="H349" s="260"/>
    </row>
    <row r="350" spans="5:8" s="187" customFormat="1" x14ac:dyDescent="0.2">
      <c r="E350" s="244"/>
      <c r="F350" s="189"/>
      <c r="G350" s="260"/>
      <c r="H350" s="260"/>
    </row>
    <row r="351" spans="5:8" s="187" customFormat="1" x14ac:dyDescent="0.2">
      <c r="E351" s="244"/>
      <c r="F351" s="189"/>
      <c r="G351" s="260"/>
      <c r="H351" s="260"/>
    </row>
    <row r="352" spans="5:8" s="187" customFormat="1" x14ac:dyDescent="0.2">
      <c r="E352" s="244"/>
      <c r="F352" s="189"/>
      <c r="G352" s="260"/>
      <c r="H352" s="260"/>
    </row>
    <row r="353" spans="5:8" s="187" customFormat="1" x14ac:dyDescent="0.2">
      <c r="E353" s="244"/>
      <c r="F353" s="189"/>
      <c r="G353" s="260"/>
      <c r="H353" s="260"/>
    </row>
    <row r="354" spans="5:8" s="187" customFormat="1" x14ac:dyDescent="0.2">
      <c r="E354" s="244"/>
      <c r="F354" s="189"/>
      <c r="G354" s="260"/>
      <c r="H354" s="260"/>
    </row>
    <row r="355" spans="5:8" s="187" customFormat="1" x14ac:dyDescent="0.2">
      <c r="E355" s="244"/>
      <c r="F355" s="189"/>
      <c r="G355" s="260"/>
      <c r="H355" s="260"/>
    </row>
    <row r="356" spans="5:8" s="187" customFormat="1" x14ac:dyDescent="0.2">
      <c r="E356" s="244"/>
      <c r="F356" s="189"/>
      <c r="G356" s="260"/>
      <c r="H356" s="260"/>
    </row>
    <row r="357" spans="5:8" s="187" customFormat="1" x14ac:dyDescent="0.2">
      <c r="E357" s="244"/>
      <c r="F357" s="189"/>
      <c r="G357" s="260"/>
      <c r="H357" s="260"/>
    </row>
    <row r="358" spans="5:8" s="187" customFormat="1" x14ac:dyDescent="0.2">
      <c r="E358" s="244"/>
      <c r="F358" s="189"/>
      <c r="G358" s="260"/>
      <c r="H358" s="260"/>
    </row>
    <row r="359" spans="5:8" s="187" customFormat="1" x14ac:dyDescent="0.2">
      <c r="E359" s="244"/>
      <c r="F359" s="189"/>
      <c r="G359" s="260"/>
      <c r="H359" s="260"/>
    </row>
    <row r="360" spans="5:8" s="187" customFormat="1" x14ac:dyDescent="0.2">
      <c r="E360" s="244"/>
      <c r="F360" s="189"/>
      <c r="G360" s="260"/>
      <c r="H360" s="260"/>
    </row>
    <row r="361" spans="5:8" s="187" customFormat="1" x14ac:dyDescent="0.2">
      <c r="E361" s="244"/>
      <c r="F361" s="189"/>
      <c r="G361" s="260"/>
      <c r="H361" s="260"/>
    </row>
    <row r="362" spans="5:8" s="187" customFormat="1" x14ac:dyDescent="0.2">
      <c r="E362" s="244"/>
      <c r="F362" s="189"/>
      <c r="G362" s="260"/>
      <c r="H362" s="260"/>
    </row>
    <row r="363" spans="5:8" s="187" customFormat="1" x14ac:dyDescent="0.2">
      <c r="E363" s="244"/>
      <c r="F363" s="189"/>
      <c r="G363" s="260"/>
      <c r="H363" s="260"/>
    </row>
    <row r="364" spans="5:8" s="187" customFormat="1" x14ac:dyDescent="0.2">
      <c r="E364" s="244"/>
      <c r="F364" s="189"/>
      <c r="G364" s="260"/>
      <c r="H364" s="260"/>
    </row>
    <row r="365" spans="5:8" s="187" customFormat="1" x14ac:dyDescent="0.2">
      <c r="E365" s="244"/>
      <c r="F365" s="189"/>
      <c r="G365" s="260"/>
      <c r="H365" s="260"/>
    </row>
    <row r="366" spans="5:8" s="187" customFormat="1" x14ac:dyDescent="0.2">
      <c r="E366" s="244"/>
      <c r="F366" s="189"/>
      <c r="G366" s="260"/>
      <c r="H366" s="260"/>
    </row>
    <row r="367" spans="5:8" s="187" customFormat="1" x14ac:dyDescent="0.2">
      <c r="E367" s="244"/>
      <c r="F367" s="189"/>
      <c r="G367" s="260"/>
      <c r="H367" s="260"/>
    </row>
    <row r="368" spans="5:8" s="187" customFormat="1" x14ac:dyDescent="0.2">
      <c r="E368" s="244"/>
      <c r="F368" s="189"/>
      <c r="G368" s="260"/>
      <c r="H368" s="260"/>
    </row>
    <row r="369" spans="5:8" s="187" customFormat="1" x14ac:dyDescent="0.2">
      <c r="E369" s="244"/>
      <c r="F369" s="189"/>
      <c r="G369" s="260"/>
      <c r="H369" s="260"/>
    </row>
    <row r="370" spans="5:8" s="187" customFormat="1" x14ac:dyDescent="0.2">
      <c r="E370" s="244"/>
      <c r="F370" s="189"/>
      <c r="G370" s="260"/>
      <c r="H370" s="260"/>
    </row>
    <row r="371" spans="5:8" s="187" customFormat="1" x14ac:dyDescent="0.2">
      <c r="E371" s="244"/>
      <c r="F371" s="189"/>
      <c r="G371" s="260"/>
      <c r="H371" s="260"/>
    </row>
    <row r="372" spans="5:8" s="187" customFormat="1" x14ac:dyDescent="0.2">
      <c r="E372" s="244"/>
      <c r="F372" s="189"/>
      <c r="G372" s="260"/>
      <c r="H372" s="260"/>
    </row>
    <row r="373" spans="5:8" s="187" customFormat="1" x14ac:dyDescent="0.2">
      <c r="E373" s="244"/>
      <c r="F373" s="189"/>
      <c r="G373" s="260"/>
      <c r="H373" s="260"/>
    </row>
    <row r="374" spans="5:8" s="187" customFormat="1" x14ac:dyDescent="0.2">
      <c r="E374" s="244"/>
      <c r="F374" s="189"/>
      <c r="G374" s="260"/>
      <c r="H374" s="260"/>
    </row>
    <row r="375" spans="5:8" s="187" customFormat="1" x14ac:dyDescent="0.2">
      <c r="E375" s="244"/>
      <c r="F375" s="189"/>
      <c r="G375" s="260"/>
      <c r="H375" s="260"/>
    </row>
    <row r="376" spans="5:8" s="187" customFormat="1" x14ac:dyDescent="0.2">
      <c r="E376" s="244"/>
      <c r="F376" s="189"/>
      <c r="G376" s="260"/>
      <c r="H376" s="260"/>
    </row>
    <row r="377" spans="5:8" s="187" customFormat="1" x14ac:dyDescent="0.2">
      <c r="E377" s="244"/>
      <c r="F377" s="189"/>
      <c r="G377" s="260"/>
      <c r="H377" s="260"/>
    </row>
    <row r="378" spans="5:8" s="187" customFormat="1" x14ac:dyDescent="0.2">
      <c r="E378" s="244"/>
      <c r="F378" s="189"/>
      <c r="G378" s="260"/>
      <c r="H378" s="260"/>
    </row>
    <row r="379" spans="5:8" s="187" customFormat="1" x14ac:dyDescent="0.2">
      <c r="E379" s="244"/>
      <c r="F379" s="189"/>
      <c r="G379" s="260"/>
      <c r="H379" s="260"/>
    </row>
    <row r="380" spans="5:8" s="187" customFormat="1" x14ac:dyDescent="0.2">
      <c r="E380" s="244"/>
      <c r="F380" s="189"/>
      <c r="G380" s="260"/>
      <c r="H380" s="260"/>
    </row>
    <row r="381" spans="5:8" s="187" customFormat="1" x14ac:dyDescent="0.2">
      <c r="E381" s="244"/>
      <c r="F381" s="189"/>
      <c r="G381" s="260"/>
      <c r="H381" s="260"/>
    </row>
    <row r="382" spans="5:8" s="187" customFormat="1" x14ac:dyDescent="0.2">
      <c r="E382" s="244"/>
      <c r="F382" s="189"/>
      <c r="G382" s="260"/>
      <c r="H382" s="260"/>
    </row>
    <row r="383" spans="5:8" s="187" customFormat="1" x14ac:dyDescent="0.2">
      <c r="E383" s="244"/>
      <c r="F383" s="189"/>
      <c r="G383" s="260"/>
      <c r="H383" s="260"/>
    </row>
    <row r="384" spans="5:8" s="187" customFormat="1" x14ac:dyDescent="0.2">
      <c r="E384" s="244"/>
      <c r="F384" s="189"/>
      <c r="G384" s="260"/>
      <c r="H384" s="260"/>
    </row>
    <row r="385" spans="5:8" s="187" customFormat="1" x14ac:dyDescent="0.2">
      <c r="E385" s="244"/>
      <c r="F385" s="189"/>
      <c r="G385" s="260"/>
      <c r="H385" s="260"/>
    </row>
    <row r="386" spans="5:8" s="187" customFormat="1" x14ac:dyDescent="0.2">
      <c r="E386" s="244"/>
      <c r="F386" s="189"/>
      <c r="G386" s="260"/>
      <c r="H386" s="260"/>
    </row>
    <row r="387" spans="5:8" s="187" customFormat="1" x14ac:dyDescent="0.2">
      <c r="E387" s="244"/>
      <c r="F387" s="189"/>
      <c r="G387" s="260"/>
      <c r="H387" s="260"/>
    </row>
    <row r="388" spans="5:8" s="187" customFormat="1" x14ac:dyDescent="0.2">
      <c r="E388" s="244"/>
      <c r="F388" s="189"/>
      <c r="G388" s="260"/>
      <c r="H388" s="260"/>
    </row>
    <row r="389" spans="5:8" s="187" customFormat="1" x14ac:dyDescent="0.2">
      <c r="E389" s="244"/>
      <c r="F389" s="189"/>
      <c r="G389" s="260"/>
      <c r="H389" s="260"/>
    </row>
    <row r="390" spans="5:8" s="187" customFormat="1" x14ac:dyDescent="0.2">
      <c r="E390" s="244"/>
      <c r="F390" s="189"/>
      <c r="G390" s="260"/>
      <c r="H390" s="260"/>
    </row>
    <row r="391" spans="5:8" s="187" customFormat="1" x14ac:dyDescent="0.2">
      <c r="E391" s="244"/>
      <c r="F391" s="189"/>
      <c r="G391" s="260"/>
      <c r="H391" s="260"/>
    </row>
    <row r="392" spans="5:8" s="187" customFormat="1" x14ac:dyDescent="0.2">
      <c r="E392" s="244"/>
      <c r="F392" s="189"/>
      <c r="G392" s="260"/>
      <c r="H392" s="260"/>
    </row>
    <row r="393" spans="5:8" s="187" customFormat="1" x14ac:dyDescent="0.2">
      <c r="E393" s="244"/>
      <c r="F393" s="189"/>
      <c r="G393" s="260"/>
      <c r="H393" s="260"/>
    </row>
    <row r="394" spans="5:8" s="187" customFormat="1" x14ac:dyDescent="0.2">
      <c r="E394" s="244"/>
      <c r="F394" s="189"/>
      <c r="G394" s="260"/>
      <c r="H394" s="260"/>
    </row>
    <row r="395" spans="5:8" s="187" customFormat="1" x14ac:dyDescent="0.2">
      <c r="E395" s="244"/>
      <c r="F395" s="189"/>
      <c r="G395" s="260"/>
      <c r="H395" s="260"/>
    </row>
    <row r="396" spans="5:8" s="187" customFormat="1" x14ac:dyDescent="0.2">
      <c r="E396" s="244"/>
      <c r="F396" s="189"/>
      <c r="G396" s="260"/>
      <c r="H396" s="260"/>
    </row>
    <row r="397" spans="5:8" s="187" customFormat="1" x14ac:dyDescent="0.2">
      <c r="E397" s="244"/>
      <c r="F397" s="189"/>
      <c r="G397" s="260"/>
      <c r="H397" s="260"/>
    </row>
    <row r="398" spans="5:8" s="187" customFormat="1" x14ac:dyDescent="0.2">
      <c r="E398" s="244"/>
      <c r="F398" s="189"/>
      <c r="G398" s="260"/>
      <c r="H398" s="260"/>
    </row>
    <row r="399" spans="5:8" s="187" customFormat="1" x14ac:dyDescent="0.2">
      <c r="E399" s="244"/>
      <c r="F399" s="189"/>
      <c r="G399" s="260"/>
      <c r="H399" s="260"/>
    </row>
    <row r="400" spans="5:8" s="187" customFormat="1" x14ac:dyDescent="0.2">
      <c r="E400" s="244"/>
      <c r="F400" s="189"/>
      <c r="G400" s="260"/>
      <c r="H400" s="260"/>
    </row>
    <row r="401" spans="5:8" s="187" customFormat="1" x14ac:dyDescent="0.2">
      <c r="E401" s="244"/>
      <c r="F401" s="189"/>
      <c r="G401" s="260"/>
      <c r="H401" s="260"/>
    </row>
    <row r="402" spans="5:8" s="187" customFormat="1" x14ac:dyDescent="0.2">
      <c r="E402" s="244"/>
      <c r="F402" s="189"/>
      <c r="G402" s="260"/>
      <c r="H402" s="260"/>
    </row>
    <row r="403" spans="5:8" s="187" customFormat="1" x14ac:dyDescent="0.2">
      <c r="E403" s="244"/>
      <c r="F403" s="189"/>
      <c r="G403" s="260"/>
      <c r="H403" s="260"/>
    </row>
    <row r="404" spans="5:8" s="187" customFormat="1" x14ac:dyDescent="0.2">
      <c r="E404" s="244"/>
      <c r="F404" s="189"/>
      <c r="G404" s="260"/>
      <c r="H404" s="260"/>
    </row>
    <row r="405" spans="5:8" s="187" customFormat="1" x14ac:dyDescent="0.2">
      <c r="E405" s="244"/>
      <c r="F405" s="189"/>
      <c r="G405" s="260"/>
      <c r="H405" s="260"/>
    </row>
    <row r="406" spans="5:8" s="187" customFormat="1" x14ac:dyDescent="0.2">
      <c r="E406" s="244"/>
      <c r="F406" s="189"/>
      <c r="G406" s="260"/>
      <c r="H406" s="260"/>
    </row>
    <row r="407" spans="5:8" s="187" customFormat="1" x14ac:dyDescent="0.2">
      <c r="E407" s="244"/>
      <c r="F407" s="189"/>
      <c r="G407" s="260"/>
      <c r="H407" s="260"/>
    </row>
    <row r="408" spans="5:8" s="187" customFormat="1" x14ac:dyDescent="0.2">
      <c r="E408" s="244"/>
      <c r="F408" s="189"/>
      <c r="G408" s="260"/>
      <c r="H408" s="260"/>
    </row>
    <row r="409" spans="5:8" s="187" customFormat="1" x14ac:dyDescent="0.2">
      <c r="E409" s="244"/>
      <c r="F409" s="189"/>
      <c r="G409" s="260"/>
      <c r="H409" s="260"/>
    </row>
    <row r="410" spans="5:8" s="187" customFormat="1" x14ac:dyDescent="0.2">
      <c r="E410" s="244"/>
      <c r="F410" s="189"/>
      <c r="G410" s="260"/>
      <c r="H410" s="260"/>
    </row>
    <row r="411" spans="5:8" s="187" customFormat="1" x14ac:dyDescent="0.2">
      <c r="E411" s="244"/>
      <c r="F411" s="189"/>
      <c r="G411" s="260"/>
      <c r="H411" s="260"/>
    </row>
    <row r="412" spans="5:8" s="187" customFormat="1" x14ac:dyDescent="0.2">
      <c r="E412" s="244"/>
      <c r="F412" s="189"/>
      <c r="G412" s="260"/>
      <c r="H412" s="260"/>
    </row>
    <row r="413" spans="5:8" s="187" customFormat="1" x14ac:dyDescent="0.2">
      <c r="E413" s="244"/>
      <c r="F413" s="189"/>
      <c r="G413" s="260"/>
      <c r="H413" s="260"/>
    </row>
    <row r="414" spans="5:8" s="187" customFormat="1" x14ac:dyDescent="0.2">
      <c r="E414" s="244"/>
      <c r="F414" s="189"/>
      <c r="G414" s="260"/>
      <c r="H414" s="260"/>
    </row>
    <row r="415" spans="5:8" s="187" customFormat="1" x14ac:dyDescent="0.2">
      <c r="E415" s="244"/>
      <c r="F415" s="189"/>
      <c r="G415" s="260"/>
      <c r="H415" s="260"/>
    </row>
    <row r="416" spans="5:8" s="187" customFormat="1" x14ac:dyDescent="0.2">
      <c r="E416" s="244"/>
      <c r="F416" s="189"/>
      <c r="G416" s="260"/>
      <c r="H416" s="260"/>
    </row>
    <row r="417" spans="5:8" s="187" customFormat="1" x14ac:dyDescent="0.2">
      <c r="E417" s="244"/>
      <c r="F417" s="189"/>
      <c r="G417" s="260"/>
      <c r="H417" s="260"/>
    </row>
    <row r="418" spans="5:8" s="187" customFormat="1" x14ac:dyDescent="0.2">
      <c r="E418" s="244"/>
      <c r="F418" s="189"/>
      <c r="G418" s="260"/>
      <c r="H418" s="260"/>
    </row>
    <row r="419" spans="5:8" s="187" customFormat="1" x14ac:dyDescent="0.2">
      <c r="E419" s="244"/>
      <c r="F419" s="189"/>
      <c r="G419" s="260"/>
      <c r="H419" s="260"/>
    </row>
    <row r="420" spans="5:8" s="187" customFormat="1" x14ac:dyDescent="0.2">
      <c r="E420" s="244"/>
      <c r="F420" s="189"/>
      <c r="G420" s="260"/>
      <c r="H420" s="260"/>
    </row>
    <row r="421" spans="5:8" s="187" customFormat="1" x14ac:dyDescent="0.2">
      <c r="E421" s="244"/>
      <c r="F421" s="189"/>
      <c r="G421" s="260"/>
      <c r="H421" s="260"/>
    </row>
    <row r="422" spans="5:8" s="187" customFormat="1" x14ac:dyDescent="0.2">
      <c r="E422" s="244"/>
      <c r="F422" s="189"/>
      <c r="G422" s="260"/>
      <c r="H422" s="260"/>
    </row>
    <row r="423" spans="5:8" s="187" customFormat="1" x14ac:dyDescent="0.2">
      <c r="E423" s="244"/>
      <c r="F423" s="189"/>
      <c r="G423" s="260"/>
      <c r="H423" s="260"/>
    </row>
    <row r="424" spans="5:8" s="187" customFormat="1" x14ac:dyDescent="0.2">
      <c r="E424" s="244"/>
      <c r="F424" s="189"/>
      <c r="G424" s="260"/>
      <c r="H424" s="260"/>
    </row>
    <row r="425" spans="5:8" s="187" customFormat="1" x14ac:dyDescent="0.2">
      <c r="E425" s="244"/>
      <c r="F425" s="189"/>
      <c r="G425" s="260"/>
      <c r="H425" s="260"/>
    </row>
    <row r="426" spans="5:8" s="187" customFormat="1" x14ac:dyDescent="0.2">
      <c r="E426" s="244"/>
      <c r="F426" s="189"/>
      <c r="G426" s="260"/>
      <c r="H426" s="260"/>
    </row>
    <row r="427" spans="5:8" s="187" customFormat="1" x14ac:dyDescent="0.2">
      <c r="E427" s="244"/>
      <c r="F427" s="189"/>
      <c r="G427" s="260"/>
      <c r="H427" s="260"/>
    </row>
    <row r="428" spans="5:8" s="187" customFormat="1" x14ac:dyDescent="0.2">
      <c r="E428" s="244"/>
      <c r="F428" s="189"/>
      <c r="G428" s="260"/>
      <c r="H428" s="260"/>
    </row>
    <row r="429" spans="5:8" s="187" customFormat="1" x14ac:dyDescent="0.2">
      <c r="E429" s="244"/>
      <c r="F429" s="189"/>
      <c r="G429" s="260"/>
      <c r="H429" s="260"/>
    </row>
    <row r="430" spans="5:8" s="187" customFormat="1" x14ac:dyDescent="0.2">
      <c r="E430" s="244"/>
      <c r="F430" s="189"/>
      <c r="G430" s="260"/>
      <c r="H430" s="260"/>
    </row>
    <row r="431" spans="5:8" s="187" customFormat="1" x14ac:dyDescent="0.2">
      <c r="E431" s="244"/>
      <c r="F431" s="189"/>
      <c r="G431" s="260"/>
      <c r="H431" s="260"/>
    </row>
    <row r="432" spans="5:8" s="187" customFormat="1" x14ac:dyDescent="0.2">
      <c r="E432" s="244"/>
      <c r="F432" s="189"/>
      <c r="G432" s="260"/>
      <c r="H432" s="260"/>
    </row>
    <row r="433" spans="5:8" s="187" customFormat="1" x14ac:dyDescent="0.2">
      <c r="E433" s="244"/>
      <c r="F433" s="189"/>
      <c r="G433" s="260"/>
      <c r="H433" s="260"/>
    </row>
    <row r="434" spans="5:8" s="187" customFormat="1" x14ac:dyDescent="0.2">
      <c r="E434" s="244"/>
      <c r="F434" s="189"/>
      <c r="G434" s="260"/>
      <c r="H434" s="260"/>
    </row>
    <row r="435" spans="5:8" s="187" customFormat="1" x14ac:dyDescent="0.2">
      <c r="E435" s="244"/>
      <c r="F435" s="189"/>
      <c r="G435" s="260"/>
      <c r="H435" s="260"/>
    </row>
    <row r="436" spans="5:8" s="187" customFormat="1" x14ac:dyDescent="0.2">
      <c r="E436" s="244"/>
      <c r="F436" s="189"/>
      <c r="G436" s="260"/>
      <c r="H436" s="260"/>
    </row>
    <row r="437" spans="5:8" s="187" customFormat="1" x14ac:dyDescent="0.2">
      <c r="E437" s="244"/>
      <c r="F437" s="189"/>
      <c r="G437" s="260"/>
      <c r="H437" s="260"/>
    </row>
    <row r="438" spans="5:8" s="187" customFormat="1" x14ac:dyDescent="0.2">
      <c r="E438" s="244"/>
      <c r="F438" s="189"/>
      <c r="G438" s="260"/>
      <c r="H438" s="260"/>
    </row>
    <row r="439" spans="5:8" s="187" customFormat="1" x14ac:dyDescent="0.2">
      <c r="E439" s="244"/>
      <c r="F439" s="189"/>
      <c r="G439" s="260"/>
      <c r="H439" s="260"/>
    </row>
    <row r="440" spans="5:8" s="187" customFormat="1" x14ac:dyDescent="0.2">
      <c r="E440" s="244"/>
      <c r="F440" s="189"/>
      <c r="G440" s="260"/>
      <c r="H440" s="260"/>
    </row>
    <row r="441" spans="5:8" s="187" customFormat="1" x14ac:dyDescent="0.2">
      <c r="E441" s="244"/>
      <c r="F441" s="189"/>
      <c r="G441" s="260"/>
      <c r="H441" s="260"/>
    </row>
    <row r="442" spans="5:8" s="187" customFormat="1" x14ac:dyDescent="0.2">
      <c r="E442" s="244"/>
      <c r="F442" s="189"/>
      <c r="G442" s="260"/>
      <c r="H442" s="260"/>
    </row>
    <row r="443" spans="5:8" s="187" customFormat="1" x14ac:dyDescent="0.2">
      <c r="E443" s="244"/>
      <c r="F443" s="189"/>
      <c r="G443" s="260"/>
      <c r="H443" s="260"/>
    </row>
    <row r="444" spans="5:8" s="187" customFormat="1" x14ac:dyDescent="0.2">
      <c r="E444" s="244"/>
      <c r="F444" s="189"/>
      <c r="G444" s="260"/>
      <c r="H444" s="260"/>
    </row>
    <row r="445" spans="5:8" s="187" customFormat="1" x14ac:dyDescent="0.2">
      <c r="E445" s="244"/>
      <c r="F445" s="189"/>
      <c r="G445" s="260"/>
      <c r="H445" s="260"/>
    </row>
    <row r="446" spans="5:8" s="187" customFormat="1" x14ac:dyDescent="0.2">
      <c r="E446" s="244"/>
      <c r="F446" s="189"/>
      <c r="G446" s="260"/>
      <c r="H446" s="260"/>
    </row>
    <row r="447" spans="5:8" s="187" customFormat="1" x14ac:dyDescent="0.2">
      <c r="E447" s="244"/>
      <c r="F447" s="189"/>
      <c r="G447" s="260"/>
      <c r="H447" s="260"/>
    </row>
    <row r="448" spans="5:8" s="187" customFormat="1" x14ac:dyDescent="0.2">
      <c r="E448" s="244"/>
      <c r="F448" s="189"/>
      <c r="G448" s="260"/>
      <c r="H448" s="260"/>
    </row>
    <row r="449" spans="5:8" s="187" customFormat="1" x14ac:dyDescent="0.2">
      <c r="E449" s="244"/>
      <c r="F449" s="189"/>
      <c r="G449" s="260"/>
      <c r="H449" s="260"/>
    </row>
    <row r="450" spans="5:8" s="187" customFormat="1" x14ac:dyDescent="0.2">
      <c r="E450" s="244"/>
      <c r="F450" s="189"/>
      <c r="G450" s="260"/>
      <c r="H450" s="260"/>
    </row>
    <row r="451" spans="5:8" s="187" customFormat="1" x14ac:dyDescent="0.2">
      <c r="E451" s="244"/>
      <c r="F451" s="189"/>
      <c r="G451" s="260"/>
      <c r="H451" s="260"/>
    </row>
    <row r="452" spans="5:8" s="187" customFormat="1" x14ac:dyDescent="0.2">
      <c r="E452" s="244"/>
      <c r="F452" s="189"/>
      <c r="G452" s="260"/>
      <c r="H452" s="260"/>
    </row>
    <row r="453" spans="5:8" s="187" customFormat="1" x14ac:dyDescent="0.2">
      <c r="E453" s="244"/>
      <c r="F453" s="189"/>
      <c r="G453" s="260"/>
      <c r="H453" s="260"/>
    </row>
    <row r="454" spans="5:8" s="187" customFormat="1" x14ac:dyDescent="0.2">
      <c r="E454" s="244"/>
      <c r="F454" s="189"/>
      <c r="G454" s="260"/>
      <c r="H454" s="260"/>
    </row>
    <row r="455" spans="5:8" s="187" customFormat="1" x14ac:dyDescent="0.2">
      <c r="E455" s="244"/>
      <c r="F455" s="189"/>
      <c r="G455" s="260"/>
      <c r="H455" s="260"/>
    </row>
    <row r="456" spans="5:8" s="187" customFormat="1" x14ac:dyDescent="0.2">
      <c r="E456" s="244"/>
      <c r="F456" s="189"/>
      <c r="G456" s="260"/>
      <c r="H456" s="260"/>
    </row>
    <row r="457" spans="5:8" s="187" customFormat="1" x14ac:dyDescent="0.2">
      <c r="E457" s="244"/>
      <c r="F457" s="189"/>
      <c r="G457" s="260"/>
      <c r="H457" s="260"/>
    </row>
    <row r="458" spans="5:8" s="187" customFormat="1" x14ac:dyDescent="0.2">
      <c r="E458" s="244"/>
      <c r="F458" s="189"/>
      <c r="G458" s="260"/>
      <c r="H458" s="260"/>
    </row>
    <row r="459" spans="5:8" s="187" customFormat="1" x14ac:dyDescent="0.2">
      <c r="E459" s="244"/>
      <c r="F459" s="189"/>
      <c r="G459" s="260"/>
      <c r="H459" s="260"/>
    </row>
    <row r="460" spans="5:8" s="187" customFormat="1" x14ac:dyDescent="0.2">
      <c r="E460" s="244"/>
      <c r="F460" s="189"/>
      <c r="G460" s="260"/>
      <c r="H460" s="260"/>
    </row>
    <row r="461" spans="5:8" s="187" customFormat="1" x14ac:dyDescent="0.2">
      <c r="E461" s="244"/>
      <c r="F461" s="189"/>
      <c r="G461" s="260"/>
      <c r="H461" s="260"/>
    </row>
    <row r="462" spans="5:8" s="187" customFormat="1" x14ac:dyDescent="0.2">
      <c r="E462" s="244"/>
      <c r="F462" s="189"/>
      <c r="G462" s="260"/>
      <c r="H462" s="260"/>
    </row>
    <row r="463" spans="5:8" s="187" customFormat="1" x14ac:dyDescent="0.2">
      <c r="E463" s="244"/>
      <c r="F463" s="189"/>
      <c r="G463" s="260"/>
      <c r="H463" s="260"/>
    </row>
    <row r="464" spans="5:8" s="187" customFormat="1" x14ac:dyDescent="0.2">
      <c r="E464" s="244"/>
      <c r="F464" s="189"/>
      <c r="G464" s="260"/>
      <c r="H464" s="260"/>
    </row>
    <row r="465" spans="5:8" s="187" customFormat="1" x14ac:dyDescent="0.2">
      <c r="E465" s="244"/>
      <c r="F465" s="189"/>
      <c r="G465" s="260"/>
      <c r="H465" s="260"/>
    </row>
    <row r="466" spans="5:8" s="187" customFormat="1" x14ac:dyDescent="0.2">
      <c r="E466" s="244"/>
      <c r="F466" s="189"/>
      <c r="G466" s="260"/>
      <c r="H466" s="260"/>
    </row>
    <row r="467" spans="5:8" s="187" customFormat="1" x14ac:dyDescent="0.2">
      <c r="E467" s="244"/>
      <c r="F467" s="189"/>
      <c r="G467" s="260"/>
      <c r="H467" s="260"/>
    </row>
    <row r="468" spans="5:8" s="187" customFormat="1" x14ac:dyDescent="0.2">
      <c r="E468" s="244"/>
      <c r="F468" s="189"/>
      <c r="G468" s="260"/>
      <c r="H468" s="260"/>
    </row>
    <row r="469" spans="5:8" s="187" customFormat="1" x14ac:dyDescent="0.2">
      <c r="E469" s="244"/>
      <c r="F469" s="189"/>
      <c r="G469" s="260"/>
      <c r="H469" s="260"/>
    </row>
    <row r="470" spans="5:8" s="187" customFormat="1" x14ac:dyDescent="0.2">
      <c r="E470" s="244"/>
      <c r="F470" s="189"/>
      <c r="G470" s="260"/>
      <c r="H470" s="260"/>
    </row>
    <row r="471" spans="5:8" s="187" customFormat="1" x14ac:dyDescent="0.2">
      <c r="E471" s="244"/>
      <c r="F471" s="189"/>
      <c r="G471" s="260"/>
      <c r="H471" s="260"/>
    </row>
    <row r="472" spans="5:8" s="187" customFormat="1" x14ac:dyDescent="0.2">
      <c r="E472" s="244"/>
      <c r="F472" s="189"/>
      <c r="G472" s="260"/>
      <c r="H472" s="260"/>
    </row>
    <row r="473" spans="5:8" s="187" customFormat="1" x14ac:dyDescent="0.2">
      <c r="E473" s="244"/>
      <c r="F473" s="189"/>
      <c r="G473" s="260"/>
      <c r="H473" s="260"/>
    </row>
    <row r="474" spans="5:8" s="187" customFormat="1" x14ac:dyDescent="0.2">
      <c r="E474" s="244"/>
      <c r="F474" s="189"/>
      <c r="G474" s="260"/>
      <c r="H474" s="260"/>
    </row>
    <row r="475" spans="5:8" s="187" customFormat="1" x14ac:dyDescent="0.2">
      <c r="E475" s="244"/>
      <c r="F475" s="189"/>
      <c r="G475" s="260"/>
      <c r="H475" s="260"/>
    </row>
    <row r="476" spans="5:8" s="187" customFormat="1" x14ac:dyDescent="0.2">
      <c r="E476" s="244"/>
      <c r="F476" s="189"/>
      <c r="G476" s="260"/>
      <c r="H476" s="260"/>
    </row>
    <row r="477" spans="5:8" s="187" customFormat="1" x14ac:dyDescent="0.2">
      <c r="E477" s="244"/>
      <c r="F477" s="189"/>
      <c r="G477" s="260"/>
      <c r="H477" s="260"/>
    </row>
    <row r="478" spans="5:8" s="187" customFormat="1" x14ac:dyDescent="0.2">
      <c r="E478" s="244"/>
      <c r="F478" s="189"/>
      <c r="G478" s="260"/>
      <c r="H478" s="260"/>
    </row>
    <row r="479" spans="5:8" s="187" customFormat="1" x14ac:dyDescent="0.2">
      <c r="E479" s="244"/>
      <c r="F479" s="189"/>
      <c r="G479" s="260"/>
      <c r="H479" s="260"/>
    </row>
    <row r="480" spans="5:8" s="187" customFormat="1" x14ac:dyDescent="0.2">
      <c r="E480" s="244"/>
      <c r="F480" s="189"/>
      <c r="G480" s="260"/>
      <c r="H480" s="260"/>
    </row>
    <row r="481" spans="5:8" s="187" customFormat="1" x14ac:dyDescent="0.2">
      <c r="E481" s="244"/>
      <c r="F481" s="189"/>
      <c r="G481" s="260"/>
      <c r="H481" s="260"/>
    </row>
    <row r="482" spans="5:8" s="187" customFormat="1" x14ac:dyDescent="0.2">
      <c r="E482" s="244"/>
      <c r="F482" s="189"/>
      <c r="G482" s="260"/>
      <c r="H482" s="260"/>
    </row>
    <row r="483" spans="5:8" s="187" customFormat="1" x14ac:dyDescent="0.2">
      <c r="E483" s="244"/>
      <c r="F483" s="189"/>
      <c r="G483" s="260"/>
      <c r="H483" s="260"/>
    </row>
    <row r="484" spans="5:8" s="187" customFormat="1" x14ac:dyDescent="0.2">
      <c r="E484" s="244"/>
      <c r="F484" s="189"/>
      <c r="G484" s="260"/>
      <c r="H484" s="260"/>
    </row>
    <row r="485" spans="5:8" s="187" customFormat="1" x14ac:dyDescent="0.2">
      <c r="E485" s="244"/>
      <c r="F485" s="189"/>
      <c r="G485" s="260"/>
      <c r="H485" s="260"/>
    </row>
    <row r="486" spans="5:8" s="187" customFormat="1" x14ac:dyDescent="0.2">
      <c r="E486" s="244"/>
      <c r="F486" s="189"/>
      <c r="G486" s="260"/>
      <c r="H486" s="260"/>
    </row>
    <row r="487" spans="5:8" s="187" customFormat="1" x14ac:dyDescent="0.2">
      <c r="E487" s="244"/>
      <c r="F487" s="189"/>
      <c r="G487" s="260"/>
      <c r="H487" s="260"/>
    </row>
    <row r="488" spans="5:8" s="187" customFormat="1" x14ac:dyDescent="0.2">
      <c r="E488" s="244"/>
      <c r="F488" s="189"/>
      <c r="G488" s="260"/>
      <c r="H488" s="260"/>
    </row>
    <row r="489" spans="5:8" s="187" customFormat="1" x14ac:dyDescent="0.2">
      <c r="E489" s="244"/>
      <c r="F489" s="189"/>
      <c r="G489" s="260"/>
      <c r="H489" s="260"/>
    </row>
    <row r="490" spans="5:8" s="187" customFormat="1" x14ac:dyDescent="0.2">
      <c r="E490" s="244"/>
      <c r="F490" s="189"/>
      <c r="G490" s="260"/>
      <c r="H490" s="260"/>
    </row>
    <row r="491" spans="5:8" s="187" customFormat="1" x14ac:dyDescent="0.2">
      <c r="E491" s="244"/>
      <c r="F491" s="189"/>
      <c r="G491" s="260"/>
      <c r="H491" s="260"/>
    </row>
    <row r="492" spans="5:8" s="187" customFormat="1" x14ac:dyDescent="0.2">
      <c r="E492" s="244"/>
      <c r="F492" s="189"/>
      <c r="G492" s="260"/>
      <c r="H492" s="260"/>
    </row>
    <row r="493" spans="5:8" s="187" customFormat="1" x14ac:dyDescent="0.2">
      <c r="E493" s="244"/>
      <c r="F493" s="189"/>
      <c r="G493" s="260"/>
      <c r="H493" s="260"/>
    </row>
    <row r="494" spans="5:8" s="187" customFormat="1" x14ac:dyDescent="0.2">
      <c r="E494" s="244"/>
      <c r="F494" s="189"/>
      <c r="G494" s="260"/>
      <c r="H494" s="260"/>
    </row>
    <row r="495" spans="5:8" s="187" customFormat="1" x14ac:dyDescent="0.2">
      <c r="E495" s="244"/>
      <c r="F495" s="189"/>
      <c r="G495" s="260"/>
      <c r="H495" s="260"/>
    </row>
    <row r="496" spans="5:8" s="187" customFormat="1" x14ac:dyDescent="0.2">
      <c r="E496" s="244"/>
      <c r="F496" s="189"/>
      <c r="G496" s="260"/>
      <c r="H496" s="260"/>
    </row>
    <row r="497" spans="5:8" s="187" customFormat="1" x14ac:dyDescent="0.2">
      <c r="E497" s="244"/>
      <c r="F497" s="189"/>
      <c r="G497" s="260"/>
      <c r="H497" s="260"/>
    </row>
    <row r="498" spans="5:8" s="187" customFormat="1" x14ac:dyDescent="0.2">
      <c r="E498" s="244"/>
      <c r="F498" s="189"/>
      <c r="G498" s="260"/>
      <c r="H498" s="260"/>
    </row>
    <row r="499" spans="5:8" s="187" customFormat="1" x14ac:dyDescent="0.2">
      <c r="E499" s="244"/>
      <c r="F499" s="189"/>
      <c r="G499" s="260"/>
      <c r="H499" s="260"/>
    </row>
    <row r="500" spans="5:8" s="187" customFormat="1" x14ac:dyDescent="0.2">
      <c r="E500" s="244"/>
      <c r="F500" s="189"/>
      <c r="G500" s="260"/>
      <c r="H500" s="260"/>
    </row>
    <row r="501" spans="5:8" s="187" customFormat="1" x14ac:dyDescent="0.2">
      <c r="E501" s="244"/>
      <c r="F501" s="189"/>
      <c r="G501" s="260"/>
      <c r="H501" s="260"/>
    </row>
    <row r="502" spans="5:8" s="187" customFormat="1" x14ac:dyDescent="0.2">
      <c r="E502" s="244"/>
      <c r="F502" s="189"/>
      <c r="G502" s="260"/>
      <c r="H502" s="260"/>
    </row>
    <row r="503" spans="5:8" s="187" customFormat="1" x14ac:dyDescent="0.2">
      <c r="E503" s="244"/>
      <c r="F503" s="189"/>
      <c r="G503" s="260"/>
      <c r="H503" s="260"/>
    </row>
    <row r="504" spans="5:8" s="187" customFormat="1" x14ac:dyDescent="0.2">
      <c r="E504" s="244"/>
      <c r="F504" s="189"/>
      <c r="G504" s="260"/>
      <c r="H504" s="260"/>
    </row>
    <row r="505" spans="5:8" s="187" customFormat="1" x14ac:dyDescent="0.2">
      <c r="E505" s="244"/>
      <c r="F505" s="189"/>
      <c r="G505" s="260"/>
      <c r="H505" s="260"/>
    </row>
    <row r="506" spans="5:8" s="187" customFormat="1" x14ac:dyDescent="0.2">
      <c r="E506" s="244"/>
      <c r="F506" s="189"/>
      <c r="G506" s="260"/>
      <c r="H506" s="260"/>
    </row>
    <row r="507" spans="5:8" s="187" customFormat="1" x14ac:dyDescent="0.2">
      <c r="E507" s="244"/>
      <c r="F507" s="189"/>
      <c r="G507" s="260"/>
      <c r="H507" s="260"/>
    </row>
    <row r="508" spans="5:8" s="187" customFormat="1" x14ac:dyDescent="0.2">
      <c r="E508" s="244"/>
      <c r="F508" s="189"/>
      <c r="G508" s="260"/>
      <c r="H508" s="260"/>
    </row>
    <row r="509" spans="5:8" s="187" customFormat="1" x14ac:dyDescent="0.2">
      <c r="E509" s="244"/>
      <c r="F509" s="189"/>
      <c r="G509" s="260"/>
      <c r="H509" s="260"/>
    </row>
    <row r="510" spans="5:8" s="187" customFormat="1" x14ac:dyDescent="0.2">
      <c r="E510" s="244"/>
      <c r="F510" s="189"/>
      <c r="G510" s="260"/>
      <c r="H510" s="260"/>
    </row>
    <row r="511" spans="5:8" s="187" customFormat="1" x14ac:dyDescent="0.2">
      <c r="E511" s="244"/>
      <c r="F511" s="189"/>
      <c r="G511" s="260"/>
      <c r="H511" s="260"/>
    </row>
    <row r="512" spans="5:8" s="187" customFormat="1" x14ac:dyDescent="0.2">
      <c r="E512" s="244"/>
      <c r="F512" s="189"/>
      <c r="G512" s="260"/>
      <c r="H512" s="260"/>
    </row>
    <row r="513" spans="5:8" s="187" customFormat="1" x14ac:dyDescent="0.2">
      <c r="E513" s="244"/>
      <c r="F513" s="189"/>
      <c r="G513" s="260"/>
      <c r="H513" s="260"/>
    </row>
    <row r="514" spans="5:8" s="187" customFormat="1" x14ac:dyDescent="0.2">
      <c r="E514" s="244"/>
      <c r="F514" s="189"/>
      <c r="G514" s="260"/>
      <c r="H514" s="260"/>
    </row>
    <row r="515" spans="5:8" s="187" customFormat="1" x14ac:dyDescent="0.2">
      <c r="E515" s="244"/>
      <c r="F515" s="189"/>
      <c r="G515" s="260"/>
      <c r="H515" s="260"/>
    </row>
    <row r="516" spans="5:8" s="187" customFormat="1" x14ac:dyDescent="0.2">
      <c r="E516" s="244"/>
      <c r="F516" s="189"/>
      <c r="G516" s="260"/>
      <c r="H516" s="260"/>
    </row>
    <row r="517" spans="5:8" s="187" customFormat="1" x14ac:dyDescent="0.2">
      <c r="E517" s="244"/>
      <c r="F517" s="189"/>
      <c r="G517" s="260"/>
      <c r="H517" s="260"/>
    </row>
    <row r="518" spans="5:8" s="187" customFormat="1" x14ac:dyDescent="0.2">
      <c r="E518" s="244"/>
      <c r="F518" s="189"/>
      <c r="G518" s="260"/>
      <c r="H518" s="260"/>
    </row>
    <row r="519" spans="5:8" s="187" customFormat="1" x14ac:dyDescent="0.2">
      <c r="E519" s="244"/>
      <c r="F519" s="189"/>
      <c r="G519" s="260"/>
      <c r="H519" s="260"/>
    </row>
    <row r="520" spans="5:8" s="187" customFormat="1" x14ac:dyDescent="0.2">
      <c r="E520" s="244"/>
      <c r="F520" s="189"/>
      <c r="G520" s="260"/>
      <c r="H520" s="260"/>
    </row>
    <row r="521" spans="5:8" s="187" customFormat="1" x14ac:dyDescent="0.2">
      <c r="E521" s="244"/>
      <c r="F521" s="189"/>
      <c r="G521" s="260"/>
      <c r="H521" s="260"/>
    </row>
    <row r="522" spans="5:8" s="187" customFormat="1" x14ac:dyDescent="0.2">
      <c r="E522" s="244"/>
      <c r="F522" s="189"/>
      <c r="G522" s="260"/>
      <c r="H522" s="260"/>
    </row>
    <row r="523" spans="5:8" s="187" customFormat="1" x14ac:dyDescent="0.2">
      <c r="E523" s="244"/>
      <c r="F523" s="189"/>
      <c r="G523" s="260"/>
      <c r="H523" s="260"/>
    </row>
    <row r="524" spans="5:8" s="187" customFormat="1" x14ac:dyDescent="0.2">
      <c r="E524" s="244"/>
      <c r="F524" s="189"/>
      <c r="G524" s="260"/>
      <c r="H524" s="260"/>
    </row>
    <row r="525" spans="5:8" s="187" customFormat="1" x14ac:dyDescent="0.2">
      <c r="E525" s="244"/>
      <c r="F525" s="189"/>
      <c r="G525" s="260"/>
      <c r="H525" s="260"/>
    </row>
    <row r="526" spans="5:8" s="187" customFormat="1" x14ac:dyDescent="0.2">
      <c r="E526" s="244"/>
      <c r="F526" s="189"/>
      <c r="G526" s="260"/>
      <c r="H526" s="260"/>
    </row>
    <row r="527" spans="5:8" s="187" customFormat="1" x14ac:dyDescent="0.2">
      <c r="E527" s="244"/>
      <c r="F527" s="189"/>
      <c r="G527" s="260"/>
      <c r="H527" s="260"/>
    </row>
    <row r="528" spans="5:8" s="187" customFormat="1" x14ac:dyDescent="0.2">
      <c r="E528" s="244"/>
      <c r="F528" s="189"/>
      <c r="G528" s="260"/>
      <c r="H528" s="260"/>
    </row>
    <row r="529" spans="5:8" s="187" customFormat="1" x14ac:dyDescent="0.2">
      <c r="E529" s="244"/>
      <c r="F529" s="189"/>
      <c r="G529" s="260"/>
      <c r="H529" s="260"/>
    </row>
    <row r="530" spans="5:8" s="187" customFormat="1" x14ac:dyDescent="0.2">
      <c r="E530" s="244"/>
      <c r="F530" s="189"/>
      <c r="G530" s="260"/>
      <c r="H530" s="260"/>
    </row>
    <row r="531" spans="5:8" s="187" customFormat="1" x14ac:dyDescent="0.2">
      <c r="E531" s="244"/>
      <c r="F531" s="189"/>
      <c r="G531" s="260"/>
      <c r="H531" s="260"/>
    </row>
    <row r="532" spans="5:8" s="187" customFormat="1" x14ac:dyDescent="0.2">
      <c r="E532" s="244"/>
      <c r="F532" s="189"/>
      <c r="G532" s="260"/>
      <c r="H532" s="260"/>
    </row>
    <row r="533" spans="5:8" s="187" customFormat="1" x14ac:dyDescent="0.2">
      <c r="E533" s="244"/>
      <c r="F533" s="189"/>
      <c r="G533" s="260"/>
      <c r="H533" s="260"/>
    </row>
    <row r="534" spans="5:8" s="187" customFormat="1" x14ac:dyDescent="0.2">
      <c r="E534" s="244"/>
      <c r="F534" s="189"/>
      <c r="G534" s="260"/>
      <c r="H534" s="260"/>
    </row>
    <row r="535" spans="5:8" s="187" customFormat="1" x14ac:dyDescent="0.2">
      <c r="E535" s="244"/>
      <c r="F535" s="189"/>
      <c r="G535" s="260"/>
      <c r="H535" s="260"/>
    </row>
    <row r="536" spans="5:8" s="187" customFormat="1" x14ac:dyDescent="0.2">
      <c r="E536" s="244"/>
      <c r="F536" s="189"/>
      <c r="G536" s="260"/>
      <c r="H536" s="260"/>
    </row>
    <row r="537" spans="5:8" s="187" customFormat="1" x14ac:dyDescent="0.2">
      <c r="E537" s="244"/>
      <c r="F537" s="189"/>
      <c r="G537" s="260"/>
      <c r="H537" s="260"/>
    </row>
    <row r="538" spans="5:8" s="187" customFormat="1" x14ac:dyDescent="0.2">
      <c r="E538" s="244"/>
      <c r="F538" s="189"/>
      <c r="G538" s="260"/>
      <c r="H538" s="260"/>
    </row>
    <row r="539" spans="5:8" s="187" customFormat="1" x14ac:dyDescent="0.2">
      <c r="E539" s="244"/>
      <c r="F539" s="189"/>
      <c r="G539" s="260"/>
      <c r="H539" s="260"/>
    </row>
    <row r="540" spans="5:8" s="187" customFormat="1" x14ac:dyDescent="0.2">
      <c r="E540" s="244"/>
      <c r="F540" s="189"/>
      <c r="G540" s="260"/>
      <c r="H540" s="260"/>
    </row>
    <row r="541" spans="5:8" s="187" customFormat="1" x14ac:dyDescent="0.2">
      <c r="E541" s="244"/>
      <c r="F541" s="189"/>
      <c r="G541" s="260"/>
      <c r="H541" s="260"/>
    </row>
    <row r="542" spans="5:8" s="187" customFormat="1" x14ac:dyDescent="0.2">
      <c r="E542" s="244"/>
      <c r="F542" s="189"/>
      <c r="G542" s="260"/>
      <c r="H542" s="260"/>
    </row>
    <row r="543" spans="5:8" s="187" customFormat="1" x14ac:dyDescent="0.2">
      <c r="E543" s="244"/>
      <c r="F543" s="189"/>
      <c r="G543" s="260"/>
      <c r="H543" s="260"/>
    </row>
    <row r="544" spans="5:8" s="187" customFormat="1" x14ac:dyDescent="0.2">
      <c r="E544" s="244"/>
      <c r="F544" s="189"/>
      <c r="G544" s="260"/>
      <c r="H544" s="260"/>
    </row>
    <row r="545" spans="5:8" s="187" customFormat="1" x14ac:dyDescent="0.2">
      <c r="E545" s="244"/>
      <c r="F545" s="189"/>
      <c r="G545" s="260"/>
      <c r="H545" s="260"/>
    </row>
    <row r="546" spans="5:8" s="187" customFormat="1" x14ac:dyDescent="0.2">
      <c r="E546" s="244"/>
      <c r="F546" s="189"/>
      <c r="G546" s="260"/>
      <c r="H546" s="260"/>
    </row>
    <row r="547" spans="5:8" s="187" customFormat="1" x14ac:dyDescent="0.2">
      <c r="E547" s="244"/>
      <c r="F547" s="189"/>
      <c r="G547" s="260"/>
      <c r="H547" s="260"/>
    </row>
    <row r="548" spans="5:8" s="187" customFormat="1" x14ac:dyDescent="0.2">
      <c r="E548" s="244"/>
      <c r="F548" s="189"/>
      <c r="G548" s="260"/>
      <c r="H548" s="260"/>
    </row>
    <row r="549" spans="5:8" s="187" customFormat="1" x14ac:dyDescent="0.2">
      <c r="E549" s="244"/>
      <c r="F549" s="189"/>
      <c r="G549" s="260"/>
      <c r="H549" s="260"/>
    </row>
    <row r="550" spans="5:8" s="187" customFormat="1" x14ac:dyDescent="0.2">
      <c r="E550" s="244"/>
      <c r="F550" s="189"/>
      <c r="G550" s="260"/>
      <c r="H550" s="260"/>
    </row>
    <row r="551" spans="5:8" s="187" customFormat="1" x14ac:dyDescent="0.2">
      <c r="E551" s="244"/>
      <c r="F551" s="189"/>
      <c r="G551" s="260"/>
      <c r="H551" s="260"/>
    </row>
    <row r="552" spans="5:8" s="187" customFormat="1" x14ac:dyDescent="0.2">
      <c r="E552" s="244"/>
      <c r="F552" s="189"/>
      <c r="G552" s="260"/>
      <c r="H552" s="260"/>
    </row>
    <row r="553" spans="5:8" s="187" customFormat="1" x14ac:dyDescent="0.2">
      <c r="E553" s="244"/>
      <c r="F553" s="189"/>
      <c r="G553" s="260"/>
      <c r="H553" s="260"/>
    </row>
    <row r="554" spans="5:8" s="187" customFormat="1" x14ac:dyDescent="0.2">
      <c r="E554" s="244"/>
      <c r="F554" s="189"/>
      <c r="G554" s="260"/>
      <c r="H554" s="260"/>
    </row>
    <row r="555" spans="5:8" s="187" customFormat="1" x14ac:dyDescent="0.2">
      <c r="E555" s="244"/>
      <c r="F555" s="189"/>
      <c r="G555" s="260"/>
      <c r="H555" s="260"/>
    </row>
    <row r="556" spans="5:8" s="187" customFormat="1" x14ac:dyDescent="0.2">
      <c r="E556" s="244"/>
      <c r="F556" s="189"/>
      <c r="G556" s="260"/>
      <c r="H556" s="260"/>
    </row>
    <row r="557" spans="5:8" s="187" customFormat="1" x14ac:dyDescent="0.2">
      <c r="E557" s="244"/>
      <c r="F557" s="189"/>
      <c r="G557" s="260"/>
      <c r="H557" s="260"/>
    </row>
    <row r="558" spans="5:8" s="187" customFormat="1" x14ac:dyDescent="0.2">
      <c r="E558" s="244"/>
      <c r="F558" s="189"/>
      <c r="G558" s="260"/>
      <c r="H558" s="260"/>
    </row>
    <row r="559" spans="5:8" s="187" customFormat="1" x14ac:dyDescent="0.2">
      <c r="E559" s="244"/>
      <c r="F559" s="189"/>
      <c r="G559" s="260"/>
      <c r="H559" s="260"/>
    </row>
    <row r="560" spans="5:8" s="187" customFormat="1" x14ac:dyDescent="0.2">
      <c r="E560" s="244"/>
      <c r="F560" s="189"/>
      <c r="G560" s="260"/>
      <c r="H560" s="260"/>
    </row>
    <row r="561" spans="5:8" s="187" customFormat="1" x14ac:dyDescent="0.2">
      <c r="E561" s="244"/>
      <c r="F561" s="189"/>
      <c r="G561" s="260"/>
      <c r="H561" s="260"/>
    </row>
    <row r="562" spans="5:8" s="187" customFormat="1" x14ac:dyDescent="0.2">
      <c r="E562" s="244"/>
      <c r="F562" s="189"/>
      <c r="G562" s="260"/>
      <c r="H562" s="260"/>
    </row>
    <row r="563" spans="5:8" s="187" customFormat="1" x14ac:dyDescent="0.2">
      <c r="E563" s="244"/>
      <c r="F563" s="189"/>
      <c r="G563" s="260"/>
      <c r="H563" s="260"/>
    </row>
    <row r="564" spans="5:8" s="187" customFormat="1" x14ac:dyDescent="0.2">
      <c r="E564" s="244"/>
      <c r="F564" s="189"/>
      <c r="G564" s="260"/>
      <c r="H564" s="260"/>
    </row>
    <row r="565" spans="5:8" s="187" customFormat="1" x14ac:dyDescent="0.2">
      <c r="E565" s="244"/>
      <c r="F565" s="189"/>
      <c r="G565" s="260"/>
      <c r="H565" s="260"/>
    </row>
    <row r="566" spans="5:8" s="187" customFormat="1" x14ac:dyDescent="0.2">
      <c r="E566" s="244"/>
      <c r="F566" s="189"/>
      <c r="G566" s="260"/>
      <c r="H566" s="260"/>
    </row>
    <row r="567" spans="5:8" s="187" customFormat="1" x14ac:dyDescent="0.2">
      <c r="E567" s="244"/>
      <c r="F567" s="189"/>
      <c r="G567" s="260"/>
      <c r="H567" s="260"/>
    </row>
    <row r="568" spans="5:8" s="187" customFormat="1" x14ac:dyDescent="0.2">
      <c r="E568" s="244"/>
      <c r="F568" s="189"/>
      <c r="G568" s="260"/>
      <c r="H568" s="260"/>
    </row>
    <row r="569" spans="5:8" s="187" customFormat="1" x14ac:dyDescent="0.2">
      <c r="E569" s="244"/>
      <c r="F569" s="189"/>
      <c r="G569" s="260"/>
      <c r="H569" s="260"/>
    </row>
    <row r="570" spans="5:8" s="187" customFormat="1" x14ac:dyDescent="0.2">
      <c r="E570" s="244"/>
      <c r="F570" s="189"/>
      <c r="G570" s="260"/>
      <c r="H570" s="260"/>
    </row>
    <row r="571" spans="5:8" s="187" customFormat="1" x14ac:dyDescent="0.2">
      <c r="E571" s="244"/>
      <c r="F571" s="189"/>
      <c r="G571" s="260"/>
      <c r="H571" s="260"/>
    </row>
    <row r="572" spans="5:8" s="187" customFormat="1" x14ac:dyDescent="0.2">
      <c r="E572" s="244"/>
      <c r="F572" s="189"/>
      <c r="G572" s="260"/>
      <c r="H572" s="260"/>
    </row>
    <row r="573" spans="5:8" s="187" customFormat="1" x14ac:dyDescent="0.2">
      <c r="E573" s="244"/>
      <c r="F573" s="189"/>
      <c r="G573" s="260"/>
      <c r="H573" s="260"/>
    </row>
    <row r="574" spans="5:8" s="187" customFormat="1" x14ac:dyDescent="0.2">
      <c r="E574" s="244"/>
      <c r="F574" s="189"/>
      <c r="G574" s="260"/>
      <c r="H574" s="260"/>
    </row>
    <row r="575" spans="5:8" s="187" customFormat="1" x14ac:dyDescent="0.2">
      <c r="E575" s="244"/>
      <c r="F575" s="189"/>
      <c r="G575" s="260"/>
      <c r="H575" s="260"/>
    </row>
    <row r="576" spans="5:8" s="187" customFormat="1" x14ac:dyDescent="0.2">
      <c r="E576" s="244"/>
      <c r="F576" s="189"/>
      <c r="G576" s="260"/>
      <c r="H576" s="260"/>
    </row>
    <row r="577" spans="5:8" s="187" customFormat="1" x14ac:dyDescent="0.2">
      <c r="E577" s="244"/>
      <c r="F577" s="189"/>
      <c r="G577" s="260"/>
      <c r="H577" s="260"/>
    </row>
    <row r="578" spans="5:8" s="187" customFormat="1" x14ac:dyDescent="0.2">
      <c r="E578" s="244"/>
      <c r="F578" s="189"/>
      <c r="G578" s="260"/>
      <c r="H578" s="260"/>
    </row>
    <row r="579" spans="5:8" s="187" customFormat="1" x14ac:dyDescent="0.2">
      <c r="E579" s="244"/>
      <c r="F579" s="189"/>
      <c r="G579" s="260"/>
      <c r="H579" s="260"/>
    </row>
    <row r="580" spans="5:8" s="187" customFormat="1" x14ac:dyDescent="0.2">
      <c r="E580" s="244"/>
      <c r="F580" s="189"/>
      <c r="G580" s="260"/>
      <c r="H580" s="260"/>
    </row>
    <row r="581" spans="5:8" s="187" customFormat="1" x14ac:dyDescent="0.2">
      <c r="E581" s="244"/>
      <c r="F581" s="189"/>
      <c r="G581" s="260"/>
      <c r="H581" s="260"/>
    </row>
    <row r="582" spans="5:8" s="187" customFormat="1" x14ac:dyDescent="0.2">
      <c r="E582" s="244"/>
      <c r="F582" s="189"/>
      <c r="G582" s="260"/>
      <c r="H582" s="260"/>
    </row>
    <row r="583" spans="5:8" s="187" customFormat="1" x14ac:dyDescent="0.2">
      <c r="E583" s="244"/>
      <c r="F583" s="189"/>
      <c r="G583" s="260"/>
      <c r="H583" s="260"/>
    </row>
    <row r="584" spans="5:8" s="187" customFormat="1" x14ac:dyDescent="0.2">
      <c r="E584" s="244"/>
      <c r="F584" s="189"/>
      <c r="G584" s="260"/>
      <c r="H584" s="260"/>
    </row>
    <row r="585" spans="5:8" s="187" customFormat="1" x14ac:dyDescent="0.2">
      <c r="E585" s="244"/>
      <c r="F585" s="189"/>
      <c r="G585" s="260"/>
      <c r="H585" s="260"/>
    </row>
    <row r="586" spans="5:8" s="187" customFormat="1" x14ac:dyDescent="0.2">
      <c r="E586" s="244"/>
      <c r="F586" s="189"/>
      <c r="G586" s="260"/>
      <c r="H586" s="260"/>
    </row>
    <row r="587" spans="5:8" s="187" customFormat="1" x14ac:dyDescent="0.2">
      <c r="E587" s="244"/>
      <c r="F587" s="189"/>
      <c r="G587" s="260"/>
      <c r="H587" s="260"/>
    </row>
    <row r="588" spans="5:8" s="187" customFormat="1" x14ac:dyDescent="0.2">
      <c r="E588" s="244"/>
      <c r="F588" s="189"/>
      <c r="G588" s="260"/>
      <c r="H588" s="260"/>
    </row>
    <row r="589" spans="5:8" s="187" customFormat="1" x14ac:dyDescent="0.2">
      <c r="E589" s="244"/>
      <c r="F589" s="189"/>
      <c r="G589" s="260"/>
      <c r="H589" s="260"/>
    </row>
    <row r="590" spans="5:8" s="187" customFormat="1" x14ac:dyDescent="0.2">
      <c r="E590" s="244"/>
      <c r="F590" s="189"/>
      <c r="G590" s="260"/>
      <c r="H590" s="260"/>
    </row>
    <row r="591" spans="5:8" s="187" customFormat="1" x14ac:dyDescent="0.2">
      <c r="E591" s="244"/>
      <c r="F591" s="189"/>
      <c r="G591" s="260"/>
      <c r="H591" s="260"/>
    </row>
    <row r="592" spans="5:8" s="187" customFormat="1" x14ac:dyDescent="0.2">
      <c r="E592" s="244"/>
      <c r="F592" s="189"/>
      <c r="G592" s="260"/>
      <c r="H592" s="260"/>
    </row>
    <row r="593" spans="5:8" s="187" customFormat="1" x14ac:dyDescent="0.2">
      <c r="E593" s="244"/>
      <c r="F593" s="189"/>
      <c r="G593" s="260"/>
      <c r="H593" s="260"/>
    </row>
    <row r="594" spans="5:8" s="187" customFormat="1" x14ac:dyDescent="0.2">
      <c r="E594" s="244"/>
      <c r="F594" s="189"/>
      <c r="G594" s="260"/>
      <c r="H594" s="260"/>
    </row>
    <row r="595" spans="5:8" s="187" customFormat="1" x14ac:dyDescent="0.2">
      <c r="E595" s="244"/>
      <c r="F595" s="189"/>
      <c r="G595" s="260"/>
      <c r="H595" s="260"/>
    </row>
    <row r="596" spans="5:8" s="187" customFormat="1" x14ac:dyDescent="0.2">
      <c r="E596" s="244"/>
      <c r="F596" s="189"/>
      <c r="G596" s="260"/>
      <c r="H596" s="260"/>
    </row>
    <row r="597" spans="5:8" s="187" customFormat="1" x14ac:dyDescent="0.2">
      <c r="E597" s="244"/>
      <c r="F597" s="189"/>
      <c r="G597" s="260"/>
      <c r="H597" s="260"/>
    </row>
    <row r="598" spans="5:8" s="187" customFormat="1" x14ac:dyDescent="0.2">
      <c r="E598" s="244"/>
      <c r="F598" s="189"/>
      <c r="G598" s="260"/>
      <c r="H598" s="260"/>
    </row>
    <row r="599" spans="5:8" s="187" customFormat="1" x14ac:dyDescent="0.2">
      <c r="E599" s="244"/>
      <c r="F599" s="189"/>
      <c r="G599" s="260"/>
      <c r="H599" s="260"/>
    </row>
    <row r="600" spans="5:8" s="187" customFormat="1" x14ac:dyDescent="0.2">
      <c r="E600" s="244"/>
      <c r="F600" s="189"/>
      <c r="G600" s="260"/>
      <c r="H600" s="260"/>
    </row>
    <row r="601" spans="5:8" s="187" customFormat="1" x14ac:dyDescent="0.2">
      <c r="E601" s="244"/>
      <c r="F601" s="189"/>
      <c r="G601" s="260"/>
      <c r="H601" s="260"/>
    </row>
    <row r="602" spans="5:8" s="187" customFormat="1" x14ac:dyDescent="0.2">
      <c r="E602" s="244"/>
      <c r="F602" s="189"/>
      <c r="G602" s="260"/>
      <c r="H602" s="260"/>
    </row>
    <row r="603" spans="5:8" s="187" customFormat="1" x14ac:dyDescent="0.2">
      <c r="E603" s="244"/>
      <c r="F603" s="189"/>
      <c r="G603" s="260"/>
      <c r="H603" s="260"/>
    </row>
    <row r="604" spans="5:8" s="187" customFormat="1" x14ac:dyDescent="0.2">
      <c r="E604" s="244"/>
      <c r="F604" s="189"/>
      <c r="G604" s="260"/>
      <c r="H604" s="260"/>
    </row>
    <row r="605" spans="5:8" s="187" customFormat="1" x14ac:dyDescent="0.2">
      <c r="E605" s="244"/>
      <c r="F605" s="189"/>
      <c r="G605" s="260"/>
      <c r="H605" s="260"/>
    </row>
    <row r="606" spans="5:8" s="187" customFormat="1" x14ac:dyDescent="0.2">
      <c r="E606" s="244"/>
      <c r="F606" s="189"/>
      <c r="G606" s="260"/>
      <c r="H606" s="260"/>
    </row>
    <row r="607" spans="5:8" s="187" customFormat="1" x14ac:dyDescent="0.2">
      <c r="E607" s="244"/>
      <c r="F607" s="189"/>
      <c r="G607" s="260"/>
      <c r="H607" s="260"/>
    </row>
    <row r="608" spans="5:8" s="187" customFormat="1" x14ac:dyDescent="0.2">
      <c r="E608" s="244"/>
      <c r="F608" s="189"/>
      <c r="G608" s="260"/>
      <c r="H608" s="260"/>
    </row>
    <row r="609" spans="5:8" s="187" customFormat="1" x14ac:dyDescent="0.2">
      <c r="E609" s="244"/>
      <c r="F609" s="189"/>
      <c r="G609" s="260"/>
      <c r="H609" s="260"/>
    </row>
    <row r="610" spans="5:8" s="187" customFormat="1" x14ac:dyDescent="0.2">
      <c r="E610" s="244"/>
      <c r="F610" s="189"/>
      <c r="G610" s="260"/>
      <c r="H610" s="260"/>
    </row>
    <row r="611" spans="5:8" s="187" customFormat="1" x14ac:dyDescent="0.2">
      <c r="E611" s="244"/>
      <c r="F611" s="189"/>
      <c r="G611" s="260"/>
      <c r="H611" s="260"/>
    </row>
    <row r="612" spans="5:8" s="187" customFormat="1" x14ac:dyDescent="0.2">
      <c r="E612" s="244"/>
      <c r="F612" s="189"/>
      <c r="G612" s="260"/>
      <c r="H612" s="260"/>
    </row>
    <row r="613" spans="5:8" s="187" customFormat="1" x14ac:dyDescent="0.2">
      <c r="E613" s="244"/>
      <c r="F613" s="189"/>
      <c r="G613" s="260"/>
      <c r="H613" s="260"/>
    </row>
    <row r="614" spans="5:8" s="187" customFormat="1" x14ac:dyDescent="0.2">
      <c r="E614" s="244"/>
      <c r="F614" s="189"/>
      <c r="G614" s="260"/>
      <c r="H614" s="260"/>
    </row>
    <row r="615" spans="5:8" s="187" customFormat="1" x14ac:dyDescent="0.2">
      <c r="E615" s="244"/>
      <c r="F615" s="189"/>
      <c r="G615" s="260"/>
      <c r="H615" s="260"/>
    </row>
    <row r="616" spans="5:8" s="187" customFormat="1" x14ac:dyDescent="0.2">
      <c r="E616" s="244"/>
      <c r="F616" s="189"/>
      <c r="G616" s="260"/>
      <c r="H616" s="260"/>
    </row>
    <row r="617" spans="5:8" s="187" customFormat="1" x14ac:dyDescent="0.2">
      <c r="E617" s="244"/>
      <c r="F617" s="189"/>
      <c r="G617" s="260"/>
      <c r="H617" s="260"/>
    </row>
    <row r="618" spans="5:8" s="187" customFormat="1" x14ac:dyDescent="0.2">
      <c r="E618" s="244"/>
      <c r="F618" s="189"/>
      <c r="G618" s="260"/>
      <c r="H618" s="260"/>
    </row>
    <row r="619" spans="5:8" s="187" customFormat="1" x14ac:dyDescent="0.2">
      <c r="E619" s="244"/>
      <c r="F619" s="189"/>
      <c r="G619" s="260"/>
      <c r="H619" s="260"/>
    </row>
    <row r="620" spans="5:8" s="187" customFormat="1" x14ac:dyDescent="0.2">
      <c r="E620" s="244"/>
      <c r="F620" s="189"/>
      <c r="G620" s="260"/>
      <c r="H620" s="260"/>
    </row>
    <row r="621" spans="5:8" s="187" customFormat="1" x14ac:dyDescent="0.2">
      <c r="E621" s="244"/>
      <c r="F621" s="189"/>
      <c r="G621" s="260"/>
      <c r="H621" s="260"/>
    </row>
    <row r="622" spans="5:8" s="187" customFormat="1" x14ac:dyDescent="0.2">
      <c r="E622" s="244"/>
      <c r="F622" s="189"/>
      <c r="G622" s="260"/>
      <c r="H622" s="260"/>
    </row>
    <row r="623" spans="5:8" s="187" customFormat="1" x14ac:dyDescent="0.2">
      <c r="E623" s="244"/>
      <c r="F623" s="189"/>
      <c r="G623" s="260"/>
      <c r="H623" s="260"/>
    </row>
    <row r="624" spans="5:8" s="187" customFormat="1" x14ac:dyDescent="0.2">
      <c r="E624" s="244"/>
      <c r="F624" s="189"/>
      <c r="G624" s="260"/>
      <c r="H624" s="260"/>
    </row>
    <row r="625" spans="5:8" s="187" customFormat="1" x14ac:dyDescent="0.2">
      <c r="E625" s="244"/>
      <c r="F625" s="189"/>
      <c r="G625" s="260"/>
      <c r="H625" s="260"/>
    </row>
    <row r="626" spans="5:8" s="187" customFormat="1" x14ac:dyDescent="0.2">
      <c r="E626" s="244"/>
      <c r="F626" s="189"/>
      <c r="G626" s="260"/>
      <c r="H626" s="260"/>
    </row>
    <row r="627" spans="5:8" s="187" customFormat="1" x14ac:dyDescent="0.2">
      <c r="E627" s="244"/>
      <c r="F627" s="189"/>
      <c r="G627" s="260"/>
      <c r="H627" s="260"/>
    </row>
    <row r="628" spans="5:8" s="187" customFormat="1" x14ac:dyDescent="0.2">
      <c r="E628" s="244"/>
      <c r="F628" s="189"/>
      <c r="G628" s="260"/>
      <c r="H628" s="260"/>
    </row>
    <row r="629" spans="5:8" s="187" customFormat="1" x14ac:dyDescent="0.2">
      <c r="E629" s="244"/>
      <c r="F629" s="189"/>
      <c r="G629" s="260"/>
      <c r="H629" s="260"/>
    </row>
    <row r="630" spans="5:8" s="187" customFormat="1" x14ac:dyDescent="0.2">
      <c r="E630" s="244"/>
      <c r="F630" s="189"/>
      <c r="G630" s="260"/>
      <c r="H630" s="260"/>
    </row>
    <row r="631" spans="5:8" s="187" customFormat="1" x14ac:dyDescent="0.2">
      <c r="E631" s="244"/>
      <c r="F631" s="189"/>
      <c r="G631" s="260"/>
      <c r="H631" s="260"/>
    </row>
    <row r="632" spans="5:8" s="187" customFormat="1" x14ac:dyDescent="0.2">
      <c r="E632" s="244"/>
      <c r="F632" s="189"/>
      <c r="G632" s="260"/>
      <c r="H632" s="260"/>
    </row>
    <row r="633" spans="5:8" s="187" customFormat="1" x14ac:dyDescent="0.2">
      <c r="E633" s="244"/>
      <c r="F633" s="189"/>
      <c r="G633" s="260"/>
      <c r="H633" s="260"/>
    </row>
    <row r="634" spans="5:8" s="187" customFormat="1" x14ac:dyDescent="0.2">
      <c r="E634" s="244"/>
      <c r="F634" s="189"/>
      <c r="G634" s="260"/>
      <c r="H634" s="260"/>
    </row>
    <row r="635" spans="5:8" s="187" customFormat="1" x14ac:dyDescent="0.2">
      <c r="E635" s="244"/>
      <c r="F635" s="189"/>
      <c r="G635" s="260"/>
      <c r="H635" s="260"/>
    </row>
    <row r="636" spans="5:8" s="187" customFormat="1" x14ac:dyDescent="0.2">
      <c r="E636" s="244"/>
      <c r="F636" s="189"/>
      <c r="G636" s="260"/>
      <c r="H636" s="260"/>
    </row>
    <row r="637" spans="5:8" s="187" customFormat="1" x14ac:dyDescent="0.2">
      <c r="E637" s="244"/>
      <c r="F637" s="189"/>
      <c r="G637" s="260"/>
      <c r="H637" s="260"/>
    </row>
    <row r="638" spans="5:8" s="187" customFormat="1" x14ac:dyDescent="0.2">
      <c r="E638" s="244"/>
      <c r="F638" s="189"/>
      <c r="G638" s="260"/>
      <c r="H638" s="260"/>
    </row>
    <row r="639" spans="5:8" s="187" customFormat="1" x14ac:dyDescent="0.2">
      <c r="E639" s="244"/>
      <c r="F639" s="189"/>
      <c r="G639" s="260"/>
      <c r="H639" s="260"/>
    </row>
    <row r="640" spans="5:8" s="187" customFormat="1" x14ac:dyDescent="0.2">
      <c r="E640" s="244"/>
      <c r="F640" s="189"/>
      <c r="G640" s="260"/>
      <c r="H640" s="260"/>
    </row>
    <row r="641" spans="5:8" s="187" customFormat="1" x14ac:dyDescent="0.2">
      <c r="E641" s="244"/>
      <c r="F641" s="189"/>
      <c r="G641" s="260"/>
      <c r="H641" s="260"/>
    </row>
    <row r="642" spans="5:8" s="187" customFormat="1" x14ac:dyDescent="0.2">
      <c r="E642" s="244"/>
      <c r="F642" s="189"/>
      <c r="G642" s="260"/>
      <c r="H642" s="260"/>
    </row>
    <row r="643" spans="5:8" s="187" customFormat="1" x14ac:dyDescent="0.2">
      <c r="E643" s="244"/>
      <c r="F643" s="189"/>
      <c r="G643" s="260"/>
      <c r="H643" s="260"/>
    </row>
    <row r="644" spans="5:8" s="187" customFormat="1" x14ac:dyDescent="0.2">
      <c r="E644" s="244"/>
      <c r="F644" s="189"/>
      <c r="G644" s="260"/>
      <c r="H644" s="260"/>
    </row>
    <row r="645" spans="5:8" s="187" customFormat="1" x14ac:dyDescent="0.2">
      <c r="E645" s="244"/>
      <c r="F645" s="189"/>
      <c r="G645" s="260"/>
      <c r="H645" s="260"/>
    </row>
    <row r="646" spans="5:8" s="187" customFormat="1" x14ac:dyDescent="0.2">
      <c r="E646" s="244"/>
      <c r="F646" s="189"/>
      <c r="G646" s="260"/>
      <c r="H646" s="260"/>
    </row>
    <row r="647" spans="5:8" s="187" customFormat="1" x14ac:dyDescent="0.2">
      <c r="E647" s="244"/>
      <c r="F647" s="189"/>
      <c r="G647" s="260"/>
      <c r="H647" s="260"/>
    </row>
    <row r="648" spans="5:8" s="187" customFormat="1" x14ac:dyDescent="0.2">
      <c r="E648" s="244"/>
      <c r="F648" s="189"/>
      <c r="G648" s="260"/>
      <c r="H648" s="260"/>
    </row>
    <row r="649" spans="5:8" s="187" customFormat="1" x14ac:dyDescent="0.2">
      <c r="E649" s="244"/>
      <c r="F649" s="189"/>
      <c r="G649" s="260"/>
      <c r="H649" s="260"/>
    </row>
    <row r="650" spans="5:8" s="187" customFormat="1" x14ac:dyDescent="0.2">
      <c r="E650" s="244"/>
      <c r="F650" s="189"/>
      <c r="G650" s="260"/>
      <c r="H650" s="260"/>
    </row>
    <row r="651" spans="5:8" s="187" customFormat="1" x14ac:dyDescent="0.2">
      <c r="E651" s="244"/>
      <c r="F651" s="189"/>
      <c r="G651" s="260"/>
      <c r="H651" s="260"/>
    </row>
    <row r="652" spans="5:8" s="187" customFormat="1" x14ac:dyDescent="0.2">
      <c r="E652" s="244"/>
      <c r="F652" s="189"/>
      <c r="G652" s="260"/>
      <c r="H652" s="260"/>
    </row>
    <row r="653" spans="5:8" s="187" customFormat="1" x14ac:dyDescent="0.2">
      <c r="E653" s="244"/>
      <c r="F653" s="189"/>
      <c r="G653" s="260"/>
      <c r="H653" s="260"/>
    </row>
    <row r="654" spans="5:8" s="187" customFormat="1" x14ac:dyDescent="0.2">
      <c r="E654" s="244"/>
      <c r="F654" s="189"/>
      <c r="G654" s="260"/>
      <c r="H654" s="260"/>
    </row>
    <row r="655" spans="5:8" s="187" customFormat="1" x14ac:dyDescent="0.2">
      <c r="E655" s="244"/>
      <c r="F655" s="189"/>
      <c r="G655" s="260"/>
      <c r="H655" s="260"/>
    </row>
    <row r="656" spans="5:8" s="187" customFormat="1" x14ac:dyDescent="0.2">
      <c r="E656" s="244"/>
      <c r="F656" s="189"/>
      <c r="G656" s="260"/>
      <c r="H656" s="260"/>
    </row>
    <row r="657" spans="5:8" s="187" customFormat="1" x14ac:dyDescent="0.2">
      <c r="E657" s="244"/>
      <c r="F657" s="189"/>
      <c r="G657" s="260"/>
      <c r="H657" s="260"/>
    </row>
    <row r="658" spans="5:8" s="187" customFormat="1" x14ac:dyDescent="0.2">
      <c r="E658" s="244"/>
      <c r="F658" s="189"/>
      <c r="G658" s="260"/>
      <c r="H658" s="260"/>
    </row>
    <row r="659" spans="5:8" s="187" customFormat="1" x14ac:dyDescent="0.2">
      <c r="E659" s="244"/>
      <c r="F659" s="189"/>
      <c r="G659" s="260"/>
      <c r="H659" s="260"/>
    </row>
    <row r="660" spans="5:8" s="187" customFormat="1" x14ac:dyDescent="0.2">
      <c r="E660" s="244"/>
      <c r="F660" s="189"/>
      <c r="G660" s="260"/>
      <c r="H660" s="260"/>
    </row>
    <row r="661" spans="5:8" s="187" customFormat="1" x14ac:dyDescent="0.2">
      <c r="E661" s="244"/>
      <c r="F661" s="189"/>
      <c r="G661" s="260"/>
      <c r="H661" s="260"/>
    </row>
    <row r="662" spans="5:8" s="187" customFormat="1" x14ac:dyDescent="0.2">
      <c r="E662" s="244"/>
      <c r="F662" s="189"/>
      <c r="G662" s="260"/>
      <c r="H662" s="260"/>
    </row>
    <row r="663" spans="5:8" s="187" customFormat="1" x14ac:dyDescent="0.2">
      <c r="E663" s="244"/>
      <c r="F663" s="189"/>
      <c r="G663" s="260"/>
      <c r="H663" s="260"/>
    </row>
    <row r="664" spans="5:8" s="187" customFormat="1" x14ac:dyDescent="0.2">
      <c r="E664" s="244"/>
      <c r="F664" s="189"/>
      <c r="G664" s="260"/>
      <c r="H664" s="260"/>
    </row>
    <row r="665" spans="5:8" s="187" customFormat="1" x14ac:dyDescent="0.2">
      <c r="E665" s="244"/>
      <c r="F665" s="189"/>
      <c r="G665" s="260"/>
      <c r="H665" s="260"/>
    </row>
    <row r="666" spans="5:8" s="187" customFormat="1" x14ac:dyDescent="0.2">
      <c r="E666" s="244"/>
      <c r="F666" s="189"/>
      <c r="G666" s="260"/>
      <c r="H666" s="260"/>
    </row>
    <row r="667" spans="5:8" s="187" customFormat="1" x14ac:dyDescent="0.2">
      <c r="E667" s="244"/>
      <c r="F667" s="189"/>
      <c r="G667" s="260"/>
      <c r="H667" s="260"/>
    </row>
    <row r="668" spans="5:8" s="187" customFormat="1" x14ac:dyDescent="0.2">
      <c r="E668" s="244"/>
      <c r="F668" s="189"/>
      <c r="G668" s="260"/>
      <c r="H668" s="260"/>
    </row>
    <row r="669" spans="5:8" s="187" customFormat="1" x14ac:dyDescent="0.2">
      <c r="E669" s="244"/>
      <c r="F669" s="189"/>
      <c r="G669" s="260"/>
      <c r="H669" s="260"/>
    </row>
    <row r="670" spans="5:8" s="187" customFormat="1" x14ac:dyDescent="0.2">
      <c r="E670" s="244"/>
      <c r="F670" s="189"/>
      <c r="G670" s="260"/>
      <c r="H670" s="260"/>
    </row>
    <row r="671" spans="5:8" s="187" customFormat="1" x14ac:dyDescent="0.2">
      <c r="E671" s="244"/>
      <c r="F671" s="189"/>
      <c r="G671" s="260"/>
      <c r="H671" s="260"/>
    </row>
    <row r="672" spans="5:8" s="187" customFormat="1" x14ac:dyDescent="0.2">
      <c r="E672" s="244"/>
      <c r="F672" s="189"/>
      <c r="G672" s="260"/>
      <c r="H672" s="260"/>
    </row>
    <row r="673" spans="5:8" s="187" customFormat="1" x14ac:dyDescent="0.2">
      <c r="E673" s="244"/>
      <c r="F673" s="189"/>
      <c r="G673" s="260"/>
      <c r="H673" s="260"/>
    </row>
    <row r="674" spans="5:8" s="187" customFormat="1" x14ac:dyDescent="0.2">
      <c r="E674" s="244"/>
      <c r="F674" s="189"/>
      <c r="G674" s="260"/>
      <c r="H674" s="260"/>
    </row>
    <row r="675" spans="5:8" s="187" customFormat="1" x14ac:dyDescent="0.2">
      <c r="E675" s="244"/>
      <c r="F675" s="189"/>
      <c r="G675" s="260"/>
      <c r="H675" s="260"/>
    </row>
    <row r="676" spans="5:8" s="187" customFormat="1" x14ac:dyDescent="0.2">
      <c r="E676" s="244"/>
      <c r="F676" s="189"/>
      <c r="G676" s="260"/>
      <c r="H676" s="260"/>
    </row>
    <row r="677" spans="5:8" s="187" customFormat="1" x14ac:dyDescent="0.2">
      <c r="E677" s="244"/>
      <c r="F677" s="189"/>
      <c r="G677" s="260"/>
      <c r="H677" s="260"/>
    </row>
    <row r="678" spans="5:8" s="187" customFormat="1" x14ac:dyDescent="0.2">
      <c r="E678" s="244"/>
      <c r="F678" s="189"/>
      <c r="G678" s="260"/>
      <c r="H678" s="260"/>
    </row>
    <row r="679" spans="5:8" s="187" customFormat="1" x14ac:dyDescent="0.2">
      <c r="E679" s="244"/>
      <c r="F679" s="189"/>
      <c r="G679" s="260"/>
      <c r="H679" s="260"/>
    </row>
    <row r="680" spans="5:8" s="187" customFormat="1" x14ac:dyDescent="0.2">
      <c r="E680" s="244"/>
      <c r="F680" s="189"/>
      <c r="G680" s="260"/>
      <c r="H680" s="260"/>
    </row>
    <row r="681" spans="5:8" s="187" customFormat="1" x14ac:dyDescent="0.2">
      <c r="E681" s="244"/>
      <c r="F681" s="189"/>
      <c r="G681" s="260"/>
      <c r="H681" s="260"/>
    </row>
    <row r="682" spans="5:8" s="187" customFormat="1" x14ac:dyDescent="0.2">
      <c r="E682" s="244"/>
      <c r="F682" s="189"/>
      <c r="G682" s="260"/>
      <c r="H682" s="260"/>
    </row>
    <row r="683" spans="5:8" s="187" customFormat="1" x14ac:dyDescent="0.2">
      <c r="E683" s="244"/>
      <c r="F683" s="189"/>
      <c r="G683" s="260"/>
      <c r="H683" s="260"/>
    </row>
    <row r="684" spans="5:8" s="187" customFormat="1" x14ac:dyDescent="0.2">
      <c r="E684" s="244"/>
      <c r="F684" s="189"/>
      <c r="G684" s="260"/>
      <c r="H684" s="260"/>
    </row>
    <row r="685" spans="5:8" s="187" customFormat="1" x14ac:dyDescent="0.2">
      <c r="E685" s="244"/>
      <c r="F685" s="189"/>
      <c r="G685" s="260"/>
      <c r="H685" s="260"/>
    </row>
    <row r="686" spans="5:8" s="187" customFormat="1" x14ac:dyDescent="0.2">
      <c r="E686" s="244"/>
      <c r="F686" s="189"/>
      <c r="G686" s="260"/>
      <c r="H686" s="260"/>
    </row>
    <row r="687" spans="5:8" s="187" customFormat="1" x14ac:dyDescent="0.2">
      <c r="E687" s="244"/>
      <c r="F687" s="189"/>
      <c r="G687" s="260"/>
      <c r="H687" s="260"/>
    </row>
    <row r="688" spans="5:8" s="187" customFormat="1" x14ac:dyDescent="0.2">
      <c r="E688" s="244"/>
      <c r="F688" s="189"/>
      <c r="G688" s="260"/>
      <c r="H688" s="260"/>
    </row>
    <row r="689" spans="5:8" s="187" customFormat="1" x14ac:dyDescent="0.2">
      <c r="E689" s="244"/>
      <c r="F689" s="189"/>
      <c r="G689" s="260"/>
      <c r="H689" s="260"/>
    </row>
    <row r="690" spans="5:8" s="187" customFormat="1" x14ac:dyDescent="0.2">
      <c r="E690" s="244"/>
      <c r="F690" s="189"/>
      <c r="G690" s="260"/>
      <c r="H690" s="260"/>
    </row>
    <row r="691" spans="5:8" s="187" customFormat="1" x14ac:dyDescent="0.2">
      <c r="E691" s="244"/>
      <c r="F691" s="189"/>
      <c r="G691" s="260"/>
      <c r="H691" s="260"/>
    </row>
    <row r="692" spans="5:8" s="187" customFormat="1" x14ac:dyDescent="0.2">
      <c r="E692" s="244"/>
      <c r="F692" s="189"/>
      <c r="G692" s="260"/>
      <c r="H692" s="260"/>
    </row>
    <row r="693" spans="5:8" s="187" customFormat="1" x14ac:dyDescent="0.2">
      <c r="E693" s="244"/>
      <c r="F693" s="189"/>
      <c r="G693" s="260"/>
      <c r="H693" s="260"/>
    </row>
    <row r="694" spans="5:8" s="187" customFormat="1" x14ac:dyDescent="0.2">
      <c r="E694" s="244"/>
      <c r="F694" s="189"/>
      <c r="G694" s="260"/>
      <c r="H694" s="260"/>
    </row>
    <row r="695" spans="5:8" s="187" customFormat="1" x14ac:dyDescent="0.2">
      <c r="E695" s="244"/>
      <c r="F695" s="189"/>
      <c r="G695" s="260"/>
      <c r="H695" s="260"/>
    </row>
    <row r="696" spans="5:8" s="187" customFormat="1" x14ac:dyDescent="0.2">
      <c r="E696" s="244"/>
      <c r="F696" s="189"/>
      <c r="G696" s="260"/>
      <c r="H696" s="260"/>
    </row>
    <row r="697" spans="5:8" s="187" customFormat="1" x14ac:dyDescent="0.2">
      <c r="E697" s="244"/>
      <c r="F697" s="189"/>
      <c r="G697" s="260"/>
      <c r="H697" s="260"/>
    </row>
    <row r="698" spans="5:8" s="187" customFormat="1" x14ac:dyDescent="0.2">
      <c r="E698" s="244"/>
      <c r="F698" s="189"/>
      <c r="G698" s="260"/>
      <c r="H698" s="260"/>
    </row>
    <row r="699" spans="5:8" s="187" customFormat="1" x14ac:dyDescent="0.2">
      <c r="E699" s="244"/>
      <c r="F699" s="189"/>
      <c r="G699" s="260"/>
      <c r="H699" s="260"/>
    </row>
    <row r="700" spans="5:8" s="187" customFormat="1" x14ac:dyDescent="0.2">
      <c r="E700" s="244"/>
      <c r="F700" s="189"/>
      <c r="G700" s="260"/>
      <c r="H700" s="260"/>
    </row>
    <row r="701" spans="5:8" s="187" customFormat="1" x14ac:dyDescent="0.2">
      <c r="E701" s="244"/>
      <c r="F701" s="189"/>
      <c r="G701" s="260"/>
      <c r="H701" s="260"/>
    </row>
    <row r="702" spans="5:8" s="187" customFormat="1" x14ac:dyDescent="0.2">
      <c r="E702" s="244"/>
      <c r="F702" s="189"/>
      <c r="G702" s="260"/>
      <c r="H702" s="260"/>
    </row>
    <row r="703" spans="5:8" s="187" customFormat="1" x14ac:dyDescent="0.2">
      <c r="E703" s="244"/>
      <c r="F703" s="189"/>
      <c r="G703" s="260"/>
      <c r="H703" s="260"/>
    </row>
    <row r="704" spans="5:8" s="187" customFormat="1" x14ac:dyDescent="0.2">
      <c r="E704" s="244"/>
      <c r="F704" s="189"/>
      <c r="G704" s="260"/>
      <c r="H704" s="260"/>
    </row>
    <row r="705" spans="5:8" s="187" customFormat="1" x14ac:dyDescent="0.2">
      <c r="E705" s="244"/>
      <c r="F705" s="189"/>
      <c r="G705" s="260"/>
      <c r="H705" s="260"/>
    </row>
    <row r="706" spans="5:8" s="187" customFormat="1" x14ac:dyDescent="0.2">
      <c r="E706" s="244"/>
      <c r="F706" s="189"/>
      <c r="G706" s="260"/>
      <c r="H706" s="260"/>
    </row>
    <row r="707" spans="5:8" s="187" customFormat="1" x14ac:dyDescent="0.2">
      <c r="E707" s="244"/>
      <c r="F707" s="189"/>
      <c r="G707" s="260"/>
      <c r="H707" s="260"/>
    </row>
    <row r="708" spans="5:8" s="187" customFormat="1" x14ac:dyDescent="0.2">
      <c r="E708" s="244"/>
      <c r="F708" s="189"/>
      <c r="G708" s="260"/>
      <c r="H708" s="260"/>
    </row>
    <row r="709" spans="5:8" s="187" customFormat="1" x14ac:dyDescent="0.2">
      <c r="E709" s="244"/>
      <c r="F709" s="189"/>
      <c r="G709" s="260"/>
      <c r="H709" s="260"/>
    </row>
    <row r="710" spans="5:8" s="187" customFormat="1" x14ac:dyDescent="0.2">
      <c r="E710" s="244"/>
      <c r="F710" s="189"/>
      <c r="G710" s="260"/>
      <c r="H710" s="260"/>
    </row>
    <row r="711" spans="5:8" s="187" customFormat="1" x14ac:dyDescent="0.2">
      <c r="E711" s="244"/>
      <c r="F711" s="189"/>
      <c r="G711" s="260"/>
      <c r="H711" s="260"/>
    </row>
    <row r="712" spans="5:8" s="187" customFormat="1" x14ac:dyDescent="0.2">
      <c r="E712" s="244"/>
      <c r="F712" s="189"/>
      <c r="G712" s="260"/>
      <c r="H712" s="260"/>
    </row>
    <row r="713" spans="5:8" s="187" customFormat="1" x14ac:dyDescent="0.2">
      <c r="E713" s="244"/>
      <c r="F713" s="189"/>
      <c r="G713" s="260"/>
      <c r="H713" s="260"/>
    </row>
    <row r="714" spans="5:8" s="187" customFormat="1" x14ac:dyDescent="0.2">
      <c r="E714" s="244"/>
      <c r="F714" s="189"/>
      <c r="G714" s="260"/>
      <c r="H714" s="260"/>
    </row>
    <row r="715" spans="5:8" s="187" customFormat="1" x14ac:dyDescent="0.2">
      <c r="E715" s="244"/>
      <c r="F715" s="189"/>
      <c r="G715" s="260"/>
      <c r="H715" s="260"/>
    </row>
    <row r="716" spans="5:8" s="187" customFormat="1" x14ac:dyDescent="0.2">
      <c r="E716" s="244"/>
      <c r="F716" s="189"/>
      <c r="G716" s="260"/>
      <c r="H716" s="260"/>
    </row>
    <row r="717" spans="5:8" s="187" customFormat="1" x14ac:dyDescent="0.2">
      <c r="E717" s="244"/>
      <c r="F717" s="189"/>
      <c r="G717" s="260"/>
      <c r="H717" s="260"/>
    </row>
    <row r="718" spans="5:8" s="187" customFormat="1" x14ac:dyDescent="0.2">
      <c r="E718" s="244"/>
      <c r="F718" s="189"/>
      <c r="G718" s="260"/>
      <c r="H718" s="260"/>
    </row>
    <row r="719" spans="5:8" s="187" customFormat="1" x14ac:dyDescent="0.2">
      <c r="E719" s="244"/>
      <c r="F719" s="189"/>
      <c r="G719" s="260"/>
      <c r="H719" s="260"/>
    </row>
    <row r="720" spans="5:8" s="187" customFormat="1" x14ac:dyDescent="0.2">
      <c r="E720" s="244"/>
      <c r="F720" s="189"/>
      <c r="G720" s="260"/>
      <c r="H720" s="260"/>
    </row>
    <row r="721" spans="5:8" s="187" customFormat="1" x14ac:dyDescent="0.2">
      <c r="E721" s="244"/>
      <c r="F721" s="189"/>
      <c r="G721" s="260"/>
      <c r="H721" s="260"/>
    </row>
    <row r="722" spans="5:8" s="187" customFormat="1" x14ac:dyDescent="0.2">
      <c r="E722" s="244"/>
      <c r="F722" s="189"/>
      <c r="G722" s="260"/>
      <c r="H722" s="260"/>
    </row>
    <row r="723" spans="5:8" s="187" customFormat="1" x14ac:dyDescent="0.2">
      <c r="E723" s="244"/>
      <c r="F723" s="189"/>
      <c r="G723" s="260"/>
      <c r="H723" s="260"/>
    </row>
    <row r="724" spans="5:8" s="187" customFormat="1" x14ac:dyDescent="0.2">
      <c r="E724" s="244"/>
      <c r="F724" s="189"/>
      <c r="G724" s="260"/>
      <c r="H724" s="260"/>
    </row>
    <row r="725" spans="5:8" s="187" customFormat="1" x14ac:dyDescent="0.2">
      <c r="E725" s="244"/>
      <c r="F725" s="189"/>
      <c r="G725" s="260"/>
      <c r="H725" s="260"/>
    </row>
    <row r="726" spans="5:8" s="187" customFormat="1" x14ac:dyDescent="0.2">
      <c r="E726" s="244"/>
      <c r="F726" s="189"/>
      <c r="G726" s="260"/>
      <c r="H726" s="260"/>
    </row>
    <row r="727" spans="5:8" s="187" customFormat="1" x14ac:dyDescent="0.2">
      <c r="E727" s="244"/>
      <c r="F727" s="189"/>
      <c r="G727" s="260"/>
      <c r="H727" s="260"/>
    </row>
    <row r="728" spans="5:8" s="187" customFormat="1" x14ac:dyDescent="0.2">
      <c r="E728" s="244"/>
      <c r="F728" s="189"/>
      <c r="G728" s="260"/>
      <c r="H728" s="260"/>
    </row>
    <row r="729" spans="5:8" s="187" customFormat="1" x14ac:dyDescent="0.2">
      <c r="E729" s="244"/>
      <c r="F729" s="189"/>
      <c r="G729" s="260"/>
      <c r="H729" s="260"/>
    </row>
    <row r="730" spans="5:8" s="187" customFormat="1" x14ac:dyDescent="0.2">
      <c r="E730" s="244"/>
      <c r="F730" s="189"/>
      <c r="G730" s="260"/>
      <c r="H730" s="260"/>
    </row>
    <row r="731" spans="5:8" s="187" customFormat="1" x14ac:dyDescent="0.2">
      <c r="E731" s="244"/>
      <c r="F731" s="189"/>
      <c r="G731" s="260"/>
      <c r="H731" s="260"/>
    </row>
    <row r="732" spans="5:8" s="187" customFormat="1" x14ac:dyDescent="0.2">
      <c r="E732" s="244"/>
      <c r="F732" s="189"/>
      <c r="G732" s="260"/>
      <c r="H732" s="260"/>
    </row>
    <row r="733" spans="5:8" s="187" customFormat="1" x14ac:dyDescent="0.2">
      <c r="E733" s="244"/>
      <c r="F733" s="189"/>
      <c r="G733" s="260"/>
      <c r="H733" s="260"/>
    </row>
    <row r="734" spans="5:8" s="187" customFormat="1" x14ac:dyDescent="0.2">
      <c r="E734" s="244"/>
      <c r="F734" s="189"/>
      <c r="G734" s="260"/>
      <c r="H734" s="260"/>
    </row>
    <row r="735" spans="5:8" s="187" customFormat="1" x14ac:dyDescent="0.2">
      <c r="E735" s="244"/>
      <c r="F735" s="189"/>
      <c r="G735" s="260"/>
      <c r="H735" s="260"/>
    </row>
    <row r="736" spans="5:8" s="187" customFormat="1" x14ac:dyDescent="0.2">
      <c r="E736" s="244"/>
      <c r="F736" s="189"/>
      <c r="G736" s="260"/>
      <c r="H736" s="260"/>
    </row>
    <row r="737" spans="5:8" s="187" customFormat="1" x14ac:dyDescent="0.2">
      <c r="E737" s="244"/>
      <c r="F737" s="189"/>
      <c r="G737" s="260"/>
      <c r="H737" s="260"/>
    </row>
    <row r="738" spans="5:8" s="187" customFormat="1" x14ac:dyDescent="0.2">
      <c r="E738" s="244"/>
      <c r="F738" s="189"/>
      <c r="G738" s="260"/>
      <c r="H738" s="260"/>
    </row>
    <row r="739" spans="5:8" s="187" customFormat="1" x14ac:dyDescent="0.2">
      <c r="E739" s="244"/>
      <c r="F739" s="189"/>
      <c r="G739" s="260"/>
      <c r="H739" s="260"/>
    </row>
    <row r="740" spans="5:8" s="187" customFormat="1" x14ac:dyDescent="0.2">
      <c r="E740" s="244"/>
      <c r="F740" s="189"/>
      <c r="G740" s="260"/>
      <c r="H740" s="260"/>
    </row>
    <row r="741" spans="5:8" s="187" customFormat="1" x14ac:dyDescent="0.2">
      <c r="E741" s="244"/>
      <c r="F741" s="189"/>
      <c r="G741" s="260"/>
      <c r="H741" s="260"/>
    </row>
    <row r="742" spans="5:8" s="187" customFormat="1" x14ac:dyDescent="0.2">
      <c r="E742" s="244"/>
      <c r="F742" s="189"/>
      <c r="G742" s="260"/>
      <c r="H742" s="260"/>
    </row>
    <row r="743" spans="5:8" s="187" customFormat="1" x14ac:dyDescent="0.2">
      <c r="E743" s="244"/>
      <c r="F743" s="189"/>
      <c r="G743" s="260"/>
      <c r="H743" s="260"/>
    </row>
    <row r="744" spans="5:8" s="187" customFormat="1" x14ac:dyDescent="0.2">
      <c r="E744" s="244"/>
      <c r="F744" s="189"/>
      <c r="G744" s="260"/>
      <c r="H744" s="260"/>
    </row>
    <row r="745" spans="5:8" s="187" customFormat="1" x14ac:dyDescent="0.2">
      <c r="E745" s="244"/>
      <c r="F745" s="189"/>
      <c r="G745" s="260"/>
      <c r="H745" s="260"/>
    </row>
    <row r="746" spans="5:8" s="187" customFormat="1" x14ac:dyDescent="0.2">
      <c r="E746" s="244"/>
      <c r="F746" s="189"/>
      <c r="G746" s="260"/>
      <c r="H746" s="260"/>
    </row>
    <row r="747" spans="5:8" s="187" customFormat="1" x14ac:dyDescent="0.2">
      <c r="E747" s="244"/>
      <c r="F747" s="189"/>
      <c r="G747" s="260"/>
      <c r="H747" s="260"/>
    </row>
    <row r="748" spans="5:8" s="187" customFormat="1" x14ac:dyDescent="0.2">
      <c r="E748" s="244"/>
      <c r="F748" s="189"/>
      <c r="G748" s="260"/>
      <c r="H748" s="260"/>
    </row>
    <row r="749" spans="5:8" s="187" customFormat="1" x14ac:dyDescent="0.2">
      <c r="E749" s="244"/>
      <c r="F749" s="189"/>
      <c r="G749" s="260"/>
      <c r="H749" s="260"/>
    </row>
    <row r="750" spans="5:8" s="187" customFormat="1" x14ac:dyDescent="0.2">
      <c r="E750" s="244"/>
      <c r="F750" s="189"/>
      <c r="G750" s="260"/>
      <c r="H750" s="260"/>
    </row>
    <row r="751" spans="5:8" s="187" customFormat="1" x14ac:dyDescent="0.2">
      <c r="E751" s="244"/>
      <c r="F751" s="189"/>
      <c r="G751" s="260"/>
      <c r="H751" s="260"/>
    </row>
    <row r="752" spans="5:8" s="187" customFormat="1" x14ac:dyDescent="0.2">
      <c r="E752" s="244"/>
      <c r="F752" s="189"/>
      <c r="G752" s="260"/>
      <c r="H752" s="260"/>
    </row>
    <row r="753" spans="5:8" s="187" customFormat="1" x14ac:dyDescent="0.2">
      <c r="E753" s="244"/>
      <c r="F753" s="189"/>
      <c r="G753" s="260"/>
      <c r="H753" s="260"/>
    </row>
    <row r="754" spans="5:8" s="187" customFormat="1" x14ac:dyDescent="0.2">
      <c r="E754" s="244"/>
      <c r="F754" s="189"/>
      <c r="G754" s="260"/>
      <c r="H754" s="260"/>
    </row>
    <row r="755" spans="5:8" s="187" customFormat="1" x14ac:dyDescent="0.2">
      <c r="E755" s="244"/>
      <c r="F755" s="189"/>
      <c r="G755" s="260"/>
      <c r="H755" s="260"/>
    </row>
    <row r="756" spans="5:8" s="187" customFormat="1" x14ac:dyDescent="0.2">
      <c r="E756" s="244"/>
      <c r="F756" s="189"/>
      <c r="G756" s="260"/>
      <c r="H756" s="260"/>
    </row>
    <row r="757" spans="5:8" s="187" customFormat="1" x14ac:dyDescent="0.2">
      <c r="E757" s="244"/>
      <c r="F757" s="189"/>
      <c r="G757" s="260"/>
      <c r="H757" s="260"/>
    </row>
    <row r="758" spans="5:8" s="187" customFormat="1" x14ac:dyDescent="0.2">
      <c r="E758" s="244"/>
      <c r="F758" s="189"/>
      <c r="G758" s="260"/>
      <c r="H758" s="260"/>
    </row>
    <row r="759" spans="5:8" s="187" customFormat="1" x14ac:dyDescent="0.2">
      <c r="E759" s="244"/>
      <c r="F759" s="189"/>
      <c r="G759" s="260"/>
      <c r="H759" s="260"/>
    </row>
    <row r="760" spans="5:8" s="187" customFormat="1" x14ac:dyDescent="0.2">
      <c r="E760" s="244"/>
      <c r="F760" s="189"/>
      <c r="G760" s="260"/>
      <c r="H760" s="260"/>
    </row>
    <row r="761" spans="5:8" s="187" customFormat="1" x14ac:dyDescent="0.2">
      <c r="E761" s="244"/>
      <c r="F761" s="189"/>
      <c r="G761" s="260"/>
      <c r="H761" s="260"/>
    </row>
    <row r="762" spans="5:8" s="187" customFormat="1" x14ac:dyDescent="0.2">
      <c r="E762" s="244"/>
      <c r="F762" s="189"/>
      <c r="G762" s="260"/>
      <c r="H762" s="260"/>
    </row>
    <row r="763" spans="5:8" s="187" customFormat="1" x14ac:dyDescent="0.2">
      <c r="E763" s="244"/>
      <c r="F763" s="189"/>
      <c r="G763" s="260"/>
      <c r="H763" s="260"/>
    </row>
    <row r="764" spans="5:8" s="187" customFormat="1" x14ac:dyDescent="0.2">
      <c r="E764" s="244"/>
      <c r="F764" s="189"/>
      <c r="G764" s="260"/>
      <c r="H764" s="260"/>
    </row>
    <row r="765" spans="5:8" s="187" customFormat="1" x14ac:dyDescent="0.2">
      <c r="E765" s="244"/>
      <c r="F765" s="189"/>
      <c r="G765" s="260"/>
      <c r="H765" s="260"/>
    </row>
    <row r="766" spans="5:8" s="187" customFormat="1" x14ac:dyDescent="0.2">
      <c r="E766" s="244"/>
      <c r="F766" s="189"/>
      <c r="G766" s="260"/>
      <c r="H766" s="260"/>
    </row>
    <row r="767" spans="5:8" s="187" customFormat="1" x14ac:dyDescent="0.2">
      <c r="E767" s="244"/>
      <c r="F767" s="189"/>
      <c r="G767" s="260"/>
      <c r="H767" s="260"/>
    </row>
    <row r="768" spans="5:8" s="187" customFormat="1" x14ac:dyDescent="0.2">
      <c r="E768" s="244"/>
      <c r="F768" s="189"/>
      <c r="G768" s="260"/>
      <c r="H768" s="260"/>
    </row>
    <row r="769" spans="5:8" s="187" customFormat="1" x14ac:dyDescent="0.2">
      <c r="E769" s="244"/>
      <c r="F769" s="189"/>
      <c r="G769" s="260"/>
      <c r="H769" s="260"/>
    </row>
    <row r="770" spans="5:8" s="187" customFormat="1" x14ac:dyDescent="0.2">
      <c r="E770" s="244"/>
      <c r="F770" s="189"/>
      <c r="G770" s="260"/>
      <c r="H770" s="260"/>
    </row>
    <row r="771" spans="5:8" s="187" customFormat="1" x14ac:dyDescent="0.2">
      <c r="E771" s="244"/>
      <c r="F771" s="189"/>
      <c r="G771" s="260"/>
      <c r="H771" s="260"/>
    </row>
    <row r="772" spans="5:8" s="187" customFormat="1" x14ac:dyDescent="0.2">
      <c r="E772" s="244"/>
      <c r="F772" s="189"/>
      <c r="G772" s="260"/>
      <c r="H772" s="260"/>
    </row>
    <row r="773" spans="5:8" s="187" customFormat="1" x14ac:dyDescent="0.2">
      <c r="E773" s="244"/>
      <c r="F773" s="189"/>
      <c r="G773" s="260"/>
      <c r="H773" s="260"/>
    </row>
    <row r="774" spans="5:8" s="187" customFormat="1" x14ac:dyDescent="0.2">
      <c r="E774" s="244"/>
      <c r="F774" s="189"/>
      <c r="G774" s="260"/>
      <c r="H774" s="260"/>
    </row>
    <row r="775" spans="5:8" s="187" customFormat="1" x14ac:dyDescent="0.2">
      <c r="E775" s="244"/>
      <c r="F775" s="189"/>
      <c r="G775" s="260"/>
      <c r="H775" s="260"/>
    </row>
    <row r="776" spans="5:8" s="187" customFormat="1" x14ac:dyDescent="0.2">
      <c r="E776" s="244"/>
      <c r="F776" s="189"/>
      <c r="G776" s="260"/>
      <c r="H776" s="260"/>
    </row>
    <row r="777" spans="5:8" s="187" customFormat="1" x14ac:dyDescent="0.2">
      <c r="E777" s="244"/>
      <c r="F777" s="189"/>
      <c r="G777" s="260"/>
      <c r="H777" s="260"/>
    </row>
    <row r="778" spans="5:8" s="187" customFormat="1" x14ac:dyDescent="0.2">
      <c r="E778" s="244"/>
      <c r="F778" s="189"/>
      <c r="G778" s="260"/>
      <c r="H778" s="260"/>
    </row>
    <row r="779" spans="5:8" s="187" customFormat="1" x14ac:dyDescent="0.2">
      <c r="E779" s="244"/>
      <c r="F779" s="189"/>
      <c r="G779" s="260"/>
      <c r="H779" s="260"/>
    </row>
    <row r="780" spans="5:8" s="187" customFormat="1" x14ac:dyDescent="0.2">
      <c r="E780" s="244"/>
      <c r="F780" s="189"/>
      <c r="G780" s="260"/>
      <c r="H780" s="260"/>
    </row>
    <row r="781" spans="5:8" s="187" customFormat="1" x14ac:dyDescent="0.2">
      <c r="E781" s="244"/>
      <c r="F781" s="189"/>
      <c r="G781" s="260"/>
      <c r="H781" s="260"/>
    </row>
    <row r="782" spans="5:8" s="187" customFormat="1" x14ac:dyDescent="0.2">
      <c r="E782" s="244"/>
      <c r="F782" s="189"/>
      <c r="G782" s="260"/>
      <c r="H782" s="260"/>
    </row>
    <row r="783" spans="5:8" s="187" customFormat="1" x14ac:dyDescent="0.2">
      <c r="E783" s="244"/>
      <c r="F783" s="189"/>
      <c r="G783" s="260"/>
      <c r="H783" s="260"/>
    </row>
    <row r="784" spans="5:8" s="187" customFormat="1" x14ac:dyDescent="0.2">
      <c r="E784" s="244"/>
      <c r="F784" s="189"/>
      <c r="G784" s="260"/>
      <c r="H784" s="260"/>
    </row>
    <row r="785" spans="5:8" s="187" customFormat="1" x14ac:dyDescent="0.2">
      <c r="E785" s="244"/>
      <c r="F785" s="189"/>
      <c r="G785" s="260"/>
      <c r="H785" s="260"/>
    </row>
    <row r="786" spans="5:8" s="187" customFormat="1" x14ac:dyDescent="0.2">
      <c r="E786" s="244"/>
      <c r="F786" s="189"/>
      <c r="G786" s="260"/>
      <c r="H786" s="260"/>
    </row>
    <row r="787" spans="5:8" s="187" customFormat="1" x14ac:dyDescent="0.2">
      <c r="E787" s="244"/>
      <c r="F787" s="189"/>
      <c r="G787" s="260"/>
      <c r="H787" s="260"/>
    </row>
    <row r="788" spans="5:8" s="187" customFormat="1" x14ac:dyDescent="0.2">
      <c r="E788" s="244"/>
      <c r="F788" s="189"/>
      <c r="G788" s="260"/>
      <c r="H788" s="260"/>
    </row>
    <row r="789" spans="5:8" s="187" customFormat="1" x14ac:dyDescent="0.2">
      <c r="E789" s="244"/>
      <c r="F789" s="189"/>
      <c r="G789" s="260"/>
      <c r="H789" s="260"/>
    </row>
    <row r="790" spans="5:8" s="187" customFormat="1" x14ac:dyDescent="0.2">
      <c r="E790" s="244"/>
      <c r="F790" s="189"/>
      <c r="G790" s="260"/>
      <c r="H790" s="260"/>
    </row>
    <row r="791" spans="5:8" s="187" customFormat="1" x14ac:dyDescent="0.2">
      <c r="E791" s="244"/>
      <c r="F791" s="189"/>
      <c r="G791" s="260"/>
      <c r="H791" s="260"/>
    </row>
    <row r="792" spans="5:8" s="187" customFormat="1" x14ac:dyDescent="0.2">
      <c r="E792" s="244"/>
      <c r="F792" s="189"/>
      <c r="G792" s="260"/>
      <c r="H792" s="260"/>
    </row>
    <row r="793" spans="5:8" s="187" customFormat="1" x14ac:dyDescent="0.2">
      <c r="E793" s="244"/>
      <c r="F793" s="189"/>
      <c r="G793" s="260"/>
      <c r="H793" s="260"/>
    </row>
    <row r="794" spans="5:8" s="187" customFormat="1" x14ac:dyDescent="0.2">
      <c r="E794" s="244"/>
      <c r="F794" s="189"/>
      <c r="G794" s="260"/>
      <c r="H794" s="260"/>
    </row>
    <row r="795" spans="5:8" s="187" customFormat="1" x14ac:dyDescent="0.2">
      <c r="E795" s="244"/>
      <c r="F795" s="189"/>
      <c r="G795" s="260"/>
      <c r="H795" s="260"/>
    </row>
    <row r="796" spans="5:8" s="187" customFormat="1" x14ac:dyDescent="0.2">
      <c r="E796" s="244"/>
      <c r="F796" s="189"/>
      <c r="G796" s="260"/>
      <c r="H796" s="260"/>
    </row>
    <row r="797" spans="5:8" s="187" customFormat="1" x14ac:dyDescent="0.2">
      <c r="E797" s="244"/>
      <c r="F797" s="189"/>
      <c r="G797" s="260"/>
      <c r="H797" s="260"/>
    </row>
    <row r="798" spans="5:8" s="187" customFormat="1" x14ac:dyDescent="0.2">
      <c r="E798" s="244"/>
      <c r="F798" s="189"/>
      <c r="G798" s="260"/>
      <c r="H798" s="260"/>
    </row>
    <row r="799" spans="5:8" s="187" customFormat="1" x14ac:dyDescent="0.2">
      <c r="E799" s="244"/>
      <c r="F799" s="189"/>
      <c r="G799" s="260"/>
      <c r="H799" s="260"/>
    </row>
    <row r="800" spans="5:8" s="187" customFormat="1" x14ac:dyDescent="0.2">
      <c r="E800" s="244"/>
      <c r="F800" s="189"/>
      <c r="G800" s="260"/>
      <c r="H800" s="260"/>
    </row>
    <row r="801" spans="5:8" s="187" customFormat="1" x14ac:dyDescent="0.2">
      <c r="E801" s="244"/>
      <c r="F801" s="189"/>
      <c r="G801" s="260"/>
      <c r="H801" s="260"/>
    </row>
    <row r="802" spans="5:8" s="187" customFormat="1" x14ac:dyDescent="0.2">
      <c r="E802" s="244"/>
      <c r="F802" s="189"/>
      <c r="G802" s="260"/>
      <c r="H802" s="260"/>
    </row>
    <row r="803" spans="5:8" s="187" customFormat="1" x14ac:dyDescent="0.2">
      <c r="E803" s="244"/>
      <c r="F803" s="189"/>
      <c r="G803" s="260"/>
      <c r="H803" s="260"/>
    </row>
    <row r="804" spans="5:8" s="187" customFormat="1" x14ac:dyDescent="0.2">
      <c r="E804" s="244"/>
      <c r="F804" s="189"/>
      <c r="G804" s="260"/>
      <c r="H804" s="260"/>
    </row>
    <row r="805" spans="5:8" s="187" customFormat="1" x14ac:dyDescent="0.2">
      <c r="E805" s="244"/>
      <c r="F805" s="189"/>
      <c r="G805" s="260"/>
      <c r="H805" s="260"/>
    </row>
    <row r="806" spans="5:8" s="187" customFormat="1" x14ac:dyDescent="0.2">
      <c r="E806" s="244"/>
      <c r="F806" s="189"/>
      <c r="G806" s="260"/>
      <c r="H806" s="260"/>
    </row>
    <row r="807" spans="5:8" s="187" customFormat="1" x14ac:dyDescent="0.2">
      <c r="E807" s="244"/>
      <c r="F807" s="189"/>
      <c r="G807" s="260"/>
      <c r="H807" s="260"/>
    </row>
    <row r="808" spans="5:8" s="187" customFormat="1" x14ac:dyDescent="0.2">
      <c r="E808" s="244"/>
      <c r="F808" s="189"/>
      <c r="G808" s="260"/>
      <c r="H808" s="260"/>
    </row>
    <row r="809" spans="5:8" s="187" customFormat="1" x14ac:dyDescent="0.2">
      <c r="E809" s="244"/>
      <c r="F809" s="189"/>
      <c r="G809" s="260"/>
      <c r="H809" s="260"/>
    </row>
    <row r="810" spans="5:8" s="187" customFormat="1" x14ac:dyDescent="0.2">
      <c r="E810" s="244"/>
      <c r="F810" s="189"/>
      <c r="G810" s="260"/>
      <c r="H810" s="260"/>
    </row>
    <row r="811" spans="5:8" s="187" customFormat="1" x14ac:dyDescent="0.2">
      <c r="E811" s="244"/>
      <c r="F811" s="189"/>
      <c r="G811" s="260"/>
      <c r="H811" s="260"/>
    </row>
    <row r="812" spans="5:8" s="187" customFormat="1" x14ac:dyDescent="0.2">
      <c r="E812" s="244"/>
      <c r="F812" s="189"/>
      <c r="G812" s="260"/>
      <c r="H812" s="260"/>
    </row>
    <row r="813" spans="5:8" s="187" customFormat="1" x14ac:dyDescent="0.2">
      <c r="E813" s="244"/>
      <c r="F813" s="189"/>
      <c r="G813" s="260"/>
      <c r="H813" s="260"/>
    </row>
    <row r="814" spans="5:8" s="187" customFormat="1" x14ac:dyDescent="0.2">
      <c r="E814" s="244"/>
      <c r="F814" s="189"/>
      <c r="G814" s="260"/>
      <c r="H814" s="260"/>
    </row>
    <row r="815" spans="5:8" s="187" customFormat="1" x14ac:dyDescent="0.2">
      <c r="E815" s="244"/>
      <c r="F815" s="189"/>
      <c r="G815" s="260"/>
      <c r="H815" s="260"/>
    </row>
    <row r="816" spans="5:8" s="187" customFormat="1" x14ac:dyDescent="0.2">
      <c r="E816" s="244"/>
      <c r="F816" s="189"/>
      <c r="G816" s="260"/>
      <c r="H816" s="260"/>
    </row>
    <row r="817" spans="5:8" s="187" customFormat="1" x14ac:dyDescent="0.2">
      <c r="E817" s="244"/>
      <c r="F817" s="189"/>
      <c r="G817" s="260"/>
      <c r="H817" s="260"/>
    </row>
    <row r="818" spans="5:8" s="187" customFormat="1" x14ac:dyDescent="0.2">
      <c r="E818" s="244"/>
      <c r="F818" s="189"/>
      <c r="G818" s="260"/>
      <c r="H818" s="260"/>
    </row>
    <row r="819" spans="5:8" s="187" customFormat="1" x14ac:dyDescent="0.2">
      <c r="E819" s="244"/>
      <c r="F819" s="189"/>
      <c r="G819" s="260"/>
      <c r="H819" s="260"/>
    </row>
    <row r="820" spans="5:8" s="187" customFormat="1" x14ac:dyDescent="0.2">
      <c r="E820" s="244"/>
      <c r="F820" s="189"/>
      <c r="G820" s="260"/>
      <c r="H820" s="260"/>
    </row>
    <row r="821" spans="5:8" s="187" customFormat="1" x14ac:dyDescent="0.2">
      <c r="E821" s="244"/>
      <c r="F821" s="189"/>
      <c r="G821" s="260"/>
      <c r="H821" s="260"/>
    </row>
    <row r="822" spans="5:8" s="187" customFormat="1" x14ac:dyDescent="0.2">
      <c r="E822" s="244"/>
      <c r="F822" s="189"/>
      <c r="G822" s="260"/>
      <c r="H822" s="260"/>
    </row>
    <row r="823" spans="5:8" s="187" customFormat="1" x14ac:dyDescent="0.2">
      <c r="E823" s="244"/>
      <c r="F823" s="189"/>
      <c r="G823" s="260"/>
      <c r="H823" s="260"/>
    </row>
    <row r="824" spans="5:8" s="187" customFormat="1" x14ac:dyDescent="0.2">
      <c r="E824" s="244"/>
      <c r="F824" s="189"/>
      <c r="G824" s="260"/>
      <c r="H824" s="260"/>
    </row>
    <row r="825" spans="5:8" s="187" customFormat="1" x14ac:dyDescent="0.2">
      <c r="E825" s="244"/>
      <c r="F825" s="189"/>
      <c r="G825" s="260"/>
      <c r="H825" s="260"/>
    </row>
    <row r="826" spans="5:8" s="187" customFormat="1" x14ac:dyDescent="0.2">
      <c r="E826" s="244"/>
      <c r="F826" s="189"/>
      <c r="G826" s="260"/>
      <c r="H826" s="260"/>
    </row>
    <row r="827" spans="5:8" s="187" customFormat="1" x14ac:dyDescent="0.2">
      <c r="E827" s="244"/>
      <c r="F827" s="189"/>
      <c r="G827" s="260"/>
      <c r="H827" s="260"/>
    </row>
    <row r="828" spans="5:8" s="187" customFormat="1" x14ac:dyDescent="0.2">
      <c r="E828" s="244"/>
      <c r="F828" s="189"/>
      <c r="G828" s="260"/>
      <c r="H828" s="260"/>
    </row>
    <row r="829" spans="5:8" s="187" customFormat="1" x14ac:dyDescent="0.2">
      <c r="E829" s="244"/>
      <c r="F829" s="189"/>
      <c r="G829" s="260"/>
      <c r="H829" s="260"/>
    </row>
    <row r="830" spans="5:8" s="187" customFormat="1" x14ac:dyDescent="0.2">
      <c r="E830" s="244"/>
      <c r="F830" s="189"/>
      <c r="G830" s="260"/>
      <c r="H830" s="260"/>
    </row>
    <row r="831" spans="5:8" s="187" customFormat="1" x14ac:dyDescent="0.2">
      <c r="E831" s="244"/>
      <c r="F831" s="189"/>
      <c r="G831" s="260"/>
      <c r="H831" s="260"/>
    </row>
    <row r="832" spans="5:8" s="187" customFormat="1" x14ac:dyDescent="0.2">
      <c r="E832" s="244"/>
      <c r="F832" s="189"/>
      <c r="G832" s="260"/>
      <c r="H832" s="260"/>
    </row>
    <row r="833" spans="5:8" s="187" customFormat="1" x14ac:dyDescent="0.2">
      <c r="E833" s="244"/>
      <c r="F833" s="189"/>
      <c r="G833" s="260"/>
      <c r="H833" s="260"/>
    </row>
    <row r="834" spans="5:8" s="187" customFormat="1" x14ac:dyDescent="0.2">
      <c r="E834" s="244"/>
      <c r="F834" s="189"/>
      <c r="G834" s="260"/>
      <c r="H834" s="260"/>
    </row>
    <row r="835" spans="5:8" s="187" customFormat="1" x14ac:dyDescent="0.2">
      <c r="E835" s="244"/>
      <c r="F835" s="189"/>
      <c r="G835" s="260"/>
      <c r="H835" s="260"/>
    </row>
    <row r="836" spans="5:8" s="187" customFormat="1" x14ac:dyDescent="0.2">
      <c r="E836" s="244"/>
      <c r="F836" s="189"/>
      <c r="G836" s="260"/>
      <c r="H836" s="260"/>
    </row>
    <row r="837" spans="5:8" s="187" customFormat="1" x14ac:dyDescent="0.2">
      <c r="E837" s="244"/>
      <c r="F837" s="189"/>
      <c r="G837" s="260"/>
      <c r="H837" s="260"/>
    </row>
    <row r="838" spans="5:8" s="187" customFormat="1" x14ac:dyDescent="0.2">
      <c r="E838" s="244"/>
      <c r="F838" s="189"/>
      <c r="G838" s="260"/>
      <c r="H838" s="260"/>
    </row>
    <row r="839" spans="5:8" s="187" customFormat="1" x14ac:dyDescent="0.2">
      <c r="E839" s="244"/>
      <c r="F839" s="189"/>
      <c r="G839" s="260"/>
      <c r="H839" s="260"/>
    </row>
    <row r="840" spans="5:8" s="187" customFormat="1" x14ac:dyDescent="0.2">
      <c r="E840" s="244"/>
      <c r="F840" s="189"/>
      <c r="G840" s="260"/>
      <c r="H840" s="260"/>
    </row>
    <row r="841" spans="5:8" s="187" customFormat="1" x14ac:dyDescent="0.2">
      <c r="E841" s="244"/>
      <c r="F841" s="189"/>
      <c r="G841" s="260"/>
      <c r="H841" s="260"/>
    </row>
    <row r="842" spans="5:8" s="187" customFormat="1" x14ac:dyDescent="0.2">
      <c r="E842" s="244"/>
      <c r="F842" s="189"/>
      <c r="G842" s="260"/>
      <c r="H842" s="260"/>
    </row>
    <row r="843" spans="5:8" s="187" customFormat="1" x14ac:dyDescent="0.2">
      <c r="E843" s="244"/>
      <c r="F843" s="189"/>
      <c r="G843" s="260"/>
      <c r="H843" s="260"/>
    </row>
    <row r="844" spans="5:8" s="187" customFormat="1" x14ac:dyDescent="0.2">
      <c r="E844" s="244"/>
      <c r="F844" s="189"/>
      <c r="G844" s="260"/>
      <c r="H844" s="260"/>
    </row>
    <row r="845" spans="5:8" s="187" customFormat="1" x14ac:dyDescent="0.2">
      <c r="E845" s="244"/>
      <c r="F845" s="189"/>
      <c r="G845" s="260"/>
      <c r="H845" s="260"/>
    </row>
    <row r="846" spans="5:8" s="187" customFormat="1" x14ac:dyDescent="0.2">
      <c r="E846" s="244"/>
      <c r="F846" s="189"/>
      <c r="G846" s="260"/>
      <c r="H846" s="260"/>
    </row>
    <row r="847" spans="5:8" s="187" customFormat="1" x14ac:dyDescent="0.2">
      <c r="E847" s="244"/>
      <c r="F847" s="189"/>
      <c r="G847" s="260"/>
      <c r="H847" s="260"/>
    </row>
    <row r="848" spans="5:8" s="187" customFormat="1" x14ac:dyDescent="0.2">
      <c r="E848" s="244"/>
      <c r="F848" s="189"/>
      <c r="G848" s="260"/>
      <c r="H848" s="260"/>
    </row>
    <row r="849" spans="5:8" s="187" customFormat="1" x14ac:dyDescent="0.2">
      <c r="E849" s="244"/>
      <c r="F849" s="189"/>
      <c r="G849" s="260"/>
      <c r="H849" s="260"/>
    </row>
    <row r="850" spans="5:8" s="187" customFormat="1" x14ac:dyDescent="0.2">
      <c r="E850" s="244"/>
      <c r="F850" s="189"/>
      <c r="G850" s="260"/>
      <c r="H850" s="260"/>
    </row>
    <row r="851" spans="5:8" s="187" customFormat="1" x14ac:dyDescent="0.2">
      <c r="E851" s="244"/>
      <c r="F851" s="189"/>
      <c r="G851" s="260"/>
      <c r="H851" s="260"/>
    </row>
    <row r="852" spans="5:8" s="187" customFormat="1" x14ac:dyDescent="0.2">
      <c r="E852" s="244"/>
      <c r="F852" s="189"/>
      <c r="G852" s="260"/>
      <c r="H852" s="260"/>
    </row>
    <row r="853" spans="5:8" s="187" customFormat="1" x14ac:dyDescent="0.2">
      <c r="E853" s="244"/>
      <c r="F853" s="189"/>
      <c r="G853" s="260"/>
      <c r="H853" s="260"/>
    </row>
    <row r="854" spans="5:8" s="187" customFormat="1" x14ac:dyDescent="0.2">
      <c r="E854" s="244"/>
      <c r="F854" s="189"/>
      <c r="G854" s="260"/>
      <c r="H854" s="260"/>
    </row>
    <row r="855" spans="5:8" s="187" customFormat="1" x14ac:dyDescent="0.2">
      <c r="E855" s="244"/>
      <c r="F855" s="189"/>
      <c r="G855" s="260"/>
      <c r="H855" s="260"/>
    </row>
    <row r="856" spans="5:8" s="187" customFormat="1" x14ac:dyDescent="0.2">
      <c r="E856" s="244"/>
      <c r="F856" s="189"/>
      <c r="G856" s="260"/>
      <c r="H856" s="260"/>
    </row>
    <row r="857" spans="5:8" s="187" customFormat="1" x14ac:dyDescent="0.2">
      <c r="E857" s="244"/>
      <c r="F857" s="189"/>
      <c r="G857" s="260"/>
      <c r="H857" s="260"/>
    </row>
    <row r="858" spans="5:8" s="187" customFormat="1" x14ac:dyDescent="0.2">
      <c r="E858" s="244"/>
      <c r="F858" s="189"/>
      <c r="G858" s="260"/>
      <c r="H858" s="260"/>
    </row>
    <row r="859" spans="5:8" s="187" customFormat="1" x14ac:dyDescent="0.2">
      <c r="E859" s="244"/>
      <c r="F859" s="189"/>
      <c r="G859" s="260"/>
      <c r="H859" s="260"/>
    </row>
    <row r="860" spans="5:8" s="187" customFormat="1" x14ac:dyDescent="0.2">
      <c r="E860" s="244"/>
      <c r="F860" s="189"/>
      <c r="G860" s="260"/>
      <c r="H860" s="260"/>
    </row>
    <row r="861" spans="5:8" s="187" customFormat="1" x14ac:dyDescent="0.2">
      <c r="E861" s="244"/>
      <c r="F861" s="189"/>
      <c r="G861" s="260"/>
      <c r="H861" s="260"/>
    </row>
    <row r="862" spans="5:8" s="187" customFormat="1" x14ac:dyDescent="0.2">
      <c r="E862" s="244"/>
      <c r="F862" s="189"/>
      <c r="G862" s="260"/>
      <c r="H862" s="260"/>
    </row>
    <row r="863" spans="5:8" s="187" customFormat="1" x14ac:dyDescent="0.2">
      <c r="E863" s="244"/>
      <c r="F863" s="189"/>
      <c r="G863" s="260"/>
      <c r="H863" s="260"/>
    </row>
    <row r="864" spans="5:8" s="187" customFormat="1" x14ac:dyDescent="0.2">
      <c r="E864" s="244"/>
      <c r="F864" s="189"/>
      <c r="G864" s="260"/>
      <c r="H864" s="260"/>
    </row>
    <row r="865" spans="5:8" s="187" customFormat="1" x14ac:dyDescent="0.2">
      <c r="E865" s="244"/>
      <c r="F865" s="189"/>
      <c r="G865" s="260"/>
      <c r="H865" s="260"/>
    </row>
    <row r="866" spans="5:8" s="187" customFormat="1" x14ac:dyDescent="0.2">
      <c r="E866" s="244"/>
      <c r="F866" s="189"/>
      <c r="G866" s="260"/>
      <c r="H866" s="260"/>
    </row>
    <row r="867" spans="5:8" s="187" customFormat="1" x14ac:dyDescent="0.2">
      <c r="E867" s="244"/>
      <c r="F867" s="189"/>
      <c r="G867" s="260"/>
      <c r="H867" s="260"/>
    </row>
    <row r="868" spans="5:8" s="187" customFormat="1" x14ac:dyDescent="0.2">
      <c r="E868" s="244"/>
      <c r="F868" s="189"/>
      <c r="G868" s="260"/>
      <c r="H868" s="260"/>
    </row>
    <row r="869" spans="5:8" s="187" customFormat="1" x14ac:dyDescent="0.2">
      <c r="E869" s="244"/>
      <c r="F869" s="189"/>
      <c r="G869" s="260"/>
      <c r="H869" s="260"/>
    </row>
    <row r="870" spans="5:8" s="187" customFormat="1" x14ac:dyDescent="0.2">
      <c r="E870" s="244"/>
      <c r="F870" s="189"/>
      <c r="G870" s="260"/>
      <c r="H870" s="260"/>
    </row>
    <row r="871" spans="5:8" s="187" customFormat="1" x14ac:dyDescent="0.2">
      <c r="E871" s="244"/>
      <c r="F871" s="189"/>
      <c r="G871" s="260"/>
      <c r="H871" s="260"/>
    </row>
    <row r="872" spans="5:8" s="187" customFormat="1" x14ac:dyDescent="0.2">
      <c r="E872" s="244"/>
      <c r="F872" s="189"/>
      <c r="G872" s="260"/>
      <c r="H872" s="260"/>
    </row>
    <row r="873" spans="5:8" s="187" customFormat="1" x14ac:dyDescent="0.2">
      <c r="E873" s="244"/>
      <c r="F873" s="189"/>
      <c r="G873" s="260"/>
      <c r="H873" s="260"/>
    </row>
    <row r="874" spans="5:8" s="187" customFormat="1" x14ac:dyDescent="0.2">
      <c r="E874" s="244"/>
      <c r="F874" s="189"/>
      <c r="G874" s="260"/>
      <c r="H874" s="260"/>
    </row>
    <row r="875" spans="5:8" s="187" customFormat="1" x14ac:dyDescent="0.2">
      <c r="E875" s="244"/>
      <c r="F875" s="189"/>
      <c r="G875" s="260"/>
      <c r="H875" s="260"/>
    </row>
    <row r="876" spans="5:8" s="187" customFormat="1" x14ac:dyDescent="0.2">
      <c r="E876" s="244"/>
      <c r="F876" s="189"/>
      <c r="G876" s="260"/>
      <c r="H876" s="260"/>
    </row>
    <row r="877" spans="5:8" s="187" customFormat="1" x14ac:dyDescent="0.2">
      <c r="E877" s="244"/>
      <c r="F877" s="189"/>
      <c r="G877" s="260"/>
      <c r="H877" s="260"/>
    </row>
    <row r="878" spans="5:8" s="187" customFormat="1" x14ac:dyDescent="0.2">
      <c r="E878" s="244"/>
      <c r="F878" s="189"/>
      <c r="G878" s="260"/>
      <c r="H878" s="260"/>
    </row>
    <row r="879" spans="5:8" s="187" customFormat="1" x14ac:dyDescent="0.2">
      <c r="E879" s="244"/>
      <c r="F879" s="189"/>
      <c r="G879" s="260"/>
      <c r="H879" s="260"/>
    </row>
    <row r="880" spans="5:8" s="187" customFormat="1" x14ac:dyDescent="0.2">
      <c r="E880" s="244"/>
      <c r="F880" s="189"/>
      <c r="G880" s="260"/>
      <c r="H880" s="260"/>
    </row>
    <row r="881" spans="5:8" s="187" customFormat="1" x14ac:dyDescent="0.2">
      <c r="E881" s="244"/>
      <c r="F881" s="189"/>
      <c r="G881" s="260"/>
      <c r="H881" s="260"/>
    </row>
    <row r="882" spans="5:8" s="187" customFormat="1" x14ac:dyDescent="0.2">
      <c r="E882" s="244"/>
      <c r="F882" s="189"/>
      <c r="G882" s="260"/>
      <c r="H882" s="260"/>
    </row>
    <row r="883" spans="5:8" s="187" customFormat="1" x14ac:dyDescent="0.2">
      <c r="E883" s="244"/>
      <c r="F883" s="189"/>
      <c r="G883" s="260"/>
      <c r="H883" s="260"/>
    </row>
    <row r="884" spans="5:8" s="187" customFormat="1" x14ac:dyDescent="0.2">
      <c r="E884" s="244"/>
      <c r="F884" s="189"/>
      <c r="G884" s="260"/>
      <c r="H884" s="260"/>
    </row>
    <row r="885" spans="5:8" s="187" customFormat="1" x14ac:dyDescent="0.2">
      <c r="E885" s="244"/>
      <c r="F885" s="189"/>
      <c r="G885" s="260"/>
      <c r="H885" s="260"/>
    </row>
    <row r="886" spans="5:8" s="187" customFormat="1" x14ac:dyDescent="0.2">
      <c r="E886" s="244"/>
      <c r="F886" s="189"/>
      <c r="G886" s="260"/>
      <c r="H886" s="260"/>
    </row>
    <row r="887" spans="5:8" s="187" customFormat="1" x14ac:dyDescent="0.2">
      <c r="E887" s="244"/>
      <c r="F887" s="189"/>
      <c r="G887" s="260"/>
      <c r="H887" s="260"/>
    </row>
    <row r="888" spans="5:8" s="187" customFormat="1" x14ac:dyDescent="0.2">
      <c r="E888" s="244"/>
      <c r="F888" s="189"/>
      <c r="G888" s="260"/>
      <c r="H888" s="260"/>
    </row>
    <row r="889" spans="5:8" s="187" customFormat="1" x14ac:dyDescent="0.2">
      <c r="E889" s="244"/>
      <c r="F889" s="189"/>
      <c r="G889" s="260"/>
      <c r="H889" s="260"/>
    </row>
    <row r="890" spans="5:8" s="187" customFormat="1" x14ac:dyDescent="0.2">
      <c r="E890" s="244"/>
      <c r="F890" s="189"/>
      <c r="G890" s="260"/>
      <c r="H890" s="260"/>
    </row>
    <row r="891" spans="5:8" s="187" customFormat="1" x14ac:dyDescent="0.2">
      <c r="E891" s="244"/>
      <c r="F891" s="189"/>
      <c r="G891" s="260"/>
      <c r="H891" s="260"/>
    </row>
    <row r="892" spans="5:8" s="187" customFormat="1" x14ac:dyDescent="0.2">
      <c r="E892" s="244"/>
      <c r="F892" s="189"/>
      <c r="G892" s="260"/>
      <c r="H892" s="260"/>
    </row>
    <row r="893" spans="5:8" s="187" customFormat="1" x14ac:dyDescent="0.2">
      <c r="E893" s="244"/>
      <c r="F893" s="189"/>
      <c r="G893" s="260"/>
      <c r="H893" s="260"/>
    </row>
    <row r="894" spans="5:8" s="187" customFormat="1" x14ac:dyDescent="0.2">
      <c r="E894" s="244"/>
      <c r="F894" s="189"/>
      <c r="G894" s="260"/>
      <c r="H894" s="260"/>
    </row>
    <row r="895" spans="5:8" s="187" customFormat="1" x14ac:dyDescent="0.2">
      <c r="E895" s="244"/>
      <c r="F895" s="189"/>
      <c r="G895" s="260"/>
      <c r="H895" s="260"/>
    </row>
    <row r="896" spans="5:8" s="187" customFormat="1" x14ac:dyDescent="0.2">
      <c r="E896" s="244"/>
      <c r="F896" s="189"/>
      <c r="G896" s="260"/>
      <c r="H896" s="260"/>
    </row>
    <row r="897" spans="5:8" s="187" customFormat="1" x14ac:dyDescent="0.2">
      <c r="E897" s="244"/>
      <c r="F897" s="189"/>
      <c r="G897" s="260"/>
      <c r="H897" s="260"/>
    </row>
    <row r="898" spans="5:8" s="187" customFormat="1" x14ac:dyDescent="0.2">
      <c r="E898" s="244"/>
      <c r="F898" s="189"/>
      <c r="G898" s="260"/>
      <c r="H898" s="260"/>
    </row>
    <row r="899" spans="5:8" s="187" customFormat="1" x14ac:dyDescent="0.2">
      <c r="E899" s="244"/>
      <c r="F899" s="189"/>
      <c r="G899" s="260"/>
      <c r="H899" s="260"/>
    </row>
    <row r="900" spans="5:8" s="187" customFormat="1" x14ac:dyDescent="0.2">
      <c r="E900" s="244"/>
      <c r="F900" s="189"/>
      <c r="G900" s="260"/>
      <c r="H900" s="260"/>
    </row>
    <row r="901" spans="5:8" s="187" customFormat="1" x14ac:dyDescent="0.2">
      <c r="E901" s="244"/>
      <c r="F901" s="189"/>
      <c r="G901" s="260"/>
      <c r="H901" s="260"/>
    </row>
    <row r="902" spans="5:8" s="187" customFormat="1" x14ac:dyDescent="0.2">
      <c r="E902" s="244"/>
      <c r="F902" s="189"/>
      <c r="G902" s="260"/>
      <c r="H902" s="260"/>
    </row>
    <row r="903" spans="5:8" s="187" customFormat="1" x14ac:dyDescent="0.2">
      <c r="E903" s="244"/>
      <c r="F903" s="189"/>
      <c r="G903" s="260"/>
      <c r="H903" s="260"/>
    </row>
    <row r="904" spans="5:8" s="187" customFormat="1" x14ac:dyDescent="0.2">
      <c r="E904" s="244"/>
      <c r="F904" s="189"/>
      <c r="G904" s="260"/>
      <c r="H904" s="260"/>
    </row>
    <row r="905" spans="5:8" s="187" customFormat="1" x14ac:dyDescent="0.2">
      <c r="E905" s="244"/>
      <c r="F905" s="189"/>
      <c r="G905" s="260"/>
      <c r="H905" s="260"/>
    </row>
    <row r="906" spans="5:8" s="187" customFormat="1" x14ac:dyDescent="0.2">
      <c r="E906" s="244"/>
      <c r="F906" s="189"/>
      <c r="G906" s="260"/>
      <c r="H906" s="260"/>
    </row>
    <row r="907" spans="5:8" s="187" customFormat="1" x14ac:dyDescent="0.2">
      <c r="E907" s="244"/>
      <c r="F907" s="189"/>
      <c r="G907" s="260"/>
      <c r="H907" s="260"/>
    </row>
    <row r="908" spans="5:8" s="187" customFormat="1" x14ac:dyDescent="0.2">
      <c r="E908" s="244"/>
      <c r="F908" s="189"/>
      <c r="G908" s="260"/>
      <c r="H908" s="260"/>
    </row>
    <row r="909" spans="5:8" s="187" customFormat="1" x14ac:dyDescent="0.2">
      <c r="E909" s="244"/>
      <c r="F909" s="189"/>
      <c r="G909" s="260"/>
      <c r="H909" s="260"/>
    </row>
    <row r="910" spans="5:8" s="187" customFormat="1" x14ac:dyDescent="0.2">
      <c r="E910" s="244"/>
      <c r="F910" s="189"/>
      <c r="G910" s="260"/>
      <c r="H910" s="260"/>
    </row>
    <row r="911" spans="5:8" s="187" customFormat="1" x14ac:dyDescent="0.2">
      <c r="E911" s="244"/>
      <c r="F911" s="189"/>
      <c r="G911" s="260"/>
      <c r="H911" s="260"/>
    </row>
    <row r="912" spans="5:8" s="187" customFormat="1" x14ac:dyDescent="0.2">
      <c r="E912" s="244"/>
      <c r="F912" s="189"/>
      <c r="G912" s="260"/>
      <c r="H912" s="260"/>
    </row>
    <row r="913" spans="5:8" s="187" customFormat="1" x14ac:dyDescent="0.2">
      <c r="E913" s="244"/>
      <c r="F913" s="189"/>
      <c r="G913" s="260"/>
      <c r="H913" s="260"/>
    </row>
    <row r="914" spans="5:8" s="187" customFormat="1" x14ac:dyDescent="0.2">
      <c r="E914" s="244"/>
      <c r="F914" s="189"/>
      <c r="G914" s="260"/>
      <c r="H914" s="260"/>
    </row>
    <row r="915" spans="5:8" s="187" customFormat="1" x14ac:dyDescent="0.2">
      <c r="E915" s="244"/>
      <c r="F915" s="189"/>
      <c r="G915" s="260"/>
      <c r="H915" s="260"/>
    </row>
    <row r="916" spans="5:8" s="187" customFormat="1" x14ac:dyDescent="0.2">
      <c r="E916" s="244"/>
      <c r="F916" s="189"/>
      <c r="G916" s="260"/>
      <c r="H916" s="260"/>
    </row>
    <row r="917" spans="5:8" s="187" customFormat="1" x14ac:dyDescent="0.2">
      <c r="E917" s="244"/>
      <c r="F917" s="189"/>
      <c r="G917" s="260"/>
      <c r="H917" s="260"/>
    </row>
    <row r="918" spans="5:8" s="187" customFormat="1" x14ac:dyDescent="0.2">
      <c r="E918" s="244"/>
      <c r="F918" s="189"/>
      <c r="G918" s="260"/>
      <c r="H918" s="260"/>
    </row>
    <row r="919" spans="5:8" s="187" customFormat="1" x14ac:dyDescent="0.2">
      <c r="E919" s="244"/>
      <c r="F919" s="189"/>
      <c r="G919" s="260"/>
      <c r="H919" s="260"/>
    </row>
    <row r="920" spans="5:8" s="187" customFormat="1" x14ac:dyDescent="0.2">
      <c r="E920" s="244"/>
      <c r="F920" s="189"/>
      <c r="G920" s="260"/>
      <c r="H920" s="260"/>
    </row>
    <row r="921" spans="5:8" s="187" customFormat="1" x14ac:dyDescent="0.2">
      <c r="E921" s="244"/>
      <c r="F921" s="189"/>
      <c r="G921" s="260"/>
      <c r="H921" s="260"/>
    </row>
    <row r="922" spans="5:8" s="187" customFormat="1" x14ac:dyDescent="0.2">
      <c r="E922" s="244"/>
      <c r="F922" s="189"/>
      <c r="G922" s="260"/>
      <c r="H922" s="260"/>
    </row>
    <row r="923" spans="5:8" s="187" customFormat="1" x14ac:dyDescent="0.2">
      <c r="E923" s="244"/>
      <c r="F923" s="189"/>
      <c r="G923" s="260"/>
      <c r="H923" s="260"/>
    </row>
    <row r="924" spans="5:8" s="187" customFormat="1" x14ac:dyDescent="0.2">
      <c r="E924" s="244"/>
      <c r="F924" s="189"/>
      <c r="G924" s="260"/>
      <c r="H924" s="260"/>
    </row>
    <row r="925" spans="5:8" s="187" customFormat="1" x14ac:dyDescent="0.2">
      <c r="E925" s="244"/>
      <c r="F925" s="189"/>
      <c r="G925" s="260"/>
      <c r="H925" s="260"/>
    </row>
    <row r="926" spans="5:8" s="187" customFormat="1" x14ac:dyDescent="0.2">
      <c r="E926" s="244"/>
      <c r="F926" s="189"/>
      <c r="G926" s="260"/>
      <c r="H926" s="260"/>
    </row>
    <row r="927" spans="5:8" s="187" customFormat="1" x14ac:dyDescent="0.2">
      <c r="E927" s="244"/>
      <c r="F927" s="189"/>
      <c r="G927" s="260"/>
      <c r="H927" s="260"/>
    </row>
    <row r="928" spans="5:8" s="187" customFormat="1" x14ac:dyDescent="0.2">
      <c r="E928" s="244"/>
      <c r="F928" s="189"/>
      <c r="G928" s="260"/>
      <c r="H928" s="260"/>
    </row>
    <row r="929" spans="5:8" s="187" customFormat="1" x14ac:dyDescent="0.2">
      <c r="E929" s="244"/>
      <c r="F929" s="189"/>
      <c r="G929" s="260"/>
      <c r="H929" s="260"/>
    </row>
    <row r="930" spans="5:8" s="187" customFormat="1" x14ac:dyDescent="0.2">
      <c r="E930" s="244"/>
      <c r="F930" s="189"/>
      <c r="G930" s="260"/>
      <c r="H930" s="260"/>
    </row>
    <row r="931" spans="5:8" s="187" customFormat="1" x14ac:dyDescent="0.2">
      <c r="E931" s="244"/>
      <c r="F931" s="189"/>
      <c r="G931" s="260"/>
      <c r="H931" s="260"/>
    </row>
    <row r="932" spans="5:8" s="187" customFormat="1" x14ac:dyDescent="0.2">
      <c r="E932" s="244"/>
      <c r="F932" s="189"/>
      <c r="G932" s="260"/>
      <c r="H932" s="260"/>
    </row>
    <row r="933" spans="5:8" s="187" customFormat="1" x14ac:dyDescent="0.2">
      <c r="E933" s="244"/>
      <c r="F933" s="189"/>
      <c r="G933" s="260"/>
      <c r="H933" s="260"/>
    </row>
    <row r="934" spans="5:8" s="187" customFormat="1" x14ac:dyDescent="0.2">
      <c r="E934" s="244"/>
      <c r="F934" s="189"/>
      <c r="G934" s="260"/>
      <c r="H934" s="260"/>
    </row>
    <row r="935" spans="5:8" s="187" customFormat="1" x14ac:dyDescent="0.2">
      <c r="E935" s="244"/>
      <c r="F935" s="189"/>
      <c r="G935" s="260"/>
      <c r="H935" s="260"/>
    </row>
    <row r="936" spans="5:8" s="187" customFormat="1" x14ac:dyDescent="0.2">
      <c r="E936" s="244"/>
      <c r="F936" s="189"/>
      <c r="G936" s="260"/>
      <c r="H936" s="260"/>
    </row>
    <row r="937" spans="5:8" s="187" customFormat="1" x14ac:dyDescent="0.2">
      <c r="E937" s="244"/>
      <c r="F937" s="189"/>
      <c r="G937" s="260"/>
      <c r="H937" s="260"/>
    </row>
    <row r="938" spans="5:8" s="187" customFormat="1" x14ac:dyDescent="0.2">
      <c r="E938" s="244"/>
      <c r="F938" s="189"/>
      <c r="G938" s="260"/>
      <c r="H938" s="260"/>
    </row>
    <row r="939" spans="5:8" s="187" customFormat="1" x14ac:dyDescent="0.2">
      <c r="E939" s="244"/>
      <c r="F939" s="189"/>
      <c r="G939" s="260"/>
      <c r="H939" s="260"/>
    </row>
    <row r="940" spans="5:8" s="187" customFormat="1" x14ac:dyDescent="0.2">
      <c r="E940" s="244"/>
      <c r="F940" s="189"/>
      <c r="G940" s="260"/>
      <c r="H940" s="260"/>
    </row>
    <row r="941" spans="5:8" s="187" customFormat="1" x14ac:dyDescent="0.2">
      <c r="E941" s="244"/>
      <c r="F941" s="189"/>
      <c r="G941" s="260"/>
      <c r="H941" s="260"/>
    </row>
    <row r="942" spans="5:8" s="187" customFormat="1" x14ac:dyDescent="0.2">
      <c r="E942" s="244"/>
      <c r="F942" s="189"/>
      <c r="G942" s="260"/>
      <c r="H942" s="260"/>
    </row>
    <row r="943" spans="5:8" s="187" customFormat="1" x14ac:dyDescent="0.2">
      <c r="E943" s="244"/>
      <c r="F943" s="189"/>
      <c r="G943" s="260"/>
      <c r="H943" s="260"/>
    </row>
    <row r="944" spans="5:8" s="187" customFormat="1" x14ac:dyDescent="0.2">
      <c r="E944" s="244"/>
      <c r="F944" s="189"/>
      <c r="G944" s="260"/>
      <c r="H944" s="260"/>
    </row>
    <row r="945" spans="5:8" s="187" customFormat="1" x14ac:dyDescent="0.2">
      <c r="E945" s="244"/>
      <c r="F945" s="189"/>
      <c r="G945" s="260"/>
      <c r="H945" s="260"/>
    </row>
    <row r="946" spans="5:8" s="187" customFormat="1" x14ac:dyDescent="0.2">
      <c r="E946" s="244"/>
      <c r="F946" s="189"/>
      <c r="G946" s="260"/>
      <c r="H946" s="260"/>
    </row>
    <row r="947" spans="5:8" s="187" customFormat="1" x14ac:dyDescent="0.2">
      <c r="E947" s="244"/>
      <c r="F947" s="189"/>
      <c r="G947" s="260"/>
      <c r="H947" s="260"/>
    </row>
    <row r="948" spans="5:8" s="187" customFormat="1" x14ac:dyDescent="0.2">
      <c r="E948" s="244"/>
      <c r="F948" s="189"/>
      <c r="G948" s="260"/>
      <c r="H948" s="260"/>
    </row>
    <row r="949" spans="5:8" s="187" customFormat="1" x14ac:dyDescent="0.2">
      <c r="E949" s="244"/>
      <c r="F949" s="189"/>
      <c r="G949" s="260"/>
      <c r="H949" s="260"/>
    </row>
    <row r="950" spans="5:8" s="187" customFormat="1" x14ac:dyDescent="0.2">
      <c r="E950" s="244"/>
      <c r="F950" s="189"/>
      <c r="G950" s="260"/>
      <c r="H950" s="260"/>
    </row>
    <row r="951" spans="5:8" s="187" customFormat="1" x14ac:dyDescent="0.2">
      <c r="E951" s="244"/>
      <c r="F951" s="189"/>
      <c r="G951" s="260"/>
      <c r="H951" s="260"/>
    </row>
    <row r="952" spans="5:8" s="187" customFormat="1" x14ac:dyDescent="0.2">
      <c r="E952" s="244"/>
      <c r="F952" s="189"/>
      <c r="G952" s="260"/>
      <c r="H952" s="260"/>
    </row>
    <row r="953" spans="5:8" s="187" customFormat="1" x14ac:dyDescent="0.2">
      <c r="E953" s="244"/>
      <c r="F953" s="189"/>
      <c r="G953" s="260"/>
      <c r="H953" s="260"/>
    </row>
    <row r="954" spans="5:8" s="187" customFormat="1" x14ac:dyDescent="0.2">
      <c r="E954" s="244"/>
      <c r="F954" s="189"/>
      <c r="G954" s="260"/>
      <c r="H954" s="260"/>
    </row>
    <row r="955" spans="5:8" s="187" customFormat="1" x14ac:dyDescent="0.2">
      <c r="E955" s="244"/>
      <c r="F955" s="189"/>
      <c r="G955" s="260"/>
      <c r="H955" s="260"/>
    </row>
    <row r="956" spans="5:8" s="187" customFormat="1" x14ac:dyDescent="0.2">
      <c r="E956" s="244"/>
      <c r="F956" s="189"/>
      <c r="G956" s="260"/>
      <c r="H956" s="260"/>
    </row>
    <row r="957" spans="5:8" s="187" customFormat="1" x14ac:dyDescent="0.2">
      <c r="E957" s="244"/>
      <c r="F957" s="189"/>
      <c r="G957" s="260"/>
      <c r="H957" s="260"/>
    </row>
    <row r="958" spans="5:8" s="187" customFormat="1" x14ac:dyDescent="0.2">
      <c r="E958" s="244"/>
      <c r="F958" s="189"/>
      <c r="G958" s="260"/>
      <c r="H958" s="260"/>
    </row>
    <row r="959" spans="5:8" s="187" customFormat="1" x14ac:dyDescent="0.2">
      <c r="E959" s="244"/>
      <c r="F959" s="189"/>
      <c r="G959" s="260"/>
      <c r="H959" s="260"/>
    </row>
    <row r="960" spans="5:8" s="187" customFormat="1" x14ac:dyDescent="0.2">
      <c r="E960" s="244"/>
      <c r="F960" s="189"/>
      <c r="G960" s="260"/>
      <c r="H960" s="260"/>
    </row>
    <row r="961" spans="5:8" s="187" customFormat="1" x14ac:dyDescent="0.2">
      <c r="E961" s="244"/>
      <c r="F961" s="189"/>
      <c r="G961" s="260"/>
      <c r="H961" s="260"/>
    </row>
    <row r="962" spans="5:8" s="187" customFormat="1" x14ac:dyDescent="0.2">
      <c r="E962" s="244"/>
      <c r="F962" s="189"/>
      <c r="G962" s="260"/>
      <c r="H962" s="260"/>
    </row>
    <row r="963" spans="5:8" s="187" customFormat="1" x14ac:dyDescent="0.2">
      <c r="E963" s="244"/>
      <c r="F963" s="189"/>
      <c r="G963" s="260"/>
      <c r="H963" s="260"/>
    </row>
    <row r="964" spans="5:8" s="187" customFormat="1" x14ac:dyDescent="0.2">
      <c r="E964" s="244"/>
      <c r="F964" s="189"/>
      <c r="G964" s="260"/>
      <c r="H964" s="260"/>
    </row>
    <row r="965" spans="5:8" s="187" customFormat="1" x14ac:dyDescent="0.2">
      <c r="E965" s="244"/>
      <c r="F965" s="189"/>
      <c r="G965" s="260"/>
      <c r="H965" s="260"/>
    </row>
    <row r="966" spans="5:8" s="187" customFormat="1" x14ac:dyDescent="0.2">
      <c r="E966" s="244"/>
      <c r="F966" s="189"/>
      <c r="G966" s="260"/>
      <c r="H966" s="260"/>
    </row>
    <row r="967" spans="5:8" s="187" customFormat="1" x14ac:dyDescent="0.2">
      <c r="E967" s="244"/>
      <c r="F967" s="189"/>
      <c r="G967" s="260"/>
      <c r="H967" s="260"/>
    </row>
    <row r="968" spans="5:8" s="187" customFormat="1" x14ac:dyDescent="0.2">
      <c r="E968" s="244"/>
      <c r="F968" s="189"/>
      <c r="G968" s="260"/>
      <c r="H968" s="260"/>
    </row>
    <row r="969" spans="5:8" s="187" customFormat="1" x14ac:dyDescent="0.2">
      <c r="E969" s="244"/>
      <c r="F969" s="189"/>
      <c r="G969" s="260"/>
      <c r="H969" s="260"/>
    </row>
    <row r="970" spans="5:8" s="187" customFormat="1" x14ac:dyDescent="0.2">
      <c r="E970" s="244"/>
      <c r="F970" s="189"/>
      <c r="G970" s="260"/>
      <c r="H970" s="260"/>
    </row>
    <row r="971" spans="5:8" s="187" customFormat="1" x14ac:dyDescent="0.2">
      <c r="E971" s="244"/>
      <c r="F971" s="189"/>
      <c r="G971" s="260"/>
      <c r="H971" s="260"/>
    </row>
    <row r="972" spans="5:8" s="187" customFormat="1" x14ac:dyDescent="0.2">
      <c r="E972" s="244"/>
      <c r="F972" s="189"/>
      <c r="G972" s="260"/>
      <c r="H972" s="260"/>
    </row>
    <row r="973" spans="5:8" s="187" customFormat="1" x14ac:dyDescent="0.2">
      <c r="E973" s="244"/>
      <c r="F973" s="189"/>
      <c r="G973" s="260"/>
      <c r="H973" s="260"/>
    </row>
    <row r="974" spans="5:8" s="187" customFormat="1" x14ac:dyDescent="0.2">
      <c r="E974" s="244"/>
      <c r="F974" s="189"/>
      <c r="G974" s="260"/>
      <c r="H974" s="260"/>
    </row>
    <row r="975" spans="5:8" s="187" customFormat="1" x14ac:dyDescent="0.2">
      <c r="E975" s="244"/>
      <c r="F975" s="189"/>
      <c r="G975" s="260"/>
      <c r="H975" s="260"/>
    </row>
    <row r="976" spans="5:8" s="187" customFormat="1" x14ac:dyDescent="0.2">
      <c r="E976" s="244"/>
      <c r="F976" s="189"/>
      <c r="G976" s="260"/>
      <c r="H976" s="260"/>
    </row>
    <row r="977" spans="5:8" s="187" customFormat="1" x14ac:dyDescent="0.2">
      <c r="E977" s="244"/>
      <c r="F977" s="189"/>
      <c r="G977" s="260"/>
      <c r="H977" s="260"/>
    </row>
    <row r="978" spans="5:8" s="187" customFormat="1" x14ac:dyDescent="0.2">
      <c r="E978" s="244"/>
      <c r="F978" s="189"/>
      <c r="G978" s="260"/>
      <c r="H978" s="260"/>
    </row>
    <row r="979" spans="5:8" s="187" customFormat="1" x14ac:dyDescent="0.2">
      <c r="E979" s="244"/>
      <c r="F979" s="189"/>
      <c r="G979" s="260"/>
      <c r="H979" s="260"/>
    </row>
    <row r="980" spans="5:8" s="187" customFormat="1" x14ac:dyDescent="0.2">
      <c r="E980" s="244"/>
      <c r="F980" s="189"/>
      <c r="G980" s="260"/>
      <c r="H980" s="260"/>
    </row>
    <row r="981" spans="5:8" s="187" customFormat="1" x14ac:dyDescent="0.2">
      <c r="E981" s="244"/>
      <c r="F981" s="189"/>
      <c r="G981" s="260"/>
      <c r="H981" s="260"/>
    </row>
    <row r="982" spans="5:8" s="187" customFormat="1" x14ac:dyDescent="0.2">
      <c r="E982" s="244"/>
      <c r="F982" s="189"/>
      <c r="G982" s="260"/>
      <c r="H982" s="260"/>
    </row>
    <row r="983" spans="5:8" s="187" customFormat="1" x14ac:dyDescent="0.2">
      <c r="E983" s="244"/>
      <c r="F983" s="189"/>
      <c r="G983" s="260"/>
      <c r="H983" s="260"/>
    </row>
    <row r="984" spans="5:8" s="187" customFormat="1" x14ac:dyDescent="0.2">
      <c r="E984" s="244"/>
      <c r="F984" s="189"/>
      <c r="G984" s="260"/>
      <c r="H984" s="260"/>
    </row>
    <row r="985" spans="5:8" s="187" customFormat="1" x14ac:dyDescent="0.2">
      <c r="E985" s="244"/>
      <c r="F985" s="189"/>
      <c r="G985" s="260"/>
      <c r="H985" s="260"/>
    </row>
    <row r="986" spans="5:8" s="187" customFormat="1" x14ac:dyDescent="0.2">
      <c r="E986" s="244"/>
      <c r="F986" s="189"/>
      <c r="G986" s="260"/>
      <c r="H986" s="260"/>
    </row>
    <row r="987" spans="5:8" s="187" customFormat="1" x14ac:dyDescent="0.2">
      <c r="E987" s="244"/>
      <c r="F987" s="189"/>
      <c r="G987" s="260"/>
      <c r="H987" s="260"/>
    </row>
    <row r="988" spans="5:8" s="187" customFormat="1" x14ac:dyDescent="0.2">
      <c r="E988" s="244"/>
      <c r="F988" s="189"/>
      <c r="G988" s="260"/>
      <c r="H988" s="260"/>
    </row>
    <row r="989" spans="5:8" s="187" customFormat="1" x14ac:dyDescent="0.2">
      <c r="E989" s="244"/>
      <c r="F989" s="189"/>
      <c r="G989" s="260"/>
      <c r="H989" s="260"/>
    </row>
    <row r="990" spans="5:8" s="187" customFormat="1" x14ac:dyDescent="0.2">
      <c r="E990" s="244"/>
      <c r="F990" s="189"/>
      <c r="G990" s="260"/>
      <c r="H990" s="260"/>
    </row>
    <row r="991" spans="5:8" s="187" customFormat="1" x14ac:dyDescent="0.2">
      <c r="E991" s="244"/>
      <c r="F991" s="189"/>
      <c r="G991" s="260"/>
      <c r="H991" s="260"/>
    </row>
    <row r="992" spans="5:8" s="187" customFormat="1" x14ac:dyDescent="0.2">
      <c r="E992" s="244"/>
      <c r="F992" s="189"/>
      <c r="G992" s="260"/>
      <c r="H992" s="260"/>
    </row>
    <row r="993" spans="5:8" s="187" customFormat="1" x14ac:dyDescent="0.2">
      <c r="E993" s="244"/>
      <c r="F993" s="189"/>
      <c r="G993" s="260"/>
      <c r="H993" s="260"/>
    </row>
    <row r="994" spans="5:8" s="187" customFormat="1" x14ac:dyDescent="0.2">
      <c r="E994" s="244"/>
      <c r="F994" s="189"/>
      <c r="G994" s="260"/>
      <c r="H994" s="260"/>
    </row>
    <row r="995" spans="5:8" s="187" customFormat="1" x14ac:dyDescent="0.2">
      <c r="E995" s="244"/>
      <c r="F995" s="189"/>
      <c r="G995" s="260"/>
      <c r="H995" s="260"/>
    </row>
    <row r="996" spans="5:8" s="187" customFormat="1" x14ac:dyDescent="0.2">
      <c r="E996" s="244"/>
      <c r="F996" s="189"/>
      <c r="G996" s="260"/>
      <c r="H996" s="260"/>
    </row>
    <row r="997" spans="5:8" s="187" customFormat="1" x14ac:dyDescent="0.2">
      <c r="E997" s="244"/>
      <c r="F997" s="189"/>
      <c r="G997" s="260"/>
      <c r="H997" s="260"/>
    </row>
    <row r="998" spans="5:8" s="187" customFormat="1" x14ac:dyDescent="0.2">
      <c r="E998" s="244"/>
      <c r="F998" s="189"/>
      <c r="G998" s="260"/>
      <c r="H998" s="260"/>
    </row>
    <row r="999" spans="5:8" s="187" customFormat="1" x14ac:dyDescent="0.2">
      <c r="E999" s="244"/>
      <c r="F999" s="189"/>
      <c r="G999" s="260"/>
      <c r="H999" s="260"/>
    </row>
    <row r="1000" spans="5:8" s="187" customFormat="1" x14ac:dyDescent="0.2">
      <c r="E1000" s="244"/>
      <c r="F1000" s="189"/>
      <c r="G1000" s="260"/>
      <c r="H1000" s="260"/>
    </row>
    <row r="1001" spans="5:8" s="187" customFormat="1" x14ac:dyDescent="0.2">
      <c r="E1001" s="244"/>
      <c r="F1001" s="189"/>
      <c r="G1001" s="260"/>
      <c r="H1001" s="260"/>
    </row>
    <row r="1002" spans="5:8" s="187" customFormat="1" x14ac:dyDescent="0.2">
      <c r="E1002" s="244"/>
      <c r="F1002" s="189"/>
      <c r="G1002" s="260"/>
      <c r="H1002" s="260"/>
    </row>
    <row r="1003" spans="5:8" s="187" customFormat="1" x14ac:dyDescent="0.2">
      <c r="E1003" s="244"/>
      <c r="F1003" s="189"/>
      <c r="G1003" s="260"/>
      <c r="H1003" s="260"/>
    </row>
    <row r="1004" spans="5:8" s="187" customFormat="1" x14ac:dyDescent="0.2">
      <c r="E1004" s="244"/>
      <c r="F1004" s="189"/>
      <c r="G1004" s="260"/>
      <c r="H1004" s="260"/>
    </row>
    <row r="1005" spans="5:8" s="187" customFormat="1" x14ac:dyDescent="0.2">
      <c r="E1005" s="244"/>
      <c r="F1005" s="189"/>
      <c r="G1005" s="260"/>
      <c r="H1005" s="260"/>
    </row>
    <row r="1006" spans="5:8" s="187" customFormat="1" x14ac:dyDescent="0.2">
      <c r="E1006" s="244"/>
      <c r="F1006" s="189"/>
      <c r="G1006" s="260"/>
      <c r="H1006" s="260"/>
    </row>
    <row r="1007" spans="5:8" s="187" customFormat="1" x14ac:dyDescent="0.2">
      <c r="E1007" s="244"/>
      <c r="F1007" s="189"/>
      <c r="G1007" s="260"/>
      <c r="H1007" s="260"/>
    </row>
    <row r="1008" spans="5:8" s="187" customFormat="1" x14ac:dyDescent="0.2">
      <c r="E1008" s="244"/>
      <c r="F1008" s="189"/>
      <c r="G1008" s="260"/>
      <c r="H1008" s="260"/>
    </row>
    <row r="1009" spans="5:8" s="187" customFormat="1" x14ac:dyDescent="0.2">
      <c r="E1009" s="244"/>
      <c r="F1009" s="189"/>
      <c r="G1009" s="260"/>
      <c r="H1009" s="260"/>
    </row>
    <row r="1010" spans="5:8" s="187" customFormat="1" x14ac:dyDescent="0.2">
      <c r="E1010" s="244"/>
      <c r="F1010" s="189"/>
      <c r="G1010" s="260"/>
      <c r="H1010" s="260"/>
    </row>
    <row r="1011" spans="5:8" s="187" customFormat="1" x14ac:dyDescent="0.2">
      <c r="E1011" s="244"/>
      <c r="F1011" s="189"/>
      <c r="G1011" s="260"/>
      <c r="H1011" s="260"/>
    </row>
    <row r="1012" spans="5:8" s="187" customFormat="1" x14ac:dyDescent="0.2">
      <c r="E1012" s="244"/>
      <c r="F1012" s="189"/>
      <c r="G1012" s="260"/>
      <c r="H1012" s="260"/>
    </row>
    <row r="1013" spans="5:8" s="187" customFormat="1" x14ac:dyDescent="0.2">
      <c r="E1013" s="244"/>
      <c r="F1013" s="189"/>
      <c r="G1013" s="260"/>
      <c r="H1013" s="260"/>
    </row>
    <row r="1014" spans="5:8" s="187" customFormat="1" x14ac:dyDescent="0.2">
      <c r="E1014" s="244"/>
      <c r="F1014" s="189"/>
      <c r="G1014" s="260"/>
      <c r="H1014" s="260"/>
    </row>
    <row r="1015" spans="5:8" s="187" customFormat="1" x14ac:dyDescent="0.2">
      <c r="E1015" s="244"/>
      <c r="F1015" s="189"/>
      <c r="G1015" s="260"/>
      <c r="H1015" s="260"/>
    </row>
    <row r="1016" spans="5:8" s="187" customFormat="1" x14ac:dyDescent="0.2">
      <c r="E1016" s="244"/>
      <c r="F1016" s="189"/>
      <c r="G1016" s="260"/>
      <c r="H1016" s="260"/>
    </row>
    <row r="1017" spans="5:8" s="187" customFormat="1" x14ac:dyDescent="0.2">
      <c r="E1017" s="244"/>
      <c r="F1017" s="189"/>
      <c r="G1017" s="260"/>
      <c r="H1017" s="260"/>
    </row>
    <row r="1018" spans="5:8" s="187" customFormat="1" x14ac:dyDescent="0.2">
      <c r="E1018" s="244"/>
      <c r="F1018" s="189"/>
      <c r="G1018" s="260"/>
      <c r="H1018" s="260"/>
    </row>
    <row r="1019" spans="5:8" s="187" customFormat="1" x14ac:dyDescent="0.2">
      <c r="E1019" s="244"/>
      <c r="F1019" s="189"/>
      <c r="G1019" s="260"/>
      <c r="H1019" s="260"/>
    </row>
    <row r="1020" spans="5:8" s="187" customFormat="1" x14ac:dyDescent="0.2">
      <c r="E1020" s="244"/>
      <c r="F1020" s="189"/>
      <c r="G1020" s="260"/>
      <c r="H1020" s="260"/>
    </row>
    <row r="1021" spans="5:8" s="187" customFormat="1" x14ac:dyDescent="0.2">
      <c r="E1021" s="244"/>
      <c r="F1021" s="189"/>
      <c r="G1021" s="260"/>
      <c r="H1021" s="260"/>
    </row>
    <row r="1022" spans="5:8" s="187" customFormat="1" x14ac:dyDescent="0.2">
      <c r="E1022" s="244"/>
      <c r="F1022" s="189"/>
      <c r="G1022" s="260"/>
      <c r="H1022" s="260"/>
    </row>
    <row r="1023" spans="5:8" s="187" customFormat="1" x14ac:dyDescent="0.2">
      <c r="E1023" s="244"/>
      <c r="F1023" s="189"/>
      <c r="G1023" s="260"/>
      <c r="H1023" s="260"/>
    </row>
    <row r="1024" spans="5:8" s="187" customFormat="1" x14ac:dyDescent="0.2">
      <c r="E1024" s="244"/>
      <c r="F1024" s="189"/>
      <c r="G1024" s="260"/>
      <c r="H1024" s="260"/>
    </row>
    <row r="1025" spans="5:8" s="187" customFormat="1" x14ac:dyDescent="0.2">
      <c r="E1025" s="244"/>
      <c r="F1025" s="189"/>
      <c r="G1025" s="260"/>
      <c r="H1025" s="260"/>
    </row>
    <row r="1026" spans="5:8" s="187" customFormat="1" x14ac:dyDescent="0.2">
      <c r="E1026" s="244"/>
      <c r="F1026" s="189"/>
      <c r="G1026" s="260"/>
      <c r="H1026" s="260"/>
    </row>
    <row r="1027" spans="5:8" s="187" customFormat="1" x14ac:dyDescent="0.2">
      <c r="E1027" s="244"/>
      <c r="F1027" s="189"/>
      <c r="G1027" s="260"/>
      <c r="H1027" s="260"/>
    </row>
    <row r="1028" spans="5:8" s="187" customFormat="1" x14ac:dyDescent="0.2">
      <c r="E1028" s="244"/>
      <c r="F1028" s="189"/>
      <c r="G1028" s="260"/>
      <c r="H1028" s="260"/>
    </row>
    <row r="1029" spans="5:8" s="187" customFormat="1" x14ac:dyDescent="0.2">
      <c r="E1029" s="244"/>
      <c r="F1029" s="189"/>
      <c r="G1029" s="260"/>
      <c r="H1029" s="260"/>
    </row>
    <row r="1030" spans="5:8" s="187" customFormat="1" x14ac:dyDescent="0.2">
      <c r="E1030" s="244"/>
      <c r="F1030" s="189"/>
      <c r="G1030" s="260"/>
      <c r="H1030" s="260"/>
    </row>
    <row r="1031" spans="5:8" s="187" customFormat="1" x14ac:dyDescent="0.2">
      <c r="E1031" s="244"/>
      <c r="F1031" s="189"/>
      <c r="G1031" s="260"/>
      <c r="H1031" s="260"/>
    </row>
    <row r="1032" spans="5:8" s="187" customFormat="1" x14ac:dyDescent="0.2">
      <c r="E1032" s="244"/>
      <c r="F1032" s="189"/>
      <c r="G1032" s="260"/>
      <c r="H1032" s="260"/>
    </row>
    <row r="1033" spans="5:8" s="187" customFormat="1" x14ac:dyDescent="0.2">
      <c r="E1033" s="244"/>
      <c r="F1033" s="189"/>
      <c r="G1033" s="260"/>
      <c r="H1033" s="260"/>
    </row>
    <row r="1034" spans="5:8" s="187" customFormat="1" x14ac:dyDescent="0.2">
      <c r="E1034" s="244"/>
      <c r="F1034" s="189"/>
      <c r="G1034" s="260"/>
      <c r="H1034" s="260"/>
    </row>
    <row r="1035" spans="5:8" s="187" customFormat="1" x14ac:dyDescent="0.2">
      <c r="E1035" s="244"/>
      <c r="F1035" s="189"/>
      <c r="G1035" s="260"/>
      <c r="H1035" s="260"/>
    </row>
    <row r="1036" spans="5:8" s="187" customFormat="1" x14ac:dyDescent="0.2">
      <c r="E1036" s="244"/>
      <c r="F1036" s="189"/>
      <c r="G1036" s="260"/>
      <c r="H1036" s="260"/>
    </row>
    <row r="1037" spans="5:8" s="187" customFormat="1" x14ac:dyDescent="0.2">
      <c r="E1037" s="244"/>
      <c r="F1037" s="189"/>
      <c r="G1037" s="260"/>
      <c r="H1037" s="260"/>
    </row>
    <row r="1038" spans="5:8" s="187" customFormat="1" x14ac:dyDescent="0.2">
      <c r="E1038" s="244"/>
      <c r="F1038" s="189"/>
      <c r="G1038" s="260"/>
      <c r="H1038" s="260"/>
    </row>
    <row r="1039" spans="5:8" s="187" customFormat="1" x14ac:dyDescent="0.2">
      <c r="E1039" s="244"/>
      <c r="F1039" s="189"/>
      <c r="G1039" s="260"/>
      <c r="H1039" s="260"/>
    </row>
    <row r="1040" spans="5:8" s="187" customFormat="1" x14ac:dyDescent="0.2">
      <c r="E1040" s="244"/>
      <c r="F1040" s="189"/>
      <c r="G1040" s="260"/>
      <c r="H1040" s="260"/>
    </row>
    <row r="1041" spans="5:8" s="187" customFormat="1" x14ac:dyDescent="0.2">
      <c r="E1041" s="244"/>
      <c r="F1041" s="189"/>
      <c r="G1041" s="260"/>
      <c r="H1041" s="260"/>
    </row>
    <row r="1042" spans="5:8" s="187" customFormat="1" x14ac:dyDescent="0.2">
      <c r="E1042" s="244"/>
      <c r="F1042" s="189"/>
      <c r="G1042" s="260"/>
      <c r="H1042" s="260"/>
    </row>
    <row r="1043" spans="5:8" s="187" customFormat="1" x14ac:dyDescent="0.2">
      <c r="E1043" s="244"/>
      <c r="F1043" s="189"/>
      <c r="G1043" s="260"/>
      <c r="H1043" s="260"/>
    </row>
    <row r="1044" spans="5:8" s="187" customFormat="1" x14ac:dyDescent="0.2">
      <c r="E1044" s="244"/>
      <c r="F1044" s="189"/>
      <c r="G1044" s="260"/>
      <c r="H1044" s="260"/>
    </row>
    <row r="1045" spans="5:8" s="187" customFormat="1" x14ac:dyDescent="0.2">
      <c r="E1045" s="244"/>
      <c r="F1045" s="189"/>
      <c r="G1045" s="260"/>
      <c r="H1045" s="260"/>
    </row>
    <row r="1046" spans="5:8" s="187" customFormat="1" x14ac:dyDescent="0.2">
      <c r="E1046" s="244"/>
      <c r="F1046" s="189"/>
      <c r="G1046" s="260"/>
      <c r="H1046" s="260"/>
    </row>
    <row r="1047" spans="5:8" s="187" customFormat="1" x14ac:dyDescent="0.2">
      <c r="E1047" s="244"/>
      <c r="F1047" s="189"/>
      <c r="G1047" s="260"/>
      <c r="H1047" s="260"/>
    </row>
    <row r="1048" spans="5:8" s="187" customFormat="1" x14ac:dyDescent="0.2">
      <c r="E1048" s="244"/>
      <c r="F1048" s="189"/>
      <c r="G1048" s="260"/>
      <c r="H1048" s="260"/>
    </row>
    <row r="1049" spans="5:8" s="187" customFormat="1" x14ac:dyDescent="0.2">
      <c r="E1049" s="244"/>
      <c r="F1049" s="189"/>
      <c r="G1049" s="260"/>
      <c r="H1049" s="260"/>
    </row>
    <row r="1050" spans="5:8" s="187" customFormat="1" x14ac:dyDescent="0.2">
      <c r="E1050" s="244"/>
      <c r="F1050" s="189"/>
      <c r="G1050" s="260"/>
      <c r="H1050" s="260"/>
    </row>
    <row r="1051" spans="5:8" s="187" customFormat="1" x14ac:dyDescent="0.2">
      <c r="E1051" s="244"/>
      <c r="F1051" s="189"/>
      <c r="G1051" s="260"/>
      <c r="H1051" s="260"/>
    </row>
    <row r="1052" spans="5:8" s="187" customFormat="1" x14ac:dyDescent="0.2">
      <c r="E1052" s="244"/>
      <c r="F1052" s="189"/>
      <c r="G1052" s="260"/>
      <c r="H1052" s="260"/>
    </row>
    <row r="1053" spans="5:8" s="187" customFormat="1" x14ac:dyDescent="0.2">
      <c r="E1053" s="244"/>
      <c r="F1053" s="189"/>
      <c r="G1053" s="260"/>
      <c r="H1053" s="260"/>
    </row>
    <row r="1054" spans="5:8" s="187" customFormat="1" x14ac:dyDescent="0.2">
      <c r="E1054" s="244"/>
      <c r="F1054" s="189"/>
      <c r="G1054" s="260"/>
      <c r="H1054" s="260"/>
    </row>
    <row r="1055" spans="5:8" s="187" customFormat="1" x14ac:dyDescent="0.2">
      <c r="E1055" s="244"/>
      <c r="F1055" s="189"/>
      <c r="G1055" s="260"/>
      <c r="H1055" s="260"/>
    </row>
    <row r="1056" spans="5:8" s="187" customFormat="1" x14ac:dyDescent="0.2">
      <c r="E1056" s="244"/>
      <c r="F1056" s="189"/>
      <c r="G1056" s="260"/>
      <c r="H1056" s="260"/>
    </row>
    <row r="1057" spans="5:8" s="187" customFormat="1" x14ac:dyDescent="0.2">
      <c r="E1057" s="244"/>
      <c r="F1057" s="189"/>
      <c r="G1057" s="260"/>
      <c r="H1057" s="260"/>
    </row>
    <row r="1058" spans="5:8" s="187" customFormat="1" x14ac:dyDescent="0.2">
      <c r="E1058" s="244"/>
      <c r="F1058" s="189"/>
      <c r="G1058" s="260"/>
      <c r="H1058" s="260"/>
    </row>
    <row r="1059" spans="5:8" s="187" customFormat="1" x14ac:dyDescent="0.2">
      <c r="E1059" s="244"/>
      <c r="F1059" s="189"/>
      <c r="G1059" s="260"/>
      <c r="H1059" s="260"/>
    </row>
    <row r="1060" spans="5:8" s="187" customFormat="1" x14ac:dyDescent="0.2">
      <c r="E1060" s="244"/>
      <c r="F1060" s="189"/>
      <c r="G1060" s="260"/>
      <c r="H1060" s="260"/>
    </row>
    <row r="1061" spans="5:8" s="187" customFormat="1" x14ac:dyDescent="0.2">
      <c r="E1061" s="244"/>
      <c r="F1061" s="189"/>
      <c r="G1061" s="260"/>
      <c r="H1061" s="260"/>
    </row>
    <row r="1062" spans="5:8" s="187" customFormat="1" x14ac:dyDescent="0.2">
      <c r="E1062" s="244"/>
      <c r="F1062" s="189"/>
      <c r="G1062" s="260"/>
      <c r="H1062" s="260"/>
    </row>
    <row r="1063" spans="5:8" s="187" customFormat="1" x14ac:dyDescent="0.2">
      <c r="E1063" s="244"/>
      <c r="F1063" s="189"/>
      <c r="G1063" s="260"/>
      <c r="H1063" s="260"/>
    </row>
    <row r="1064" spans="5:8" s="187" customFormat="1" x14ac:dyDescent="0.2">
      <c r="E1064" s="244"/>
      <c r="F1064" s="189"/>
      <c r="G1064" s="260"/>
      <c r="H1064" s="260"/>
    </row>
    <row r="1065" spans="5:8" s="187" customFormat="1" x14ac:dyDescent="0.2">
      <c r="E1065" s="244"/>
      <c r="F1065" s="189"/>
      <c r="G1065" s="260"/>
      <c r="H1065" s="260"/>
    </row>
    <row r="1066" spans="5:8" s="187" customFormat="1" x14ac:dyDescent="0.2">
      <c r="E1066" s="244"/>
      <c r="F1066" s="189"/>
      <c r="G1066" s="260"/>
      <c r="H1066" s="260"/>
    </row>
    <row r="1067" spans="5:8" s="187" customFormat="1" x14ac:dyDescent="0.2">
      <c r="E1067" s="244"/>
      <c r="F1067" s="189"/>
      <c r="G1067" s="260"/>
      <c r="H1067" s="260"/>
    </row>
    <row r="1068" spans="5:8" s="187" customFormat="1" x14ac:dyDescent="0.2">
      <c r="E1068" s="244"/>
      <c r="F1068" s="189"/>
      <c r="G1068" s="260"/>
      <c r="H1068" s="260"/>
    </row>
    <row r="1069" spans="5:8" s="187" customFormat="1" x14ac:dyDescent="0.2">
      <c r="E1069" s="244"/>
      <c r="F1069" s="189"/>
      <c r="G1069" s="260"/>
      <c r="H1069" s="260"/>
    </row>
    <row r="1070" spans="5:8" s="187" customFormat="1" x14ac:dyDescent="0.2">
      <c r="E1070" s="244"/>
      <c r="F1070" s="189"/>
      <c r="G1070" s="260"/>
      <c r="H1070" s="260"/>
    </row>
    <row r="1071" spans="5:8" s="187" customFormat="1" x14ac:dyDescent="0.2">
      <c r="E1071" s="244"/>
      <c r="F1071" s="189"/>
      <c r="G1071" s="260"/>
      <c r="H1071" s="260"/>
    </row>
    <row r="1072" spans="5:8" s="187" customFormat="1" x14ac:dyDescent="0.2">
      <c r="E1072" s="244"/>
      <c r="F1072" s="189"/>
      <c r="G1072" s="260"/>
      <c r="H1072" s="260"/>
    </row>
    <row r="1073" spans="5:8" s="187" customFormat="1" x14ac:dyDescent="0.2">
      <c r="E1073" s="244"/>
      <c r="F1073" s="189"/>
      <c r="G1073" s="260"/>
      <c r="H1073" s="260"/>
    </row>
    <row r="1074" spans="5:8" s="187" customFormat="1" x14ac:dyDescent="0.2">
      <c r="E1074" s="244"/>
      <c r="F1074" s="189"/>
      <c r="G1074" s="260"/>
      <c r="H1074" s="260"/>
    </row>
    <row r="1075" spans="5:8" s="187" customFormat="1" x14ac:dyDescent="0.2">
      <c r="E1075" s="244"/>
      <c r="F1075" s="189"/>
      <c r="G1075" s="260"/>
      <c r="H1075" s="260"/>
    </row>
    <row r="1076" spans="5:8" s="187" customFormat="1" x14ac:dyDescent="0.2">
      <c r="E1076" s="244"/>
      <c r="F1076" s="189"/>
      <c r="G1076" s="260"/>
      <c r="H1076" s="260"/>
    </row>
    <row r="1077" spans="5:8" s="187" customFormat="1" x14ac:dyDescent="0.2">
      <c r="E1077" s="244"/>
      <c r="F1077" s="189"/>
      <c r="G1077" s="260"/>
      <c r="H1077" s="260"/>
    </row>
    <row r="1078" spans="5:8" s="187" customFormat="1" x14ac:dyDescent="0.2">
      <c r="E1078" s="244"/>
      <c r="F1078" s="189"/>
      <c r="G1078" s="260"/>
      <c r="H1078" s="260"/>
    </row>
    <row r="1079" spans="5:8" s="187" customFormat="1" x14ac:dyDescent="0.2">
      <c r="E1079" s="244"/>
      <c r="F1079" s="189"/>
      <c r="G1079" s="260"/>
      <c r="H1079" s="260"/>
    </row>
    <row r="1080" spans="5:8" s="187" customFormat="1" x14ac:dyDescent="0.2">
      <c r="E1080" s="244"/>
      <c r="F1080" s="189"/>
      <c r="G1080" s="260"/>
      <c r="H1080" s="260"/>
    </row>
    <row r="1081" spans="5:8" s="187" customFormat="1" x14ac:dyDescent="0.2">
      <c r="E1081" s="244"/>
      <c r="F1081" s="189"/>
      <c r="G1081" s="260"/>
      <c r="H1081" s="260"/>
    </row>
    <row r="1082" spans="5:8" s="187" customFormat="1" x14ac:dyDescent="0.2">
      <c r="E1082" s="244"/>
      <c r="F1082" s="189"/>
      <c r="G1082" s="260"/>
      <c r="H1082" s="260"/>
    </row>
    <row r="1083" spans="5:8" s="187" customFormat="1" x14ac:dyDescent="0.2">
      <c r="E1083" s="244"/>
      <c r="F1083" s="189"/>
      <c r="G1083" s="260"/>
      <c r="H1083" s="260"/>
    </row>
    <row r="1084" spans="5:8" s="187" customFormat="1" x14ac:dyDescent="0.2">
      <c r="E1084" s="244"/>
      <c r="F1084" s="189"/>
      <c r="G1084" s="260"/>
      <c r="H1084" s="260"/>
    </row>
    <row r="1085" spans="5:8" s="187" customFormat="1" x14ac:dyDescent="0.2">
      <c r="E1085" s="244"/>
      <c r="F1085" s="189"/>
      <c r="G1085" s="260"/>
      <c r="H1085" s="260"/>
    </row>
    <row r="1086" spans="5:8" s="187" customFormat="1" x14ac:dyDescent="0.2">
      <c r="E1086" s="244"/>
      <c r="F1086" s="189"/>
      <c r="G1086" s="260"/>
      <c r="H1086" s="260"/>
    </row>
    <row r="1087" spans="5:8" s="187" customFormat="1" x14ac:dyDescent="0.2">
      <c r="E1087" s="244"/>
      <c r="F1087" s="189"/>
      <c r="G1087" s="260"/>
      <c r="H1087" s="260"/>
    </row>
    <row r="1088" spans="5:8" s="187" customFormat="1" x14ac:dyDescent="0.2">
      <c r="E1088" s="244"/>
      <c r="F1088" s="189"/>
      <c r="G1088" s="260"/>
      <c r="H1088" s="260"/>
    </row>
    <row r="1089" spans="5:8" s="187" customFormat="1" x14ac:dyDescent="0.2">
      <c r="E1089" s="244"/>
      <c r="F1089" s="189"/>
      <c r="G1089" s="260"/>
      <c r="H1089" s="260"/>
    </row>
    <row r="1090" spans="5:8" s="187" customFormat="1" x14ac:dyDescent="0.2">
      <c r="E1090" s="244"/>
      <c r="F1090" s="189"/>
      <c r="G1090" s="260"/>
      <c r="H1090" s="260"/>
    </row>
    <row r="1091" spans="5:8" s="187" customFormat="1" x14ac:dyDescent="0.2">
      <c r="E1091" s="244"/>
      <c r="F1091" s="189"/>
      <c r="G1091" s="260"/>
      <c r="H1091" s="260"/>
    </row>
    <row r="1092" spans="5:8" s="187" customFormat="1" x14ac:dyDescent="0.2">
      <c r="E1092" s="244"/>
      <c r="F1092" s="189"/>
      <c r="G1092" s="260"/>
      <c r="H1092" s="260"/>
    </row>
    <row r="1093" spans="5:8" s="187" customFormat="1" x14ac:dyDescent="0.2">
      <c r="E1093" s="244"/>
      <c r="F1093" s="189"/>
      <c r="G1093" s="260"/>
      <c r="H1093" s="260"/>
    </row>
    <row r="1094" spans="5:8" s="187" customFormat="1" x14ac:dyDescent="0.2">
      <c r="E1094" s="244"/>
      <c r="F1094" s="189"/>
      <c r="G1094" s="260"/>
      <c r="H1094" s="260"/>
    </row>
    <row r="1095" spans="5:8" s="187" customFormat="1" x14ac:dyDescent="0.2">
      <c r="E1095" s="244"/>
      <c r="F1095" s="189"/>
      <c r="G1095" s="260"/>
      <c r="H1095" s="260"/>
    </row>
    <row r="1096" spans="5:8" s="187" customFormat="1" x14ac:dyDescent="0.2">
      <c r="E1096" s="244"/>
      <c r="F1096" s="189"/>
      <c r="G1096" s="260"/>
      <c r="H1096" s="260"/>
    </row>
    <row r="1097" spans="5:8" s="187" customFormat="1" x14ac:dyDescent="0.2">
      <c r="E1097" s="244"/>
      <c r="F1097" s="189"/>
      <c r="G1097" s="260"/>
      <c r="H1097" s="260"/>
    </row>
    <row r="1098" spans="5:8" s="187" customFormat="1" x14ac:dyDescent="0.2">
      <c r="E1098" s="244"/>
      <c r="F1098" s="189"/>
      <c r="G1098" s="260"/>
      <c r="H1098" s="260"/>
    </row>
    <row r="1099" spans="5:8" s="187" customFormat="1" x14ac:dyDescent="0.2">
      <c r="E1099" s="244"/>
      <c r="F1099" s="189"/>
      <c r="G1099" s="260"/>
      <c r="H1099" s="260"/>
    </row>
    <row r="1100" spans="5:8" s="187" customFormat="1" x14ac:dyDescent="0.2">
      <c r="E1100" s="244"/>
      <c r="F1100" s="189"/>
      <c r="G1100" s="260"/>
      <c r="H1100" s="260"/>
    </row>
    <row r="1101" spans="5:8" s="187" customFormat="1" x14ac:dyDescent="0.2">
      <c r="E1101" s="244"/>
      <c r="F1101" s="189"/>
      <c r="G1101" s="260"/>
      <c r="H1101" s="260"/>
    </row>
    <row r="1102" spans="5:8" s="187" customFormat="1" x14ac:dyDescent="0.2">
      <c r="E1102" s="244"/>
      <c r="F1102" s="189"/>
      <c r="G1102" s="260"/>
      <c r="H1102" s="260"/>
    </row>
    <row r="1103" spans="5:8" s="187" customFormat="1" x14ac:dyDescent="0.2">
      <c r="E1103" s="244"/>
      <c r="F1103" s="189"/>
      <c r="G1103" s="260"/>
      <c r="H1103" s="260"/>
    </row>
    <row r="1104" spans="5:8" s="187" customFormat="1" x14ac:dyDescent="0.2">
      <c r="E1104" s="244"/>
      <c r="F1104" s="189"/>
      <c r="G1104" s="260"/>
      <c r="H1104" s="260"/>
    </row>
    <row r="1105" spans="5:8" s="187" customFormat="1" x14ac:dyDescent="0.2">
      <c r="E1105" s="244"/>
      <c r="F1105" s="189"/>
      <c r="G1105" s="260"/>
      <c r="H1105" s="260"/>
    </row>
    <row r="1106" spans="5:8" s="187" customFormat="1" x14ac:dyDescent="0.2">
      <c r="E1106" s="244"/>
      <c r="F1106" s="189"/>
      <c r="G1106" s="260"/>
      <c r="H1106" s="260"/>
    </row>
    <row r="1107" spans="5:8" s="187" customFormat="1" x14ac:dyDescent="0.2">
      <c r="E1107" s="244"/>
      <c r="F1107" s="189"/>
      <c r="G1107" s="260"/>
      <c r="H1107" s="260"/>
    </row>
    <row r="1108" spans="5:8" s="187" customFormat="1" x14ac:dyDescent="0.2">
      <c r="E1108" s="244"/>
      <c r="F1108" s="189"/>
      <c r="G1108" s="260"/>
      <c r="H1108" s="260"/>
    </row>
    <row r="1109" spans="5:8" s="187" customFormat="1" x14ac:dyDescent="0.2">
      <c r="E1109" s="244"/>
      <c r="F1109" s="189"/>
      <c r="G1109" s="260"/>
      <c r="H1109" s="260"/>
    </row>
    <row r="1110" spans="5:8" s="187" customFormat="1" x14ac:dyDescent="0.2">
      <c r="E1110" s="244"/>
      <c r="F1110" s="189"/>
      <c r="G1110" s="260"/>
      <c r="H1110" s="260"/>
    </row>
    <row r="1111" spans="5:8" s="187" customFormat="1" x14ac:dyDescent="0.2">
      <c r="E1111" s="244"/>
      <c r="F1111" s="189"/>
      <c r="G1111" s="260"/>
      <c r="H1111" s="260"/>
    </row>
    <row r="1112" spans="5:8" s="187" customFormat="1" x14ac:dyDescent="0.2">
      <c r="E1112" s="244"/>
      <c r="F1112" s="189"/>
      <c r="G1112" s="260"/>
      <c r="H1112" s="260"/>
    </row>
    <row r="1113" spans="5:8" s="187" customFormat="1" x14ac:dyDescent="0.2">
      <c r="E1113" s="244"/>
      <c r="F1113" s="189"/>
      <c r="G1113" s="260"/>
      <c r="H1113" s="260"/>
    </row>
    <row r="1114" spans="5:8" s="187" customFormat="1" x14ac:dyDescent="0.2">
      <c r="E1114" s="244"/>
      <c r="F1114" s="189"/>
      <c r="G1114" s="260"/>
      <c r="H1114" s="260"/>
    </row>
    <row r="1115" spans="5:8" s="187" customFormat="1" x14ac:dyDescent="0.2">
      <c r="E1115" s="244"/>
      <c r="F1115" s="189"/>
      <c r="G1115" s="260"/>
      <c r="H1115" s="260"/>
    </row>
    <row r="1116" spans="5:8" s="187" customFormat="1" x14ac:dyDescent="0.2">
      <c r="E1116" s="244"/>
      <c r="F1116" s="189"/>
      <c r="G1116" s="260"/>
      <c r="H1116" s="260"/>
    </row>
    <row r="1117" spans="5:8" s="187" customFormat="1" x14ac:dyDescent="0.2">
      <c r="E1117" s="244"/>
      <c r="F1117" s="189"/>
      <c r="G1117" s="260"/>
      <c r="H1117" s="260"/>
    </row>
    <row r="1118" spans="5:8" s="187" customFormat="1" x14ac:dyDescent="0.2">
      <c r="E1118" s="244"/>
      <c r="F1118" s="189"/>
      <c r="G1118" s="260"/>
      <c r="H1118" s="260"/>
    </row>
    <row r="1119" spans="5:8" s="187" customFormat="1" x14ac:dyDescent="0.2">
      <c r="E1119" s="244"/>
      <c r="F1119" s="189"/>
      <c r="G1119" s="260"/>
      <c r="H1119" s="260"/>
    </row>
    <row r="1120" spans="5:8" s="187" customFormat="1" x14ac:dyDescent="0.2">
      <c r="E1120" s="244"/>
      <c r="F1120" s="189"/>
      <c r="G1120" s="260"/>
      <c r="H1120" s="260"/>
    </row>
    <row r="1121" spans="5:8" s="187" customFormat="1" x14ac:dyDescent="0.2">
      <c r="E1121" s="244"/>
      <c r="F1121" s="189"/>
      <c r="G1121" s="260"/>
      <c r="H1121" s="260"/>
    </row>
    <row r="1122" spans="5:8" s="187" customFormat="1" x14ac:dyDescent="0.2">
      <c r="E1122" s="244"/>
      <c r="F1122" s="189"/>
      <c r="G1122" s="260"/>
      <c r="H1122" s="260"/>
    </row>
    <row r="1123" spans="5:8" s="187" customFormat="1" x14ac:dyDescent="0.2">
      <c r="E1123" s="244"/>
      <c r="F1123" s="189"/>
      <c r="G1123" s="260"/>
      <c r="H1123" s="260"/>
    </row>
    <row r="1124" spans="5:8" s="187" customFormat="1" x14ac:dyDescent="0.2">
      <c r="E1124" s="244"/>
      <c r="F1124" s="189"/>
      <c r="G1124" s="260"/>
      <c r="H1124" s="260"/>
    </row>
    <row r="1125" spans="5:8" s="187" customFormat="1" x14ac:dyDescent="0.2">
      <c r="E1125" s="244"/>
      <c r="F1125" s="189"/>
      <c r="G1125" s="260"/>
      <c r="H1125" s="260"/>
    </row>
    <row r="1126" spans="5:8" s="187" customFormat="1" x14ac:dyDescent="0.2">
      <c r="E1126" s="244"/>
      <c r="F1126" s="189"/>
      <c r="G1126" s="260"/>
      <c r="H1126" s="260"/>
    </row>
    <row r="1127" spans="5:8" s="187" customFormat="1" x14ac:dyDescent="0.2">
      <c r="E1127" s="244"/>
      <c r="F1127" s="189"/>
      <c r="G1127" s="260"/>
      <c r="H1127" s="260"/>
    </row>
    <row r="1128" spans="5:8" s="187" customFormat="1" x14ac:dyDescent="0.2">
      <c r="E1128" s="244"/>
      <c r="F1128" s="189"/>
      <c r="G1128" s="260"/>
      <c r="H1128" s="260"/>
    </row>
    <row r="1129" spans="5:8" s="187" customFormat="1" x14ac:dyDescent="0.2">
      <c r="E1129" s="244"/>
      <c r="F1129" s="189"/>
      <c r="G1129" s="260"/>
      <c r="H1129" s="260"/>
    </row>
    <row r="1130" spans="5:8" s="187" customFormat="1" x14ac:dyDescent="0.2">
      <c r="E1130" s="244"/>
      <c r="F1130" s="189"/>
      <c r="G1130" s="260"/>
      <c r="H1130" s="260"/>
    </row>
    <row r="1131" spans="5:8" s="187" customFormat="1" x14ac:dyDescent="0.2">
      <c r="E1131" s="244"/>
      <c r="F1131" s="189"/>
      <c r="G1131" s="260"/>
      <c r="H1131" s="260"/>
    </row>
    <row r="1132" spans="5:8" s="187" customFormat="1" x14ac:dyDescent="0.2">
      <c r="E1132" s="244"/>
      <c r="F1132" s="189"/>
      <c r="G1132" s="260"/>
      <c r="H1132" s="260"/>
    </row>
    <row r="1133" spans="5:8" s="187" customFormat="1" x14ac:dyDescent="0.2">
      <c r="E1133" s="244"/>
      <c r="F1133" s="189"/>
      <c r="G1133" s="260"/>
      <c r="H1133" s="260"/>
    </row>
    <row r="1134" spans="5:8" s="187" customFormat="1" x14ac:dyDescent="0.2">
      <c r="E1134" s="244"/>
      <c r="F1134" s="189"/>
      <c r="G1134" s="260"/>
      <c r="H1134" s="260"/>
    </row>
    <row r="1135" spans="5:8" s="187" customFormat="1" x14ac:dyDescent="0.2">
      <c r="E1135" s="244"/>
      <c r="F1135" s="189"/>
      <c r="G1135" s="260"/>
      <c r="H1135" s="260"/>
    </row>
    <row r="1136" spans="5:8" s="187" customFormat="1" x14ac:dyDescent="0.2">
      <c r="E1136" s="244"/>
      <c r="F1136" s="189"/>
      <c r="G1136" s="260"/>
      <c r="H1136" s="260"/>
    </row>
    <row r="1137" spans="5:8" s="187" customFormat="1" x14ac:dyDescent="0.2">
      <c r="E1137" s="244"/>
      <c r="F1137" s="189"/>
      <c r="G1137" s="260"/>
      <c r="H1137" s="260"/>
    </row>
    <row r="1138" spans="5:8" s="187" customFormat="1" x14ac:dyDescent="0.2">
      <c r="E1138" s="244"/>
      <c r="F1138" s="189"/>
      <c r="G1138" s="260"/>
      <c r="H1138" s="260"/>
    </row>
    <row r="1139" spans="5:8" s="187" customFormat="1" x14ac:dyDescent="0.2">
      <c r="E1139" s="244"/>
      <c r="F1139" s="189"/>
      <c r="G1139" s="260"/>
      <c r="H1139" s="260"/>
    </row>
    <row r="1140" spans="5:8" s="187" customFormat="1" x14ac:dyDescent="0.2">
      <c r="E1140" s="244"/>
      <c r="F1140" s="189"/>
      <c r="G1140" s="260"/>
      <c r="H1140" s="260"/>
    </row>
    <row r="1141" spans="5:8" s="187" customFormat="1" x14ac:dyDescent="0.2">
      <c r="E1141" s="244"/>
      <c r="F1141" s="189"/>
      <c r="G1141" s="260"/>
      <c r="H1141" s="260"/>
    </row>
    <row r="1142" spans="5:8" s="187" customFormat="1" x14ac:dyDescent="0.2">
      <c r="E1142" s="244"/>
      <c r="F1142" s="189"/>
      <c r="G1142" s="260"/>
      <c r="H1142" s="260"/>
    </row>
    <row r="1143" spans="5:8" s="187" customFormat="1" x14ac:dyDescent="0.2">
      <c r="E1143" s="244"/>
      <c r="F1143" s="189"/>
      <c r="G1143" s="260"/>
      <c r="H1143" s="260"/>
    </row>
    <row r="1144" spans="5:8" s="187" customFormat="1" x14ac:dyDescent="0.2">
      <c r="E1144" s="244"/>
      <c r="F1144" s="189"/>
      <c r="G1144" s="260"/>
      <c r="H1144" s="260"/>
    </row>
    <row r="1145" spans="5:8" s="187" customFormat="1" x14ac:dyDescent="0.2">
      <c r="E1145" s="244"/>
      <c r="F1145" s="189"/>
      <c r="G1145" s="260"/>
      <c r="H1145" s="260"/>
    </row>
    <row r="1146" spans="5:8" s="187" customFormat="1" x14ac:dyDescent="0.2">
      <c r="E1146" s="244"/>
      <c r="F1146" s="189"/>
      <c r="G1146" s="260"/>
      <c r="H1146" s="260"/>
    </row>
    <row r="1147" spans="5:8" s="187" customFormat="1" x14ac:dyDescent="0.2">
      <c r="E1147" s="244"/>
      <c r="F1147" s="189"/>
      <c r="G1147" s="260"/>
      <c r="H1147" s="260"/>
    </row>
    <row r="1148" spans="5:8" s="187" customFormat="1" x14ac:dyDescent="0.2">
      <c r="E1148" s="244"/>
      <c r="F1148" s="189"/>
      <c r="G1148" s="260"/>
      <c r="H1148" s="260"/>
    </row>
    <row r="1149" spans="5:8" s="187" customFormat="1" x14ac:dyDescent="0.2">
      <c r="E1149" s="244"/>
      <c r="F1149" s="189"/>
      <c r="G1149" s="260"/>
      <c r="H1149" s="260"/>
    </row>
    <row r="1150" spans="5:8" s="187" customFormat="1" x14ac:dyDescent="0.2">
      <c r="E1150" s="244"/>
      <c r="F1150" s="189"/>
      <c r="G1150" s="260"/>
      <c r="H1150" s="260"/>
    </row>
    <row r="1151" spans="5:8" s="187" customFormat="1" x14ac:dyDescent="0.2">
      <c r="E1151" s="244"/>
      <c r="F1151" s="189"/>
      <c r="G1151" s="260"/>
      <c r="H1151" s="260"/>
    </row>
    <row r="1152" spans="5:8" s="187" customFormat="1" x14ac:dyDescent="0.2">
      <c r="E1152" s="244"/>
      <c r="F1152" s="189"/>
      <c r="G1152" s="260"/>
      <c r="H1152" s="260"/>
    </row>
    <row r="1153" spans="5:8" s="187" customFormat="1" x14ac:dyDescent="0.2">
      <c r="E1153" s="244"/>
      <c r="F1153" s="189"/>
      <c r="G1153" s="260"/>
      <c r="H1153" s="260"/>
    </row>
    <row r="1154" spans="5:8" s="187" customFormat="1" x14ac:dyDescent="0.2">
      <c r="E1154" s="244"/>
      <c r="F1154" s="189"/>
      <c r="G1154" s="260"/>
      <c r="H1154" s="260"/>
    </row>
    <row r="1155" spans="5:8" s="187" customFormat="1" x14ac:dyDescent="0.2">
      <c r="E1155" s="244"/>
      <c r="F1155" s="189"/>
      <c r="G1155" s="260"/>
      <c r="H1155" s="260"/>
    </row>
    <row r="1156" spans="5:8" s="187" customFormat="1" x14ac:dyDescent="0.2">
      <c r="E1156" s="244"/>
      <c r="F1156" s="189"/>
      <c r="G1156" s="260"/>
      <c r="H1156" s="260"/>
    </row>
    <row r="1157" spans="5:8" s="187" customFormat="1" x14ac:dyDescent="0.2">
      <c r="E1157" s="244"/>
      <c r="F1157" s="189"/>
      <c r="G1157" s="260"/>
      <c r="H1157" s="260"/>
    </row>
    <row r="1158" spans="5:8" s="187" customFormat="1" x14ac:dyDescent="0.2">
      <c r="E1158" s="244"/>
      <c r="F1158" s="189"/>
      <c r="G1158" s="260"/>
      <c r="H1158" s="260"/>
    </row>
    <row r="1159" spans="5:8" s="187" customFormat="1" x14ac:dyDescent="0.2">
      <c r="E1159" s="244"/>
      <c r="F1159" s="189"/>
      <c r="G1159" s="260"/>
      <c r="H1159" s="260"/>
    </row>
    <row r="1160" spans="5:8" s="187" customFormat="1" x14ac:dyDescent="0.2">
      <c r="E1160" s="244"/>
      <c r="F1160" s="189"/>
      <c r="G1160" s="260"/>
      <c r="H1160" s="260"/>
    </row>
    <row r="1161" spans="5:8" s="187" customFormat="1" x14ac:dyDescent="0.2">
      <c r="E1161" s="244"/>
      <c r="F1161" s="189"/>
      <c r="G1161" s="260"/>
      <c r="H1161" s="260"/>
    </row>
    <row r="1162" spans="5:8" s="187" customFormat="1" x14ac:dyDescent="0.2">
      <c r="E1162" s="244"/>
      <c r="F1162" s="189"/>
      <c r="G1162" s="260"/>
      <c r="H1162" s="260"/>
    </row>
    <row r="1163" spans="5:8" s="187" customFormat="1" x14ac:dyDescent="0.2">
      <c r="E1163" s="244"/>
      <c r="F1163" s="189"/>
      <c r="G1163" s="260"/>
      <c r="H1163" s="260"/>
    </row>
    <row r="1164" spans="5:8" s="187" customFormat="1" x14ac:dyDescent="0.2">
      <c r="E1164" s="244"/>
      <c r="F1164" s="189"/>
      <c r="G1164" s="260"/>
      <c r="H1164" s="260"/>
    </row>
    <row r="1165" spans="5:8" s="187" customFormat="1" x14ac:dyDescent="0.2">
      <c r="E1165" s="244"/>
      <c r="F1165" s="189"/>
      <c r="G1165" s="260"/>
      <c r="H1165" s="260"/>
    </row>
    <row r="1166" spans="5:8" s="187" customFormat="1" x14ac:dyDescent="0.2">
      <c r="E1166" s="244"/>
      <c r="F1166" s="189"/>
      <c r="G1166" s="260"/>
      <c r="H1166" s="260"/>
    </row>
    <row r="1167" spans="5:8" s="187" customFormat="1" x14ac:dyDescent="0.2">
      <c r="E1167" s="244"/>
      <c r="F1167" s="189"/>
      <c r="G1167" s="260"/>
      <c r="H1167" s="260"/>
    </row>
    <row r="1168" spans="5:8" s="187" customFormat="1" x14ac:dyDescent="0.2">
      <c r="E1168" s="244"/>
      <c r="F1168" s="189"/>
      <c r="G1168" s="260"/>
      <c r="H1168" s="260"/>
    </row>
    <row r="1169" spans="5:8" s="187" customFormat="1" x14ac:dyDescent="0.2">
      <c r="E1169" s="244"/>
      <c r="F1169" s="189"/>
      <c r="G1169" s="260"/>
      <c r="H1169" s="260"/>
    </row>
    <row r="1170" spans="5:8" s="187" customFormat="1" x14ac:dyDescent="0.2">
      <c r="E1170" s="244"/>
      <c r="F1170" s="189"/>
      <c r="G1170" s="260"/>
      <c r="H1170" s="260"/>
    </row>
    <row r="1171" spans="5:8" s="187" customFormat="1" x14ac:dyDescent="0.2">
      <c r="E1171" s="244"/>
      <c r="F1171" s="189"/>
      <c r="G1171" s="260"/>
      <c r="H1171" s="260"/>
    </row>
    <row r="1172" spans="5:8" s="187" customFormat="1" x14ac:dyDescent="0.2">
      <c r="E1172" s="244"/>
      <c r="F1172" s="189"/>
      <c r="G1172" s="260"/>
      <c r="H1172" s="260"/>
    </row>
    <row r="1173" spans="5:8" s="187" customFormat="1" x14ac:dyDescent="0.2">
      <c r="E1173" s="244"/>
      <c r="F1173" s="189"/>
      <c r="G1173" s="260"/>
      <c r="H1173" s="260"/>
    </row>
    <row r="1174" spans="5:8" s="187" customFormat="1" x14ac:dyDescent="0.2">
      <c r="E1174" s="244"/>
      <c r="F1174" s="189"/>
      <c r="G1174" s="260"/>
      <c r="H1174" s="260"/>
    </row>
    <row r="1175" spans="5:8" s="187" customFormat="1" x14ac:dyDescent="0.2">
      <c r="E1175" s="244"/>
      <c r="F1175" s="189"/>
      <c r="G1175" s="260"/>
      <c r="H1175" s="260"/>
    </row>
    <row r="1176" spans="5:8" s="187" customFormat="1" x14ac:dyDescent="0.2">
      <c r="E1176" s="244"/>
      <c r="F1176" s="189"/>
      <c r="G1176" s="260"/>
      <c r="H1176" s="260"/>
    </row>
    <row r="1177" spans="5:8" s="187" customFormat="1" x14ac:dyDescent="0.2">
      <c r="E1177" s="244"/>
      <c r="F1177" s="189"/>
      <c r="G1177" s="260"/>
      <c r="H1177" s="260"/>
    </row>
    <row r="1178" spans="5:8" s="187" customFormat="1" x14ac:dyDescent="0.2">
      <c r="E1178" s="244"/>
      <c r="F1178" s="189"/>
      <c r="G1178" s="260"/>
      <c r="H1178" s="260"/>
    </row>
    <row r="1179" spans="5:8" s="187" customFormat="1" x14ac:dyDescent="0.2">
      <c r="E1179" s="244"/>
      <c r="F1179" s="189"/>
      <c r="G1179" s="260"/>
      <c r="H1179" s="260"/>
    </row>
    <row r="1180" spans="5:8" s="187" customFormat="1" x14ac:dyDescent="0.2">
      <c r="E1180" s="244"/>
      <c r="F1180" s="189"/>
      <c r="G1180" s="260"/>
      <c r="H1180" s="260"/>
    </row>
    <row r="1181" spans="5:8" s="187" customFormat="1" x14ac:dyDescent="0.2">
      <c r="E1181" s="244"/>
      <c r="F1181" s="189"/>
      <c r="G1181" s="260"/>
      <c r="H1181" s="260"/>
    </row>
    <row r="1182" spans="5:8" s="187" customFormat="1" x14ac:dyDescent="0.2">
      <c r="E1182" s="244"/>
      <c r="F1182" s="189"/>
      <c r="G1182" s="260"/>
      <c r="H1182" s="260"/>
    </row>
    <row r="1183" spans="5:8" s="187" customFormat="1" x14ac:dyDescent="0.2">
      <c r="E1183" s="244"/>
      <c r="F1183" s="189"/>
      <c r="G1183" s="260"/>
      <c r="H1183" s="260"/>
    </row>
    <row r="1184" spans="5:8" s="187" customFormat="1" x14ac:dyDescent="0.2">
      <c r="E1184" s="244"/>
      <c r="F1184" s="189"/>
      <c r="G1184" s="260"/>
      <c r="H1184" s="260"/>
    </row>
    <row r="1185" spans="5:8" s="187" customFormat="1" x14ac:dyDescent="0.2">
      <c r="E1185" s="244"/>
      <c r="F1185" s="189"/>
      <c r="G1185" s="260"/>
      <c r="H1185" s="260"/>
    </row>
    <row r="1186" spans="5:8" s="187" customFormat="1" x14ac:dyDescent="0.2">
      <c r="E1186" s="244"/>
      <c r="F1186" s="189"/>
      <c r="G1186" s="260"/>
      <c r="H1186" s="260"/>
    </row>
    <row r="1187" spans="5:8" s="187" customFormat="1" x14ac:dyDescent="0.2">
      <c r="E1187" s="244"/>
      <c r="F1187" s="189"/>
      <c r="G1187" s="260"/>
      <c r="H1187" s="260"/>
    </row>
    <row r="1188" spans="5:8" s="187" customFormat="1" x14ac:dyDescent="0.2">
      <c r="E1188" s="244"/>
      <c r="F1188" s="189"/>
      <c r="G1188" s="260"/>
      <c r="H1188" s="260"/>
    </row>
    <row r="1189" spans="5:8" s="187" customFormat="1" x14ac:dyDescent="0.2">
      <c r="E1189" s="244"/>
      <c r="F1189" s="189"/>
      <c r="G1189" s="260"/>
      <c r="H1189" s="260"/>
    </row>
    <row r="1190" spans="5:8" s="187" customFormat="1" x14ac:dyDescent="0.2">
      <c r="E1190" s="244"/>
      <c r="F1190" s="189"/>
      <c r="G1190" s="260"/>
      <c r="H1190" s="260"/>
    </row>
    <row r="1191" spans="5:8" s="187" customFormat="1" x14ac:dyDescent="0.2">
      <c r="E1191" s="244"/>
      <c r="F1191" s="189"/>
      <c r="G1191" s="260"/>
      <c r="H1191" s="260"/>
    </row>
    <row r="1192" spans="5:8" s="187" customFormat="1" x14ac:dyDescent="0.2">
      <c r="E1192" s="244"/>
      <c r="F1192" s="189"/>
      <c r="G1192" s="260"/>
      <c r="H1192" s="260"/>
    </row>
    <row r="1193" spans="5:8" s="187" customFormat="1" x14ac:dyDescent="0.2">
      <c r="E1193" s="244"/>
      <c r="F1193" s="189"/>
      <c r="G1193" s="260"/>
      <c r="H1193" s="260"/>
    </row>
    <row r="1194" spans="5:8" s="187" customFormat="1" x14ac:dyDescent="0.2">
      <c r="E1194" s="244"/>
      <c r="F1194" s="189"/>
      <c r="G1194" s="260"/>
      <c r="H1194" s="260"/>
    </row>
    <row r="1195" spans="5:8" s="187" customFormat="1" x14ac:dyDescent="0.2">
      <c r="E1195" s="244"/>
      <c r="F1195" s="189"/>
      <c r="G1195" s="260"/>
      <c r="H1195" s="260"/>
    </row>
    <row r="1196" spans="5:8" s="187" customFormat="1" x14ac:dyDescent="0.2">
      <c r="E1196" s="244"/>
      <c r="F1196" s="189"/>
      <c r="G1196" s="260"/>
      <c r="H1196" s="260"/>
    </row>
    <row r="1197" spans="5:8" s="187" customFormat="1" x14ac:dyDescent="0.2">
      <c r="E1197" s="244"/>
      <c r="F1197" s="189"/>
      <c r="G1197" s="260"/>
      <c r="H1197" s="260"/>
    </row>
    <row r="1198" spans="5:8" s="187" customFormat="1" x14ac:dyDescent="0.2">
      <c r="E1198" s="244"/>
      <c r="F1198" s="189"/>
      <c r="G1198" s="260"/>
      <c r="H1198" s="260"/>
    </row>
    <row r="1199" spans="5:8" s="187" customFormat="1" x14ac:dyDescent="0.2">
      <c r="E1199" s="244"/>
      <c r="F1199" s="189"/>
      <c r="G1199" s="260"/>
      <c r="H1199" s="260"/>
    </row>
    <row r="1200" spans="5:8" s="187" customFormat="1" x14ac:dyDescent="0.2">
      <c r="E1200" s="244"/>
      <c r="F1200" s="189"/>
      <c r="G1200" s="260"/>
      <c r="H1200" s="260"/>
    </row>
    <row r="1201" spans="5:8" s="187" customFormat="1" x14ac:dyDescent="0.2">
      <c r="E1201" s="244"/>
      <c r="F1201" s="189"/>
      <c r="G1201" s="260"/>
      <c r="H1201" s="260"/>
    </row>
    <row r="1202" spans="5:8" s="187" customFormat="1" x14ac:dyDescent="0.2">
      <c r="E1202" s="244"/>
      <c r="F1202" s="189"/>
      <c r="G1202" s="260"/>
      <c r="H1202" s="260"/>
    </row>
    <row r="1203" spans="5:8" s="187" customFormat="1" x14ac:dyDescent="0.2">
      <c r="E1203" s="244"/>
      <c r="F1203" s="189"/>
      <c r="G1203" s="260"/>
      <c r="H1203" s="260"/>
    </row>
    <row r="1204" spans="5:8" s="187" customFormat="1" x14ac:dyDescent="0.2">
      <c r="E1204" s="244"/>
      <c r="F1204" s="189"/>
      <c r="G1204" s="260"/>
      <c r="H1204" s="260"/>
    </row>
    <row r="1205" spans="5:8" s="187" customFormat="1" x14ac:dyDescent="0.2">
      <c r="E1205" s="244"/>
      <c r="F1205" s="189"/>
      <c r="G1205" s="260"/>
      <c r="H1205" s="260"/>
    </row>
    <row r="1206" spans="5:8" s="187" customFormat="1" x14ac:dyDescent="0.2">
      <c r="E1206" s="244"/>
      <c r="F1206" s="189"/>
      <c r="G1206" s="260"/>
      <c r="H1206" s="260"/>
    </row>
    <row r="1207" spans="5:8" s="187" customFormat="1" x14ac:dyDescent="0.2">
      <c r="E1207" s="244"/>
      <c r="F1207" s="189"/>
      <c r="G1207" s="260"/>
      <c r="H1207" s="260"/>
    </row>
    <row r="1208" spans="5:8" s="187" customFormat="1" x14ac:dyDescent="0.2">
      <c r="E1208" s="244"/>
      <c r="F1208" s="189"/>
      <c r="G1208" s="260"/>
      <c r="H1208" s="260"/>
    </row>
    <row r="1209" spans="5:8" s="187" customFormat="1" x14ac:dyDescent="0.2">
      <c r="E1209" s="244"/>
      <c r="F1209" s="189"/>
      <c r="G1209" s="260"/>
      <c r="H1209" s="260"/>
    </row>
    <row r="1210" spans="5:8" s="187" customFormat="1" x14ac:dyDescent="0.2">
      <c r="E1210" s="244"/>
      <c r="F1210" s="189"/>
      <c r="G1210" s="260"/>
      <c r="H1210" s="260"/>
    </row>
    <row r="1211" spans="5:8" s="187" customFormat="1" x14ac:dyDescent="0.2">
      <c r="E1211" s="244"/>
      <c r="F1211" s="189"/>
      <c r="G1211" s="260"/>
      <c r="H1211" s="260"/>
    </row>
    <row r="1212" spans="5:8" s="187" customFormat="1" x14ac:dyDescent="0.2">
      <c r="E1212" s="244"/>
      <c r="F1212" s="189"/>
      <c r="G1212" s="260"/>
      <c r="H1212" s="260"/>
    </row>
    <row r="1213" spans="5:8" s="187" customFormat="1" x14ac:dyDescent="0.2">
      <c r="E1213" s="244"/>
      <c r="F1213" s="189"/>
      <c r="G1213" s="260"/>
      <c r="H1213" s="260"/>
    </row>
    <row r="1214" spans="5:8" s="187" customFormat="1" x14ac:dyDescent="0.2">
      <c r="E1214" s="244"/>
      <c r="F1214" s="189"/>
      <c r="G1214" s="260"/>
      <c r="H1214" s="260"/>
    </row>
    <row r="1215" spans="5:8" s="187" customFormat="1" x14ac:dyDescent="0.2">
      <c r="E1215" s="244"/>
      <c r="F1215" s="189"/>
      <c r="G1215" s="260"/>
      <c r="H1215" s="260"/>
    </row>
    <row r="1216" spans="5:8" s="187" customFormat="1" x14ac:dyDescent="0.2">
      <c r="E1216" s="244"/>
      <c r="F1216" s="189"/>
      <c r="G1216" s="260"/>
      <c r="H1216" s="260"/>
    </row>
    <row r="1217" spans="5:8" s="187" customFormat="1" x14ac:dyDescent="0.2">
      <c r="E1217" s="244"/>
      <c r="F1217" s="189"/>
      <c r="G1217" s="260"/>
      <c r="H1217" s="260"/>
    </row>
    <row r="1218" spans="5:8" s="187" customFormat="1" x14ac:dyDescent="0.2">
      <c r="E1218" s="244"/>
      <c r="F1218" s="189"/>
      <c r="G1218" s="260"/>
      <c r="H1218" s="260"/>
    </row>
    <row r="1219" spans="5:8" s="187" customFormat="1" x14ac:dyDescent="0.2">
      <c r="E1219" s="244"/>
      <c r="F1219" s="189"/>
      <c r="G1219" s="260"/>
      <c r="H1219" s="260"/>
    </row>
    <row r="1220" spans="5:8" s="187" customFormat="1" x14ac:dyDescent="0.2">
      <c r="E1220" s="244"/>
      <c r="F1220" s="189"/>
      <c r="G1220" s="260"/>
      <c r="H1220" s="260"/>
    </row>
    <row r="1221" spans="5:8" s="187" customFormat="1" x14ac:dyDescent="0.2">
      <c r="E1221" s="244"/>
      <c r="F1221" s="189"/>
      <c r="G1221" s="260"/>
      <c r="H1221" s="260"/>
    </row>
    <row r="1222" spans="5:8" s="187" customFormat="1" x14ac:dyDescent="0.2">
      <c r="E1222" s="244"/>
      <c r="F1222" s="189"/>
      <c r="G1222" s="260"/>
      <c r="H1222" s="260"/>
    </row>
    <row r="1223" spans="5:8" s="187" customFormat="1" x14ac:dyDescent="0.2">
      <c r="E1223" s="244"/>
      <c r="F1223" s="189"/>
      <c r="G1223" s="260"/>
      <c r="H1223" s="260"/>
    </row>
    <row r="1224" spans="5:8" s="187" customFormat="1" x14ac:dyDescent="0.2">
      <c r="E1224" s="244"/>
      <c r="F1224" s="189"/>
      <c r="G1224" s="260"/>
      <c r="H1224" s="260"/>
    </row>
    <row r="1225" spans="5:8" s="187" customFormat="1" x14ac:dyDescent="0.2">
      <c r="E1225" s="244"/>
      <c r="F1225" s="189"/>
      <c r="G1225" s="260"/>
      <c r="H1225" s="260"/>
    </row>
    <row r="1226" spans="5:8" s="187" customFormat="1" x14ac:dyDescent="0.2">
      <c r="E1226" s="244"/>
      <c r="F1226" s="189"/>
      <c r="G1226" s="260"/>
      <c r="H1226" s="260"/>
    </row>
    <row r="1227" spans="5:8" s="187" customFormat="1" x14ac:dyDescent="0.2">
      <c r="E1227" s="244"/>
      <c r="F1227" s="189"/>
      <c r="G1227" s="260"/>
      <c r="H1227" s="260"/>
    </row>
    <row r="1228" spans="5:8" s="187" customFormat="1" x14ac:dyDescent="0.2">
      <c r="E1228" s="244"/>
      <c r="F1228" s="189"/>
      <c r="G1228" s="260"/>
      <c r="H1228" s="260"/>
    </row>
    <row r="1229" spans="5:8" s="187" customFormat="1" x14ac:dyDescent="0.2">
      <c r="E1229" s="244"/>
      <c r="F1229" s="189"/>
      <c r="G1229" s="260"/>
      <c r="H1229" s="260"/>
    </row>
    <row r="1230" spans="5:8" s="187" customFormat="1" x14ac:dyDescent="0.2">
      <c r="E1230" s="244"/>
      <c r="F1230" s="189"/>
      <c r="G1230" s="260"/>
      <c r="H1230" s="260"/>
    </row>
    <row r="1231" spans="5:8" s="187" customFormat="1" x14ac:dyDescent="0.2">
      <c r="E1231" s="244"/>
      <c r="F1231" s="189"/>
      <c r="G1231" s="260"/>
      <c r="H1231" s="260"/>
    </row>
    <row r="1232" spans="5:8" s="187" customFormat="1" x14ac:dyDescent="0.2">
      <c r="E1232" s="244"/>
      <c r="F1232" s="189"/>
      <c r="G1232" s="260"/>
      <c r="H1232" s="260"/>
    </row>
    <row r="1233" spans="5:8" s="187" customFormat="1" x14ac:dyDescent="0.2">
      <c r="E1233" s="244"/>
      <c r="F1233" s="189"/>
      <c r="G1233" s="260"/>
      <c r="H1233" s="260"/>
    </row>
    <row r="1234" spans="5:8" s="187" customFormat="1" x14ac:dyDescent="0.2">
      <c r="E1234" s="244"/>
      <c r="F1234" s="189"/>
      <c r="G1234" s="260"/>
      <c r="H1234" s="260"/>
    </row>
    <row r="1235" spans="5:8" s="187" customFormat="1" x14ac:dyDescent="0.2">
      <c r="E1235" s="244"/>
      <c r="F1235" s="189"/>
      <c r="G1235" s="260"/>
      <c r="H1235" s="260"/>
    </row>
    <row r="1236" spans="5:8" s="187" customFormat="1" x14ac:dyDescent="0.2">
      <c r="E1236" s="244"/>
      <c r="F1236" s="189"/>
      <c r="G1236" s="260"/>
      <c r="H1236" s="260"/>
    </row>
    <row r="1237" spans="5:8" s="187" customFormat="1" x14ac:dyDescent="0.2">
      <c r="E1237" s="244"/>
      <c r="F1237" s="189"/>
      <c r="G1237" s="260"/>
      <c r="H1237" s="260"/>
    </row>
    <row r="1238" spans="5:8" s="187" customFormat="1" x14ac:dyDescent="0.2">
      <c r="E1238" s="244"/>
      <c r="F1238" s="189"/>
      <c r="G1238" s="260"/>
      <c r="H1238" s="260"/>
    </row>
    <row r="1239" spans="5:8" s="187" customFormat="1" x14ac:dyDescent="0.2">
      <c r="E1239" s="244"/>
      <c r="F1239" s="189"/>
      <c r="G1239" s="260"/>
      <c r="H1239" s="260"/>
    </row>
    <row r="1240" spans="5:8" s="187" customFormat="1" x14ac:dyDescent="0.2">
      <c r="E1240" s="244"/>
      <c r="F1240" s="189"/>
      <c r="G1240" s="260"/>
      <c r="H1240" s="260"/>
    </row>
    <row r="1241" spans="5:8" s="187" customFormat="1" x14ac:dyDescent="0.2">
      <c r="E1241" s="244"/>
      <c r="F1241" s="189"/>
      <c r="G1241" s="260"/>
      <c r="H1241" s="260"/>
    </row>
    <row r="1242" spans="5:8" s="187" customFormat="1" x14ac:dyDescent="0.2">
      <c r="E1242" s="244"/>
      <c r="F1242" s="189"/>
      <c r="G1242" s="260"/>
      <c r="H1242" s="260"/>
    </row>
    <row r="1243" spans="5:8" s="187" customFormat="1" x14ac:dyDescent="0.2">
      <c r="E1243" s="244"/>
      <c r="F1243" s="189"/>
      <c r="G1243" s="260"/>
      <c r="H1243" s="260"/>
    </row>
    <row r="1244" spans="5:8" s="187" customFormat="1" x14ac:dyDescent="0.2">
      <c r="E1244" s="244"/>
      <c r="F1244" s="189"/>
      <c r="G1244" s="260"/>
      <c r="H1244" s="260"/>
    </row>
    <row r="1245" spans="5:8" s="187" customFormat="1" x14ac:dyDescent="0.2">
      <c r="E1245" s="244"/>
      <c r="F1245" s="189"/>
      <c r="G1245" s="260"/>
      <c r="H1245" s="260"/>
    </row>
    <row r="1246" spans="5:8" s="187" customFormat="1" x14ac:dyDescent="0.2">
      <c r="E1246" s="244"/>
      <c r="F1246" s="189"/>
      <c r="G1246" s="260"/>
      <c r="H1246" s="260"/>
    </row>
    <row r="1247" spans="5:8" s="187" customFormat="1" x14ac:dyDescent="0.2">
      <c r="E1247" s="244"/>
      <c r="F1247" s="189"/>
      <c r="G1247" s="260"/>
      <c r="H1247" s="260"/>
    </row>
    <row r="1248" spans="5:8" s="187" customFormat="1" x14ac:dyDescent="0.2">
      <c r="E1248" s="244"/>
      <c r="F1248" s="189"/>
      <c r="G1248" s="260"/>
      <c r="H1248" s="260"/>
    </row>
    <row r="1249" spans="5:8" s="187" customFormat="1" x14ac:dyDescent="0.2">
      <c r="E1249" s="244"/>
      <c r="F1249" s="189"/>
      <c r="G1249" s="260"/>
      <c r="H1249" s="260"/>
    </row>
    <row r="1250" spans="5:8" s="187" customFormat="1" x14ac:dyDescent="0.2">
      <c r="E1250" s="244"/>
      <c r="F1250" s="189"/>
      <c r="G1250" s="260"/>
      <c r="H1250" s="260"/>
    </row>
    <row r="1251" spans="5:8" s="187" customFormat="1" x14ac:dyDescent="0.2">
      <c r="E1251" s="244"/>
      <c r="F1251" s="189"/>
      <c r="G1251" s="260"/>
      <c r="H1251" s="260"/>
    </row>
    <row r="1252" spans="5:8" s="187" customFormat="1" x14ac:dyDescent="0.2">
      <c r="E1252" s="244"/>
      <c r="F1252" s="189"/>
      <c r="G1252" s="260"/>
      <c r="H1252" s="260"/>
    </row>
    <row r="1253" spans="5:8" s="187" customFormat="1" x14ac:dyDescent="0.2">
      <c r="E1253" s="244"/>
      <c r="F1253" s="189"/>
      <c r="G1253" s="260"/>
      <c r="H1253" s="260"/>
    </row>
    <row r="1254" spans="5:8" s="187" customFormat="1" x14ac:dyDescent="0.2">
      <c r="E1254" s="244"/>
      <c r="F1254" s="189"/>
      <c r="G1254" s="260"/>
      <c r="H1254" s="260"/>
    </row>
    <row r="1255" spans="5:8" s="187" customFormat="1" x14ac:dyDescent="0.2">
      <c r="E1255" s="244"/>
      <c r="F1255" s="189"/>
      <c r="G1255" s="260"/>
      <c r="H1255" s="260"/>
    </row>
    <row r="1256" spans="5:8" s="187" customFormat="1" x14ac:dyDescent="0.2">
      <c r="E1256" s="244"/>
      <c r="F1256" s="189"/>
      <c r="G1256" s="260"/>
      <c r="H1256" s="260"/>
    </row>
    <row r="1257" spans="5:8" s="187" customFormat="1" x14ac:dyDescent="0.2">
      <c r="E1257" s="244"/>
      <c r="F1257" s="189"/>
      <c r="G1257" s="260"/>
      <c r="H1257" s="260"/>
    </row>
    <row r="1258" spans="5:8" s="187" customFormat="1" x14ac:dyDescent="0.2">
      <c r="E1258" s="244"/>
      <c r="F1258" s="189"/>
      <c r="G1258" s="260"/>
      <c r="H1258" s="260"/>
    </row>
    <row r="1259" spans="5:8" s="187" customFormat="1" x14ac:dyDescent="0.2">
      <c r="E1259" s="244"/>
      <c r="F1259" s="189"/>
      <c r="G1259" s="260"/>
      <c r="H1259" s="260"/>
    </row>
    <row r="1260" spans="5:8" s="187" customFormat="1" x14ac:dyDescent="0.2">
      <c r="E1260" s="244"/>
      <c r="F1260" s="189"/>
      <c r="G1260" s="260"/>
      <c r="H1260" s="260"/>
    </row>
    <row r="1261" spans="5:8" s="187" customFormat="1" x14ac:dyDescent="0.2">
      <c r="E1261" s="244"/>
      <c r="F1261" s="189"/>
      <c r="G1261" s="260"/>
      <c r="H1261" s="260"/>
    </row>
    <row r="1262" spans="5:8" s="187" customFormat="1" x14ac:dyDescent="0.2">
      <c r="E1262" s="244"/>
      <c r="F1262" s="189"/>
      <c r="G1262" s="260"/>
      <c r="H1262" s="260"/>
    </row>
    <row r="1263" spans="5:8" s="187" customFormat="1" x14ac:dyDescent="0.2">
      <c r="E1263" s="244"/>
      <c r="F1263" s="189"/>
      <c r="G1263" s="260"/>
      <c r="H1263" s="260"/>
    </row>
    <row r="1264" spans="5:8" s="187" customFormat="1" x14ac:dyDescent="0.2">
      <c r="E1264" s="244"/>
      <c r="F1264" s="189"/>
      <c r="G1264" s="260"/>
      <c r="H1264" s="260"/>
    </row>
    <row r="1265" spans="5:8" s="187" customFormat="1" x14ac:dyDescent="0.2">
      <c r="E1265" s="244"/>
      <c r="F1265" s="189"/>
      <c r="G1265" s="260"/>
      <c r="H1265" s="260"/>
    </row>
    <row r="1266" spans="5:8" s="187" customFormat="1" x14ac:dyDescent="0.2">
      <c r="E1266" s="244"/>
      <c r="F1266" s="189"/>
      <c r="G1266" s="260"/>
      <c r="H1266" s="260"/>
    </row>
    <row r="1267" spans="5:8" s="187" customFormat="1" x14ac:dyDescent="0.2">
      <c r="E1267" s="244"/>
      <c r="F1267" s="189"/>
      <c r="G1267" s="260"/>
      <c r="H1267" s="260"/>
    </row>
    <row r="1268" spans="5:8" s="187" customFormat="1" x14ac:dyDescent="0.2">
      <c r="E1268" s="244"/>
      <c r="F1268" s="189"/>
      <c r="G1268" s="260"/>
      <c r="H1268" s="260"/>
    </row>
    <row r="1269" spans="5:8" s="187" customFormat="1" x14ac:dyDescent="0.2">
      <c r="E1269" s="244"/>
      <c r="F1269" s="189"/>
      <c r="G1269" s="260"/>
      <c r="H1269" s="260"/>
    </row>
    <row r="1270" spans="5:8" s="187" customFormat="1" x14ac:dyDescent="0.2">
      <c r="E1270" s="244"/>
      <c r="F1270" s="189"/>
      <c r="G1270" s="260"/>
      <c r="H1270" s="260"/>
    </row>
    <row r="1271" spans="5:8" s="187" customFormat="1" x14ac:dyDescent="0.2">
      <c r="E1271" s="244"/>
      <c r="F1271" s="189"/>
      <c r="G1271" s="260"/>
      <c r="H1271" s="260"/>
    </row>
    <row r="1272" spans="5:8" s="187" customFormat="1" x14ac:dyDescent="0.2">
      <c r="E1272" s="244"/>
      <c r="F1272" s="189"/>
      <c r="G1272" s="260"/>
      <c r="H1272" s="260"/>
    </row>
    <row r="1273" spans="5:8" s="187" customFormat="1" x14ac:dyDescent="0.2">
      <c r="E1273" s="244"/>
      <c r="F1273" s="189"/>
      <c r="G1273" s="260"/>
      <c r="H1273" s="260"/>
    </row>
    <row r="1274" spans="5:8" s="187" customFormat="1" x14ac:dyDescent="0.2">
      <c r="E1274" s="244"/>
      <c r="F1274" s="189"/>
      <c r="G1274" s="260"/>
      <c r="H1274" s="260"/>
    </row>
    <row r="1275" spans="5:8" s="187" customFormat="1" x14ac:dyDescent="0.2">
      <c r="E1275" s="244"/>
      <c r="F1275" s="189"/>
      <c r="G1275" s="260"/>
      <c r="H1275" s="260"/>
    </row>
    <row r="1276" spans="5:8" s="187" customFormat="1" x14ac:dyDescent="0.2">
      <c r="E1276" s="244"/>
      <c r="F1276" s="189"/>
      <c r="G1276" s="260"/>
      <c r="H1276" s="260"/>
    </row>
    <row r="1277" spans="5:8" s="187" customFormat="1" x14ac:dyDescent="0.2">
      <c r="E1277" s="244"/>
      <c r="F1277" s="189"/>
      <c r="G1277" s="260"/>
      <c r="H1277" s="260"/>
    </row>
    <row r="1278" spans="5:8" s="187" customFormat="1" x14ac:dyDescent="0.2">
      <c r="E1278" s="244"/>
      <c r="F1278" s="189"/>
      <c r="G1278" s="260"/>
      <c r="H1278" s="260"/>
    </row>
    <row r="1279" spans="5:8" s="187" customFormat="1" x14ac:dyDescent="0.2">
      <c r="E1279" s="244"/>
      <c r="F1279" s="189"/>
      <c r="G1279" s="260"/>
      <c r="H1279" s="260"/>
    </row>
    <row r="1280" spans="5:8" s="187" customFormat="1" x14ac:dyDescent="0.2">
      <c r="E1280" s="244"/>
      <c r="F1280" s="189"/>
      <c r="G1280" s="260"/>
      <c r="H1280" s="260"/>
    </row>
    <row r="1281" spans="5:8" s="187" customFormat="1" x14ac:dyDescent="0.2">
      <c r="E1281" s="244"/>
      <c r="F1281" s="189"/>
      <c r="G1281" s="260"/>
      <c r="H1281" s="260"/>
    </row>
    <row r="1282" spans="5:8" s="187" customFormat="1" x14ac:dyDescent="0.2">
      <c r="E1282" s="244"/>
      <c r="F1282" s="189"/>
      <c r="G1282" s="260"/>
      <c r="H1282" s="260"/>
    </row>
    <row r="1283" spans="5:8" s="187" customFormat="1" x14ac:dyDescent="0.2">
      <c r="E1283" s="244"/>
      <c r="F1283" s="189"/>
      <c r="G1283" s="260"/>
      <c r="H1283" s="260"/>
    </row>
    <row r="1284" spans="5:8" s="187" customFormat="1" x14ac:dyDescent="0.2">
      <c r="E1284" s="244"/>
      <c r="F1284" s="189"/>
      <c r="G1284" s="260"/>
      <c r="H1284" s="260"/>
    </row>
    <row r="1285" spans="5:8" s="187" customFormat="1" x14ac:dyDescent="0.2">
      <c r="E1285" s="244"/>
      <c r="F1285" s="189"/>
      <c r="G1285" s="260"/>
      <c r="H1285" s="260"/>
    </row>
    <row r="1286" spans="5:8" s="187" customFormat="1" x14ac:dyDescent="0.2">
      <c r="E1286" s="244"/>
      <c r="F1286" s="189"/>
      <c r="G1286" s="260"/>
      <c r="H1286" s="260"/>
    </row>
    <row r="1287" spans="5:8" s="187" customFormat="1" x14ac:dyDescent="0.2">
      <c r="E1287" s="244"/>
      <c r="F1287" s="189"/>
      <c r="G1287" s="260"/>
      <c r="H1287" s="260"/>
    </row>
    <row r="1288" spans="5:8" s="187" customFormat="1" x14ac:dyDescent="0.2">
      <c r="E1288" s="244"/>
      <c r="F1288" s="189"/>
      <c r="G1288" s="260"/>
      <c r="H1288" s="260"/>
    </row>
    <row r="1289" spans="5:8" s="187" customFormat="1" x14ac:dyDescent="0.2">
      <c r="E1289" s="244"/>
      <c r="F1289" s="189"/>
      <c r="G1289" s="260"/>
      <c r="H1289" s="260"/>
    </row>
    <row r="1290" spans="5:8" s="187" customFormat="1" x14ac:dyDescent="0.2">
      <c r="E1290" s="244"/>
      <c r="F1290" s="189"/>
      <c r="G1290" s="260"/>
      <c r="H1290" s="260"/>
    </row>
    <row r="1291" spans="5:8" s="187" customFormat="1" x14ac:dyDescent="0.2">
      <c r="E1291" s="244"/>
      <c r="F1291" s="189"/>
      <c r="G1291" s="260"/>
      <c r="H1291" s="260"/>
    </row>
    <row r="1292" spans="5:8" s="187" customFormat="1" x14ac:dyDescent="0.2">
      <c r="E1292" s="244"/>
      <c r="F1292" s="189"/>
      <c r="G1292" s="260"/>
      <c r="H1292" s="260"/>
    </row>
    <row r="1293" spans="5:8" s="187" customFormat="1" x14ac:dyDescent="0.2">
      <c r="E1293" s="244"/>
      <c r="F1293" s="189"/>
      <c r="G1293" s="260"/>
      <c r="H1293" s="260"/>
    </row>
    <row r="1294" spans="5:8" s="187" customFormat="1" x14ac:dyDescent="0.2">
      <c r="E1294" s="244"/>
      <c r="F1294" s="189"/>
      <c r="G1294" s="260"/>
      <c r="H1294" s="260"/>
    </row>
    <row r="1295" spans="5:8" s="187" customFormat="1" x14ac:dyDescent="0.2">
      <c r="E1295" s="244"/>
      <c r="F1295" s="189"/>
      <c r="G1295" s="260"/>
      <c r="H1295" s="260"/>
    </row>
    <row r="1296" spans="5:8" s="187" customFormat="1" x14ac:dyDescent="0.2">
      <c r="E1296" s="244"/>
      <c r="F1296" s="189"/>
      <c r="G1296" s="260"/>
      <c r="H1296" s="260"/>
    </row>
    <row r="1297" spans="5:8" s="187" customFormat="1" x14ac:dyDescent="0.2">
      <c r="E1297" s="244"/>
      <c r="F1297" s="189"/>
      <c r="G1297" s="260"/>
      <c r="H1297" s="260"/>
    </row>
    <row r="1298" spans="5:8" s="187" customFormat="1" x14ac:dyDescent="0.2">
      <c r="E1298" s="244"/>
      <c r="F1298" s="189"/>
      <c r="G1298" s="260"/>
      <c r="H1298" s="260"/>
    </row>
    <row r="1299" spans="5:8" s="187" customFormat="1" x14ac:dyDescent="0.2">
      <c r="E1299" s="244"/>
      <c r="F1299" s="189"/>
      <c r="G1299" s="260"/>
      <c r="H1299" s="260"/>
    </row>
    <row r="1300" spans="5:8" s="187" customFormat="1" x14ac:dyDescent="0.2">
      <c r="E1300" s="244"/>
      <c r="F1300" s="189"/>
      <c r="G1300" s="260"/>
      <c r="H1300" s="260"/>
    </row>
    <row r="1301" spans="5:8" s="187" customFormat="1" x14ac:dyDescent="0.2">
      <c r="E1301" s="244"/>
      <c r="F1301" s="189"/>
      <c r="G1301" s="260"/>
      <c r="H1301" s="260"/>
    </row>
    <row r="1302" spans="5:8" s="187" customFormat="1" x14ac:dyDescent="0.2">
      <c r="E1302" s="244"/>
      <c r="F1302" s="189"/>
      <c r="G1302" s="260"/>
      <c r="H1302" s="260"/>
    </row>
    <row r="1303" spans="5:8" s="187" customFormat="1" x14ac:dyDescent="0.2">
      <c r="E1303" s="244"/>
      <c r="F1303" s="189"/>
      <c r="G1303" s="260"/>
      <c r="H1303" s="260"/>
    </row>
    <row r="1304" spans="5:8" s="187" customFormat="1" x14ac:dyDescent="0.2">
      <c r="E1304" s="244"/>
      <c r="F1304" s="189"/>
      <c r="G1304" s="260"/>
      <c r="H1304" s="260"/>
    </row>
    <row r="1305" spans="5:8" s="187" customFormat="1" x14ac:dyDescent="0.2">
      <c r="E1305" s="244"/>
      <c r="F1305" s="189"/>
      <c r="G1305" s="260"/>
      <c r="H1305" s="260"/>
    </row>
    <row r="1306" spans="5:8" s="187" customFormat="1" x14ac:dyDescent="0.2">
      <c r="E1306" s="244"/>
      <c r="F1306" s="189"/>
      <c r="G1306" s="260"/>
      <c r="H1306" s="260"/>
    </row>
    <row r="1307" spans="5:8" s="187" customFormat="1" x14ac:dyDescent="0.2">
      <c r="E1307" s="244"/>
      <c r="F1307" s="189"/>
      <c r="G1307" s="260"/>
      <c r="H1307" s="260"/>
    </row>
    <row r="1308" spans="5:8" s="187" customFormat="1" x14ac:dyDescent="0.2">
      <c r="E1308" s="244"/>
      <c r="F1308" s="189"/>
      <c r="G1308" s="260"/>
      <c r="H1308" s="260"/>
    </row>
    <row r="1309" spans="5:8" s="187" customFormat="1" x14ac:dyDescent="0.2">
      <c r="E1309" s="244"/>
      <c r="F1309" s="189"/>
      <c r="G1309" s="260"/>
      <c r="H1309" s="260"/>
    </row>
    <row r="1310" spans="5:8" s="187" customFormat="1" x14ac:dyDescent="0.2">
      <c r="E1310" s="244"/>
      <c r="F1310" s="189"/>
      <c r="G1310" s="260"/>
      <c r="H1310" s="260"/>
    </row>
    <row r="1311" spans="5:8" s="187" customFormat="1" x14ac:dyDescent="0.2">
      <c r="E1311" s="244"/>
      <c r="F1311" s="189"/>
      <c r="G1311" s="260"/>
      <c r="H1311" s="260"/>
    </row>
    <row r="1312" spans="5:8" s="187" customFormat="1" x14ac:dyDescent="0.2">
      <c r="E1312" s="244"/>
      <c r="F1312" s="189"/>
      <c r="G1312" s="260"/>
      <c r="H1312" s="260"/>
    </row>
    <row r="1313" spans="5:8" s="187" customFormat="1" x14ac:dyDescent="0.2">
      <c r="E1313" s="244"/>
      <c r="F1313" s="189"/>
      <c r="G1313" s="260"/>
      <c r="H1313" s="260"/>
    </row>
    <row r="1314" spans="5:8" s="187" customFormat="1" x14ac:dyDescent="0.2">
      <c r="E1314" s="244"/>
      <c r="F1314" s="189"/>
      <c r="G1314" s="260"/>
      <c r="H1314" s="260"/>
    </row>
    <row r="1315" spans="5:8" s="187" customFormat="1" x14ac:dyDescent="0.2">
      <c r="E1315" s="244"/>
      <c r="F1315" s="189"/>
      <c r="G1315" s="260"/>
      <c r="H1315" s="260"/>
    </row>
    <row r="1316" spans="5:8" s="187" customFormat="1" x14ac:dyDescent="0.2">
      <c r="E1316" s="244"/>
      <c r="F1316" s="189"/>
      <c r="G1316" s="260"/>
      <c r="H1316" s="260"/>
    </row>
    <row r="1317" spans="5:8" s="187" customFormat="1" x14ac:dyDescent="0.2">
      <c r="E1317" s="244"/>
      <c r="F1317" s="189"/>
      <c r="G1317" s="260"/>
      <c r="H1317" s="260"/>
    </row>
    <row r="1318" spans="5:8" s="187" customFormat="1" x14ac:dyDescent="0.2">
      <c r="E1318" s="244"/>
      <c r="F1318" s="189"/>
      <c r="G1318" s="260"/>
      <c r="H1318" s="260"/>
    </row>
    <row r="1319" spans="5:8" s="187" customFormat="1" x14ac:dyDescent="0.2">
      <c r="E1319" s="244"/>
      <c r="F1319" s="189"/>
      <c r="G1319" s="260"/>
      <c r="H1319" s="260"/>
    </row>
    <row r="1320" spans="5:8" s="187" customFormat="1" x14ac:dyDescent="0.2">
      <c r="E1320" s="244"/>
      <c r="F1320" s="189"/>
      <c r="G1320" s="260"/>
      <c r="H1320" s="260"/>
    </row>
    <row r="1321" spans="5:8" s="187" customFormat="1" x14ac:dyDescent="0.2">
      <c r="E1321" s="244"/>
      <c r="F1321" s="189"/>
      <c r="G1321" s="260"/>
      <c r="H1321" s="260"/>
    </row>
    <row r="1322" spans="5:8" s="187" customFormat="1" x14ac:dyDescent="0.2">
      <c r="E1322" s="244"/>
      <c r="F1322" s="189"/>
      <c r="G1322" s="260"/>
      <c r="H1322" s="260"/>
    </row>
    <row r="1323" spans="5:8" s="187" customFormat="1" x14ac:dyDescent="0.2">
      <c r="E1323" s="244"/>
      <c r="F1323" s="189"/>
      <c r="G1323" s="260"/>
      <c r="H1323" s="260"/>
    </row>
    <row r="1324" spans="5:8" s="187" customFormat="1" x14ac:dyDescent="0.2">
      <c r="E1324" s="244"/>
      <c r="F1324" s="189"/>
      <c r="G1324" s="260"/>
      <c r="H1324" s="260"/>
    </row>
    <row r="1325" spans="5:8" s="187" customFormat="1" x14ac:dyDescent="0.2">
      <c r="E1325" s="244"/>
      <c r="F1325" s="189"/>
      <c r="G1325" s="260"/>
      <c r="H1325" s="260"/>
    </row>
    <row r="1326" spans="5:8" s="187" customFormat="1" x14ac:dyDescent="0.2">
      <c r="E1326" s="244"/>
      <c r="F1326" s="189"/>
      <c r="G1326" s="260"/>
      <c r="H1326" s="260"/>
    </row>
    <row r="1327" spans="5:8" s="187" customFormat="1" x14ac:dyDescent="0.2">
      <c r="E1327" s="244"/>
      <c r="F1327" s="189"/>
      <c r="G1327" s="260"/>
      <c r="H1327" s="260"/>
    </row>
    <row r="1328" spans="5:8" s="187" customFormat="1" x14ac:dyDescent="0.2">
      <c r="E1328" s="244"/>
      <c r="F1328" s="189"/>
      <c r="G1328" s="260"/>
      <c r="H1328" s="260"/>
    </row>
    <row r="1329" spans="5:8" s="187" customFormat="1" x14ac:dyDescent="0.2">
      <c r="E1329" s="244"/>
      <c r="F1329" s="189"/>
      <c r="G1329" s="260"/>
      <c r="H1329" s="260"/>
    </row>
    <row r="1330" spans="5:8" s="187" customFormat="1" x14ac:dyDescent="0.2">
      <c r="E1330" s="244"/>
      <c r="F1330" s="189"/>
      <c r="G1330" s="260"/>
      <c r="H1330" s="260"/>
    </row>
    <row r="1331" spans="5:8" s="187" customFormat="1" x14ac:dyDescent="0.2">
      <c r="E1331" s="244"/>
      <c r="F1331" s="189"/>
      <c r="G1331" s="260"/>
      <c r="H1331" s="260"/>
    </row>
    <row r="1332" spans="5:8" s="187" customFormat="1" x14ac:dyDescent="0.2">
      <c r="E1332" s="244"/>
      <c r="F1332" s="189"/>
      <c r="G1332" s="260"/>
      <c r="H1332" s="260"/>
    </row>
    <row r="1333" spans="5:8" s="187" customFormat="1" x14ac:dyDescent="0.2">
      <c r="E1333" s="244"/>
      <c r="F1333" s="189"/>
      <c r="G1333" s="260"/>
      <c r="H1333" s="260"/>
    </row>
    <row r="1334" spans="5:8" s="187" customFormat="1" x14ac:dyDescent="0.2">
      <c r="E1334" s="244"/>
      <c r="F1334" s="189"/>
      <c r="G1334" s="260"/>
      <c r="H1334" s="260"/>
    </row>
    <row r="1335" spans="5:8" s="187" customFormat="1" x14ac:dyDescent="0.2">
      <c r="E1335" s="244"/>
      <c r="F1335" s="189"/>
      <c r="G1335" s="260"/>
      <c r="H1335" s="260"/>
    </row>
    <row r="1336" spans="5:8" s="187" customFormat="1" x14ac:dyDescent="0.2">
      <c r="E1336" s="244"/>
      <c r="F1336" s="189"/>
      <c r="G1336" s="260"/>
      <c r="H1336" s="260"/>
    </row>
    <row r="1337" spans="5:8" s="187" customFormat="1" x14ac:dyDescent="0.2">
      <c r="E1337" s="244"/>
      <c r="F1337" s="189"/>
      <c r="G1337" s="260"/>
      <c r="H1337" s="260"/>
    </row>
    <row r="1338" spans="5:8" s="187" customFormat="1" x14ac:dyDescent="0.2">
      <c r="E1338" s="244"/>
      <c r="F1338" s="189"/>
      <c r="G1338" s="260"/>
      <c r="H1338" s="260"/>
    </row>
    <row r="1339" spans="5:8" s="187" customFormat="1" x14ac:dyDescent="0.2">
      <c r="E1339" s="244"/>
      <c r="F1339" s="189"/>
      <c r="G1339" s="260"/>
      <c r="H1339" s="260"/>
    </row>
    <row r="1340" spans="5:8" s="187" customFormat="1" x14ac:dyDescent="0.2">
      <c r="E1340" s="244"/>
      <c r="F1340" s="189"/>
      <c r="G1340" s="260"/>
      <c r="H1340" s="260"/>
    </row>
    <row r="1341" spans="5:8" s="187" customFormat="1" x14ac:dyDescent="0.2">
      <c r="E1341" s="244"/>
      <c r="F1341" s="189"/>
      <c r="G1341" s="260"/>
      <c r="H1341" s="260"/>
    </row>
    <row r="1342" spans="5:8" s="187" customFormat="1" x14ac:dyDescent="0.2">
      <c r="E1342" s="244"/>
      <c r="F1342" s="189"/>
      <c r="G1342" s="260"/>
      <c r="H1342" s="260"/>
    </row>
    <row r="1343" spans="5:8" s="187" customFormat="1" x14ac:dyDescent="0.2">
      <c r="E1343" s="244"/>
      <c r="F1343" s="189"/>
      <c r="G1343" s="260"/>
      <c r="H1343" s="260"/>
    </row>
    <row r="1344" spans="5:8" s="187" customFormat="1" x14ac:dyDescent="0.2">
      <c r="E1344" s="244"/>
      <c r="F1344" s="189"/>
      <c r="G1344" s="259"/>
      <c r="H1344" s="259"/>
    </row>
    <row r="1345" spans="5:8" s="187" customFormat="1" x14ac:dyDescent="0.2">
      <c r="E1345" s="244"/>
      <c r="F1345" s="189"/>
      <c r="G1345" s="259"/>
      <c r="H1345" s="259"/>
    </row>
    <row r="1346" spans="5:8" s="187" customFormat="1" x14ac:dyDescent="0.2">
      <c r="E1346" s="244"/>
      <c r="F1346" s="189"/>
      <c r="G1346" s="259"/>
      <c r="H1346" s="259"/>
    </row>
    <row r="1347" spans="5:8" s="187" customFormat="1" x14ac:dyDescent="0.2">
      <c r="E1347" s="244"/>
      <c r="F1347" s="189"/>
      <c r="G1347" s="259"/>
      <c r="H1347" s="259"/>
    </row>
    <row r="1348" spans="5:8" s="187" customFormat="1" x14ac:dyDescent="0.2">
      <c r="E1348" s="244"/>
      <c r="F1348" s="189"/>
      <c r="G1348" s="259"/>
      <c r="H1348" s="259"/>
    </row>
    <row r="1349" spans="5:8" s="187" customFormat="1" x14ac:dyDescent="0.2">
      <c r="E1349" s="244"/>
      <c r="F1349" s="189"/>
      <c r="G1349" s="259"/>
      <c r="H1349" s="259"/>
    </row>
    <row r="1350" spans="5:8" s="187" customFormat="1" x14ac:dyDescent="0.2">
      <c r="E1350" s="244"/>
      <c r="F1350" s="189"/>
      <c r="G1350" s="259"/>
      <c r="H1350" s="259"/>
    </row>
    <row r="1351" spans="5:8" s="187" customFormat="1" x14ac:dyDescent="0.2">
      <c r="E1351" s="244"/>
      <c r="F1351" s="189"/>
      <c r="G1351" s="259"/>
      <c r="H1351" s="259"/>
    </row>
    <row r="1352" spans="5:8" s="187" customFormat="1" x14ac:dyDescent="0.2">
      <c r="E1352" s="244"/>
      <c r="F1352" s="189"/>
      <c r="G1352" s="259"/>
      <c r="H1352" s="259"/>
    </row>
    <row r="1353" spans="5:8" s="187" customFormat="1" x14ac:dyDescent="0.2">
      <c r="E1353" s="244"/>
      <c r="F1353" s="189"/>
      <c r="G1353" s="259"/>
      <c r="H1353" s="259"/>
    </row>
    <row r="1354" spans="5:8" s="187" customFormat="1" x14ac:dyDescent="0.2">
      <c r="E1354" s="244"/>
      <c r="F1354" s="189"/>
      <c r="G1354" s="259"/>
      <c r="H1354" s="259"/>
    </row>
    <row r="1355" spans="5:8" s="187" customFormat="1" x14ac:dyDescent="0.2">
      <c r="E1355" s="244"/>
      <c r="F1355" s="189"/>
      <c r="G1355" s="259"/>
      <c r="H1355" s="259"/>
    </row>
    <row r="1356" spans="5:8" s="187" customFormat="1" x14ac:dyDescent="0.2">
      <c r="E1356" s="244"/>
      <c r="F1356" s="189"/>
      <c r="G1356" s="259"/>
      <c r="H1356" s="259"/>
    </row>
    <row r="1357" spans="5:8" s="187" customFormat="1" x14ac:dyDescent="0.2">
      <c r="E1357" s="244"/>
      <c r="F1357" s="189"/>
      <c r="G1357" s="259"/>
      <c r="H1357" s="259"/>
    </row>
    <row r="1358" spans="5:8" s="187" customFormat="1" x14ac:dyDescent="0.2">
      <c r="E1358" s="244"/>
      <c r="F1358" s="189"/>
      <c r="G1358" s="259"/>
      <c r="H1358" s="259"/>
    </row>
    <row r="1359" spans="5:8" s="187" customFormat="1" x14ac:dyDescent="0.2">
      <c r="E1359" s="244"/>
      <c r="F1359" s="189"/>
      <c r="G1359" s="259"/>
      <c r="H1359" s="259"/>
    </row>
    <row r="1360" spans="5:8" s="187" customFormat="1" x14ac:dyDescent="0.2">
      <c r="E1360" s="244"/>
      <c r="F1360" s="189"/>
      <c r="G1360" s="259"/>
      <c r="H1360" s="259"/>
    </row>
    <row r="1361" spans="5:8" s="187" customFormat="1" x14ac:dyDescent="0.2">
      <c r="E1361" s="244"/>
      <c r="F1361" s="189"/>
      <c r="G1361" s="259"/>
      <c r="H1361" s="259"/>
    </row>
    <row r="1362" spans="5:8" s="187" customFormat="1" x14ac:dyDescent="0.2">
      <c r="E1362" s="244"/>
      <c r="F1362" s="189"/>
      <c r="G1362" s="259"/>
      <c r="H1362" s="259"/>
    </row>
    <row r="1363" spans="5:8" s="187" customFormat="1" x14ac:dyDescent="0.2">
      <c r="E1363" s="244"/>
      <c r="F1363" s="189"/>
      <c r="G1363" s="259"/>
      <c r="H1363" s="259"/>
    </row>
    <row r="1364" spans="5:8" s="187" customFormat="1" x14ac:dyDescent="0.2">
      <c r="E1364" s="244"/>
      <c r="F1364" s="189"/>
      <c r="G1364" s="259"/>
      <c r="H1364" s="259"/>
    </row>
    <row r="1365" spans="5:8" s="187" customFormat="1" x14ac:dyDescent="0.2">
      <c r="E1365" s="244"/>
      <c r="F1365" s="189"/>
      <c r="G1365" s="259"/>
      <c r="H1365" s="259"/>
    </row>
    <row r="1366" spans="5:8" s="187" customFormat="1" x14ac:dyDescent="0.2">
      <c r="E1366" s="244"/>
      <c r="F1366" s="189"/>
      <c r="G1366" s="259"/>
      <c r="H1366" s="259"/>
    </row>
    <row r="1367" spans="5:8" s="187" customFormat="1" x14ac:dyDescent="0.2">
      <c r="E1367" s="244"/>
      <c r="F1367" s="189"/>
      <c r="G1367" s="259"/>
      <c r="H1367" s="259"/>
    </row>
    <row r="1368" spans="5:8" s="187" customFormat="1" x14ac:dyDescent="0.2">
      <c r="E1368" s="244"/>
      <c r="F1368" s="189"/>
      <c r="G1368" s="259"/>
      <c r="H1368" s="259"/>
    </row>
    <row r="1369" spans="5:8" s="187" customFormat="1" x14ac:dyDescent="0.2">
      <c r="E1369" s="244"/>
      <c r="F1369" s="189"/>
      <c r="G1369" s="259"/>
      <c r="H1369" s="259"/>
    </row>
    <row r="1370" spans="5:8" s="187" customFormat="1" x14ac:dyDescent="0.2">
      <c r="E1370" s="244"/>
      <c r="F1370" s="189"/>
      <c r="G1370" s="259"/>
      <c r="H1370" s="259"/>
    </row>
    <row r="1371" spans="5:8" s="187" customFormat="1" x14ac:dyDescent="0.2">
      <c r="E1371" s="244"/>
      <c r="F1371" s="189"/>
      <c r="G1371" s="259"/>
      <c r="H1371" s="259"/>
    </row>
    <row r="1372" spans="5:8" s="187" customFormat="1" x14ac:dyDescent="0.2">
      <c r="E1372" s="244"/>
      <c r="F1372" s="189"/>
      <c r="G1372" s="259"/>
      <c r="H1372" s="259"/>
    </row>
    <row r="1373" spans="5:8" s="187" customFormat="1" x14ac:dyDescent="0.2">
      <c r="E1373" s="244"/>
      <c r="F1373" s="189"/>
      <c r="G1373" s="259"/>
      <c r="H1373" s="259"/>
    </row>
    <row r="1374" spans="5:8" s="187" customFormat="1" x14ac:dyDescent="0.2">
      <c r="E1374" s="244"/>
      <c r="F1374" s="189"/>
      <c r="G1374" s="259"/>
      <c r="H1374" s="259"/>
    </row>
    <row r="1375" spans="5:8" s="187" customFormat="1" x14ac:dyDescent="0.2">
      <c r="E1375" s="244"/>
      <c r="F1375" s="189"/>
      <c r="G1375" s="259"/>
      <c r="H1375" s="259"/>
    </row>
    <row r="1376" spans="5:8" s="187" customFormat="1" x14ac:dyDescent="0.2">
      <c r="E1376" s="244"/>
      <c r="F1376" s="189"/>
      <c r="G1376" s="259"/>
      <c r="H1376" s="259"/>
    </row>
    <row r="1377" spans="5:8" s="187" customFormat="1" x14ac:dyDescent="0.2">
      <c r="E1377" s="244"/>
      <c r="F1377" s="189"/>
      <c r="G1377" s="259"/>
      <c r="H1377" s="259"/>
    </row>
    <row r="1378" spans="5:8" s="187" customFormat="1" x14ac:dyDescent="0.2">
      <c r="E1378" s="244"/>
      <c r="F1378" s="189"/>
      <c r="G1378" s="259"/>
      <c r="H1378" s="259"/>
    </row>
    <row r="1379" spans="5:8" s="187" customFormat="1" x14ac:dyDescent="0.2">
      <c r="E1379" s="244"/>
      <c r="F1379" s="189"/>
      <c r="G1379" s="259"/>
      <c r="H1379" s="259"/>
    </row>
    <row r="1380" spans="5:8" s="187" customFormat="1" x14ac:dyDescent="0.2">
      <c r="E1380" s="244"/>
      <c r="F1380" s="189"/>
      <c r="G1380" s="259"/>
      <c r="H1380" s="259"/>
    </row>
    <row r="1381" spans="5:8" s="187" customFormat="1" x14ac:dyDescent="0.2">
      <c r="E1381" s="244"/>
      <c r="F1381" s="189"/>
      <c r="G1381" s="259"/>
      <c r="H1381" s="259"/>
    </row>
    <row r="1382" spans="5:8" s="187" customFormat="1" x14ac:dyDescent="0.2">
      <c r="E1382" s="244"/>
      <c r="F1382" s="189"/>
      <c r="G1382" s="259"/>
      <c r="H1382" s="259"/>
    </row>
    <row r="1383" spans="5:8" s="187" customFormat="1" x14ac:dyDescent="0.2">
      <c r="E1383" s="244"/>
      <c r="F1383" s="189"/>
      <c r="G1383" s="259"/>
      <c r="H1383" s="259"/>
    </row>
    <row r="1384" spans="5:8" s="187" customFormat="1" x14ac:dyDescent="0.2">
      <c r="E1384" s="244"/>
      <c r="F1384" s="189"/>
      <c r="G1384" s="259"/>
      <c r="H1384" s="259"/>
    </row>
    <row r="1385" spans="5:8" s="187" customFormat="1" x14ac:dyDescent="0.2">
      <c r="E1385" s="244"/>
      <c r="F1385" s="189"/>
      <c r="G1385" s="259"/>
      <c r="H1385" s="259"/>
    </row>
    <row r="1386" spans="5:8" s="187" customFormat="1" x14ac:dyDescent="0.2">
      <c r="E1386" s="244"/>
      <c r="F1386" s="189"/>
      <c r="G1386" s="259"/>
      <c r="H1386" s="259"/>
    </row>
    <row r="1387" spans="5:8" s="187" customFormat="1" x14ac:dyDescent="0.2">
      <c r="E1387" s="244"/>
      <c r="F1387" s="189"/>
      <c r="G1387" s="259"/>
      <c r="H1387" s="259"/>
    </row>
    <row r="1388" spans="5:8" s="187" customFormat="1" x14ac:dyDescent="0.2">
      <c r="E1388" s="244"/>
      <c r="F1388" s="189"/>
      <c r="G1388" s="259"/>
      <c r="H1388" s="259"/>
    </row>
    <row r="1389" spans="5:8" s="187" customFormat="1" x14ac:dyDescent="0.2">
      <c r="E1389" s="244"/>
      <c r="F1389" s="189"/>
      <c r="G1389" s="259"/>
      <c r="H1389" s="259"/>
    </row>
    <row r="1390" spans="5:8" s="187" customFormat="1" x14ac:dyDescent="0.2">
      <c r="E1390" s="244"/>
      <c r="F1390" s="189"/>
      <c r="G1390" s="259"/>
      <c r="H1390" s="259"/>
    </row>
    <row r="1391" spans="5:8" s="187" customFormat="1" x14ac:dyDescent="0.2">
      <c r="E1391" s="244"/>
      <c r="F1391" s="189"/>
      <c r="G1391" s="259"/>
      <c r="H1391" s="259"/>
    </row>
    <row r="1392" spans="5:8" s="187" customFormat="1" x14ac:dyDescent="0.2">
      <c r="E1392" s="244"/>
      <c r="F1392" s="189"/>
      <c r="G1392" s="259"/>
      <c r="H1392" s="259"/>
    </row>
    <row r="1393" spans="5:8" s="187" customFormat="1" x14ac:dyDescent="0.2">
      <c r="E1393" s="244"/>
      <c r="F1393" s="189"/>
      <c r="G1393" s="259"/>
      <c r="H1393" s="259"/>
    </row>
    <row r="1394" spans="5:8" s="187" customFormat="1" x14ac:dyDescent="0.2">
      <c r="E1394" s="244"/>
      <c r="F1394" s="189"/>
      <c r="G1394" s="259"/>
      <c r="H1394" s="259"/>
    </row>
    <row r="1395" spans="5:8" s="187" customFormat="1" x14ac:dyDescent="0.2">
      <c r="E1395" s="244"/>
      <c r="F1395" s="189"/>
      <c r="G1395" s="259"/>
      <c r="H1395" s="259"/>
    </row>
    <row r="1396" spans="5:8" s="187" customFormat="1" x14ac:dyDescent="0.2">
      <c r="E1396" s="244"/>
      <c r="F1396" s="189"/>
      <c r="G1396" s="259"/>
      <c r="H1396" s="259"/>
    </row>
    <row r="1397" spans="5:8" s="187" customFormat="1" x14ac:dyDescent="0.2">
      <c r="E1397" s="244"/>
      <c r="F1397" s="189"/>
      <c r="G1397" s="259"/>
      <c r="H1397" s="259"/>
    </row>
    <row r="1398" spans="5:8" s="187" customFormat="1" x14ac:dyDescent="0.2">
      <c r="E1398" s="244"/>
      <c r="F1398" s="189"/>
      <c r="G1398" s="259"/>
      <c r="H1398" s="259"/>
    </row>
    <row r="1399" spans="5:8" s="187" customFormat="1" x14ac:dyDescent="0.2">
      <c r="E1399" s="244"/>
      <c r="F1399" s="189"/>
      <c r="G1399" s="259"/>
      <c r="H1399" s="259"/>
    </row>
    <row r="1400" spans="5:8" s="187" customFormat="1" x14ac:dyDescent="0.2">
      <c r="E1400" s="244"/>
      <c r="F1400" s="189"/>
      <c r="G1400" s="259"/>
      <c r="H1400" s="259"/>
    </row>
    <row r="1401" spans="5:8" s="187" customFormat="1" x14ac:dyDescent="0.2">
      <c r="E1401" s="244"/>
      <c r="F1401" s="189"/>
      <c r="G1401" s="259"/>
      <c r="H1401" s="259"/>
    </row>
    <row r="1402" spans="5:8" s="187" customFormat="1" x14ac:dyDescent="0.2">
      <c r="E1402" s="244"/>
      <c r="F1402" s="189"/>
      <c r="G1402" s="259"/>
      <c r="H1402" s="259"/>
    </row>
    <row r="1403" spans="5:8" s="187" customFormat="1" x14ac:dyDescent="0.2">
      <c r="E1403" s="244"/>
      <c r="F1403" s="189"/>
      <c r="G1403" s="259"/>
      <c r="H1403" s="259"/>
    </row>
    <row r="1404" spans="5:8" s="187" customFormat="1" x14ac:dyDescent="0.2">
      <c r="E1404" s="244"/>
      <c r="F1404" s="189"/>
      <c r="G1404" s="259"/>
      <c r="H1404" s="259"/>
    </row>
    <row r="1405" spans="5:8" s="187" customFormat="1" x14ac:dyDescent="0.2">
      <c r="E1405" s="244"/>
      <c r="F1405" s="189"/>
      <c r="G1405" s="259"/>
      <c r="H1405" s="259"/>
    </row>
    <row r="1406" spans="5:8" s="187" customFormat="1" x14ac:dyDescent="0.2">
      <c r="E1406" s="244"/>
      <c r="F1406" s="189"/>
      <c r="G1406" s="259"/>
      <c r="H1406" s="259"/>
    </row>
    <row r="1407" spans="5:8" s="187" customFormat="1" x14ac:dyDescent="0.2">
      <c r="E1407" s="244"/>
      <c r="F1407" s="189"/>
      <c r="G1407" s="259"/>
      <c r="H1407" s="259"/>
    </row>
    <row r="1408" spans="5:8" s="187" customFormat="1" x14ac:dyDescent="0.2">
      <c r="E1408" s="244"/>
      <c r="F1408" s="189"/>
      <c r="G1408" s="259"/>
      <c r="H1408" s="259"/>
    </row>
    <row r="1409" spans="5:8" s="187" customFormat="1" x14ac:dyDescent="0.2">
      <c r="E1409" s="244"/>
      <c r="F1409" s="189"/>
      <c r="G1409" s="259"/>
      <c r="H1409" s="259"/>
    </row>
    <row r="1410" spans="5:8" s="187" customFormat="1" x14ac:dyDescent="0.2">
      <c r="E1410" s="244"/>
      <c r="F1410" s="189"/>
      <c r="G1410" s="259"/>
      <c r="H1410" s="259"/>
    </row>
    <row r="1411" spans="5:8" s="187" customFormat="1" x14ac:dyDescent="0.2">
      <c r="E1411" s="244"/>
      <c r="F1411" s="189"/>
      <c r="G1411" s="259"/>
      <c r="H1411" s="259"/>
    </row>
    <row r="1412" spans="5:8" s="187" customFormat="1" x14ac:dyDescent="0.2">
      <c r="E1412" s="244"/>
      <c r="F1412" s="189"/>
      <c r="G1412" s="259"/>
      <c r="H1412" s="259"/>
    </row>
    <row r="1413" spans="5:8" s="187" customFormat="1" x14ac:dyDescent="0.2">
      <c r="E1413" s="244"/>
      <c r="F1413" s="189"/>
      <c r="G1413" s="259"/>
      <c r="H1413" s="259"/>
    </row>
    <row r="1414" spans="5:8" s="187" customFormat="1" x14ac:dyDescent="0.2">
      <c r="E1414" s="244"/>
      <c r="F1414" s="189"/>
      <c r="G1414" s="259"/>
      <c r="H1414" s="259"/>
    </row>
    <row r="1415" spans="5:8" s="187" customFormat="1" x14ac:dyDescent="0.2">
      <c r="E1415" s="244"/>
      <c r="F1415" s="189"/>
      <c r="G1415" s="259"/>
      <c r="H1415" s="259"/>
    </row>
    <row r="1416" spans="5:8" s="187" customFormat="1" x14ac:dyDescent="0.2">
      <c r="E1416" s="244"/>
      <c r="F1416" s="189"/>
      <c r="G1416" s="259"/>
      <c r="H1416" s="259"/>
    </row>
    <row r="1417" spans="5:8" s="187" customFormat="1" x14ac:dyDescent="0.2">
      <c r="E1417" s="244"/>
      <c r="F1417" s="189"/>
      <c r="G1417" s="259"/>
      <c r="H1417" s="259"/>
    </row>
    <row r="1418" spans="5:8" s="187" customFormat="1" x14ac:dyDescent="0.2">
      <c r="E1418" s="244"/>
      <c r="F1418" s="189"/>
      <c r="G1418" s="259"/>
      <c r="H1418" s="259"/>
    </row>
    <row r="1419" spans="5:8" s="187" customFormat="1" x14ac:dyDescent="0.2">
      <c r="E1419" s="244"/>
      <c r="F1419" s="189"/>
      <c r="G1419" s="259"/>
      <c r="H1419" s="259"/>
    </row>
    <row r="1420" spans="5:8" s="187" customFormat="1" x14ac:dyDescent="0.2">
      <c r="E1420" s="244"/>
      <c r="F1420" s="189"/>
      <c r="G1420" s="259"/>
      <c r="H1420" s="259"/>
    </row>
    <row r="1421" spans="5:8" s="187" customFormat="1" x14ac:dyDescent="0.2">
      <c r="E1421" s="244"/>
      <c r="F1421" s="189"/>
      <c r="G1421" s="259"/>
      <c r="H1421" s="259"/>
    </row>
    <row r="1422" spans="5:8" s="187" customFormat="1" x14ac:dyDescent="0.2">
      <c r="E1422" s="244"/>
      <c r="F1422" s="189"/>
      <c r="G1422" s="259"/>
      <c r="H1422" s="259"/>
    </row>
    <row r="1423" spans="5:8" s="187" customFormat="1" x14ac:dyDescent="0.2">
      <c r="E1423" s="244"/>
      <c r="F1423" s="189"/>
      <c r="G1423" s="259"/>
      <c r="H1423" s="259"/>
    </row>
    <row r="1424" spans="5:8" s="187" customFormat="1" x14ac:dyDescent="0.2">
      <c r="E1424" s="244"/>
      <c r="F1424" s="189"/>
      <c r="G1424" s="259"/>
      <c r="H1424" s="259"/>
    </row>
    <row r="1425" spans="5:8" s="187" customFormat="1" x14ac:dyDescent="0.2">
      <c r="E1425" s="244"/>
      <c r="F1425" s="189"/>
      <c r="G1425" s="259"/>
      <c r="H1425" s="259"/>
    </row>
    <row r="1426" spans="5:8" s="187" customFormat="1" x14ac:dyDescent="0.2">
      <c r="E1426" s="244"/>
      <c r="F1426" s="189"/>
      <c r="G1426" s="259"/>
      <c r="H1426" s="259"/>
    </row>
    <row r="1427" spans="5:8" s="187" customFormat="1" x14ac:dyDescent="0.2">
      <c r="E1427" s="244"/>
      <c r="F1427" s="189"/>
      <c r="G1427" s="259"/>
      <c r="H1427" s="259"/>
    </row>
    <row r="1428" spans="5:8" s="187" customFormat="1" x14ac:dyDescent="0.2">
      <c r="E1428" s="244"/>
      <c r="F1428" s="189"/>
      <c r="G1428" s="259"/>
      <c r="H1428" s="259"/>
    </row>
    <row r="1429" spans="5:8" s="187" customFormat="1" x14ac:dyDescent="0.2">
      <c r="E1429" s="244"/>
      <c r="F1429" s="189"/>
      <c r="G1429" s="259"/>
      <c r="H1429" s="259"/>
    </row>
    <row r="1430" spans="5:8" s="187" customFormat="1" x14ac:dyDescent="0.2">
      <c r="E1430" s="244"/>
      <c r="F1430" s="189"/>
      <c r="G1430" s="259"/>
      <c r="H1430" s="259"/>
    </row>
    <row r="1431" spans="5:8" s="187" customFormat="1" x14ac:dyDescent="0.2">
      <c r="E1431" s="244"/>
      <c r="F1431" s="189"/>
      <c r="G1431" s="259"/>
      <c r="H1431" s="259"/>
    </row>
    <row r="1432" spans="5:8" s="187" customFormat="1" x14ac:dyDescent="0.2">
      <c r="E1432" s="244"/>
      <c r="F1432" s="189"/>
      <c r="G1432" s="259"/>
      <c r="H1432" s="259"/>
    </row>
    <row r="1433" spans="5:8" s="187" customFormat="1" x14ac:dyDescent="0.2">
      <c r="E1433" s="244"/>
      <c r="F1433" s="189"/>
      <c r="G1433" s="259"/>
      <c r="H1433" s="259"/>
    </row>
    <row r="1434" spans="5:8" s="187" customFormat="1" x14ac:dyDescent="0.2">
      <c r="E1434" s="244"/>
      <c r="F1434" s="189"/>
      <c r="G1434" s="259"/>
      <c r="H1434" s="259"/>
    </row>
    <row r="1435" spans="5:8" s="187" customFormat="1" x14ac:dyDescent="0.2">
      <c r="E1435" s="244"/>
      <c r="F1435" s="189"/>
      <c r="G1435" s="259"/>
      <c r="H1435" s="259"/>
    </row>
    <row r="1436" spans="5:8" s="187" customFormat="1" x14ac:dyDescent="0.2">
      <c r="E1436" s="244"/>
      <c r="F1436" s="189"/>
      <c r="G1436" s="259"/>
      <c r="H1436" s="259"/>
    </row>
    <row r="1437" spans="5:8" s="187" customFormat="1" x14ac:dyDescent="0.2">
      <c r="E1437" s="244"/>
      <c r="F1437" s="189"/>
      <c r="G1437" s="259"/>
      <c r="H1437" s="259"/>
    </row>
    <row r="1438" spans="5:8" s="187" customFormat="1" x14ac:dyDescent="0.2">
      <c r="E1438" s="244"/>
      <c r="F1438" s="189"/>
      <c r="G1438" s="259"/>
      <c r="H1438" s="259"/>
    </row>
    <row r="1439" spans="5:8" s="187" customFormat="1" x14ac:dyDescent="0.2">
      <c r="E1439" s="244"/>
      <c r="F1439" s="189"/>
      <c r="G1439" s="259"/>
      <c r="H1439" s="259"/>
    </row>
    <row r="1440" spans="5:8" s="187" customFormat="1" x14ac:dyDescent="0.2">
      <c r="E1440" s="244"/>
      <c r="F1440" s="189"/>
      <c r="G1440" s="259"/>
      <c r="H1440" s="259"/>
    </row>
    <row r="1441" spans="5:8" s="187" customFormat="1" x14ac:dyDescent="0.2">
      <c r="E1441" s="244"/>
      <c r="F1441" s="189"/>
      <c r="G1441" s="259"/>
      <c r="H1441" s="259"/>
    </row>
    <row r="1442" spans="5:8" s="187" customFormat="1" x14ac:dyDescent="0.2">
      <c r="E1442" s="244"/>
      <c r="F1442" s="189"/>
      <c r="G1442" s="259"/>
      <c r="H1442" s="259"/>
    </row>
    <row r="1443" spans="5:8" s="187" customFormat="1" x14ac:dyDescent="0.2">
      <c r="E1443" s="244"/>
      <c r="F1443" s="189"/>
      <c r="G1443" s="259"/>
      <c r="H1443" s="259"/>
    </row>
    <row r="1444" spans="5:8" s="187" customFormat="1" x14ac:dyDescent="0.2">
      <c r="E1444" s="244"/>
      <c r="F1444" s="189"/>
      <c r="G1444" s="259"/>
      <c r="H1444" s="259"/>
    </row>
    <row r="1445" spans="5:8" s="187" customFormat="1" x14ac:dyDescent="0.2">
      <c r="E1445" s="244"/>
      <c r="F1445" s="189"/>
      <c r="G1445" s="259"/>
      <c r="H1445" s="259"/>
    </row>
    <row r="1446" spans="5:8" s="187" customFormat="1" x14ac:dyDescent="0.2">
      <c r="E1446" s="244"/>
      <c r="F1446" s="189"/>
      <c r="G1446" s="259"/>
      <c r="H1446" s="259"/>
    </row>
    <row r="1447" spans="5:8" s="187" customFormat="1" x14ac:dyDescent="0.2">
      <c r="E1447" s="244"/>
      <c r="F1447" s="189"/>
      <c r="G1447" s="259"/>
      <c r="H1447" s="259"/>
    </row>
    <row r="1448" spans="5:8" s="187" customFormat="1" x14ac:dyDescent="0.2">
      <c r="E1448" s="244"/>
      <c r="F1448" s="189"/>
      <c r="G1448" s="259"/>
      <c r="H1448" s="259"/>
    </row>
    <row r="1449" spans="5:8" s="187" customFormat="1" x14ac:dyDescent="0.2">
      <c r="E1449" s="244"/>
      <c r="F1449" s="189"/>
      <c r="G1449" s="259"/>
      <c r="H1449" s="259"/>
    </row>
    <row r="1450" spans="5:8" s="187" customFormat="1" x14ac:dyDescent="0.2">
      <c r="E1450" s="244"/>
      <c r="F1450" s="189"/>
      <c r="G1450" s="259"/>
      <c r="H1450" s="259"/>
    </row>
    <row r="1451" spans="5:8" s="187" customFormat="1" x14ac:dyDescent="0.2">
      <c r="E1451" s="244"/>
      <c r="F1451" s="189"/>
      <c r="G1451" s="259"/>
      <c r="H1451" s="259"/>
    </row>
    <row r="1452" spans="5:8" s="187" customFormat="1" x14ac:dyDescent="0.2">
      <c r="E1452" s="244"/>
      <c r="F1452" s="189"/>
      <c r="G1452" s="259"/>
      <c r="H1452" s="259"/>
    </row>
    <row r="1453" spans="5:8" s="187" customFormat="1" x14ac:dyDescent="0.2">
      <c r="E1453" s="244"/>
      <c r="F1453" s="189"/>
      <c r="G1453" s="259"/>
      <c r="H1453" s="259"/>
    </row>
    <row r="1454" spans="5:8" s="187" customFormat="1" x14ac:dyDescent="0.2">
      <c r="E1454" s="244"/>
      <c r="F1454" s="189"/>
      <c r="G1454" s="259"/>
      <c r="H1454" s="259"/>
    </row>
    <row r="1455" spans="5:8" s="187" customFormat="1" x14ac:dyDescent="0.2">
      <c r="E1455" s="244"/>
      <c r="F1455" s="189"/>
      <c r="G1455" s="259"/>
      <c r="H1455" s="259"/>
    </row>
    <row r="1456" spans="5:8" s="187" customFormat="1" x14ac:dyDescent="0.2">
      <c r="E1456" s="244"/>
      <c r="F1456" s="189"/>
      <c r="G1456" s="259"/>
      <c r="H1456" s="259"/>
    </row>
    <row r="1457" spans="5:8" s="187" customFormat="1" x14ac:dyDescent="0.2">
      <c r="E1457" s="244"/>
      <c r="F1457" s="189"/>
      <c r="G1457" s="259"/>
      <c r="H1457" s="259"/>
    </row>
    <row r="1458" spans="5:8" s="187" customFormat="1" x14ac:dyDescent="0.2">
      <c r="E1458" s="244"/>
      <c r="F1458" s="189"/>
      <c r="G1458" s="259"/>
      <c r="H1458" s="259"/>
    </row>
    <row r="1459" spans="5:8" s="187" customFormat="1" x14ac:dyDescent="0.2">
      <c r="E1459" s="244"/>
      <c r="F1459" s="189"/>
      <c r="G1459" s="259"/>
      <c r="H1459" s="259"/>
    </row>
    <row r="1460" spans="5:8" s="187" customFormat="1" x14ac:dyDescent="0.2">
      <c r="E1460" s="244"/>
      <c r="F1460" s="189"/>
      <c r="G1460" s="259"/>
      <c r="H1460" s="259"/>
    </row>
    <row r="1461" spans="5:8" s="187" customFormat="1" x14ac:dyDescent="0.2">
      <c r="E1461" s="244"/>
      <c r="F1461" s="189"/>
      <c r="G1461" s="259"/>
      <c r="H1461" s="259"/>
    </row>
    <row r="1462" spans="5:8" s="187" customFormat="1" x14ac:dyDescent="0.2">
      <c r="E1462" s="244"/>
      <c r="F1462" s="189"/>
      <c r="G1462" s="259"/>
      <c r="H1462" s="259"/>
    </row>
    <row r="1463" spans="5:8" s="187" customFormat="1" x14ac:dyDescent="0.2">
      <c r="E1463" s="244"/>
      <c r="F1463" s="189"/>
      <c r="G1463" s="259"/>
      <c r="H1463" s="259"/>
    </row>
    <row r="1464" spans="5:8" s="187" customFormat="1" x14ac:dyDescent="0.2">
      <c r="E1464" s="244"/>
      <c r="F1464" s="189"/>
      <c r="G1464" s="259"/>
      <c r="H1464" s="259"/>
    </row>
    <row r="1465" spans="5:8" s="187" customFormat="1" x14ac:dyDescent="0.2">
      <c r="E1465" s="244"/>
      <c r="F1465" s="189"/>
      <c r="G1465" s="259"/>
      <c r="H1465" s="259"/>
    </row>
    <row r="1466" spans="5:8" s="187" customFormat="1" x14ac:dyDescent="0.2">
      <c r="E1466" s="244"/>
      <c r="F1466" s="189"/>
      <c r="G1466" s="259"/>
      <c r="H1466" s="259"/>
    </row>
    <row r="1467" spans="5:8" s="187" customFormat="1" x14ac:dyDescent="0.2">
      <c r="E1467" s="244"/>
      <c r="F1467" s="189"/>
      <c r="G1467" s="259"/>
      <c r="H1467" s="259"/>
    </row>
    <row r="1468" spans="5:8" s="187" customFormat="1" x14ac:dyDescent="0.2">
      <c r="E1468" s="244"/>
      <c r="F1468" s="189"/>
      <c r="G1468" s="259"/>
      <c r="H1468" s="259"/>
    </row>
    <row r="1469" spans="5:8" s="187" customFormat="1" x14ac:dyDescent="0.2">
      <c r="E1469" s="244"/>
      <c r="F1469" s="189"/>
      <c r="G1469" s="259"/>
      <c r="H1469" s="259"/>
    </row>
    <row r="1470" spans="5:8" s="187" customFormat="1" x14ac:dyDescent="0.2">
      <c r="E1470" s="244"/>
      <c r="F1470" s="189"/>
      <c r="G1470" s="259"/>
      <c r="H1470" s="259"/>
    </row>
    <row r="1471" spans="5:8" s="187" customFormat="1" x14ac:dyDescent="0.2">
      <c r="E1471" s="244"/>
      <c r="F1471" s="189"/>
      <c r="G1471" s="259"/>
      <c r="H1471" s="259"/>
    </row>
    <row r="1472" spans="5:8" s="187" customFormat="1" x14ac:dyDescent="0.2">
      <c r="E1472" s="244"/>
      <c r="F1472" s="189"/>
      <c r="G1472" s="259"/>
      <c r="H1472" s="259"/>
    </row>
    <row r="1473" spans="5:8" s="187" customFormat="1" x14ac:dyDescent="0.2">
      <c r="E1473" s="244"/>
      <c r="F1473" s="189"/>
      <c r="G1473" s="259"/>
      <c r="H1473" s="259"/>
    </row>
    <row r="1474" spans="5:8" s="187" customFormat="1" x14ac:dyDescent="0.2">
      <c r="E1474" s="244"/>
      <c r="F1474" s="189"/>
      <c r="G1474" s="259"/>
      <c r="H1474" s="259"/>
    </row>
    <row r="1475" spans="5:8" s="187" customFormat="1" x14ac:dyDescent="0.2">
      <c r="E1475" s="244"/>
      <c r="F1475" s="189"/>
      <c r="G1475" s="259"/>
      <c r="H1475" s="259"/>
    </row>
    <row r="1476" spans="5:8" s="187" customFormat="1" x14ac:dyDescent="0.2">
      <c r="E1476" s="244"/>
      <c r="F1476" s="189"/>
      <c r="G1476" s="259"/>
      <c r="H1476" s="259"/>
    </row>
    <row r="1477" spans="5:8" s="187" customFormat="1" x14ac:dyDescent="0.2">
      <c r="E1477" s="244"/>
      <c r="F1477" s="189"/>
      <c r="G1477" s="259"/>
      <c r="H1477" s="259"/>
    </row>
    <row r="1478" spans="5:8" s="187" customFormat="1" x14ac:dyDescent="0.2">
      <c r="E1478" s="244"/>
      <c r="F1478" s="189"/>
      <c r="G1478" s="259"/>
      <c r="H1478" s="259"/>
    </row>
    <row r="1479" spans="5:8" s="187" customFormat="1" x14ac:dyDescent="0.2">
      <c r="E1479" s="244"/>
      <c r="F1479" s="189"/>
      <c r="G1479" s="259"/>
      <c r="H1479" s="259"/>
    </row>
    <row r="1480" spans="5:8" s="187" customFormat="1" x14ac:dyDescent="0.2">
      <c r="E1480" s="244"/>
      <c r="F1480" s="189"/>
      <c r="G1480" s="259"/>
      <c r="H1480" s="259"/>
    </row>
    <row r="1481" spans="5:8" s="187" customFormat="1" x14ac:dyDescent="0.2">
      <c r="E1481" s="244"/>
      <c r="F1481" s="189"/>
      <c r="G1481" s="259"/>
      <c r="H1481" s="259"/>
    </row>
    <row r="1482" spans="5:8" s="187" customFormat="1" x14ac:dyDescent="0.2">
      <c r="E1482" s="244"/>
      <c r="F1482" s="189"/>
      <c r="G1482" s="259"/>
      <c r="H1482" s="259"/>
    </row>
    <row r="1483" spans="5:8" s="187" customFormat="1" x14ac:dyDescent="0.2">
      <c r="E1483" s="244"/>
      <c r="F1483" s="189"/>
      <c r="G1483" s="259"/>
      <c r="H1483" s="259"/>
    </row>
    <row r="1484" spans="5:8" s="187" customFormat="1" x14ac:dyDescent="0.2">
      <c r="E1484" s="244"/>
      <c r="F1484" s="189"/>
      <c r="G1484" s="259"/>
      <c r="H1484" s="259"/>
    </row>
    <row r="1485" spans="5:8" s="187" customFormat="1" x14ac:dyDescent="0.2">
      <c r="E1485" s="244"/>
      <c r="F1485" s="189"/>
      <c r="G1485" s="259"/>
      <c r="H1485" s="259"/>
    </row>
    <row r="1486" spans="5:8" s="187" customFormat="1" x14ac:dyDescent="0.2">
      <c r="E1486" s="244"/>
      <c r="F1486" s="189"/>
      <c r="G1486" s="259"/>
      <c r="H1486" s="259"/>
    </row>
    <row r="1487" spans="5:8" s="187" customFormat="1" x14ac:dyDescent="0.2">
      <c r="E1487" s="244"/>
      <c r="F1487" s="189"/>
      <c r="G1487" s="259"/>
      <c r="H1487" s="259"/>
    </row>
    <row r="1488" spans="5:8" s="187" customFormat="1" x14ac:dyDescent="0.2">
      <c r="E1488" s="244"/>
      <c r="F1488" s="189"/>
      <c r="G1488" s="259"/>
      <c r="H1488" s="259"/>
    </row>
    <row r="1489" spans="5:8" s="187" customFormat="1" x14ac:dyDescent="0.2">
      <c r="E1489" s="244"/>
      <c r="F1489" s="189"/>
      <c r="G1489" s="259"/>
      <c r="H1489" s="259"/>
    </row>
    <row r="1490" spans="5:8" s="187" customFormat="1" x14ac:dyDescent="0.2">
      <c r="E1490" s="244"/>
      <c r="F1490" s="189"/>
      <c r="G1490" s="259"/>
      <c r="H1490" s="259"/>
    </row>
    <row r="1491" spans="5:8" s="187" customFormat="1" x14ac:dyDescent="0.2">
      <c r="E1491" s="244"/>
      <c r="F1491" s="189"/>
      <c r="G1491" s="259"/>
      <c r="H1491" s="259"/>
    </row>
    <row r="1492" spans="5:8" s="187" customFormat="1" x14ac:dyDescent="0.2">
      <c r="E1492" s="244"/>
      <c r="F1492" s="189"/>
      <c r="G1492" s="259"/>
      <c r="H1492" s="259"/>
    </row>
    <row r="1493" spans="5:8" s="187" customFormat="1" x14ac:dyDescent="0.2">
      <c r="E1493" s="244"/>
      <c r="F1493" s="189"/>
      <c r="G1493" s="259"/>
      <c r="H1493" s="259"/>
    </row>
    <row r="1494" spans="5:8" s="187" customFormat="1" x14ac:dyDescent="0.2">
      <c r="E1494" s="244"/>
      <c r="F1494" s="189"/>
      <c r="G1494" s="259"/>
      <c r="H1494" s="259"/>
    </row>
    <row r="1495" spans="5:8" s="187" customFormat="1" x14ac:dyDescent="0.2">
      <c r="E1495" s="244"/>
      <c r="F1495" s="189"/>
      <c r="G1495" s="259"/>
      <c r="H1495" s="259"/>
    </row>
    <row r="1496" spans="5:8" s="187" customFormat="1" x14ac:dyDescent="0.2">
      <c r="E1496" s="244"/>
      <c r="F1496" s="189"/>
      <c r="G1496" s="259"/>
      <c r="H1496" s="259"/>
    </row>
    <row r="1497" spans="5:8" s="187" customFormat="1" x14ac:dyDescent="0.2">
      <c r="E1497" s="244"/>
      <c r="F1497" s="189"/>
      <c r="G1497" s="259"/>
      <c r="H1497" s="259"/>
    </row>
    <row r="1498" spans="5:8" s="187" customFormat="1" x14ac:dyDescent="0.2">
      <c r="E1498" s="244"/>
      <c r="F1498" s="189"/>
      <c r="G1498" s="259"/>
      <c r="H1498" s="259"/>
    </row>
    <row r="1499" spans="5:8" s="187" customFormat="1" x14ac:dyDescent="0.2">
      <c r="E1499" s="244"/>
      <c r="F1499" s="189"/>
      <c r="G1499" s="259"/>
      <c r="H1499" s="259"/>
    </row>
    <row r="1500" spans="5:8" s="187" customFormat="1" x14ac:dyDescent="0.2">
      <c r="E1500" s="244"/>
      <c r="F1500" s="189"/>
      <c r="G1500" s="259"/>
      <c r="H1500" s="259"/>
    </row>
    <row r="1501" spans="5:8" s="187" customFormat="1" x14ac:dyDescent="0.2">
      <c r="E1501" s="244"/>
      <c r="F1501" s="189"/>
      <c r="G1501" s="259"/>
      <c r="H1501" s="259"/>
    </row>
    <row r="1502" spans="5:8" s="187" customFormat="1" x14ac:dyDescent="0.2">
      <c r="E1502" s="244"/>
      <c r="F1502" s="189"/>
      <c r="G1502" s="259"/>
      <c r="H1502" s="259"/>
    </row>
    <row r="1503" spans="5:8" s="187" customFormat="1" x14ac:dyDescent="0.2">
      <c r="E1503" s="244"/>
      <c r="F1503" s="189"/>
      <c r="G1503" s="259"/>
      <c r="H1503" s="259"/>
    </row>
    <row r="1504" spans="5:8" s="187" customFormat="1" x14ac:dyDescent="0.2">
      <c r="E1504" s="244"/>
      <c r="F1504" s="189"/>
      <c r="G1504" s="259"/>
      <c r="H1504" s="259"/>
    </row>
    <row r="1505" spans="5:8" s="187" customFormat="1" x14ac:dyDescent="0.2">
      <c r="E1505" s="244"/>
      <c r="F1505" s="189"/>
      <c r="G1505" s="259"/>
      <c r="H1505" s="259"/>
    </row>
    <row r="1506" spans="5:8" s="187" customFormat="1" x14ac:dyDescent="0.2">
      <c r="E1506" s="244"/>
      <c r="F1506" s="189"/>
      <c r="G1506" s="259"/>
      <c r="H1506" s="259"/>
    </row>
    <row r="1507" spans="5:8" s="187" customFormat="1" x14ac:dyDescent="0.2">
      <c r="E1507" s="244"/>
      <c r="F1507" s="189"/>
      <c r="G1507" s="259"/>
      <c r="H1507" s="259"/>
    </row>
    <row r="1508" spans="5:8" s="187" customFormat="1" x14ac:dyDescent="0.2">
      <c r="E1508" s="244"/>
      <c r="F1508" s="189"/>
      <c r="G1508" s="259"/>
      <c r="H1508" s="259"/>
    </row>
    <row r="1509" spans="5:8" s="187" customFormat="1" x14ac:dyDescent="0.2">
      <c r="E1509" s="244"/>
      <c r="F1509" s="189"/>
      <c r="G1509" s="259"/>
      <c r="H1509" s="259"/>
    </row>
    <row r="1510" spans="5:8" s="187" customFormat="1" x14ac:dyDescent="0.2">
      <c r="E1510" s="244"/>
      <c r="F1510" s="189"/>
      <c r="G1510" s="259"/>
      <c r="H1510" s="259"/>
    </row>
    <row r="1511" spans="5:8" s="187" customFormat="1" x14ac:dyDescent="0.2">
      <c r="E1511" s="244"/>
      <c r="F1511" s="189"/>
      <c r="G1511" s="259"/>
      <c r="H1511" s="259"/>
    </row>
    <row r="1512" spans="5:8" s="187" customFormat="1" x14ac:dyDescent="0.2">
      <c r="E1512" s="244"/>
      <c r="F1512" s="189"/>
      <c r="G1512" s="259"/>
      <c r="H1512" s="259"/>
    </row>
    <row r="1513" spans="5:8" s="187" customFormat="1" x14ac:dyDescent="0.2">
      <c r="E1513" s="244"/>
      <c r="F1513" s="189"/>
      <c r="G1513" s="259"/>
      <c r="H1513" s="259"/>
    </row>
    <row r="1514" spans="5:8" s="187" customFormat="1" x14ac:dyDescent="0.2">
      <c r="E1514" s="244"/>
      <c r="F1514" s="189"/>
      <c r="G1514" s="259"/>
      <c r="H1514" s="259"/>
    </row>
    <row r="1515" spans="5:8" s="187" customFormat="1" x14ac:dyDescent="0.2">
      <c r="E1515" s="244"/>
      <c r="F1515" s="189"/>
      <c r="G1515" s="259"/>
      <c r="H1515" s="259"/>
    </row>
    <row r="1516" spans="5:8" s="187" customFormat="1" x14ac:dyDescent="0.2">
      <c r="E1516" s="244"/>
      <c r="F1516" s="189"/>
      <c r="G1516" s="259"/>
      <c r="H1516" s="259"/>
    </row>
    <row r="1517" spans="5:8" s="187" customFormat="1" x14ac:dyDescent="0.2">
      <c r="E1517" s="244"/>
      <c r="F1517" s="189"/>
      <c r="G1517" s="259"/>
      <c r="H1517" s="259"/>
    </row>
    <row r="1518" spans="5:8" s="187" customFormat="1" x14ac:dyDescent="0.2">
      <c r="E1518" s="244"/>
      <c r="F1518" s="189"/>
      <c r="G1518" s="259"/>
      <c r="H1518" s="259"/>
    </row>
    <row r="1519" spans="5:8" s="187" customFormat="1" x14ac:dyDescent="0.2">
      <c r="E1519" s="244"/>
      <c r="F1519" s="189"/>
      <c r="G1519" s="259"/>
      <c r="H1519" s="259"/>
    </row>
    <row r="1520" spans="5:8" s="187" customFormat="1" x14ac:dyDescent="0.2">
      <c r="E1520" s="244"/>
      <c r="F1520" s="189"/>
      <c r="G1520" s="259"/>
      <c r="H1520" s="259"/>
    </row>
    <row r="1521" spans="5:8" s="187" customFormat="1" x14ac:dyDescent="0.2">
      <c r="E1521" s="244"/>
      <c r="F1521" s="189"/>
      <c r="G1521" s="259"/>
      <c r="H1521" s="259"/>
    </row>
    <row r="1522" spans="5:8" s="187" customFormat="1" x14ac:dyDescent="0.2">
      <c r="E1522" s="244"/>
      <c r="F1522" s="189"/>
      <c r="G1522" s="259"/>
      <c r="H1522" s="259"/>
    </row>
    <row r="1523" spans="5:8" s="187" customFormat="1" x14ac:dyDescent="0.2">
      <c r="E1523" s="244"/>
      <c r="F1523" s="189"/>
      <c r="G1523" s="259"/>
      <c r="H1523" s="259"/>
    </row>
    <row r="1524" spans="5:8" s="187" customFormat="1" x14ac:dyDescent="0.2">
      <c r="E1524" s="244"/>
      <c r="F1524" s="189"/>
      <c r="G1524" s="259"/>
      <c r="H1524" s="259"/>
    </row>
    <row r="1525" spans="5:8" s="187" customFormat="1" x14ac:dyDescent="0.2">
      <c r="E1525" s="244"/>
      <c r="F1525" s="189"/>
      <c r="G1525" s="259"/>
      <c r="H1525" s="259"/>
    </row>
    <row r="1526" spans="5:8" s="187" customFormat="1" x14ac:dyDescent="0.2">
      <c r="E1526" s="244"/>
      <c r="F1526" s="189"/>
      <c r="G1526" s="259"/>
      <c r="H1526" s="259"/>
    </row>
    <row r="1527" spans="5:8" s="187" customFormat="1" x14ac:dyDescent="0.2">
      <c r="E1527" s="244"/>
      <c r="F1527" s="189"/>
      <c r="G1527" s="259"/>
      <c r="H1527" s="259"/>
    </row>
    <row r="1528" spans="5:8" s="187" customFormat="1" x14ac:dyDescent="0.2">
      <c r="E1528" s="244"/>
      <c r="F1528" s="189"/>
      <c r="G1528" s="259"/>
      <c r="H1528" s="259"/>
    </row>
    <row r="1529" spans="5:8" s="187" customFormat="1" x14ac:dyDescent="0.2">
      <c r="E1529" s="244"/>
      <c r="F1529" s="189"/>
      <c r="G1529" s="259"/>
      <c r="H1529" s="259"/>
    </row>
    <row r="1530" spans="5:8" s="187" customFormat="1" x14ac:dyDescent="0.2">
      <c r="E1530" s="244"/>
      <c r="F1530" s="189"/>
      <c r="G1530" s="259"/>
      <c r="H1530" s="259"/>
    </row>
    <row r="1531" spans="5:8" s="187" customFormat="1" x14ac:dyDescent="0.2">
      <c r="E1531" s="244"/>
      <c r="F1531" s="189"/>
      <c r="G1531" s="259"/>
      <c r="H1531" s="259"/>
    </row>
    <row r="1532" spans="5:8" s="187" customFormat="1" x14ac:dyDescent="0.2">
      <c r="E1532" s="244"/>
      <c r="F1532" s="189"/>
      <c r="G1532" s="259"/>
      <c r="H1532" s="259"/>
    </row>
    <row r="1533" spans="5:8" s="187" customFormat="1" x14ac:dyDescent="0.2">
      <c r="E1533" s="244"/>
      <c r="F1533" s="189"/>
      <c r="G1533" s="259"/>
      <c r="H1533" s="259"/>
    </row>
    <row r="1534" spans="5:8" s="187" customFormat="1" x14ac:dyDescent="0.2">
      <c r="E1534" s="244"/>
      <c r="F1534" s="189"/>
      <c r="G1534" s="259"/>
      <c r="H1534" s="259"/>
    </row>
    <row r="1535" spans="5:8" s="187" customFormat="1" x14ac:dyDescent="0.2">
      <c r="E1535" s="244"/>
      <c r="F1535" s="189"/>
      <c r="G1535" s="259"/>
      <c r="H1535" s="259"/>
    </row>
    <row r="1536" spans="5:8" s="187" customFormat="1" x14ac:dyDescent="0.2">
      <c r="E1536" s="244"/>
      <c r="F1536" s="189"/>
      <c r="G1536" s="259"/>
      <c r="H1536" s="259"/>
    </row>
    <row r="1537" spans="5:8" s="187" customFormat="1" x14ac:dyDescent="0.2">
      <c r="E1537" s="244"/>
      <c r="F1537" s="189"/>
      <c r="G1537" s="259"/>
      <c r="H1537" s="259"/>
    </row>
    <row r="1538" spans="5:8" s="187" customFormat="1" x14ac:dyDescent="0.2">
      <c r="E1538" s="244"/>
      <c r="F1538" s="189"/>
      <c r="G1538" s="259"/>
      <c r="H1538" s="259"/>
    </row>
    <row r="1539" spans="5:8" s="187" customFormat="1" x14ac:dyDescent="0.2">
      <c r="E1539" s="244"/>
      <c r="F1539" s="189"/>
      <c r="G1539" s="259"/>
      <c r="H1539" s="259"/>
    </row>
    <row r="1540" spans="5:8" s="187" customFormat="1" x14ac:dyDescent="0.2">
      <c r="E1540" s="244"/>
      <c r="F1540" s="189"/>
      <c r="G1540" s="259"/>
      <c r="H1540" s="259"/>
    </row>
    <row r="1541" spans="5:8" s="187" customFormat="1" x14ac:dyDescent="0.2">
      <c r="E1541" s="244"/>
      <c r="F1541" s="189"/>
      <c r="G1541" s="259"/>
      <c r="H1541" s="259"/>
    </row>
    <row r="1542" spans="5:8" s="187" customFormat="1" x14ac:dyDescent="0.2">
      <c r="E1542" s="244"/>
      <c r="F1542" s="189"/>
      <c r="G1542" s="259"/>
      <c r="H1542" s="259"/>
    </row>
    <row r="1543" spans="5:8" s="187" customFormat="1" x14ac:dyDescent="0.2">
      <c r="E1543" s="244"/>
      <c r="F1543" s="189"/>
      <c r="G1543" s="259"/>
      <c r="H1543" s="259"/>
    </row>
    <row r="1544" spans="5:8" s="187" customFormat="1" x14ac:dyDescent="0.2">
      <c r="E1544" s="244"/>
      <c r="F1544" s="189"/>
      <c r="G1544" s="259"/>
      <c r="H1544" s="259"/>
    </row>
    <row r="1545" spans="5:8" s="187" customFormat="1" x14ac:dyDescent="0.2">
      <c r="E1545" s="244"/>
      <c r="F1545" s="189"/>
      <c r="G1545" s="259"/>
      <c r="H1545" s="259"/>
    </row>
    <row r="1546" spans="5:8" s="187" customFormat="1" x14ac:dyDescent="0.2">
      <c r="E1546" s="244"/>
      <c r="F1546" s="189"/>
      <c r="G1546" s="259"/>
      <c r="H1546" s="259"/>
    </row>
    <row r="1547" spans="5:8" s="187" customFormat="1" x14ac:dyDescent="0.2">
      <c r="E1547" s="244"/>
      <c r="F1547" s="189"/>
      <c r="G1547" s="259"/>
      <c r="H1547" s="259"/>
    </row>
    <row r="1548" spans="5:8" s="187" customFormat="1" x14ac:dyDescent="0.2">
      <c r="E1548" s="244"/>
      <c r="F1548" s="189"/>
      <c r="G1548" s="259"/>
      <c r="H1548" s="259"/>
    </row>
    <row r="1549" spans="5:8" s="187" customFormat="1" x14ac:dyDescent="0.2">
      <c r="E1549" s="244"/>
      <c r="F1549" s="189"/>
      <c r="G1549" s="259"/>
      <c r="H1549" s="259"/>
    </row>
    <row r="1550" spans="5:8" s="187" customFormat="1" x14ac:dyDescent="0.2">
      <c r="E1550" s="244"/>
      <c r="F1550" s="189"/>
      <c r="G1550" s="259"/>
      <c r="H1550" s="259"/>
    </row>
    <row r="1551" spans="5:8" s="187" customFormat="1" x14ac:dyDescent="0.2">
      <c r="E1551" s="244"/>
      <c r="F1551" s="189"/>
      <c r="G1551" s="259"/>
      <c r="H1551" s="259"/>
    </row>
    <row r="1552" spans="5:8" s="187" customFormat="1" x14ac:dyDescent="0.2">
      <c r="E1552" s="244"/>
      <c r="F1552" s="189"/>
      <c r="G1552" s="259"/>
      <c r="H1552" s="259"/>
    </row>
    <row r="1553" spans="5:8" s="187" customFormat="1" x14ac:dyDescent="0.2">
      <c r="E1553" s="244"/>
      <c r="F1553" s="189"/>
      <c r="G1553" s="259"/>
      <c r="H1553" s="259"/>
    </row>
    <row r="1554" spans="5:8" s="187" customFormat="1" x14ac:dyDescent="0.2">
      <c r="E1554" s="244"/>
      <c r="F1554" s="189"/>
      <c r="G1554" s="259"/>
      <c r="H1554" s="259"/>
    </row>
    <row r="1555" spans="5:8" s="187" customFormat="1" x14ac:dyDescent="0.2">
      <c r="E1555" s="244"/>
      <c r="F1555" s="189"/>
      <c r="G1555" s="259"/>
      <c r="H1555" s="259"/>
    </row>
    <row r="1556" spans="5:8" s="187" customFormat="1" x14ac:dyDescent="0.2">
      <c r="E1556" s="244"/>
      <c r="F1556" s="189"/>
      <c r="G1556" s="259"/>
      <c r="H1556" s="259"/>
    </row>
    <row r="1557" spans="5:8" s="187" customFormat="1" x14ac:dyDescent="0.2">
      <c r="E1557" s="244"/>
      <c r="F1557" s="189"/>
      <c r="G1557" s="259"/>
      <c r="H1557" s="259"/>
    </row>
    <row r="1558" spans="5:8" s="187" customFormat="1" x14ac:dyDescent="0.2">
      <c r="E1558" s="244"/>
      <c r="F1558" s="189"/>
      <c r="G1558" s="259"/>
      <c r="H1558" s="259"/>
    </row>
    <row r="1559" spans="5:8" s="187" customFormat="1" x14ac:dyDescent="0.2">
      <c r="E1559" s="244"/>
      <c r="F1559" s="189"/>
      <c r="G1559" s="259"/>
      <c r="H1559" s="259"/>
    </row>
    <row r="1560" spans="5:8" s="187" customFormat="1" x14ac:dyDescent="0.2">
      <c r="E1560" s="244"/>
      <c r="F1560" s="189"/>
      <c r="G1560" s="259"/>
      <c r="H1560" s="259"/>
    </row>
    <row r="1561" spans="5:8" s="187" customFormat="1" x14ac:dyDescent="0.2">
      <c r="E1561" s="244"/>
      <c r="F1561" s="189"/>
      <c r="G1561" s="259"/>
      <c r="H1561" s="259"/>
    </row>
    <row r="1562" spans="5:8" s="187" customFormat="1" x14ac:dyDescent="0.2">
      <c r="E1562" s="244"/>
      <c r="F1562" s="189"/>
      <c r="G1562" s="259"/>
      <c r="H1562" s="259"/>
    </row>
    <row r="1563" spans="5:8" s="187" customFormat="1" x14ac:dyDescent="0.2">
      <c r="E1563" s="244"/>
      <c r="F1563" s="189"/>
      <c r="G1563" s="259"/>
      <c r="H1563" s="259"/>
    </row>
    <row r="1564" spans="5:8" s="187" customFormat="1" x14ac:dyDescent="0.2">
      <c r="E1564" s="244"/>
      <c r="F1564" s="189"/>
      <c r="G1564" s="259"/>
      <c r="H1564" s="259"/>
    </row>
    <row r="1565" spans="5:8" s="187" customFormat="1" x14ac:dyDescent="0.2">
      <c r="E1565" s="244"/>
      <c r="F1565" s="189"/>
      <c r="G1565" s="259"/>
      <c r="H1565" s="259"/>
    </row>
    <row r="1566" spans="5:8" s="187" customFormat="1" x14ac:dyDescent="0.2">
      <c r="E1566" s="244"/>
      <c r="F1566" s="189"/>
      <c r="G1566" s="259"/>
      <c r="H1566" s="259"/>
    </row>
    <row r="1567" spans="5:8" s="187" customFormat="1" x14ac:dyDescent="0.2">
      <c r="E1567" s="244"/>
      <c r="F1567" s="189"/>
      <c r="G1567" s="259"/>
      <c r="H1567" s="259"/>
    </row>
    <row r="1568" spans="5:8" s="187" customFormat="1" x14ac:dyDescent="0.2">
      <c r="E1568" s="244"/>
      <c r="F1568" s="189"/>
      <c r="G1568" s="259"/>
      <c r="H1568" s="259"/>
    </row>
    <row r="1569" spans="5:8" s="187" customFormat="1" x14ac:dyDescent="0.2">
      <c r="E1569" s="244"/>
      <c r="F1569" s="189"/>
      <c r="G1569" s="259"/>
      <c r="H1569" s="259"/>
    </row>
    <row r="1570" spans="5:8" s="187" customFormat="1" x14ac:dyDescent="0.2">
      <c r="E1570" s="244"/>
      <c r="F1570" s="189"/>
      <c r="G1570" s="259"/>
      <c r="H1570" s="259"/>
    </row>
    <row r="1571" spans="5:8" s="187" customFormat="1" x14ac:dyDescent="0.2">
      <c r="E1571" s="244"/>
      <c r="F1571" s="189"/>
      <c r="G1571" s="259"/>
      <c r="H1571" s="259"/>
    </row>
    <row r="1572" spans="5:8" s="187" customFormat="1" x14ac:dyDescent="0.2">
      <c r="E1572" s="244"/>
      <c r="F1572" s="189"/>
      <c r="G1572" s="259"/>
      <c r="H1572" s="259"/>
    </row>
    <row r="1573" spans="5:8" s="187" customFormat="1" x14ac:dyDescent="0.2">
      <c r="E1573" s="244"/>
      <c r="F1573" s="189"/>
      <c r="G1573" s="259"/>
      <c r="H1573" s="259"/>
    </row>
    <row r="1574" spans="5:8" s="187" customFormat="1" x14ac:dyDescent="0.2">
      <c r="E1574" s="244"/>
      <c r="F1574" s="189"/>
      <c r="G1574" s="259"/>
      <c r="H1574" s="259"/>
    </row>
    <row r="1575" spans="5:8" s="187" customFormat="1" x14ac:dyDescent="0.2">
      <c r="E1575" s="244"/>
      <c r="F1575" s="189"/>
      <c r="G1575" s="259"/>
      <c r="H1575" s="259"/>
    </row>
    <row r="1576" spans="5:8" s="187" customFormat="1" x14ac:dyDescent="0.2">
      <c r="E1576" s="244"/>
      <c r="F1576" s="189"/>
      <c r="G1576" s="259"/>
      <c r="H1576" s="259"/>
    </row>
    <row r="1577" spans="5:8" s="187" customFormat="1" x14ac:dyDescent="0.2">
      <c r="E1577" s="244"/>
      <c r="F1577" s="189"/>
      <c r="G1577" s="259"/>
      <c r="H1577" s="259"/>
    </row>
    <row r="1578" spans="5:8" s="187" customFormat="1" x14ac:dyDescent="0.2">
      <c r="E1578" s="244"/>
      <c r="F1578" s="189"/>
      <c r="G1578" s="259"/>
      <c r="H1578" s="259"/>
    </row>
    <row r="1579" spans="5:8" s="187" customFormat="1" x14ac:dyDescent="0.2">
      <c r="E1579" s="244"/>
      <c r="F1579" s="189"/>
      <c r="G1579" s="259"/>
      <c r="H1579" s="259"/>
    </row>
    <row r="1580" spans="5:8" s="187" customFormat="1" x14ac:dyDescent="0.2">
      <c r="E1580" s="244"/>
      <c r="F1580" s="189"/>
      <c r="G1580" s="259"/>
      <c r="H1580" s="259"/>
    </row>
    <row r="1581" spans="5:8" s="187" customFormat="1" x14ac:dyDescent="0.2">
      <c r="E1581" s="244"/>
      <c r="F1581" s="189"/>
      <c r="G1581" s="259"/>
      <c r="H1581" s="259"/>
    </row>
    <row r="1582" spans="5:8" s="187" customFormat="1" x14ac:dyDescent="0.2">
      <c r="E1582" s="244"/>
      <c r="F1582" s="189"/>
      <c r="G1582" s="259"/>
      <c r="H1582" s="259"/>
    </row>
    <row r="1583" spans="5:8" s="187" customFormat="1" x14ac:dyDescent="0.2">
      <c r="E1583" s="244"/>
      <c r="F1583" s="189"/>
      <c r="G1583" s="259"/>
      <c r="H1583" s="259"/>
    </row>
    <row r="1584" spans="5:8" s="187" customFormat="1" x14ac:dyDescent="0.2">
      <c r="E1584" s="244"/>
      <c r="F1584" s="189"/>
      <c r="G1584" s="259"/>
      <c r="H1584" s="259"/>
    </row>
    <row r="1585" spans="5:8" s="187" customFormat="1" x14ac:dyDescent="0.2">
      <c r="E1585" s="244"/>
      <c r="F1585" s="189"/>
      <c r="G1585" s="259"/>
      <c r="H1585" s="259"/>
    </row>
    <row r="1586" spans="5:8" s="187" customFormat="1" x14ac:dyDescent="0.2">
      <c r="E1586" s="244"/>
      <c r="F1586" s="189"/>
      <c r="G1586" s="259"/>
      <c r="H1586" s="259"/>
    </row>
    <row r="1587" spans="5:8" s="187" customFormat="1" x14ac:dyDescent="0.2">
      <c r="E1587" s="244"/>
      <c r="F1587" s="189"/>
      <c r="G1587" s="259"/>
      <c r="H1587" s="259"/>
    </row>
    <row r="1588" spans="5:8" s="187" customFormat="1" x14ac:dyDescent="0.2">
      <c r="E1588" s="244"/>
      <c r="F1588" s="189"/>
      <c r="G1588" s="259"/>
      <c r="H1588" s="259"/>
    </row>
    <row r="1589" spans="5:8" s="187" customFormat="1" x14ac:dyDescent="0.2">
      <c r="E1589" s="244"/>
      <c r="F1589" s="189"/>
      <c r="G1589" s="259"/>
      <c r="H1589" s="259"/>
    </row>
    <row r="1590" spans="5:8" s="187" customFormat="1" x14ac:dyDescent="0.2">
      <c r="E1590" s="244"/>
      <c r="F1590" s="189"/>
      <c r="G1590" s="259"/>
      <c r="H1590" s="259"/>
    </row>
    <row r="1591" spans="5:8" s="187" customFormat="1" x14ac:dyDescent="0.2">
      <c r="E1591" s="244"/>
      <c r="F1591" s="189"/>
      <c r="G1591" s="259"/>
      <c r="H1591" s="259"/>
    </row>
    <row r="1592" spans="5:8" s="187" customFormat="1" x14ac:dyDescent="0.2">
      <c r="E1592" s="244"/>
      <c r="F1592" s="189"/>
      <c r="G1592" s="259"/>
      <c r="H1592" s="259"/>
    </row>
    <row r="1593" spans="5:8" s="187" customFormat="1" x14ac:dyDescent="0.2">
      <c r="E1593" s="244"/>
      <c r="F1593" s="189"/>
      <c r="G1593" s="259"/>
      <c r="H1593" s="259"/>
    </row>
    <row r="1594" spans="5:8" s="187" customFormat="1" x14ac:dyDescent="0.2">
      <c r="E1594" s="244"/>
      <c r="F1594" s="189"/>
      <c r="G1594" s="259"/>
      <c r="H1594" s="259"/>
    </row>
    <row r="1595" spans="5:8" s="187" customFormat="1" x14ac:dyDescent="0.2">
      <c r="E1595" s="244"/>
      <c r="F1595" s="189"/>
      <c r="G1595" s="259"/>
      <c r="H1595" s="259"/>
    </row>
    <row r="1596" spans="5:8" s="187" customFormat="1" x14ac:dyDescent="0.2">
      <c r="E1596" s="244"/>
      <c r="F1596" s="189"/>
      <c r="G1596" s="259"/>
      <c r="H1596" s="259"/>
    </row>
    <row r="1597" spans="5:8" s="187" customFormat="1" x14ac:dyDescent="0.2">
      <c r="E1597" s="244"/>
      <c r="F1597" s="189"/>
      <c r="G1597" s="259"/>
      <c r="H1597" s="259"/>
    </row>
    <row r="1598" spans="5:8" s="187" customFormat="1" x14ac:dyDescent="0.2">
      <c r="E1598" s="244"/>
      <c r="F1598" s="189"/>
      <c r="G1598" s="259"/>
      <c r="H1598" s="259"/>
    </row>
    <row r="1599" spans="5:8" s="187" customFormat="1" x14ac:dyDescent="0.2">
      <c r="E1599" s="244"/>
      <c r="F1599" s="189"/>
      <c r="G1599" s="259"/>
      <c r="H1599" s="259"/>
    </row>
    <row r="1600" spans="5:8" s="187" customFormat="1" x14ac:dyDescent="0.2">
      <c r="E1600" s="244"/>
      <c r="F1600" s="189"/>
      <c r="G1600" s="259"/>
      <c r="H1600" s="259"/>
    </row>
    <row r="1601" spans="5:8" s="187" customFormat="1" x14ac:dyDescent="0.2">
      <c r="E1601" s="244"/>
      <c r="F1601" s="189"/>
      <c r="G1601" s="259"/>
      <c r="H1601" s="259"/>
    </row>
    <row r="1602" spans="5:8" s="187" customFormat="1" x14ac:dyDescent="0.2">
      <c r="E1602" s="244"/>
      <c r="F1602" s="189"/>
      <c r="G1602" s="259"/>
      <c r="H1602" s="259"/>
    </row>
    <row r="1603" spans="5:8" s="187" customFormat="1" x14ac:dyDescent="0.2">
      <c r="E1603" s="244"/>
      <c r="F1603" s="189"/>
      <c r="G1603" s="259"/>
      <c r="H1603" s="259"/>
    </row>
    <row r="1604" spans="5:8" s="187" customFormat="1" x14ac:dyDescent="0.2">
      <c r="E1604" s="244"/>
      <c r="F1604" s="189"/>
      <c r="G1604" s="259"/>
      <c r="H1604" s="259"/>
    </row>
    <row r="1605" spans="5:8" s="187" customFormat="1" x14ac:dyDescent="0.2">
      <c r="E1605" s="244"/>
      <c r="F1605" s="189"/>
      <c r="G1605" s="259"/>
      <c r="H1605" s="259"/>
    </row>
    <row r="1606" spans="5:8" s="187" customFormat="1" x14ac:dyDescent="0.2">
      <c r="E1606" s="244"/>
      <c r="F1606" s="189"/>
      <c r="G1606" s="259"/>
      <c r="H1606" s="259"/>
    </row>
    <row r="1607" spans="5:8" s="187" customFormat="1" x14ac:dyDescent="0.2">
      <c r="E1607" s="244"/>
      <c r="F1607" s="189"/>
      <c r="G1607" s="259"/>
      <c r="H1607" s="259"/>
    </row>
    <row r="1608" spans="5:8" s="187" customFormat="1" x14ac:dyDescent="0.2">
      <c r="E1608" s="244"/>
      <c r="F1608" s="189"/>
      <c r="G1608" s="259"/>
      <c r="H1608" s="259"/>
    </row>
    <row r="1609" spans="5:8" s="187" customFormat="1" x14ac:dyDescent="0.2">
      <c r="E1609" s="244"/>
      <c r="F1609" s="189"/>
      <c r="G1609" s="259"/>
      <c r="H1609" s="259"/>
    </row>
    <row r="1610" spans="5:8" s="187" customFormat="1" x14ac:dyDescent="0.2">
      <c r="E1610" s="244"/>
      <c r="F1610" s="189"/>
      <c r="G1610" s="259"/>
      <c r="H1610" s="259"/>
    </row>
    <row r="1611" spans="5:8" s="187" customFormat="1" x14ac:dyDescent="0.2">
      <c r="E1611" s="244"/>
      <c r="F1611" s="189"/>
      <c r="G1611" s="259"/>
      <c r="H1611" s="259"/>
    </row>
    <row r="1612" spans="5:8" s="187" customFormat="1" x14ac:dyDescent="0.2">
      <c r="E1612" s="244"/>
      <c r="F1612" s="189"/>
      <c r="G1612" s="259"/>
      <c r="H1612" s="259"/>
    </row>
    <row r="1613" spans="5:8" s="187" customFormat="1" x14ac:dyDescent="0.2">
      <c r="E1613" s="244"/>
      <c r="F1613" s="189"/>
      <c r="G1613" s="259"/>
      <c r="H1613" s="259"/>
    </row>
    <row r="1614" spans="5:8" s="187" customFormat="1" x14ac:dyDescent="0.2">
      <c r="E1614" s="244"/>
      <c r="F1614" s="189"/>
      <c r="G1614" s="259"/>
      <c r="H1614" s="259"/>
    </row>
    <row r="1615" spans="5:8" s="187" customFormat="1" x14ac:dyDescent="0.2">
      <c r="E1615" s="244"/>
      <c r="F1615" s="189"/>
      <c r="G1615" s="259"/>
      <c r="H1615" s="259"/>
    </row>
    <row r="1616" spans="5:8" s="187" customFormat="1" x14ac:dyDescent="0.2">
      <c r="E1616" s="244"/>
      <c r="F1616" s="189"/>
      <c r="G1616" s="259"/>
      <c r="H1616" s="259"/>
    </row>
    <row r="1617" spans="5:8" s="187" customFormat="1" x14ac:dyDescent="0.2">
      <c r="E1617" s="244"/>
      <c r="F1617" s="189"/>
      <c r="G1617" s="259"/>
      <c r="H1617" s="259"/>
    </row>
    <row r="1618" spans="5:8" s="187" customFormat="1" x14ac:dyDescent="0.2">
      <c r="E1618" s="244"/>
      <c r="F1618" s="189"/>
      <c r="G1618" s="259"/>
      <c r="H1618" s="259"/>
    </row>
    <row r="1619" spans="5:8" s="187" customFormat="1" x14ac:dyDescent="0.2">
      <c r="E1619" s="244"/>
      <c r="F1619" s="189"/>
      <c r="G1619" s="259"/>
      <c r="H1619" s="259"/>
    </row>
    <row r="1620" spans="5:8" s="187" customFormat="1" x14ac:dyDescent="0.2">
      <c r="E1620" s="244"/>
      <c r="F1620" s="189"/>
      <c r="G1620" s="259"/>
      <c r="H1620" s="259"/>
    </row>
    <row r="1621" spans="5:8" s="187" customFormat="1" x14ac:dyDescent="0.2">
      <c r="E1621" s="244"/>
      <c r="F1621" s="189"/>
      <c r="G1621" s="259"/>
      <c r="H1621" s="259"/>
    </row>
    <row r="1622" spans="5:8" s="187" customFormat="1" x14ac:dyDescent="0.2">
      <c r="E1622" s="244"/>
      <c r="F1622" s="189"/>
      <c r="G1622" s="259"/>
      <c r="H1622" s="259"/>
    </row>
    <row r="1623" spans="5:8" s="187" customFormat="1" x14ac:dyDescent="0.2">
      <c r="E1623" s="244"/>
      <c r="F1623" s="189"/>
      <c r="G1623" s="259"/>
      <c r="H1623" s="259"/>
    </row>
    <row r="1624" spans="5:8" s="187" customFormat="1" x14ac:dyDescent="0.2">
      <c r="E1624" s="244"/>
      <c r="F1624" s="189"/>
      <c r="G1624" s="259"/>
      <c r="H1624" s="259"/>
    </row>
    <row r="1625" spans="5:8" s="187" customFormat="1" x14ac:dyDescent="0.2">
      <c r="E1625" s="244"/>
      <c r="F1625" s="189"/>
      <c r="G1625" s="259"/>
      <c r="H1625" s="259"/>
    </row>
    <row r="1626" spans="5:8" s="187" customFormat="1" x14ac:dyDescent="0.2">
      <c r="E1626" s="244"/>
      <c r="F1626" s="189"/>
      <c r="G1626" s="259"/>
      <c r="H1626" s="259"/>
    </row>
    <row r="1627" spans="5:8" s="187" customFormat="1" x14ac:dyDescent="0.2">
      <c r="E1627" s="244"/>
      <c r="F1627" s="189"/>
      <c r="G1627" s="259"/>
      <c r="H1627" s="259"/>
    </row>
    <row r="1628" spans="5:8" s="187" customFormat="1" x14ac:dyDescent="0.2">
      <c r="E1628" s="244"/>
      <c r="F1628" s="189"/>
      <c r="G1628" s="259"/>
      <c r="H1628" s="259"/>
    </row>
    <row r="1629" spans="5:8" s="187" customFormat="1" x14ac:dyDescent="0.2">
      <c r="E1629" s="244"/>
      <c r="F1629" s="189"/>
      <c r="G1629" s="259"/>
      <c r="H1629" s="259"/>
    </row>
    <row r="1630" spans="5:8" s="187" customFormat="1" x14ac:dyDescent="0.2">
      <c r="E1630" s="244"/>
      <c r="F1630" s="189"/>
      <c r="G1630" s="259"/>
      <c r="H1630" s="259"/>
    </row>
    <row r="1631" spans="5:8" s="187" customFormat="1" x14ac:dyDescent="0.2">
      <c r="E1631" s="244"/>
      <c r="F1631" s="189"/>
      <c r="G1631" s="259"/>
      <c r="H1631" s="259"/>
    </row>
    <row r="1632" spans="5:8" s="187" customFormat="1" x14ac:dyDescent="0.2">
      <c r="E1632" s="244"/>
      <c r="F1632" s="189"/>
      <c r="G1632" s="259"/>
      <c r="H1632" s="259"/>
    </row>
    <row r="1633" spans="5:8" s="187" customFormat="1" x14ac:dyDescent="0.2">
      <c r="E1633" s="244"/>
      <c r="F1633" s="189"/>
      <c r="G1633" s="259"/>
      <c r="H1633" s="259"/>
    </row>
    <row r="1634" spans="5:8" s="187" customFormat="1" x14ac:dyDescent="0.2">
      <c r="E1634" s="244"/>
      <c r="F1634" s="189"/>
      <c r="G1634" s="259"/>
      <c r="H1634" s="259"/>
    </row>
    <row r="1635" spans="5:8" s="187" customFormat="1" x14ac:dyDescent="0.2">
      <c r="E1635" s="244"/>
      <c r="F1635" s="189"/>
      <c r="G1635" s="259"/>
      <c r="H1635" s="259"/>
    </row>
    <row r="1636" spans="5:8" s="187" customFormat="1" x14ac:dyDescent="0.2">
      <c r="E1636" s="244"/>
      <c r="F1636" s="189"/>
      <c r="G1636" s="259"/>
      <c r="H1636" s="259"/>
    </row>
    <row r="1637" spans="5:8" s="187" customFormat="1" x14ac:dyDescent="0.2">
      <c r="E1637" s="244"/>
      <c r="F1637" s="189"/>
      <c r="G1637" s="259"/>
      <c r="H1637" s="259"/>
    </row>
    <row r="1638" spans="5:8" s="187" customFormat="1" x14ac:dyDescent="0.2">
      <c r="E1638" s="244"/>
      <c r="F1638" s="189"/>
      <c r="G1638" s="259"/>
      <c r="H1638" s="259"/>
    </row>
    <row r="1639" spans="5:8" s="187" customFormat="1" x14ac:dyDescent="0.2">
      <c r="E1639" s="244"/>
      <c r="F1639" s="189"/>
      <c r="G1639" s="259"/>
      <c r="H1639" s="259"/>
    </row>
    <row r="1640" spans="5:8" s="187" customFormat="1" x14ac:dyDescent="0.2">
      <c r="E1640" s="244"/>
      <c r="F1640" s="189"/>
      <c r="G1640" s="259"/>
      <c r="H1640" s="259"/>
    </row>
    <row r="1641" spans="5:8" s="187" customFormat="1" x14ac:dyDescent="0.2">
      <c r="E1641" s="244"/>
      <c r="F1641" s="189"/>
      <c r="G1641" s="259"/>
      <c r="H1641" s="259"/>
    </row>
    <row r="1642" spans="5:8" s="187" customFormat="1" x14ac:dyDescent="0.2">
      <c r="E1642" s="244"/>
      <c r="F1642" s="189"/>
      <c r="G1642" s="259"/>
      <c r="H1642" s="259"/>
    </row>
    <row r="1643" spans="5:8" s="187" customFormat="1" x14ac:dyDescent="0.2">
      <c r="E1643" s="244"/>
      <c r="F1643" s="189"/>
      <c r="G1643" s="259"/>
      <c r="H1643" s="259"/>
    </row>
    <row r="1644" spans="5:8" s="187" customFormat="1" x14ac:dyDescent="0.2">
      <c r="E1644" s="244"/>
      <c r="F1644" s="189"/>
      <c r="G1644" s="259"/>
      <c r="H1644" s="259"/>
    </row>
    <row r="1645" spans="5:8" s="187" customFormat="1" x14ac:dyDescent="0.2">
      <c r="E1645" s="244"/>
      <c r="F1645" s="189"/>
      <c r="G1645" s="259"/>
      <c r="H1645" s="259"/>
    </row>
    <row r="1646" spans="5:8" s="187" customFormat="1" x14ac:dyDescent="0.2">
      <c r="E1646" s="244"/>
      <c r="F1646" s="189"/>
      <c r="G1646" s="259"/>
      <c r="H1646" s="259"/>
    </row>
    <row r="1647" spans="5:8" s="187" customFormat="1" x14ac:dyDescent="0.2">
      <c r="E1647" s="244"/>
      <c r="F1647" s="189"/>
      <c r="G1647" s="259"/>
      <c r="H1647" s="259"/>
    </row>
    <row r="1648" spans="5:8" s="187" customFormat="1" x14ac:dyDescent="0.2">
      <c r="E1648" s="244"/>
      <c r="F1648" s="189"/>
      <c r="G1648" s="259"/>
      <c r="H1648" s="259"/>
    </row>
    <row r="1649" spans="5:8" s="187" customFormat="1" x14ac:dyDescent="0.2">
      <c r="E1649" s="244"/>
      <c r="F1649" s="189"/>
      <c r="G1649" s="259"/>
      <c r="H1649" s="259"/>
    </row>
    <row r="1650" spans="5:8" s="187" customFormat="1" x14ac:dyDescent="0.2">
      <c r="E1650" s="244"/>
      <c r="F1650" s="189"/>
      <c r="G1650" s="259"/>
      <c r="H1650" s="259"/>
    </row>
    <row r="1651" spans="5:8" s="187" customFormat="1" x14ac:dyDescent="0.2">
      <c r="E1651" s="244"/>
      <c r="F1651" s="189"/>
      <c r="G1651" s="259"/>
      <c r="H1651" s="259"/>
    </row>
    <row r="1652" spans="5:8" s="187" customFormat="1" x14ac:dyDescent="0.2">
      <c r="E1652" s="244"/>
      <c r="F1652" s="189"/>
      <c r="G1652" s="259"/>
      <c r="H1652" s="259"/>
    </row>
    <row r="1653" spans="5:8" s="187" customFormat="1" x14ac:dyDescent="0.2">
      <c r="E1653" s="244"/>
      <c r="F1653" s="189"/>
      <c r="G1653" s="259"/>
      <c r="H1653" s="259"/>
    </row>
    <row r="1654" spans="5:8" s="187" customFormat="1" x14ac:dyDescent="0.2">
      <c r="E1654" s="244"/>
      <c r="F1654" s="189"/>
      <c r="G1654" s="259"/>
      <c r="H1654" s="259"/>
    </row>
    <row r="1655" spans="5:8" s="187" customFormat="1" x14ac:dyDescent="0.2">
      <c r="E1655" s="244"/>
      <c r="F1655" s="189"/>
      <c r="G1655" s="259"/>
      <c r="H1655" s="259"/>
    </row>
    <row r="1656" spans="5:8" s="187" customFormat="1" x14ac:dyDescent="0.2">
      <c r="E1656" s="244"/>
      <c r="F1656" s="189"/>
      <c r="G1656" s="259"/>
      <c r="H1656" s="259"/>
    </row>
    <row r="1657" spans="5:8" s="187" customFormat="1" x14ac:dyDescent="0.2">
      <c r="E1657" s="244"/>
      <c r="F1657" s="189"/>
      <c r="G1657" s="259"/>
      <c r="H1657" s="259"/>
    </row>
    <row r="1658" spans="5:8" s="187" customFormat="1" x14ac:dyDescent="0.2">
      <c r="E1658" s="244"/>
      <c r="F1658" s="189"/>
      <c r="G1658" s="259"/>
      <c r="H1658" s="259"/>
    </row>
    <row r="1659" spans="5:8" s="187" customFormat="1" x14ac:dyDescent="0.2">
      <c r="E1659" s="244"/>
      <c r="F1659" s="189"/>
      <c r="G1659" s="259"/>
      <c r="H1659" s="259"/>
    </row>
    <row r="1660" spans="5:8" s="187" customFormat="1" x14ac:dyDescent="0.2">
      <c r="E1660" s="244"/>
      <c r="F1660" s="189"/>
      <c r="G1660" s="259"/>
      <c r="H1660" s="259"/>
    </row>
    <row r="1661" spans="5:8" s="187" customFormat="1" x14ac:dyDescent="0.2">
      <c r="E1661" s="244"/>
      <c r="F1661" s="189"/>
      <c r="G1661" s="259"/>
      <c r="H1661" s="259"/>
    </row>
    <row r="1662" spans="5:8" s="187" customFormat="1" x14ac:dyDescent="0.2">
      <c r="E1662" s="244"/>
      <c r="F1662" s="189"/>
      <c r="G1662" s="259"/>
      <c r="H1662" s="259"/>
    </row>
    <row r="1663" spans="5:8" s="187" customFormat="1" x14ac:dyDescent="0.2">
      <c r="E1663" s="244"/>
      <c r="F1663" s="189"/>
      <c r="G1663" s="259"/>
      <c r="H1663" s="259"/>
    </row>
    <row r="1664" spans="5:8" s="187" customFormat="1" x14ac:dyDescent="0.2">
      <c r="E1664" s="244"/>
      <c r="F1664" s="189"/>
      <c r="G1664" s="259"/>
      <c r="H1664" s="259"/>
    </row>
    <row r="1665" spans="5:8" s="187" customFormat="1" x14ac:dyDescent="0.2">
      <c r="E1665" s="244"/>
      <c r="F1665" s="189"/>
      <c r="G1665" s="259"/>
      <c r="H1665" s="259"/>
    </row>
    <row r="1666" spans="5:8" s="187" customFormat="1" x14ac:dyDescent="0.2">
      <c r="E1666" s="244"/>
      <c r="F1666" s="189"/>
      <c r="G1666" s="259"/>
      <c r="H1666" s="259"/>
    </row>
    <row r="1667" spans="5:8" s="187" customFormat="1" x14ac:dyDescent="0.2">
      <c r="E1667" s="244"/>
      <c r="F1667" s="189"/>
      <c r="G1667" s="259"/>
      <c r="H1667" s="259"/>
    </row>
    <row r="1668" spans="5:8" s="187" customFormat="1" x14ac:dyDescent="0.2">
      <c r="E1668" s="244"/>
      <c r="F1668" s="189"/>
      <c r="G1668" s="259"/>
      <c r="H1668" s="259"/>
    </row>
    <row r="1669" spans="5:8" s="187" customFormat="1" x14ac:dyDescent="0.2">
      <c r="E1669" s="244"/>
      <c r="F1669" s="189"/>
      <c r="G1669" s="259"/>
      <c r="H1669" s="259"/>
    </row>
    <row r="1670" spans="5:8" s="187" customFormat="1" x14ac:dyDescent="0.2">
      <c r="E1670" s="244"/>
      <c r="F1670" s="189"/>
      <c r="G1670" s="259"/>
      <c r="H1670" s="259"/>
    </row>
    <row r="1671" spans="5:8" s="187" customFormat="1" x14ac:dyDescent="0.2">
      <c r="E1671" s="244"/>
      <c r="F1671" s="189"/>
      <c r="G1671" s="259"/>
      <c r="H1671" s="259"/>
    </row>
    <row r="1672" spans="5:8" s="187" customFormat="1" x14ac:dyDescent="0.2">
      <c r="E1672" s="244"/>
      <c r="F1672" s="189"/>
      <c r="G1672" s="259"/>
      <c r="H1672" s="259"/>
    </row>
    <row r="1673" spans="5:8" s="187" customFormat="1" x14ac:dyDescent="0.2">
      <c r="E1673" s="244"/>
      <c r="F1673" s="189"/>
      <c r="G1673" s="259"/>
      <c r="H1673" s="259"/>
    </row>
    <row r="1674" spans="5:8" s="187" customFormat="1" x14ac:dyDescent="0.2">
      <c r="E1674" s="244"/>
      <c r="F1674" s="189"/>
      <c r="G1674" s="259"/>
      <c r="H1674" s="259"/>
    </row>
    <row r="1675" spans="5:8" s="187" customFormat="1" x14ac:dyDescent="0.2">
      <c r="E1675" s="244"/>
      <c r="F1675" s="189"/>
      <c r="G1675" s="259"/>
      <c r="H1675" s="259"/>
    </row>
    <row r="1676" spans="5:8" s="187" customFormat="1" x14ac:dyDescent="0.2">
      <c r="E1676" s="244"/>
      <c r="F1676" s="189"/>
      <c r="G1676" s="259"/>
      <c r="H1676" s="259"/>
    </row>
    <row r="1677" spans="5:8" s="187" customFormat="1" x14ac:dyDescent="0.2">
      <c r="E1677" s="244"/>
      <c r="F1677" s="189"/>
      <c r="G1677" s="259"/>
      <c r="H1677" s="259"/>
    </row>
    <row r="1678" spans="5:8" s="187" customFormat="1" x14ac:dyDescent="0.2">
      <c r="E1678" s="244"/>
      <c r="F1678" s="189"/>
      <c r="G1678" s="259"/>
      <c r="H1678" s="259"/>
    </row>
    <row r="1679" spans="5:8" s="187" customFormat="1" x14ac:dyDescent="0.2">
      <c r="E1679" s="244"/>
      <c r="F1679" s="189"/>
      <c r="G1679" s="259"/>
      <c r="H1679" s="259"/>
    </row>
    <row r="1680" spans="5:8" s="187" customFormat="1" x14ac:dyDescent="0.2">
      <c r="E1680" s="244"/>
      <c r="F1680" s="189"/>
      <c r="G1680" s="259"/>
      <c r="H1680" s="259"/>
    </row>
    <row r="1681" spans="5:8" s="187" customFormat="1" x14ac:dyDescent="0.2">
      <c r="E1681" s="244"/>
      <c r="F1681" s="189"/>
      <c r="G1681" s="259"/>
      <c r="H1681" s="259"/>
    </row>
    <row r="1682" spans="5:8" s="187" customFormat="1" x14ac:dyDescent="0.2">
      <c r="E1682" s="244"/>
      <c r="F1682" s="189"/>
      <c r="G1682" s="259"/>
      <c r="H1682" s="259"/>
    </row>
    <row r="1683" spans="5:8" s="187" customFormat="1" x14ac:dyDescent="0.2">
      <c r="E1683" s="244"/>
      <c r="F1683" s="189"/>
      <c r="G1683" s="259"/>
      <c r="H1683" s="259"/>
    </row>
    <row r="1684" spans="5:8" s="187" customFormat="1" x14ac:dyDescent="0.2">
      <c r="E1684" s="244"/>
      <c r="F1684" s="189"/>
      <c r="G1684" s="259"/>
      <c r="H1684" s="259"/>
    </row>
    <row r="1685" spans="5:8" s="187" customFormat="1" x14ac:dyDescent="0.2">
      <c r="E1685" s="244"/>
      <c r="F1685" s="189"/>
      <c r="G1685" s="259"/>
      <c r="H1685" s="259"/>
    </row>
    <row r="1686" spans="5:8" s="187" customFormat="1" x14ac:dyDescent="0.2">
      <c r="E1686" s="244"/>
      <c r="F1686" s="189"/>
      <c r="G1686" s="259"/>
      <c r="H1686" s="259"/>
    </row>
    <row r="1687" spans="5:8" s="187" customFormat="1" x14ac:dyDescent="0.2">
      <c r="E1687" s="244"/>
      <c r="F1687" s="189"/>
      <c r="G1687" s="259"/>
      <c r="H1687" s="259"/>
    </row>
    <row r="1688" spans="5:8" s="187" customFormat="1" x14ac:dyDescent="0.2">
      <c r="E1688" s="244"/>
      <c r="F1688" s="189"/>
      <c r="G1688" s="259"/>
      <c r="H1688" s="259"/>
    </row>
    <row r="1689" spans="5:8" s="187" customFormat="1" x14ac:dyDescent="0.2">
      <c r="E1689" s="244"/>
      <c r="F1689" s="189"/>
      <c r="G1689" s="259"/>
      <c r="H1689" s="259"/>
    </row>
    <row r="1690" spans="5:8" s="187" customFormat="1" x14ac:dyDescent="0.2">
      <c r="E1690" s="244"/>
      <c r="F1690" s="189"/>
      <c r="G1690" s="259"/>
      <c r="H1690" s="259"/>
    </row>
    <row r="1691" spans="5:8" s="187" customFormat="1" x14ac:dyDescent="0.2">
      <c r="E1691" s="244"/>
      <c r="F1691" s="189"/>
      <c r="G1691" s="259"/>
      <c r="H1691" s="259"/>
    </row>
    <row r="1692" spans="5:8" s="187" customFormat="1" x14ac:dyDescent="0.2">
      <c r="E1692" s="244"/>
      <c r="F1692" s="189"/>
      <c r="G1692" s="259"/>
      <c r="H1692" s="259"/>
    </row>
    <row r="1693" spans="5:8" s="187" customFormat="1" x14ac:dyDescent="0.2">
      <c r="E1693" s="244"/>
      <c r="F1693" s="189"/>
      <c r="G1693" s="259"/>
      <c r="H1693" s="259"/>
    </row>
    <row r="1694" spans="5:8" s="187" customFormat="1" x14ac:dyDescent="0.2">
      <c r="E1694" s="244"/>
      <c r="F1694" s="189"/>
      <c r="G1694" s="259"/>
      <c r="H1694" s="259"/>
    </row>
    <row r="1695" spans="5:8" s="187" customFormat="1" x14ac:dyDescent="0.2">
      <c r="E1695" s="244"/>
      <c r="F1695" s="189"/>
      <c r="G1695" s="259"/>
      <c r="H1695" s="259"/>
    </row>
    <row r="1696" spans="5:8" s="187" customFormat="1" x14ac:dyDescent="0.2">
      <c r="E1696" s="244"/>
      <c r="F1696" s="189"/>
      <c r="G1696" s="259"/>
      <c r="H1696" s="259"/>
    </row>
    <row r="1697" spans="5:8" s="187" customFormat="1" x14ac:dyDescent="0.2">
      <c r="E1697" s="244"/>
      <c r="F1697" s="189"/>
      <c r="G1697" s="259"/>
      <c r="H1697" s="259"/>
    </row>
    <row r="1698" spans="5:8" s="187" customFormat="1" x14ac:dyDescent="0.2">
      <c r="E1698" s="244"/>
      <c r="F1698" s="189"/>
      <c r="G1698" s="259"/>
      <c r="H1698" s="259"/>
    </row>
    <row r="1699" spans="5:8" s="187" customFormat="1" x14ac:dyDescent="0.2">
      <c r="E1699" s="244"/>
      <c r="F1699" s="189"/>
      <c r="G1699" s="259"/>
      <c r="H1699" s="259"/>
    </row>
    <row r="1700" spans="5:8" s="187" customFormat="1" x14ac:dyDescent="0.2">
      <c r="E1700" s="244"/>
      <c r="F1700" s="189"/>
      <c r="G1700" s="259"/>
      <c r="H1700" s="259"/>
    </row>
    <row r="1701" spans="5:8" s="187" customFormat="1" x14ac:dyDescent="0.2">
      <c r="E1701" s="244"/>
      <c r="F1701" s="189"/>
      <c r="G1701" s="259"/>
      <c r="H1701" s="259"/>
    </row>
    <row r="1702" spans="5:8" s="187" customFormat="1" x14ac:dyDescent="0.2">
      <c r="E1702" s="244"/>
      <c r="F1702" s="189"/>
      <c r="G1702" s="259"/>
      <c r="H1702" s="259"/>
    </row>
    <row r="1703" spans="5:8" s="187" customFormat="1" x14ac:dyDescent="0.2">
      <c r="E1703" s="244"/>
      <c r="F1703" s="189"/>
      <c r="G1703" s="259"/>
      <c r="H1703" s="259"/>
    </row>
    <row r="1704" spans="5:8" s="187" customFormat="1" x14ac:dyDescent="0.2">
      <c r="E1704" s="244"/>
      <c r="F1704" s="189"/>
      <c r="G1704" s="259"/>
      <c r="H1704" s="259"/>
    </row>
    <row r="1705" spans="5:8" s="187" customFormat="1" x14ac:dyDescent="0.2">
      <c r="E1705" s="244"/>
      <c r="F1705" s="189"/>
      <c r="G1705" s="259"/>
      <c r="H1705" s="259"/>
    </row>
    <row r="1706" spans="5:8" s="187" customFormat="1" x14ac:dyDescent="0.2">
      <c r="E1706" s="244"/>
      <c r="F1706" s="189"/>
      <c r="G1706" s="259"/>
      <c r="H1706" s="259"/>
    </row>
    <row r="1707" spans="5:8" s="187" customFormat="1" x14ac:dyDescent="0.2">
      <c r="E1707" s="244"/>
      <c r="F1707" s="189"/>
      <c r="G1707" s="259"/>
      <c r="H1707" s="259"/>
    </row>
    <row r="1708" spans="5:8" s="187" customFormat="1" x14ac:dyDescent="0.2">
      <c r="E1708" s="244"/>
      <c r="F1708" s="189"/>
      <c r="G1708" s="259"/>
      <c r="H1708" s="259"/>
    </row>
    <row r="1709" spans="5:8" s="187" customFormat="1" x14ac:dyDescent="0.2">
      <c r="E1709" s="244"/>
      <c r="F1709" s="189"/>
      <c r="G1709" s="259"/>
      <c r="H1709" s="259"/>
    </row>
    <row r="1710" spans="5:8" s="187" customFormat="1" x14ac:dyDescent="0.2">
      <c r="E1710" s="244"/>
      <c r="F1710" s="189"/>
      <c r="G1710" s="259"/>
      <c r="H1710" s="259"/>
    </row>
    <row r="1711" spans="5:8" s="187" customFormat="1" x14ac:dyDescent="0.2">
      <c r="E1711" s="244"/>
      <c r="F1711" s="189"/>
      <c r="G1711" s="259"/>
      <c r="H1711" s="259"/>
    </row>
    <row r="1712" spans="5:8" s="187" customFormat="1" x14ac:dyDescent="0.2">
      <c r="E1712" s="244"/>
      <c r="F1712" s="189"/>
      <c r="G1712" s="259"/>
      <c r="H1712" s="259"/>
    </row>
    <row r="1713" spans="5:8" s="187" customFormat="1" x14ac:dyDescent="0.2">
      <c r="E1713" s="244"/>
      <c r="F1713" s="189"/>
      <c r="G1713" s="259"/>
      <c r="H1713" s="259"/>
    </row>
    <row r="1714" spans="5:8" s="187" customFormat="1" x14ac:dyDescent="0.2">
      <c r="E1714" s="244"/>
      <c r="F1714" s="189"/>
      <c r="G1714" s="259"/>
      <c r="H1714" s="259"/>
    </row>
    <row r="1715" spans="5:8" s="187" customFormat="1" x14ac:dyDescent="0.2">
      <c r="E1715" s="244"/>
      <c r="F1715" s="189"/>
      <c r="G1715" s="259"/>
      <c r="H1715" s="259"/>
    </row>
    <row r="1716" spans="5:8" s="187" customFormat="1" x14ac:dyDescent="0.2">
      <c r="E1716" s="244"/>
      <c r="F1716" s="189"/>
      <c r="G1716" s="259"/>
      <c r="H1716" s="259"/>
    </row>
    <row r="1717" spans="5:8" s="187" customFormat="1" x14ac:dyDescent="0.2">
      <c r="E1717" s="244"/>
      <c r="F1717" s="189"/>
      <c r="G1717" s="259"/>
      <c r="H1717" s="259"/>
    </row>
    <row r="1718" spans="5:8" s="187" customFormat="1" x14ac:dyDescent="0.2">
      <c r="E1718" s="244"/>
      <c r="F1718" s="189"/>
      <c r="G1718" s="259"/>
      <c r="H1718" s="259"/>
    </row>
    <row r="1719" spans="5:8" s="187" customFormat="1" x14ac:dyDescent="0.2">
      <c r="E1719" s="244"/>
      <c r="F1719" s="189"/>
      <c r="G1719" s="259"/>
      <c r="H1719" s="259"/>
    </row>
    <row r="1720" spans="5:8" s="187" customFormat="1" x14ac:dyDescent="0.2">
      <c r="E1720" s="244"/>
      <c r="F1720" s="189"/>
      <c r="G1720" s="259"/>
      <c r="H1720" s="259"/>
    </row>
    <row r="1721" spans="5:8" s="187" customFormat="1" x14ac:dyDescent="0.2">
      <c r="E1721" s="244"/>
      <c r="F1721" s="189"/>
      <c r="G1721" s="259"/>
      <c r="H1721" s="259"/>
    </row>
    <row r="1722" spans="5:8" s="187" customFormat="1" x14ac:dyDescent="0.2">
      <c r="E1722" s="244"/>
      <c r="F1722" s="189"/>
      <c r="G1722" s="259"/>
      <c r="H1722" s="259"/>
    </row>
    <row r="1723" spans="5:8" s="187" customFormat="1" x14ac:dyDescent="0.2">
      <c r="E1723" s="244"/>
      <c r="F1723" s="189"/>
      <c r="G1723" s="259"/>
      <c r="H1723" s="259"/>
    </row>
    <row r="1724" spans="5:8" s="187" customFormat="1" x14ac:dyDescent="0.2">
      <c r="E1724" s="244"/>
      <c r="F1724" s="189"/>
      <c r="G1724" s="259"/>
      <c r="H1724" s="259"/>
    </row>
    <row r="1725" spans="5:8" s="187" customFormat="1" x14ac:dyDescent="0.2">
      <c r="E1725" s="244"/>
      <c r="F1725" s="189"/>
      <c r="G1725" s="259"/>
      <c r="H1725" s="259"/>
    </row>
    <row r="1726" spans="5:8" s="187" customFormat="1" x14ac:dyDescent="0.2">
      <c r="E1726" s="244"/>
      <c r="F1726" s="189"/>
      <c r="G1726" s="259"/>
      <c r="H1726" s="259"/>
    </row>
    <row r="1727" spans="5:8" s="187" customFormat="1" x14ac:dyDescent="0.2">
      <c r="E1727" s="244"/>
      <c r="F1727" s="189"/>
      <c r="G1727" s="259"/>
      <c r="H1727" s="259"/>
    </row>
    <row r="1728" spans="5:8" s="187" customFormat="1" x14ac:dyDescent="0.2">
      <c r="E1728" s="244"/>
      <c r="F1728" s="189"/>
      <c r="G1728" s="259"/>
      <c r="H1728" s="259"/>
    </row>
    <row r="1729" spans="5:8" s="187" customFormat="1" x14ac:dyDescent="0.2">
      <c r="E1729" s="244"/>
      <c r="F1729" s="189"/>
      <c r="G1729" s="259"/>
      <c r="H1729" s="259"/>
    </row>
    <row r="1730" spans="5:8" s="187" customFormat="1" x14ac:dyDescent="0.2">
      <c r="E1730" s="244"/>
      <c r="F1730" s="189"/>
      <c r="G1730" s="259"/>
      <c r="H1730" s="259"/>
    </row>
    <row r="1731" spans="5:8" s="187" customFormat="1" x14ac:dyDescent="0.2">
      <c r="E1731" s="244"/>
      <c r="F1731" s="189"/>
      <c r="G1731" s="259"/>
      <c r="H1731" s="259"/>
    </row>
    <row r="1732" spans="5:8" s="187" customFormat="1" x14ac:dyDescent="0.2">
      <c r="E1732" s="244"/>
      <c r="F1732" s="189"/>
      <c r="G1732" s="259"/>
      <c r="H1732" s="259"/>
    </row>
    <row r="1733" spans="5:8" s="187" customFormat="1" x14ac:dyDescent="0.2">
      <c r="E1733" s="244"/>
      <c r="F1733" s="189"/>
      <c r="G1733" s="259"/>
      <c r="H1733" s="259"/>
    </row>
    <row r="1734" spans="5:8" s="187" customFormat="1" x14ac:dyDescent="0.2">
      <c r="E1734" s="244"/>
      <c r="F1734" s="189"/>
      <c r="G1734" s="259"/>
      <c r="H1734" s="259"/>
    </row>
    <row r="1735" spans="5:8" s="187" customFormat="1" x14ac:dyDescent="0.2">
      <c r="E1735" s="244"/>
      <c r="F1735" s="189"/>
      <c r="G1735" s="259"/>
      <c r="H1735" s="259"/>
    </row>
    <row r="1736" spans="5:8" s="187" customFormat="1" x14ac:dyDescent="0.2">
      <c r="E1736" s="244"/>
      <c r="F1736" s="189"/>
      <c r="G1736" s="259"/>
      <c r="H1736" s="259"/>
    </row>
    <row r="1737" spans="5:8" s="187" customFormat="1" x14ac:dyDescent="0.2">
      <c r="E1737" s="244"/>
      <c r="F1737" s="189"/>
      <c r="G1737" s="259"/>
      <c r="H1737" s="259"/>
    </row>
    <row r="1738" spans="5:8" s="187" customFormat="1" x14ac:dyDescent="0.2">
      <c r="E1738" s="244"/>
      <c r="F1738" s="189"/>
      <c r="G1738" s="259"/>
      <c r="H1738" s="259"/>
    </row>
    <row r="1739" spans="5:8" s="187" customFormat="1" x14ac:dyDescent="0.2">
      <c r="E1739" s="244"/>
      <c r="F1739" s="189"/>
      <c r="G1739" s="259"/>
      <c r="H1739" s="259"/>
    </row>
    <row r="1740" spans="5:8" s="187" customFormat="1" x14ac:dyDescent="0.2">
      <c r="E1740" s="244"/>
      <c r="F1740" s="189"/>
      <c r="G1740" s="259"/>
      <c r="H1740" s="259"/>
    </row>
    <row r="1741" spans="5:8" s="187" customFormat="1" x14ac:dyDescent="0.2">
      <c r="E1741" s="244"/>
      <c r="F1741" s="189"/>
      <c r="G1741" s="259"/>
      <c r="H1741" s="259"/>
    </row>
    <row r="1742" spans="5:8" s="187" customFormat="1" x14ac:dyDescent="0.2">
      <c r="E1742" s="244"/>
      <c r="F1742" s="189"/>
      <c r="G1742" s="259"/>
      <c r="H1742" s="259"/>
    </row>
    <row r="1743" spans="5:8" s="187" customFormat="1" x14ac:dyDescent="0.2">
      <c r="E1743" s="244"/>
      <c r="F1743" s="189"/>
      <c r="G1743" s="259"/>
      <c r="H1743" s="259"/>
    </row>
    <row r="1744" spans="5:8" s="187" customFormat="1" x14ac:dyDescent="0.2">
      <c r="E1744" s="244"/>
      <c r="F1744" s="189"/>
      <c r="G1744" s="259"/>
      <c r="H1744" s="259"/>
    </row>
    <row r="1745" spans="5:8" s="187" customFormat="1" x14ac:dyDescent="0.2">
      <c r="E1745" s="244"/>
      <c r="F1745" s="189"/>
      <c r="G1745" s="259"/>
      <c r="H1745" s="259"/>
    </row>
    <row r="1746" spans="5:8" s="187" customFormat="1" x14ac:dyDescent="0.2">
      <c r="E1746" s="244"/>
      <c r="F1746" s="189"/>
      <c r="G1746" s="259"/>
      <c r="H1746" s="259"/>
    </row>
    <row r="1747" spans="5:8" s="187" customFormat="1" x14ac:dyDescent="0.2">
      <c r="E1747" s="244"/>
      <c r="F1747" s="189"/>
      <c r="G1747" s="259"/>
      <c r="H1747" s="259"/>
    </row>
    <row r="1748" spans="5:8" s="187" customFormat="1" x14ac:dyDescent="0.2">
      <c r="E1748" s="244"/>
      <c r="F1748" s="189"/>
      <c r="G1748" s="259"/>
      <c r="H1748" s="259"/>
    </row>
    <row r="1749" spans="5:8" s="187" customFormat="1" x14ac:dyDescent="0.2">
      <c r="E1749" s="244"/>
      <c r="F1749" s="189"/>
      <c r="G1749" s="259"/>
      <c r="H1749" s="259"/>
    </row>
    <row r="1750" spans="5:8" s="187" customFormat="1" x14ac:dyDescent="0.2">
      <c r="E1750" s="244"/>
      <c r="F1750" s="189"/>
      <c r="G1750" s="259"/>
      <c r="H1750" s="259"/>
    </row>
    <row r="1751" spans="5:8" s="187" customFormat="1" x14ac:dyDescent="0.2">
      <c r="E1751" s="244"/>
      <c r="F1751" s="189"/>
      <c r="G1751" s="259"/>
      <c r="H1751" s="259"/>
    </row>
    <row r="1752" spans="5:8" s="187" customFormat="1" x14ac:dyDescent="0.2">
      <c r="E1752" s="244"/>
      <c r="F1752" s="189"/>
      <c r="G1752" s="259"/>
      <c r="H1752" s="259"/>
    </row>
    <row r="1753" spans="5:8" s="187" customFormat="1" x14ac:dyDescent="0.2">
      <c r="E1753" s="244"/>
      <c r="F1753" s="189"/>
      <c r="G1753" s="259"/>
      <c r="H1753" s="259"/>
    </row>
    <row r="1754" spans="5:8" s="187" customFormat="1" x14ac:dyDescent="0.2">
      <c r="E1754" s="244"/>
      <c r="F1754" s="189"/>
      <c r="G1754" s="259"/>
      <c r="H1754" s="259"/>
    </row>
    <row r="1755" spans="5:8" s="187" customFormat="1" x14ac:dyDescent="0.2">
      <c r="E1755" s="244"/>
      <c r="F1755" s="189"/>
      <c r="G1755" s="259"/>
      <c r="H1755" s="259"/>
    </row>
    <row r="1756" spans="5:8" s="187" customFormat="1" x14ac:dyDescent="0.2">
      <c r="E1756" s="244"/>
      <c r="F1756" s="189"/>
      <c r="G1756" s="259"/>
      <c r="H1756" s="259"/>
    </row>
    <row r="1757" spans="5:8" s="187" customFormat="1" x14ac:dyDescent="0.2">
      <c r="E1757" s="244"/>
      <c r="F1757" s="189"/>
      <c r="G1757" s="259"/>
      <c r="H1757" s="259"/>
    </row>
    <row r="1758" spans="5:8" s="187" customFormat="1" x14ac:dyDescent="0.2">
      <c r="E1758" s="244"/>
      <c r="F1758" s="189"/>
      <c r="G1758" s="259"/>
      <c r="H1758" s="259"/>
    </row>
    <row r="1759" spans="5:8" s="187" customFormat="1" x14ac:dyDescent="0.2">
      <c r="E1759" s="244"/>
      <c r="F1759" s="189"/>
      <c r="G1759" s="259"/>
      <c r="H1759" s="259"/>
    </row>
    <row r="1760" spans="5:8" s="187" customFormat="1" x14ac:dyDescent="0.2">
      <c r="E1760" s="244"/>
      <c r="F1760" s="189"/>
      <c r="G1760" s="259"/>
      <c r="H1760" s="259"/>
    </row>
    <row r="1761" spans="5:8" s="187" customFormat="1" x14ac:dyDescent="0.2">
      <c r="E1761" s="244"/>
      <c r="F1761" s="189"/>
      <c r="G1761" s="259"/>
      <c r="H1761" s="259"/>
    </row>
    <row r="1762" spans="5:8" s="187" customFormat="1" x14ac:dyDescent="0.2">
      <c r="E1762" s="244"/>
      <c r="F1762" s="189"/>
      <c r="G1762" s="259"/>
      <c r="H1762" s="259"/>
    </row>
    <row r="1763" spans="5:8" s="187" customFormat="1" x14ac:dyDescent="0.2">
      <c r="E1763" s="244"/>
      <c r="F1763" s="189"/>
      <c r="G1763" s="259"/>
      <c r="H1763" s="259"/>
    </row>
    <row r="1764" spans="5:8" s="187" customFormat="1" x14ac:dyDescent="0.2">
      <c r="E1764" s="244"/>
      <c r="F1764" s="189"/>
      <c r="G1764" s="259"/>
      <c r="H1764" s="259"/>
    </row>
    <row r="1765" spans="5:8" s="187" customFormat="1" x14ac:dyDescent="0.2">
      <c r="E1765" s="244"/>
      <c r="F1765" s="189"/>
      <c r="G1765" s="259"/>
      <c r="H1765" s="259"/>
    </row>
    <row r="1766" spans="5:8" s="187" customFormat="1" x14ac:dyDescent="0.2">
      <c r="E1766" s="244"/>
      <c r="F1766" s="189"/>
      <c r="G1766" s="259"/>
      <c r="H1766" s="259"/>
    </row>
    <row r="1767" spans="5:8" s="187" customFormat="1" x14ac:dyDescent="0.2">
      <c r="E1767" s="244"/>
      <c r="F1767" s="189"/>
      <c r="G1767" s="259"/>
      <c r="H1767" s="259"/>
    </row>
    <row r="1768" spans="5:8" s="187" customFormat="1" x14ac:dyDescent="0.2">
      <c r="E1768" s="244"/>
      <c r="F1768" s="189"/>
      <c r="G1768" s="259"/>
      <c r="H1768" s="259"/>
    </row>
    <row r="1769" spans="5:8" s="187" customFormat="1" x14ac:dyDescent="0.2">
      <c r="E1769" s="244"/>
      <c r="F1769" s="189"/>
      <c r="G1769" s="259"/>
      <c r="H1769" s="259"/>
    </row>
    <row r="1770" spans="5:8" s="187" customFormat="1" x14ac:dyDescent="0.2">
      <c r="E1770" s="244"/>
      <c r="F1770" s="189"/>
      <c r="G1770" s="259"/>
      <c r="H1770" s="259"/>
    </row>
    <row r="1771" spans="5:8" s="187" customFormat="1" x14ac:dyDescent="0.2">
      <c r="E1771" s="244"/>
      <c r="F1771" s="189"/>
      <c r="G1771" s="259"/>
      <c r="H1771" s="259"/>
    </row>
    <row r="1772" spans="5:8" s="187" customFormat="1" x14ac:dyDescent="0.2">
      <c r="E1772" s="244"/>
      <c r="F1772" s="189"/>
      <c r="G1772" s="259"/>
      <c r="H1772" s="259"/>
    </row>
    <row r="1773" spans="5:8" s="187" customFormat="1" x14ac:dyDescent="0.2">
      <c r="E1773" s="244"/>
      <c r="F1773" s="189"/>
      <c r="G1773" s="259"/>
      <c r="H1773" s="259"/>
    </row>
    <row r="1774" spans="5:8" s="187" customFormat="1" x14ac:dyDescent="0.2">
      <c r="E1774" s="244"/>
      <c r="F1774" s="189"/>
      <c r="G1774" s="259"/>
      <c r="H1774" s="259"/>
    </row>
    <row r="1775" spans="5:8" s="187" customFormat="1" x14ac:dyDescent="0.2">
      <c r="E1775" s="244"/>
      <c r="F1775" s="189"/>
      <c r="G1775" s="259"/>
      <c r="H1775" s="259"/>
    </row>
    <row r="1776" spans="5:8" s="187" customFormat="1" x14ac:dyDescent="0.2">
      <c r="E1776" s="244"/>
      <c r="F1776" s="189"/>
      <c r="G1776" s="259"/>
      <c r="H1776" s="259"/>
    </row>
    <row r="1777" spans="5:8" s="187" customFormat="1" x14ac:dyDescent="0.2">
      <c r="E1777" s="244"/>
      <c r="F1777" s="189"/>
      <c r="G1777" s="259"/>
      <c r="H1777" s="259"/>
    </row>
    <row r="1778" spans="5:8" s="187" customFormat="1" x14ac:dyDescent="0.2">
      <c r="E1778" s="244"/>
      <c r="F1778" s="189"/>
      <c r="G1778" s="259"/>
      <c r="H1778" s="259"/>
    </row>
    <row r="1779" spans="5:8" s="187" customFormat="1" x14ac:dyDescent="0.2">
      <c r="E1779" s="244"/>
      <c r="F1779" s="189"/>
      <c r="G1779" s="259"/>
      <c r="H1779" s="259"/>
    </row>
    <row r="1780" spans="5:8" s="187" customFormat="1" x14ac:dyDescent="0.2">
      <c r="E1780" s="244"/>
      <c r="F1780" s="189"/>
      <c r="G1780" s="259"/>
      <c r="H1780" s="259"/>
    </row>
    <row r="1781" spans="5:8" s="187" customFormat="1" x14ac:dyDescent="0.2">
      <c r="E1781" s="244"/>
      <c r="F1781" s="189"/>
      <c r="G1781" s="259"/>
      <c r="H1781" s="259"/>
    </row>
    <row r="1782" spans="5:8" s="187" customFormat="1" x14ac:dyDescent="0.2">
      <c r="E1782" s="244"/>
      <c r="F1782" s="189"/>
      <c r="G1782" s="259"/>
      <c r="H1782" s="259"/>
    </row>
    <row r="1783" spans="5:8" s="187" customFormat="1" x14ac:dyDescent="0.2">
      <c r="E1783" s="244"/>
      <c r="F1783" s="189"/>
      <c r="G1783" s="259"/>
      <c r="H1783" s="259"/>
    </row>
    <row r="1784" spans="5:8" s="187" customFormat="1" x14ac:dyDescent="0.2">
      <c r="E1784" s="244"/>
      <c r="F1784" s="189"/>
      <c r="G1784" s="259"/>
      <c r="H1784" s="259"/>
    </row>
    <row r="1785" spans="5:8" s="187" customFormat="1" x14ac:dyDescent="0.2">
      <c r="E1785" s="244"/>
      <c r="F1785" s="189"/>
      <c r="G1785" s="259"/>
      <c r="H1785" s="259"/>
    </row>
    <row r="1786" spans="5:8" s="187" customFormat="1" x14ac:dyDescent="0.2">
      <c r="E1786" s="244"/>
      <c r="F1786" s="189"/>
      <c r="G1786" s="259"/>
      <c r="H1786" s="259"/>
    </row>
    <row r="1787" spans="5:8" s="187" customFormat="1" x14ac:dyDescent="0.2">
      <c r="E1787" s="244"/>
      <c r="F1787" s="189"/>
      <c r="G1787" s="259"/>
      <c r="H1787" s="259"/>
    </row>
    <row r="1788" spans="5:8" s="187" customFormat="1" x14ac:dyDescent="0.2">
      <c r="E1788" s="244"/>
      <c r="F1788" s="189"/>
      <c r="G1788" s="259"/>
      <c r="H1788" s="259"/>
    </row>
    <row r="1789" spans="5:8" s="187" customFormat="1" x14ac:dyDescent="0.2">
      <c r="E1789" s="244"/>
      <c r="F1789" s="189"/>
      <c r="G1789" s="259"/>
      <c r="H1789" s="259"/>
    </row>
    <row r="1790" spans="5:8" s="187" customFormat="1" x14ac:dyDescent="0.2">
      <c r="E1790" s="244"/>
      <c r="F1790" s="189"/>
      <c r="G1790" s="259"/>
      <c r="H1790" s="259"/>
    </row>
    <row r="1791" spans="5:8" s="187" customFormat="1" x14ac:dyDescent="0.2">
      <c r="E1791" s="244"/>
      <c r="F1791" s="189"/>
      <c r="G1791" s="259"/>
      <c r="H1791" s="259"/>
    </row>
    <row r="1792" spans="5:8" s="187" customFormat="1" x14ac:dyDescent="0.2">
      <c r="E1792" s="244"/>
      <c r="F1792" s="189"/>
      <c r="G1792" s="259"/>
      <c r="H1792" s="259"/>
    </row>
    <row r="1793" spans="5:8" s="187" customFormat="1" x14ac:dyDescent="0.2">
      <c r="E1793" s="244"/>
      <c r="F1793" s="189"/>
      <c r="G1793" s="259"/>
      <c r="H1793" s="259"/>
    </row>
    <row r="1794" spans="5:8" s="187" customFormat="1" x14ac:dyDescent="0.2">
      <c r="E1794" s="244"/>
      <c r="F1794" s="189"/>
      <c r="G1794" s="259"/>
      <c r="H1794" s="259"/>
    </row>
    <row r="1795" spans="5:8" s="187" customFormat="1" x14ac:dyDescent="0.2">
      <c r="E1795" s="244"/>
      <c r="F1795" s="189"/>
      <c r="G1795" s="259"/>
      <c r="H1795" s="259"/>
    </row>
    <row r="1796" spans="5:8" s="187" customFormat="1" x14ac:dyDescent="0.2">
      <c r="E1796" s="244"/>
      <c r="F1796" s="189"/>
      <c r="G1796" s="259"/>
      <c r="H1796" s="259"/>
    </row>
    <row r="1797" spans="5:8" s="187" customFormat="1" x14ac:dyDescent="0.2">
      <c r="E1797" s="244"/>
      <c r="F1797" s="189"/>
      <c r="G1797" s="259"/>
      <c r="H1797" s="259"/>
    </row>
    <row r="1798" spans="5:8" s="187" customFormat="1" x14ac:dyDescent="0.2">
      <c r="E1798" s="244"/>
      <c r="F1798" s="189"/>
      <c r="G1798" s="259"/>
      <c r="H1798" s="259"/>
    </row>
    <row r="1799" spans="5:8" s="187" customFormat="1" x14ac:dyDescent="0.2">
      <c r="E1799" s="244"/>
      <c r="F1799" s="189"/>
      <c r="G1799" s="259"/>
      <c r="H1799" s="259"/>
    </row>
    <row r="1800" spans="5:8" s="187" customFormat="1" x14ac:dyDescent="0.2">
      <c r="E1800" s="244"/>
      <c r="F1800" s="189"/>
      <c r="G1800" s="259"/>
      <c r="H1800" s="259"/>
    </row>
    <row r="1801" spans="5:8" s="187" customFormat="1" x14ac:dyDescent="0.2">
      <c r="E1801" s="244"/>
      <c r="F1801" s="189"/>
      <c r="G1801" s="259"/>
      <c r="H1801" s="259"/>
    </row>
    <row r="1802" spans="5:8" s="187" customFormat="1" x14ac:dyDescent="0.2">
      <c r="E1802" s="244"/>
      <c r="F1802" s="189"/>
      <c r="G1802" s="259"/>
      <c r="H1802" s="259"/>
    </row>
    <row r="1803" spans="5:8" s="187" customFormat="1" x14ac:dyDescent="0.2">
      <c r="E1803" s="244"/>
      <c r="F1803" s="189"/>
      <c r="G1803" s="259"/>
      <c r="H1803" s="259"/>
    </row>
    <row r="1804" spans="5:8" s="187" customFormat="1" x14ac:dyDescent="0.2">
      <c r="E1804" s="244"/>
      <c r="F1804" s="189"/>
      <c r="G1804" s="259"/>
      <c r="H1804" s="259"/>
    </row>
    <row r="1805" spans="5:8" s="187" customFormat="1" x14ac:dyDescent="0.2">
      <c r="E1805" s="244"/>
      <c r="F1805" s="189"/>
      <c r="G1805" s="259"/>
      <c r="H1805" s="259"/>
    </row>
    <row r="1806" spans="5:8" s="187" customFormat="1" x14ac:dyDescent="0.2">
      <c r="E1806" s="244"/>
      <c r="F1806" s="189"/>
      <c r="G1806" s="259"/>
      <c r="H1806" s="259"/>
    </row>
    <row r="1807" spans="5:8" s="187" customFormat="1" x14ac:dyDescent="0.2">
      <c r="E1807" s="244"/>
      <c r="F1807" s="189"/>
      <c r="G1807" s="259"/>
      <c r="H1807" s="259"/>
    </row>
    <row r="1808" spans="5:8" s="187" customFormat="1" x14ac:dyDescent="0.2">
      <c r="E1808" s="244"/>
      <c r="F1808" s="189"/>
      <c r="G1808" s="259"/>
      <c r="H1808" s="259"/>
    </row>
    <row r="1809" spans="5:8" s="187" customFormat="1" x14ac:dyDescent="0.2">
      <c r="E1809" s="244"/>
      <c r="F1809" s="189"/>
      <c r="G1809" s="259"/>
      <c r="H1809" s="259"/>
    </row>
    <row r="1810" spans="5:8" s="187" customFormat="1" x14ac:dyDescent="0.2">
      <c r="E1810" s="244"/>
      <c r="F1810" s="189"/>
      <c r="G1810" s="259"/>
      <c r="H1810" s="259"/>
    </row>
    <row r="1811" spans="5:8" s="187" customFormat="1" x14ac:dyDescent="0.2">
      <c r="E1811" s="244"/>
      <c r="F1811" s="189"/>
      <c r="G1811" s="259"/>
      <c r="H1811" s="259"/>
    </row>
    <row r="1812" spans="5:8" s="187" customFormat="1" x14ac:dyDescent="0.2">
      <c r="E1812" s="244"/>
      <c r="F1812" s="189"/>
      <c r="G1812" s="259"/>
      <c r="H1812" s="259"/>
    </row>
    <row r="1813" spans="5:8" s="187" customFormat="1" x14ac:dyDescent="0.2">
      <c r="E1813" s="244"/>
      <c r="F1813" s="189"/>
      <c r="G1813" s="259"/>
      <c r="H1813" s="259"/>
    </row>
    <row r="1814" spans="5:8" s="187" customFormat="1" x14ac:dyDescent="0.2">
      <c r="E1814" s="244"/>
      <c r="F1814" s="189"/>
      <c r="G1814" s="259"/>
      <c r="H1814" s="259"/>
    </row>
    <row r="1815" spans="5:8" s="187" customFormat="1" x14ac:dyDescent="0.2">
      <c r="E1815" s="244"/>
      <c r="F1815" s="189"/>
      <c r="G1815" s="259"/>
      <c r="H1815" s="259"/>
    </row>
    <row r="1816" spans="5:8" s="187" customFormat="1" x14ac:dyDescent="0.2">
      <c r="E1816" s="244"/>
      <c r="F1816" s="189"/>
      <c r="G1816" s="259"/>
      <c r="H1816" s="259"/>
    </row>
    <row r="1817" spans="5:8" s="187" customFormat="1" x14ac:dyDescent="0.2">
      <c r="E1817" s="244"/>
      <c r="F1817" s="189"/>
      <c r="G1817" s="259"/>
      <c r="H1817" s="259"/>
    </row>
    <row r="1818" spans="5:8" s="187" customFormat="1" x14ac:dyDescent="0.2">
      <c r="E1818" s="244"/>
      <c r="F1818" s="189"/>
      <c r="G1818" s="259"/>
      <c r="H1818" s="259"/>
    </row>
    <row r="1819" spans="5:8" s="187" customFormat="1" x14ac:dyDescent="0.2">
      <c r="E1819" s="244"/>
      <c r="F1819" s="189"/>
      <c r="G1819" s="259"/>
      <c r="H1819" s="259"/>
    </row>
    <row r="1820" spans="5:8" s="187" customFormat="1" x14ac:dyDescent="0.2">
      <c r="E1820" s="244"/>
      <c r="F1820" s="189"/>
      <c r="G1820" s="259"/>
      <c r="H1820" s="259"/>
    </row>
    <row r="1821" spans="5:8" s="187" customFormat="1" x14ac:dyDescent="0.2">
      <c r="E1821" s="244"/>
      <c r="F1821" s="189"/>
      <c r="G1821" s="259"/>
      <c r="H1821" s="259"/>
    </row>
    <row r="1822" spans="5:8" s="187" customFormat="1" x14ac:dyDescent="0.2">
      <c r="E1822" s="244"/>
      <c r="F1822" s="189"/>
      <c r="G1822" s="259"/>
      <c r="H1822" s="259"/>
    </row>
    <row r="1823" spans="5:8" s="187" customFormat="1" x14ac:dyDescent="0.2">
      <c r="E1823" s="244"/>
      <c r="F1823" s="189"/>
      <c r="G1823" s="259"/>
      <c r="H1823" s="259"/>
    </row>
    <row r="1824" spans="5:8" s="187" customFormat="1" x14ac:dyDescent="0.2">
      <c r="E1824" s="244"/>
      <c r="F1824" s="189"/>
      <c r="G1824" s="259"/>
      <c r="H1824" s="259"/>
    </row>
    <row r="1825" spans="5:8" s="187" customFormat="1" x14ac:dyDescent="0.2">
      <c r="E1825" s="244"/>
      <c r="F1825" s="189"/>
      <c r="G1825" s="259"/>
      <c r="H1825" s="259"/>
    </row>
    <row r="1826" spans="5:8" s="187" customFormat="1" x14ac:dyDescent="0.2">
      <c r="E1826" s="244"/>
      <c r="F1826" s="189"/>
      <c r="G1826" s="259"/>
      <c r="H1826" s="259"/>
    </row>
    <row r="1827" spans="5:8" s="187" customFormat="1" x14ac:dyDescent="0.2">
      <c r="E1827" s="244"/>
      <c r="F1827" s="189"/>
      <c r="G1827" s="259"/>
      <c r="H1827" s="259"/>
    </row>
    <row r="1828" spans="5:8" s="187" customFormat="1" x14ac:dyDescent="0.2">
      <c r="E1828" s="244"/>
      <c r="F1828" s="189"/>
      <c r="G1828" s="259"/>
      <c r="H1828" s="259"/>
    </row>
    <row r="1829" spans="5:8" s="187" customFormat="1" x14ac:dyDescent="0.2">
      <c r="E1829" s="244"/>
      <c r="F1829" s="189"/>
      <c r="G1829" s="259"/>
      <c r="H1829" s="259"/>
    </row>
    <row r="1830" spans="5:8" s="187" customFormat="1" x14ac:dyDescent="0.2">
      <c r="E1830" s="244"/>
      <c r="F1830" s="189"/>
      <c r="G1830" s="259"/>
      <c r="H1830" s="259"/>
    </row>
    <row r="1831" spans="5:8" s="187" customFormat="1" x14ac:dyDescent="0.2">
      <c r="E1831" s="244"/>
      <c r="F1831" s="189"/>
      <c r="G1831" s="259"/>
      <c r="H1831" s="259"/>
    </row>
    <row r="1832" spans="5:8" s="187" customFormat="1" x14ac:dyDescent="0.2">
      <c r="E1832" s="244"/>
      <c r="F1832" s="189"/>
      <c r="G1832" s="259"/>
      <c r="H1832" s="259"/>
    </row>
    <row r="1833" spans="5:8" s="187" customFormat="1" x14ac:dyDescent="0.2">
      <c r="E1833" s="244"/>
      <c r="F1833" s="189"/>
      <c r="G1833" s="259"/>
      <c r="H1833" s="259"/>
    </row>
    <row r="1834" spans="5:8" s="187" customFormat="1" x14ac:dyDescent="0.2">
      <c r="E1834" s="244"/>
      <c r="F1834" s="189"/>
      <c r="G1834" s="259"/>
      <c r="H1834" s="259"/>
    </row>
    <row r="1835" spans="5:8" s="187" customFormat="1" x14ac:dyDescent="0.2">
      <c r="E1835" s="244"/>
      <c r="F1835" s="189"/>
      <c r="G1835" s="259"/>
      <c r="H1835" s="259"/>
    </row>
    <row r="1836" spans="5:8" s="187" customFormat="1" x14ac:dyDescent="0.2">
      <c r="E1836" s="244"/>
      <c r="F1836" s="189"/>
      <c r="G1836" s="259"/>
      <c r="H1836" s="259"/>
    </row>
    <row r="1837" spans="5:8" s="187" customFormat="1" x14ac:dyDescent="0.2">
      <c r="E1837" s="244"/>
      <c r="F1837" s="189"/>
      <c r="G1837" s="259"/>
      <c r="H1837" s="259"/>
    </row>
    <row r="1838" spans="5:8" s="187" customFormat="1" x14ac:dyDescent="0.2">
      <c r="E1838" s="244"/>
      <c r="F1838" s="189"/>
      <c r="G1838" s="259"/>
      <c r="H1838" s="259"/>
    </row>
    <row r="1839" spans="5:8" s="187" customFormat="1" x14ac:dyDescent="0.2">
      <c r="E1839" s="244"/>
      <c r="F1839" s="189"/>
      <c r="G1839" s="259"/>
      <c r="H1839" s="259"/>
    </row>
    <row r="1840" spans="5:8" s="187" customFormat="1" x14ac:dyDescent="0.2">
      <c r="E1840" s="244"/>
      <c r="F1840" s="189"/>
      <c r="G1840" s="259"/>
      <c r="H1840" s="259"/>
    </row>
    <row r="1841" spans="5:8" s="187" customFormat="1" x14ac:dyDescent="0.2">
      <c r="E1841" s="244"/>
      <c r="F1841" s="189"/>
      <c r="G1841" s="259"/>
      <c r="H1841" s="259"/>
    </row>
    <row r="1842" spans="5:8" s="187" customFormat="1" x14ac:dyDescent="0.2">
      <c r="E1842" s="244"/>
      <c r="F1842" s="189"/>
      <c r="G1842" s="259"/>
      <c r="H1842" s="259"/>
    </row>
    <row r="1843" spans="5:8" s="187" customFormat="1" x14ac:dyDescent="0.2">
      <c r="E1843" s="244"/>
      <c r="F1843" s="189"/>
      <c r="G1843" s="259"/>
      <c r="H1843" s="259"/>
    </row>
    <row r="1844" spans="5:8" s="187" customFormat="1" x14ac:dyDescent="0.2">
      <c r="E1844" s="244"/>
      <c r="F1844" s="189"/>
      <c r="G1844" s="259"/>
      <c r="H1844" s="259"/>
    </row>
    <row r="1845" spans="5:8" s="187" customFormat="1" x14ac:dyDescent="0.2">
      <c r="E1845" s="244"/>
      <c r="F1845" s="189"/>
      <c r="G1845" s="259"/>
      <c r="H1845" s="259"/>
    </row>
    <row r="1846" spans="5:8" s="187" customFormat="1" x14ac:dyDescent="0.2">
      <c r="E1846" s="244"/>
      <c r="F1846" s="189"/>
      <c r="G1846" s="259"/>
      <c r="H1846" s="259"/>
    </row>
    <row r="1847" spans="5:8" s="187" customFormat="1" x14ac:dyDescent="0.2">
      <c r="E1847" s="244"/>
      <c r="F1847" s="189"/>
      <c r="G1847" s="259"/>
      <c r="H1847" s="259"/>
    </row>
    <row r="1848" spans="5:8" s="187" customFormat="1" x14ac:dyDescent="0.2">
      <c r="E1848" s="244"/>
      <c r="F1848" s="189"/>
      <c r="G1848" s="259"/>
      <c r="H1848" s="259"/>
    </row>
    <row r="1849" spans="5:8" s="187" customFormat="1" x14ac:dyDescent="0.2">
      <c r="E1849" s="244"/>
      <c r="F1849" s="189"/>
      <c r="G1849" s="259"/>
      <c r="H1849" s="259"/>
    </row>
    <row r="1850" spans="5:8" s="187" customFormat="1" x14ac:dyDescent="0.2">
      <c r="E1850" s="244"/>
      <c r="F1850" s="189"/>
      <c r="G1850" s="259"/>
      <c r="H1850" s="259"/>
    </row>
    <row r="1851" spans="5:8" s="187" customFormat="1" x14ac:dyDescent="0.2">
      <c r="E1851" s="244"/>
      <c r="F1851" s="189"/>
      <c r="G1851" s="259"/>
      <c r="H1851" s="259"/>
    </row>
    <row r="1852" spans="5:8" s="187" customFormat="1" x14ac:dyDescent="0.2">
      <c r="E1852" s="244"/>
      <c r="F1852" s="189"/>
      <c r="G1852" s="259"/>
      <c r="H1852" s="259"/>
    </row>
    <row r="1853" spans="5:8" s="187" customFormat="1" x14ac:dyDescent="0.2">
      <c r="E1853" s="244"/>
      <c r="F1853" s="189"/>
      <c r="G1853" s="259"/>
      <c r="H1853" s="259"/>
    </row>
    <row r="1854" spans="5:8" s="187" customFormat="1" x14ac:dyDescent="0.2">
      <c r="E1854" s="244"/>
      <c r="F1854" s="189"/>
      <c r="G1854" s="259"/>
      <c r="H1854" s="259"/>
    </row>
    <row r="1855" spans="5:8" s="187" customFormat="1" x14ac:dyDescent="0.2">
      <c r="E1855" s="244"/>
      <c r="F1855" s="189"/>
      <c r="G1855" s="259"/>
      <c r="H1855" s="259"/>
    </row>
    <row r="1856" spans="5:8" s="187" customFormat="1" x14ac:dyDescent="0.2">
      <c r="E1856" s="244"/>
      <c r="F1856" s="189"/>
      <c r="G1856" s="259"/>
      <c r="H1856" s="259"/>
    </row>
    <row r="1857" spans="5:8" s="187" customFormat="1" x14ac:dyDescent="0.2">
      <c r="E1857" s="244"/>
      <c r="F1857" s="189"/>
      <c r="G1857" s="259"/>
      <c r="H1857" s="259"/>
    </row>
    <row r="1858" spans="5:8" s="187" customFormat="1" x14ac:dyDescent="0.2">
      <c r="E1858" s="244"/>
      <c r="F1858" s="189"/>
      <c r="G1858" s="259"/>
      <c r="H1858" s="259"/>
    </row>
    <row r="1859" spans="5:8" s="187" customFormat="1" x14ac:dyDescent="0.2">
      <c r="E1859" s="244"/>
      <c r="F1859" s="189"/>
      <c r="G1859" s="259"/>
      <c r="H1859" s="259"/>
    </row>
    <row r="1860" spans="5:8" s="187" customFormat="1" x14ac:dyDescent="0.2">
      <c r="E1860" s="244"/>
      <c r="F1860" s="189"/>
      <c r="G1860" s="259"/>
      <c r="H1860" s="259"/>
    </row>
    <row r="1861" spans="5:8" s="187" customFormat="1" x14ac:dyDescent="0.2">
      <c r="E1861" s="244"/>
      <c r="F1861" s="189"/>
      <c r="G1861" s="259"/>
      <c r="H1861" s="259"/>
    </row>
    <row r="1862" spans="5:8" s="187" customFormat="1" x14ac:dyDescent="0.2">
      <c r="E1862" s="244"/>
      <c r="F1862" s="189"/>
      <c r="G1862" s="259"/>
      <c r="H1862" s="259"/>
    </row>
    <row r="1863" spans="5:8" s="187" customFormat="1" x14ac:dyDescent="0.2">
      <c r="E1863" s="244"/>
      <c r="F1863" s="189"/>
      <c r="G1863" s="259"/>
      <c r="H1863" s="259"/>
    </row>
    <row r="1864" spans="5:8" s="187" customFormat="1" x14ac:dyDescent="0.2">
      <c r="E1864" s="244"/>
      <c r="F1864" s="189"/>
      <c r="G1864" s="259"/>
      <c r="H1864" s="259"/>
    </row>
    <row r="1865" spans="5:8" s="187" customFormat="1" x14ac:dyDescent="0.2">
      <c r="E1865" s="244"/>
      <c r="F1865" s="189"/>
      <c r="G1865" s="259"/>
      <c r="H1865" s="259"/>
    </row>
    <row r="1866" spans="5:8" s="187" customFormat="1" x14ac:dyDescent="0.2">
      <c r="E1866" s="244"/>
      <c r="F1866" s="189"/>
      <c r="G1866" s="259"/>
      <c r="H1866" s="259"/>
    </row>
    <row r="1867" spans="5:8" s="187" customFormat="1" x14ac:dyDescent="0.2">
      <c r="E1867" s="244"/>
      <c r="F1867" s="189"/>
      <c r="G1867" s="259"/>
      <c r="H1867" s="259"/>
    </row>
    <row r="1868" spans="5:8" s="187" customFormat="1" x14ac:dyDescent="0.2">
      <c r="E1868" s="244"/>
      <c r="F1868" s="189"/>
      <c r="G1868" s="259"/>
      <c r="H1868" s="259"/>
    </row>
    <row r="1869" spans="5:8" s="187" customFormat="1" x14ac:dyDescent="0.2">
      <c r="E1869" s="244"/>
      <c r="F1869" s="189"/>
      <c r="G1869" s="259"/>
      <c r="H1869" s="259"/>
    </row>
    <row r="1870" spans="5:8" s="187" customFormat="1" x14ac:dyDescent="0.2">
      <c r="E1870" s="244"/>
      <c r="F1870" s="189"/>
      <c r="G1870" s="259"/>
      <c r="H1870" s="259"/>
    </row>
    <row r="1871" spans="5:8" s="187" customFormat="1" x14ac:dyDescent="0.2">
      <c r="E1871" s="244"/>
      <c r="F1871" s="189"/>
      <c r="G1871" s="259"/>
      <c r="H1871" s="259"/>
    </row>
    <row r="1872" spans="5:8" s="187" customFormat="1" x14ac:dyDescent="0.2">
      <c r="E1872" s="244"/>
      <c r="F1872" s="189"/>
      <c r="G1872" s="259"/>
      <c r="H1872" s="259"/>
    </row>
    <row r="1873" spans="5:8" s="187" customFormat="1" x14ac:dyDescent="0.2">
      <c r="E1873" s="244"/>
      <c r="F1873" s="189"/>
      <c r="G1873" s="259"/>
      <c r="H1873" s="259"/>
    </row>
    <row r="1874" spans="5:8" s="187" customFormat="1" x14ac:dyDescent="0.2">
      <c r="E1874" s="244"/>
      <c r="F1874" s="189"/>
      <c r="G1874" s="259"/>
      <c r="H1874" s="259"/>
    </row>
    <row r="1875" spans="5:8" s="187" customFormat="1" x14ac:dyDescent="0.2">
      <c r="E1875" s="244"/>
      <c r="F1875" s="189"/>
      <c r="G1875" s="259"/>
      <c r="H1875" s="259"/>
    </row>
    <row r="1876" spans="5:8" s="187" customFormat="1" x14ac:dyDescent="0.2">
      <c r="E1876" s="244"/>
      <c r="F1876" s="189"/>
      <c r="G1876" s="259"/>
      <c r="H1876" s="259"/>
    </row>
    <row r="1877" spans="5:8" s="187" customFormat="1" x14ac:dyDescent="0.2">
      <c r="E1877" s="244"/>
      <c r="F1877" s="189"/>
      <c r="G1877" s="259"/>
      <c r="H1877" s="259"/>
    </row>
    <row r="1878" spans="5:8" s="187" customFormat="1" x14ac:dyDescent="0.2">
      <c r="E1878" s="244"/>
      <c r="F1878" s="189"/>
      <c r="G1878" s="259"/>
      <c r="H1878" s="259"/>
    </row>
    <row r="1879" spans="5:8" s="187" customFormat="1" x14ac:dyDescent="0.2">
      <c r="E1879" s="244"/>
      <c r="F1879" s="189"/>
      <c r="G1879" s="259"/>
      <c r="H1879" s="259"/>
    </row>
    <row r="1880" spans="5:8" s="187" customFormat="1" x14ac:dyDescent="0.2">
      <c r="E1880" s="244"/>
      <c r="F1880" s="189"/>
      <c r="G1880" s="259"/>
      <c r="H1880" s="259"/>
    </row>
    <row r="1881" spans="5:8" s="187" customFormat="1" x14ac:dyDescent="0.2">
      <c r="E1881" s="244"/>
      <c r="F1881" s="189"/>
      <c r="G1881" s="259"/>
      <c r="H1881" s="259"/>
    </row>
    <row r="1882" spans="5:8" s="187" customFormat="1" x14ac:dyDescent="0.2">
      <c r="E1882" s="244"/>
      <c r="F1882" s="189"/>
      <c r="G1882" s="259"/>
      <c r="H1882" s="259"/>
    </row>
    <row r="1883" spans="5:8" s="187" customFormat="1" x14ac:dyDescent="0.2">
      <c r="E1883" s="244"/>
      <c r="F1883" s="189"/>
      <c r="G1883" s="259"/>
      <c r="H1883" s="259"/>
    </row>
    <row r="1884" spans="5:8" s="187" customFormat="1" x14ac:dyDescent="0.2">
      <c r="E1884" s="244"/>
      <c r="F1884" s="189"/>
      <c r="G1884" s="259"/>
      <c r="H1884" s="259"/>
    </row>
    <row r="1885" spans="5:8" s="187" customFormat="1" x14ac:dyDescent="0.2">
      <c r="E1885" s="244"/>
      <c r="F1885" s="189"/>
      <c r="G1885" s="259"/>
      <c r="H1885" s="259"/>
    </row>
    <row r="1886" spans="5:8" s="187" customFormat="1" x14ac:dyDescent="0.2">
      <c r="E1886" s="244"/>
      <c r="F1886" s="189"/>
      <c r="G1886" s="259"/>
      <c r="H1886" s="259"/>
    </row>
    <row r="1887" spans="5:8" s="187" customFormat="1" x14ac:dyDescent="0.2">
      <c r="E1887" s="244"/>
      <c r="F1887" s="189"/>
      <c r="G1887" s="259"/>
      <c r="H1887" s="259"/>
    </row>
    <row r="1888" spans="5:8" s="187" customFormat="1" x14ac:dyDescent="0.2">
      <c r="E1888" s="244"/>
      <c r="F1888" s="189"/>
      <c r="G1888" s="259"/>
      <c r="H1888" s="259"/>
    </row>
    <row r="1889" spans="5:8" s="187" customFormat="1" x14ac:dyDescent="0.2">
      <c r="E1889" s="244"/>
      <c r="F1889" s="189"/>
      <c r="G1889" s="259"/>
      <c r="H1889" s="259"/>
    </row>
    <row r="1890" spans="5:8" s="187" customFormat="1" x14ac:dyDescent="0.2">
      <c r="E1890" s="244"/>
      <c r="F1890" s="189"/>
      <c r="G1890" s="259"/>
      <c r="H1890" s="259"/>
    </row>
    <row r="1891" spans="5:8" s="187" customFormat="1" x14ac:dyDescent="0.2">
      <c r="E1891" s="244"/>
      <c r="F1891" s="189"/>
      <c r="G1891" s="259"/>
      <c r="H1891" s="259"/>
    </row>
    <row r="1892" spans="5:8" s="187" customFormat="1" x14ac:dyDescent="0.2">
      <c r="E1892" s="244"/>
      <c r="F1892" s="189"/>
      <c r="G1892" s="259"/>
      <c r="H1892" s="259"/>
    </row>
    <row r="1893" spans="5:8" s="187" customFormat="1" x14ac:dyDescent="0.2">
      <c r="E1893" s="244"/>
      <c r="F1893" s="189"/>
      <c r="G1893" s="259"/>
      <c r="H1893" s="259"/>
    </row>
    <row r="1894" spans="5:8" s="187" customFormat="1" x14ac:dyDescent="0.2">
      <c r="E1894" s="244"/>
      <c r="F1894" s="189"/>
      <c r="G1894" s="259"/>
      <c r="H1894" s="259"/>
    </row>
    <row r="1895" spans="5:8" s="187" customFormat="1" x14ac:dyDescent="0.2">
      <c r="E1895" s="244"/>
      <c r="F1895" s="189"/>
      <c r="G1895" s="259"/>
      <c r="H1895" s="259"/>
    </row>
    <row r="1896" spans="5:8" s="187" customFormat="1" x14ac:dyDescent="0.2">
      <c r="E1896" s="244"/>
      <c r="F1896" s="189"/>
      <c r="G1896" s="259"/>
      <c r="H1896" s="259"/>
    </row>
    <row r="1897" spans="5:8" s="187" customFormat="1" x14ac:dyDescent="0.2">
      <c r="E1897" s="244"/>
      <c r="F1897" s="189"/>
      <c r="G1897" s="259"/>
      <c r="H1897" s="259"/>
    </row>
    <row r="1898" spans="5:8" s="187" customFormat="1" x14ac:dyDescent="0.2">
      <c r="E1898" s="244"/>
      <c r="F1898" s="189"/>
      <c r="G1898" s="259"/>
      <c r="H1898" s="259"/>
    </row>
    <row r="1899" spans="5:8" s="187" customFormat="1" x14ac:dyDescent="0.2">
      <c r="E1899" s="244"/>
      <c r="F1899" s="189"/>
      <c r="G1899" s="259"/>
      <c r="H1899" s="259"/>
    </row>
    <row r="1900" spans="5:8" s="187" customFormat="1" x14ac:dyDescent="0.2">
      <c r="E1900" s="244"/>
      <c r="F1900" s="189"/>
      <c r="G1900" s="259"/>
      <c r="H1900" s="259"/>
    </row>
    <row r="1901" spans="5:8" s="187" customFormat="1" x14ac:dyDescent="0.2">
      <c r="E1901" s="244"/>
      <c r="F1901" s="189"/>
      <c r="G1901" s="259"/>
      <c r="H1901" s="259"/>
    </row>
    <row r="1902" spans="5:8" s="187" customFormat="1" x14ac:dyDescent="0.2">
      <c r="E1902" s="244"/>
      <c r="F1902" s="189"/>
      <c r="G1902" s="259"/>
      <c r="H1902" s="259"/>
    </row>
    <row r="1903" spans="5:8" s="187" customFormat="1" x14ac:dyDescent="0.2">
      <c r="E1903" s="244"/>
      <c r="F1903" s="189"/>
      <c r="G1903" s="259"/>
      <c r="H1903" s="259"/>
    </row>
    <row r="1904" spans="5:8" s="187" customFormat="1" x14ac:dyDescent="0.2">
      <c r="E1904" s="244"/>
      <c r="F1904" s="189"/>
      <c r="G1904" s="259"/>
      <c r="H1904" s="259"/>
    </row>
    <row r="1905" spans="5:8" s="187" customFormat="1" x14ac:dyDescent="0.2">
      <c r="E1905" s="244"/>
      <c r="F1905" s="189"/>
      <c r="G1905" s="259"/>
      <c r="H1905" s="259"/>
    </row>
    <row r="1906" spans="5:8" s="187" customFormat="1" x14ac:dyDescent="0.2">
      <c r="E1906" s="244"/>
      <c r="F1906" s="189"/>
      <c r="G1906" s="259"/>
      <c r="H1906" s="259"/>
    </row>
    <row r="1907" spans="5:8" s="187" customFormat="1" x14ac:dyDescent="0.2">
      <c r="E1907" s="244"/>
      <c r="F1907" s="189"/>
      <c r="G1907" s="259"/>
      <c r="H1907" s="259"/>
    </row>
    <row r="1908" spans="5:8" s="187" customFormat="1" x14ac:dyDescent="0.2">
      <c r="E1908" s="244"/>
      <c r="F1908" s="189"/>
      <c r="G1908" s="259"/>
      <c r="H1908" s="259"/>
    </row>
    <row r="1909" spans="5:8" s="187" customFormat="1" x14ac:dyDescent="0.2">
      <c r="E1909" s="244"/>
      <c r="F1909" s="189"/>
      <c r="G1909" s="259"/>
      <c r="H1909" s="259"/>
    </row>
    <row r="1910" spans="5:8" s="187" customFormat="1" x14ac:dyDescent="0.2">
      <c r="E1910" s="244"/>
      <c r="F1910" s="189"/>
      <c r="G1910" s="259"/>
      <c r="H1910" s="259"/>
    </row>
    <row r="1911" spans="5:8" s="187" customFormat="1" x14ac:dyDescent="0.2">
      <c r="E1911" s="244"/>
      <c r="F1911" s="189"/>
      <c r="G1911" s="259"/>
      <c r="H1911" s="259"/>
    </row>
    <row r="1912" spans="5:8" s="187" customFormat="1" x14ac:dyDescent="0.2">
      <c r="E1912" s="244"/>
      <c r="F1912" s="189"/>
      <c r="G1912" s="259"/>
      <c r="H1912" s="259"/>
    </row>
    <row r="1913" spans="5:8" s="187" customFormat="1" x14ac:dyDescent="0.2">
      <c r="E1913" s="244"/>
      <c r="F1913" s="189"/>
      <c r="G1913" s="259"/>
      <c r="H1913" s="259"/>
    </row>
    <row r="1914" spans="5:8" s="187" customFormat="1" x14ac:dyDescent="0.2">
      <c r="E1914" s="244"/>
      <c r="F1914" s="189"/>
      <c r="G1914" s="259"/>
      <c r="H1914" s="259"/>
    </row>
    <row r="1915" spans="5:8" s="187" customFormat="1" x14ac:dyDescent="0.2">
      <c r="E1915" s="244"/>
      <c r="F1915" s="189"/>
      <c r="G1915" s="259"/>
      <c r="H1915" s="259"/>
    </row>
    <row r="1916" spans="5:8" s="187" customFormat="1" x14ac:dyDescent="0.2">
      <c r="E1916" s="244"/>
      <c r="F1916" s="189"/>
      <c r="G1916" s="259"/>
      <c r="H1916" s="259"/>
    </row>
    <row r="1917" spans="5:8" s="187" customFormat="1" x14ac:dyDescent="0.2">
      <c r="E1917" s="244"/>
      <c r="F1917" s="189"/>
      <c r="G1917" s="259"/>
      <c r="H1917" s="259"/>
    </row>
    <row r="1918" spans="5:8" s="187" customFormat="1" x14ac:dyDescent="0.2">
      <c r="E1918" s="244"/>
      <c r="F1918" s="189"/>
      <c r="G1918" s="259"/>
      <c r="H1918" s="259"/>
    </row>
    <row r="1919" spans="5:8" s="187" customFormat="1" x14ac:dyDescent="0.2">
      <c r="E1919" s="244"/>
      <c r="F1919" s="189"/>
      <c r="G1919" s="259"/>
      <c r="H1919" s="259"/>
    </row>
    <row r="1920" spans="5:8" s="187" customFormat="1" x14ac:dyDescent="0.2">
      <c r="E1920" s="244"/>
      <c r="F1920" s="189"/>
      <c r="G1920" s="259"/>
      <c r="H1920" s="259"/>
    </row>
    <row r="1921" spans="5:8" s="187" customFormat="1" x14ac:dyDescent="0.2">
      <c r="E1921" s="244"/>
      <c r="F1921" s="189"/>
      <c r="G1921" s="259"/>
      <c r="H1921" s="259"/>
    </row>
    <row r="1922" spans="5:8" s="187" customFormat="1" x14ac:dyDescent="0.2">
      <c r="E1922" s="244"/>
      <c r="F1922" s="189"/>
      <c r="G1922" s="259"/>
      <c r="H1922" s="259"/>
    </row>
    <row r="1923" spans="5:8" s="187" customFormat="1" x14ac:dyDescent="0.2">
      <c r="E1923" s="244"/>
      <c r="F1923" s="189"/>
      <c r="G1923" s="259"/>
      <c r="H1923" s="259"/>
    </row>
    <row r="1924" spans="5:8" s="187" customFormat="1" x14ac:dyDescent="0.2">
      <c r="E1924" s="244"/>
      <c r="F1924" s="189"/>
      <c r="G1924" s="259"/>
      <c r="H1924" s="259"/>
    </row>
    <row r="1925" spans="5:8" s="187" customFormat="1" x14ac:dyDescent="0.2">
      <c r="E1925" s="244"/>
      <c r="F1925" s="189"/>
      <c r="G1925" s="259"/>
      <c r="H1925" s="259"/>
    </row>
    <row r="1926" spans="5:8" s="187" customFormat="1" x14ac:dyDescent="0.2">
      <c r="E1926" s="244"/>
      <c r="F1926" s="189"/>
      <c r="G1926" s="259"/>
      <c r="H1926" s="259"/>
    </row>
    <row r="1927" spans="5:8" s="187" customFormat="1" x14ac:dyDescent="0.2">
      <c r="E1927" s="244"/>
      <c r="F1927" s="189"/>
      <c r="G1927" s="259"/>
      <c r="H1927" s="259"/>
    </row>
    <row r="1928" spans="5:8" s="187" customFormat="1" x14ac:dyDescent="0.2">
      <c r="E1928" s="244"/>
      <c r="F1928" s="189"/>
      <c r="G1928" s="259"/>
      <c r="H1928" s="259"/>
    </row>
    <row r="1929" spans="5:8" s="187" customFormat="1" x14ac:dyDescent="0.2">
      <c r="E1929" s="244"/>
      <c r="F1929" s="189"/>
      <c r="G1929" s="259"/>
      <c r="H1929" s="259"/>
    </row>
    <row r="1930" spans="5:8" s="187" customFormat="1" x14ac:dyDescent="0.2">
      <c r="E1930" s="244"/>
      <c r="F1930" s="189"/>
      <c r="G1930" s="259"/>
      <c r="H1930" s="259"/>
    </row>
    <row r="1931" spans="5:8" s="187" customFormat="1" x14ac:dyDescent="0.2">
      <c r="E1931" s="244"/>
      <c r="F1931" s="189"/>
      <c r="G1931" s="259"/>
      <c r="H1931" s="259"/>
    </row>
    <row r="1932" spans="5:8" s="187" customFormat="1" x14ac:dyDescent="0.2">
      <c r="E1932" s="244"/>
      <c r="F1932" s="189"/>
      <c r="G1932" s="259"/>
      <c r="H1932" s="259"/>
    </row>
    <row r="1933" spans="5:8" s="187" customFormat="1" x14ac:dyDescent="0.2">
      <c r="E1933" s="244"/>
      <c r="F1933" s="189"/>
      <c r="G1933" s="259"/>
      <c r="H1933" s="259"/>
    </row>
    <row r="1934" spans="5:8" s="187" customFormat="1" x14ac:dyDescent="0.2">
      <c r="E1934" s="244"/>
      <c r="F1934" s="189"/>
      <c r="G1934" s="259"/>
      <c r="H1934" s="259"/>
    </row>
    <row r="1935" spans="5:8" s="187" customFormat="1" x14ac:dyDescent="0.2">
      <c r="E1935" s="244"/>
      <c r="F1935" s="189"/>
      <c r="G1935" s="259"/>
      <c r="H1935" s="259"/>
    </row>
    <row r="1936" spans="5:8" s="187" customFormat="1" x14ac:dyDescent="0.2">
      <c r="E1936" s="244"/>
      <c r="F1936" s="189"/>
      <c r="G1936" s="259"/>
      <c r="H1936" s="259"/>
    </row>
    <row r="1937" spans="5:8" s="187" customFormat="1" x14ac:dyDescent="0.2">
      <c r="E1937" s="244"/>
      <c r="F1937" s="189"/>
      <c r="G1937" s="259"/>
      <c r="H1937" s="259"/>
    </row>
    <row r="1938" spans="5:8" s="187" customFormat="1" x14ac:dyDescent="0.2">
      <c r="E1938" s="244"/>
      <c r="F1938" s="189"/>
      <c r="G1938" s="259"/>
      <c r="H1938" s="259"/>
    </row>
    <row r="1939" spans="5:8" s="187" customFormat="1" x14ac:dyDescent="0.2">
      <c r="E1939" s="244"/>
      <c r="F1939" s="189"/>
      <c r="G1939" s="259"/>
      <c r="H1939" s="259"/>
    </row>
    <row r="1940" spans="5:8" s="187" customFormat="1" x14ac:dyDescent="0.2">
      <c r="E1940" s="244"/>
      <c r="F1940" s="189"/>
      <c r="G1940" s="259"/>
      <c r="H1940" s="259"/>
    </row>
    <row r="1941" spans="5:8" s="187" customFormat="1" x14ac:dyDescent="0.2">
      <c r="E1941" s="244"/>
      <c r="F1941" s="189"/>
      <c r="G1941" s="259"/>
      <c r="H1941" s="259"/>
    </row>
    <row r="1942" spans="5:8" s="187" customFormat="1" x14ac:dyDescent="0.2">
      <c r="E1942" s="244"/>
      <c r="F1942" s="189"/>
      <c r="G1942" s="259"/>
      <c r="H1942" s="259"/>
    </row>
    <row r="1943" spans="5:8" s="187" customFormat="1" x14ac:dyDescent="0.2">
      <c r="E1943" s="244"/>
      <c r="F1943" s="189"/>
      <c r="G1943" s="259"/>
      <c r="H1943" s="259"/>
    </row>
    <row r="1944" spans="5:8" s="187" customFormat="1" x14ac:dyDescent="0.2">
      <c r="E1944" s="244"/>
      <c r="F1944" s="189"/>
      <c r="G1944" s="259"/>
      <c r="H1944" s="259"/>
    </row>
    <row r="1945" spans="5:8" s="187" customFormat="1" x14ac:dyDescent="0.2">
      <c r="E1945" s="244"/>
      <c r="F1945" s="189"/>
      <c r="G1945" s="259"/>
      <c r="H1945" s="259"/>
    </row>
    <row r="1946" spans="5:8" s="187" customFormat="1" x14ac:dyDescent="0.2">
      <c r="E1946" s="244"/>
      <c r="F1946" s="189"/>
      <c r="G1946" s="259"/>
      <c r="H1946" s="259"/>
    </row>
    <row r="1947" spans="5:8" s="187" customFormat="1" x14ac:dyDescent="0.2">
      <c r="E1947" s="244"/>
      <c r="F1947" s="189"/>
      <c r="G1947" s="259"/>
      <c r="H1947" s="259"/>
    </row>
    <row r="1948" spans="5:8" s="187" customFormat="1" x14ac:dyDescent="0.2">
      <c r="E1948" s="244"/>
      <c r="F1948" s="189"/>
      <c r="G1948" s="259"/>
      <c r="H1948" s="259"/>
    </row>
    <row r="1949" spans="5:8" s="187" customFormat="1" x14ac:dyDescent="0.2">
      <c r="E1949" s="244"/>
      <c r="F1949" s="189"/>
      <c r="G1949" s="259"/>
      <c r="H1949" s="259"/>
    </row>
    <row r="1950" spans="5:8" s="187" customFormat="1" x14ac:dyDescent="0.2">
      <c r="E1950" s="244"/>
      <c r="F1950" s="189"/>
      <c r="G1950" s="259"/>
      <c r="H1950" s="259"/>
    </row>
    <row r="1951" spans="5:8" s="187" customFormat="1" x14ac:dyDescent="0.2">
      <c r="E1951" s="244"/>
      <c r="F1951" s="189"/>
      <c r="G1951" s="259"/>
      <c r="H1951" s="259"/>
    </row>
    <row r="1952" spans="5:8" s="187" customFormat="1" x14ac:dyDescent="0.2">
      <c r="E1952" s="244"/>
      <c r="F1952" s="189"/>
      <c r="G1952" s="259"/>
      <c r="H1952" s="259"/>
    </row>
    <row r="1953" spans="5:8" s="187" customFormat="1" x14ac:dyDescent="0.2">
      <c r="E1953" s="244"/>
      <c r="F1953" s="189"/>
      <c r="G1953" s="259"/>
      <c r="H1953" s="259"/>
    </row>
    <row r="1954" spans="5:8" s="187" customFormat="1" x14ac:dyDescent="0.2">
      <c r="E1954" s="244"/>
      <c r="F1954" s="189"/>
      <c r="G1954" s="259"/>
      <c r="H1954" s="259"/>
    </row>
    <row r="1955" spans="5:8" s="187" customFormat="1" x14ac:dyDescent="0.2">
      <c r="E1955" s="244"/>
      <c r="F1955" s="189"/>
      <c r="G1955" s="259"/>
      <c r="H1955" s="259"/>
    </row>
    <row r="1956" spans="5:8" s="187" customFormat="1" x14ac:dyDescent="0.2">
      <c r="E1956" s="244"/>
      <c r="F1956" s="189"/>
      <c r="G1956" s="259"/>
      <c r="H1956" s="259"/>
    </row>
    <row r="1957" spans="5:8" s="187" customFormat="1" x14ac:dyDescent="0.2">
      <c r="E1957" s="244"/>
      <c r="F1957" s="189"/>
      <c r="G1957" s="259"/>
      <c r="H1957" s="259"/>
    </row>
    <row r="1958" spans="5:8" s="187" customFormat="1" x14ac:dyDescent="0.2">
      <c r="E1958" s="244"/>
      <c r="F1958" s="189"/>
      <c r="G1958" s="259"/>
      <c r="H1958" s="259"/>
    </row>
    <row r="1959" spans="5:8" s="187" customFormat="1" x14ac:dyDescent="0.2">
      <c r="E1959" s="244"/>
      <c r="F1959" s="189"/>
      <c r="G1959" s="259"/>
      <c r="H1959" s="259"/>
    </row>
    <row r="1960" spans="5:8" s="187" customFormat="1" x14ac:dyDescent="0.2">
      <c r="E1960" s="244"/>
      <c r="F1960" s="189"/>
      <c r="G1960" s="259"/>
      <c r="H1960" s="259"/>
    </row>
    <row r="1961" spans="5:8" s="187" customFormat="1" x14ac:dyDescent="0.2">
      <c r="E1961" s="244"/>
      <c r="F1961" s="189"/>
      <c r="G1961" s="259"/>
      <c r="H1961" s="259"/>
    </row>
    <row r="1962" spans="5:8" s="187" customFormat="1" x14ac:dyDescent="0.2">
      <c r="E1962" s="244"/>
      <c r="F1962" s="189"/>
      <c r="G1962" s="259"/>
      <c r="H1962" s="259"/>
    </row>
    <row r="1963" spans="5:8" s="187" customFormat="1" x14ac:dyDescent="0.2">
      <c r="E1963" s="244"/>
      <c r="F1963" s="189"/>
      <c r="G1963" s="259"/>
      <c r="H1963" s="259"/>
    </row>
    <row r="1964" spans="5:8" s="187" customFormat="1" x14ac:dyDescent="0.2">
      <c r="E1964" s="244"/>
      <c r="F1964" s="189"/>
      <c r="G1964" s="259"/>
      <c r="H1964" s="259"/>
    </row>
    <row r="1965" spans="5:8" s="187" customFormat="1" x14ac:dyDescent="0.2">
      <c r="E1965" s="244"/>
      <c r="F1965" s="189"/>
      <c r="G1965" s="259"/>
      <c r="H1965" s="259"/>
    </row>
    <row r="1966" spans="5:8" s="187" customFormat="1" x14ac:dyDescent="0.2">
      <c r="E1966" s="244"/>
      <c r="F1966" s="189"/>
      <c r="G1966" s="259"/>
      <c r="H1966" s="259"/>
    </row>
    <row r="1967" spans="5:8" s="187" customFormat="1" x14ac:dyDescent="0.2">
      <c r="E1967" s="244"/>
      <c r="F1967" s="189"/>
      <c r="G1967" s="259"/>
      <c r="H1967" s="259"/>
    </row>
    <row r="1968" spans="5:8" s="187" customFormat="1" x14ac:dyDescent="0.2">
      <c r="E1968" s="244"/>
      <c r="F1968" s="189"/>
      <c r="G1968" s="259"/>
      <c r="H1968" s="259"/>
    </row>
    <row r="1969" spans="5:8" s="187" customFormat="1" x14ac:dyDescent="0.2">
      <c r="E1969" s="244"/>
      <c r="F1969" s="189"/>
      <c r="G1969" s="259"/>
      <c r="H1969" s="259"/>
    </row>
    <row r="1970" spans="5:8" s="187" customFormat="1" x14ac:dyDescent="0.2">
      <c r="E1970" s="244"/>
      <c r="F1970" s="189"/>
      <c r="G1970" s="259"/>
      <c r="H1970" s="259"/>
    </row>
    <row r="1971" spans="5:8" s="187" customFormat="1" x14ac:dyDescent="0.2">
      <c r="E1971" s="244"/>
      <c r="F1971" s="189"/>
      <c r="G1971" s="259"/>
      <c r="H1971" s="259"/>
    </row>
    <row r="1972" spans="5:8" s="187" customFormat="1" x14ac:dyDescent="0.2">
      <c r="E1972" s="244"/>
      <c r="F1972" s="189"/>
      <c r="G1972" s="259"/>
      <c r="H1972" s="259"/>
    </row>
    <row r="1973" spans="5:8" s="187" customFormat="1" x14ac:dyDescent="0.2">
      <c r="E1973" s="244"/>
      <c r="F1973" s="189"/>
      <c r="G1973" s="259"/>
      <c r="H1973" s="259"/>
    </row>
    <row r="1974" spans="5:8" s="187" customFormat="1" x14ac:dyDescent="0.2">
      <c r="E1974" s="244"/>
      <c r="F1974" s="189"/>
      <c r="G1974" s="259"/>
      <c r="H1974" s="259"/>
    </row>
    <row r="1975" spans="5:8" s="187" customFormat="1" x14ac:dyDescent="0.2">
      <c r="E1975" s="244"/>
      <c r="F1975" s="189"/>
      <c r="G1975" s="259"/>
      <c r="H1975" s="259"/>
    </row>
    <row r="1976" spans="5:8" s="187" customFormat="1" x14ac:dyDescent="0.2">
      <c r="E1976" s="244"/>
      <c r="F1976" s="189"/>
      <c r="G1976" s="259"/>
      <c r="H1976" s="259"/>
    </row>
    <row r="1977" spans="5:8" s="187" customFormat="1" x14ac:dyDescent="0.2">
      <c r="E1977" s="244"/>
      <c r="F1977" s="189"/>
      <c r="G1977" s="259"/>
      <c r="H1977" s="259"/>
    </row>
    <row r="1978" spans="5:8" s="187" customFormat="1" x14ac:dyDescent="0.2">
      <c r="E1978" s="244"/>
      <c r="F1978" s="189"/>
      <c r="G1978" s="259"/>
      <c r="H1978" s="259"/>
    </row>
    <row r="1979" spans="5:8" s="187" customFormat="1" x14ac:dyDescent="0.2">
      <c r="E1979" s="244"/>
      <c r="F1979" s="189"/>
      <c r="G1979" s="259"/>
      <c r="H1979" s="259"/>
    </row>
    <row r="1980" spans="5:8" s="187" customFormat="1" x14ac:dyDescent="0.2">
      <c r="E1980" s="244"/>
      <c r="F1980" s="189"/>
      <c r="G1980" s="259"/>
      <c r="H1980" s="259"/>
    </row>
    <row r="1981" spans="5:8" s="187" customFormat="1" x14ac:dyDescent="0.2">
      <c r="E1981" s="244"/>
      <c r="F1981" s="189"/>
      <c r="G1981" s="259"/>
      <c r="H1981" s="259"/>
    </row>
    <row r="1982" spans="5:8" s="187" customFormat="1" x14ac:dyDescent="0.2">
      <c r="E1982" s="244"/>
      <c r="F1982" s="189"/>
      <c r="G1982" s="259"/>
      <c r="H1982" s="259"/>
    </row>
    <row r="1983" spans="5:8" s="187" customFormat="1" x14ac:dyDescent="0.2">
      <c r="E1983" s="244"/>
      <c r="F1983" s="189"/>
      <c r="G1983" s="259"/>
      <c r="H1983" s="259"/>
    </row>
    <row r="1984" spans="5:8" s="187" customFormat="1" x14ac:dyDescent="0.2">
      <c r="E1984" s="244"/>
      <c r="F1984" s="189"/>
      <c r="G1984" s="259"/>
      <c r="H1984" s="259"/>
    </row>
    <row r="1985" spans="5:8" s="187" customFormat="1" x14ac:dyDescent="0.2">
      <c r="E1985" s="244"/>
      <c r="F1985" s="189"/>
      <c r="G1985" s="259"/>
      <c r="H1985" s="259"/>
    </row>
    <row r="1986" spans="5:8" s="187" customFormat="1" x14ac:dyDescent="0.2">
      <c r="E1986" s="244"/>
      <c r="F1986" s="189"/>
      <c r="G1986" s="259"/>
      <c r="H1986" s="259"/>
    </row>
    <row r="1987" spans="5:8" s="187" customFormat="1" x14ac:dyDescent="0.2">
      <c r="E1987" s="244"/>
      <c r="F1987" s="189"/>
      <c r="G1987" s="259"/>
      <c r="H1987" s="259"/>
    </row>
    <row r="1988" spans="5:8" s="187" customFormat="1" x14ac:dyDescent="0.2">
      <c r="E1988" s="244"/>
      <c r="F1988" s="189"/>
      <c r="G1988" s="259"/>
      <c r="H1988" s="259"/>
    </row>
    <row r="1989" spans="5:8" s="187" customFormat="1" x14ac:dyDescent="0.2">
      <c r="E1989" s="244"/>
      <c r="F1989" s="189"/>
      <c r="G1989" s="259"/>
      <c r="H1989" s="259"/>
    </row>
    <row r="1990" spans="5:8" s="187" customFormat="1" x14ac:dyDescent="0.2">
      <c r="E1990" s="244"/>
      <c r="F1990" s="189"/>
      <c r="G1990" s="259"/>
      <c r="H1990" s="259"/>
    </row>
    <row r="1991" spans="5:8" s="187" customFormat="1" x14ac:dyDescent="0.2">
      <c r="E1991" s="244"/>
      <c r="F1991" s="189"/>
      <c r="G1991" s="259"/>
      <c r="H1991" s="259"/>
    </row>
    <row r="1992" spans="5:8" s="187" customFormat="1" x14ac:dyDescent="0.2">
      <c r="E1992" s="244"/>
      <c r="F1992" s="189"/>
      <c r="G1992" s="259"/>
      <c r="H1992" s="259"/>
    </row>
    <row r="1993" spans="5:8" s="187" customFormat="1" x14ac:dyDescent="0.2">
      <c r="E1993" s="244"/>
      <c r="F1993" s="189"/>
      <c r="G1993" s="259"/>
      <c r="H1993" s="259"/>
    </row>
    <row r="1994" spans="5:8" s="187" customFormat="1" x14ac:dyDescent="0.2">
      <c r="E1994" s="244"/>
      <c r="F1994" s="189"/>
      <c r="G1994" s="259"/>
      <c r="H1994" s="259"/>
    </row>
    <row r="1995" spans="5:8" s="187" customFormat="1" x14ac:dyDescent="0.2">
      <c r="E1995" s="244"/>
      <c r="F1995" s="189"/>
      <c r="G1995" s="259"/>
      <c r="H1995" s="259"/>
    </row>
    <row r="1996" spans="5:8" s="187" customFormat="1" x14ac:dyDescent="0.2">
      <c r="E1996" s="244"/>
      <c r="F1996" s="189"/>
      <c r="G1996" s="259"/>
      <c r="H1996" s="259"/>
    </row>
    <row r="1997" spans="5:8" s="187" customFormat="1" x14ac:dyDescent="0.2">
      <c r="E1997" s="244"/>
      <c r="F1997" s="189"/>
      <c r="G1997" s="259"/>
      <c r="H1997" s="259"/>
    </row>
    <row r="1998" spans="5:8" s="187" customFormat="1" x14ac:dyDescent="0.2">
      <c r="E1998" s="244"/>
      <c r="F1998" s="189"/>
      <c r="G1998" s="259"/>
      <c r="H1998" s="259"/>
    </row>
    <row r="1999" spans="5:8" s="187" customFormat="1" x14ac:dyDescent="0.2">
      <c r="E1999" s="244"/>
      <c r="F1999" s="189"/>
      <c r="G1999" s="259"/>
      <c r="H1999" s="259"/>
    </row>
    <row r="2000" spans="5:8" s="187" customFormat="1" x14ac:dyDescent="0.2">
      <c r="E2000" s="244"/>
      <c r="F2000" s="189"/>
      <c r="G2000" s="259"/>
      <c r="H2000" s="259"/>
    </row>
  </sheetData>
  <sortState ref="A3:P180">
    <sortCondition ref="A3:A180"/>
    <sortCondition ref="C3:C180"/>
  </sortState>
  <phoneticPr fontId="24" type="noConversion"/>
  <hyperlinks>
    <hyperlink ref="F3" r:id="rId1"/>
    <hyperlink ref="I3" r:id="rId2" display="http://www.microsoft.fr/"/>
  </hyperlinks>
  <pageMargins left="0.7" right="0.7" top="0.75" bottom="0.75" header="0.3" footer="0.3"/>
  <pageSetup paperSize="9" orientation="portrait" r:id="rId3"/>
  <drawing r:id="rId4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2" tint="-0.499984740745262"/>
  </sheetPr>
  <dimension ref="A1:T19"/>
  <sheetViews>
    <sheetView showZeros="0" topLeftCell="I1" workbookViewId="0">
      <selection activeCell="H28" sqref="H28"/>
    </sheetView>
  </sheetViews>
  <sheetFormatPr baseColWidth="10" defaultRowHeight="12.75" x14ac:dyDescent="0.2"/>
  <cols>
    <col min="1" max="1" width="13.5703125" style="55" customWidth="1"/>
    <col min="2" max="2" width="6.42578125" style="20" customWidth="1"/>
    <col min="3" max="3" width="2.140625" style="20" customWidth="1"/>
    <col min="4" max="4" width="6.42578125" style="20" customWidth="1"/>
    <col min="5" max="5" width="2.140625" style="20" customWidth="1"/>
    <col min="6" max="6" width="6.42578125" style="58" customWidth="1"/>
    <col min="7" max="7" width="14" style="20" customWidth="1"/>
    <col min="8" max="8" width="33.28515625" style="20" bestFit="1" customWidth="1"/>
    <col min="9" max="9" width="15.42578125" style="56" bestFit="1" customWidth="1"/>
    <col min="10" max="12" width="4.28515625" style="20" customWidth="1"/>
    <col min="13" max="13" width="11.42578125" style="20"/>
    <col min="14" max="14" width="15" style="20" bestFit="1" customWidth="1"/>
    <col min="15" max="16" width="12.85546875" style="20" customWidth="1"/>
    <col min="17" max="17" width="11.42578125" style="20"/>
    <col min="18" max="19" width="14.28515625" style="20" customWidth="1"/>
    <col min="20" max="20" width="11.42578125" style="57"/>
  </cols>
  <sheetData>
    <row r="1" spans="1:20" s="33" customFormat="1" ht="12.75" customHeight="1" x14ac:dyDescent="0.2">
      <c r="A1" s="365" t="s">
        <v>7</v>
      </c>
      <c r="B1" s="359" t="s">
        <v>8</v>
      </c>
      <c r="C1" s="360"/>
      <c r="D1" s="360"/>
      <c r="E1" s="360"/>
      <c r="F1" s="361"/>
      <c r="G1" s="359" t="s">
        <v>20</v>
      </c>
      <c r="H1" s="359" t="s">
        <v>9</v>
      </c>
      <c r="I1" s="359" t="s">
        <v>3</v>
      </c>
      <c r="J1" s="359" t="s">
        <v>21</v>
      </c>
      <c r="K1" s="359" t="s">
        <v>22</v>
      </c>
      <c r="L1" s="359" t="s">
        <v>25</v>
      </c>
      <c r="M1" s="359" t="s">
        <v>23</v>
      </c>
      <c r="N1" s="359" t="s">
        <v>26</v>
      </c>
      <c r="O1" s="360"/>
      <c r="P1" s="360"/>
      <c r="Q1" s="359" t="s">
        <v>24</v>
      </c>
      <c r="R1" s="367" t="s">
        <v>124</v>
      </c>
      <c r="S1" s="367"/>
      <c r="T1" s="367"/>
    </row>
    <row r="2" spans="1:20" s="33" customFormat="1" ht="15" customHeight="1" x14ac:dyDescent="0.2">
      <c r="A2" s="366"/>
      <c r="B2" s="362"/>
      <c r="C2" s="363"/>
      <c r="D2" s="363"/>
      <c r="E2" s="363"/>
      <c r="F2" s="364"/>
      <c r="G2" s="362"/>
      <c r="H2" s="362"/>
      <c r="I2" s="362"/>
      <c r="J2" s="362"/>
      <c r="K2" s="362"/>
      <c r="L2" s="362"/>
      <c r="M2" s="362"/>
      <c r="N2" s="246" t="s">
        <v>27</v>
      </c>
      <c r="O2" s="248" t="s">
        <v>28</v>
      </c>
      <c r="P2" s="248" t="s">
        <v>29</v>
      </c>
      <c r="Q2" s="362"/>
      <c r="R2" s="249" t="str">
        <f>Facture!B24</f>
        <v>Proposé</v>
      </c>
      <c r="S2" s="249" t="str">
        <f>Facture!B25</f>
        <v>Vendus</v>
      </c>
      <c r="T2" s="249" t="s">
        <v>10</v>
      </c>
    </row>
    <row r="3" spans="1:20" ht="15" x14ac:dyDescent="0.2">
      <c r="A3" s="250" t="s">
        <v>103</v>
      </c>
      <c r="N3" s="247"/>
    </row>
    <row r="4" spans="1:20" x14ac:dyDescent="0.2">
      <c r="A4" s="184"/>
      <c r="B4" s="18"/>
      <c r="H4" s="18"/>
    </row>
    <row r="5" spans="1:20" x14ac:dyDescent="0.2">
      <c r="A5" s="67"/>
    </row>
    <row r="6" spans="1:20" x14ac:dyDescent="0.2">
      <c r="A6" s="67"/>
    </row>
    <row r="7" spans="1:20" x14ac:dyDescent="0.2">
      <c r="A7" s="67"/>
      <c r="B7" s="18"/>
      <c r="C7" s="18"/>
    </row>
    <row r="8" spans="1:20" x14ac:dyDescent="0.2">
      <c r="A8" s="67"/>
    </row>
    <row r="9" spans="1:20" x14ac:dyDescent="0.2">
      <c r="A9" s="67"/>
    </row>
    <row r="10" spans="1:20" x14ac:dyDescent="0.2">
      <c r="A10" s="67"/>
    </row>
    <row r="11" spans="1:20" x14ac:dyDescent="0.2">
      <c r="A11" s="67"/>
    </row>
    <row r="12" spans="1:20" x14ac:dyDescent="0.2">
      <c r="A12" s="67"/>
    </row>
    <row r="13" spans="1:20" x14ac:dyDescent="0.2">
      <c r="A13" s="67"/>
    </row>
    <row r="14" spans="1:20" x14ac:dyDescent="0.2">
      <c r="A14" s="67"/>
      <c r="B14" s="72"/>
    </row>
    <row r="15" spans="1:20" x14ac:dyDescent="0.2">
      <c r="A15" s="67"/>
    </row>
    <row r="16" spans="1:20" x14ac:dyDescent="0.2">
      <c r="A16" s="67"/>
    </row>
    <row r="17" spans="1:2" x14ac:dyDescent="0.2">
      <c r="A17" s="67"/>
      <c r="B17" s="18"/>
    </row>
    <row r="18" spans="1:2" x14ac:dyDescent="0.2">
      <c r="A18" s="67"/>
    </row>
    <row r="19" spans="1:2" x14ac:dyDescent="0.2">
      <c r="A19" s="67"/>
    </row>
  </sheetData>
  <mergeCells count="12">
    <mergeCell ref="B1:F2"/>
    <mergeCell ref="A1:A2"/>
    <mergeCell ref="H1:H2"/>
    <mergeCell ref="I1:I2"/>
    <mergeCell ref="R1:T1"/>
    <mergeCell ref="G1:G2"/>
    <mergeCell ref="J1:J2"/>
    <mergeCell ref="K1:K2"/>
    <mergeCell ref="L1:L2"/>
    <mergeCell ref="M1:M2"/>
    <mergeCell ref="Q1:Q2"/>
    <mergeCell ref="N1:P1"/>
  </mergeCells>
  <phoneticPr fontId="24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FF6600"/>
  </sheetPr>
  <dimension ref="A1:V353"/>
  <sheetViews>
    <sheetView showZeros="0" zoomScale="90" zoomScaleNormal="90" workbookViewId="0">
      <selection activeCell="B1" sqref="B1:H1"/>
    </sheetView>
  </sheetViews>
  <sheetFormatPr baseColWidth="10" defaultRowHeight="14.25" x14ac:dyDescent="0.2"/>
  <cols>
    <col min="1" max="1" width="0.7109375" style="85" customWidth="1"/>
    <col min="2" max="2" width="13.85546875" style="115" bestFit="1" customWidth="1"/>
    <col min="3" max="3" width="5.140625" style="115" customWidth="1"/>
    <col min="4" max="4" width="2.140625" style="192" customWidth="1"/>
    <col min="5" max="5" width="5.7109375" style="192" customWidth="1"/>
    <col min="6" max="6" width="2.140625" style="192" customWidth="1"/>
    <col min="7" max="7" width="6.42578125" style="58" customWidth="1"/>
    <col min="8" max="8" width="4.28515625" style="115" customWidth="1"/>
    <col min="9" max="13" width="13.140625" style="116" customWidth="1"/>
    <col min="14" max="14" width="13.7109375" style="116" customWidth="1"/>
    <col min="15" max="15" width="13.140625" style="116" customWidth="1"/>
    <col min="16" max="16" width="12.85546875" style="117" customWidth="1"/>
    <col min="17" max="17" width="11.42578125" style="118" customWidth="1"/>
    <col min="18" max="18" width="12.85546875" style="117" customWidth="1"/>
    <col min="19" max="19" width="11.42578125" style="118" customWidth="1"/>
    <col min="20" max="20" width="13.42578125" style="118" customWidth="1"/>
    <col min="21" max="16384" width="11.42578125" style="85"/>
  </cols>
  <sheetData>
    <row r="1" spans="1:22" ht="27" x14ac:dyDescent="0.35">
      <c r="A1" s="128"/>
      <c r="B1" s="391" t="s">
        <v>65</v>
      </c>
      <c r="C1" s="392"/>
      <c r="D1" s="392"/>
      <c r="E1" s="392"/>
      <c r="F1" s="392"/>
      <c r="G1" s="392"/>
      <c r="H1" s="392"/>
      <c r="I1" s="87"/>
      <c r="J1" s="87"/>
      <c r="K1" s="87"/>
      <c r="L1" s="87"/>
      <c r="M1" s="87"/>
      <c r="N1" s="87"/>
      <c r="O1" s="88"/>
      <c r="P1" s="89"/>
      <c r="Q1" s="90"/>
      <c r="R1" s="89"/>
      <c r="S1" s="90"/>
      <c r="T1" s="91"/>
      <c r="U1" s="128"/>
      <c r="V1" s="128"/>
    </row>
    <row r="2" spans="1:22" s="92" customFormat="1" ht="12" customHeight="1" x14ac:dyDescent="0.2">
      <c r="A2" s="213"/>
      <c r="B2" s="380" t="s">
        <v>0</v>
      </c>
      <c r="C2" s="382" t="s">
        <v>81</v>
      </c>
      <c r="D2" s="383"/>
      <c r="E2" s="383"/>
      <c r="F2" s="383"/>
      <c r="G2" s="384"/>
      <c r="H2" s="383" t="s">
        <v>80</v>
      </c>
      <c r="I2" s="383"/>
      <c r="J2" s="384"/>
      <c r="K2" s="388" t="str">
        <f>'Récap des Factures'!$R$1</f>
        <v>Produits</v>
      </c>
      <c r="L2" s="389"/>
      <c r="M2" s="389"/>
      <c r="N2" s="388" t="s">
        <v>77</v>
      </c>
      <c r="O2" s="389"/>
      <c r="P2" s="389"/>
      <c r="Q2" s="389"/>
      <c r="R2" s="389"/>
      <c r="S2" s="390"/>
      <c r="T2" s="376" t="s">
        <v>64</v>
      </c>
      <c r="U2" s="213"/>
      <c r="V2" s="213"/>
    </row>
    <row r="3" spans="1:22" s="92" customFormat="1" ht="12.75" customHeight="1" x14ac:dyDescent="0.2">
      <c r="A3" s="213"/>
      <c r="B3" s="381"/>
      <c r="C3" s="385"/>
      <c r="D3" s="386"/>
      <c r="E3" s="386"/>
      <c r="F3" s="386"/>
      <c r="G3" s="387"/>
      <c r="H3" s="386"/>
      <c r="I3" s="386"/>
      <c r="J3" s="387"/>
      <c r="K3" s="93" t="str">
        <f>'Récap des Factures'!$R$2</f>
        <v>Proposé</v>
      </c>
      <c r="L3" s="93" t="str">
        <f>'Récap des Factures'!$S$2</f>
        <v>Vendus</v>
      </c>
      <c r="M3" s="93" t="str">
        <f>'Tableau de bord'!$K$18</f>
        <v>%</v>
      </c>
      <c r="N3" s="93" t="s">
        <v>109</v>
      </c>
      <c r="O3" s="93" t="s">
        <v>110</v>
      </c>
      <c r="P3" s="93" t="s">
        <v>111</v>
      </c>
      <c r="Q3" s="93" t="s">
        <v>112</v>
      </c>
      <c r="R3" s="93" t="s">
        <v>113</v>
      </c>
      <c r="S3" s="93" t="s">
        <v>114</v>
      </c>
      <c r="T3" s="377"/>
      <c r="U3" s="213"/>
      <c r="V3" s="213"/>
    </row>
    <row r="4" spans="1:22" x14ac:dyDescent="0.2">
      <c r="A4" s="128"/>
      <c r="B4" s="94" t="str">
        <f>IF('Récap des Factures'!A:A&gt;"01-01-2011",IF('Récap des Factures'!A:A&lt;"31-01-2011",'Chiffres d''Affaires'!B:B,""),"")</f>
        <v/>
      </c>
      <c r="C4" s="193"/>
      <c r="D4" s="204" t="str">
        <f t="shared" ref="D4:D11" si="0">IF(C4&lt;&gt;0,"-","")</f>
        <v/>
      </c>
      <c r="E4" s="204" t="str">
        <f t="shared" ref="E4:E11" ca="1" si="1">IF(C4&lt;&gt;0,YEAR(TODAY()),"")</f>
        <v/>
      </c>
      <c r="F4" s="204" t="str">
        <f t="shared" ref="F4:F11" si="2">IF(C4&lt;&gt;0,"-","")</f>
        <v/>
      </c>
      <c r="G4" s="205"/>
      <c r="H4" s="368"/>
      <c r="I4" s="369"/>
      <c r="J4" s="370"/>
      <c r="K4" s="95"/>
      <c r="L4" s="95"/>
      <c r="M4" s="95"/>
      <c r="N4" s="95"/>
      <c r="O4" s="95"/>
      <c r="P4" s="95"/>
      <c r="Q4" s="95"/>
      <c r="R4" s="95"/>
      <c r="S4" s="95"/>
      <c r="T4" s="96">
        <f>SUM(N4:S4)</f>
        <v>0</v>
      </c>
      <c r="U4" s="128"/>
      <c r="V4" s="128"/>
    </row>
    <row r="5" spans="1:22" x14ac:dyDescent="0.2">
      <c r="A5" s="128"/>
      <c r="B5" s="94"/>
      <c r="C5" s="193"/>
      <c r="D5" s="204" t="str">
        <f t="shared" si="0"/>
        <v/>
      </c>
      <c r="E5" s="204" t="str">
        <f t="shared" ca="1" si="1"/>
        <v/>
      </c>
      <c r="F5" s="204" t="str">
        <f t="shared" si="2"/>
        <v/>
      </c>
      <c r="G5" s="205"/>
      <c r="H5" s="368"/>
      <c r="I5" s="369"/>
      <c r="J5" s="370"/>
      <c r="K5" s="95"/>
      <c r="L5" s="95"/>
      <c r="M5" s="95"/>
      <c r="N5" s="95"/>
      <c r="O5" s="95"/>
      <c r="P5" s="95"/>
      <c r="Q5" s="95"/>
      <c r="R5" s="95"/>
      <c r="S5" s="95"/>
      <c r="T5" s="96">
        <f t="shared" ref="T5:T11" si="3">SUM(P5:S5)</f>
        <v>0</v>
      </c>
      <c r="U5" s="128"/>
      <c r="V5" s="128"/>
    </row>
    <row r="6" spans="1:22" x14ac:dyDescent="0.2">
      <c r="A6" s="128"/>
      <c r="B6" s="94"/>
      <c r="C6" s="193"/>
      <c r="D6" s="204" t="str">
        <f t="shared" si="0"/>
        <v/>
      </c>
      <c r="E6" s="204" t="str">
        <f t="shared" ca="1" si="1"/>
        <v/>
      </c>
      <c r="F6" s="204" t="str">
        <f t="shared" si="2"/>
        <v/>
      </c>
      <c r="G6" s="205"/>
      <c r="H6" s="368"/>
      <c r="I6" s="369"/>
      <c r="J6" s="370"/>
      <c r="K6" s="95"/>
      <c r="L6" s="95"/>
      <c r="M6" s="95"/>
      <c r="N6" s="95"/>
      <c r="O6" s="95"/>
      <c r="P6" s="95"/>
      <c r="Q6" s="95"/>
      <c r="R6" s="95"/>
      <c r="S6" s="95"/>
      <c r="T6" s="96">
        <f t="shared" si="3"/>
        <v>0</v>
      </c>
      <c r="U6" s="128"/>
      <c r="V6" s="128"/>
    </row>
    <row r="7" spans="1:22" x14ac:dyDescent="0.2">
      <c r="A7" s="128"/>
      <c r="B7" s="94"/>
      <c r="C7" s="193"/>
      <c r="D7" s="204" t="str">
        <f t="shared" si="0"/>
        <v/>
      </c>
      <c r="E7" s="204" t="str">
        <f t="shared" ca="1" si="1"/>
        <v/>
      </c>
      <c r="F7" s="204" t="str">
        <f t="shared" si="2"/>
        <v/>
      </c>
      <c r="G7" s="205"/>
      <c r="H7" s="368"/>
      <c r="I7" s="369"/>
      <c r="J7" s="370"/>
      <c r="K7" s="95"/>
      <c r="L7" s="95"/>
      <c r="M7" s="95"/>
      <c r="N7" s="95"/>
      <c r="O7" s="95"/>
      <c r="P7" s="95"/>
      <c r="Q7" s="95"/>
      <c r="R7" s="95"/>
      <c r="S7" s="95"/>
      <c r="T7" s="96">
        <f t="shared" si="3"/>
        <v>0</v>
      </c>
      <c r="U7" s="128"/>
      <c r="V7" s="128"/>
    </row>
    <row r="8" spans="1:22" x14ac:dyDescent="0.2">
      <c r="A8" s="128"/>
      <c r="B8" s="94"/>
      <c r="C8" s="193"/>
      <c r="D8" s="204" t="str">
        <f t="shared" si="0"/>
        <v/>
      </c>
      <c r="E8" s="204" t="str">
        <f t="shared" ca="1" si="1"/>
        <v/>
      </c>
      <c r="F8" s="204" t="str">
        <f t="shared" si="2"/>
        <v/>
      </c>
      <c r="G8" s="205"/>
      <c r="H8" s="368"/>
      <c r="I8" s="369"/>
      <c r="J8" s="370"/>
      <c r="K8" s="95"/>
      <c r="L8" s="95"/>
      <c r="M8" s="95"/>
      <c r="N8" s="95"/>
      <c r="O8" s="95"/>
      <c r="P8" s="95"/>
      <c r="Q8" s="95"/>
      <c r="R8" s="95"/>
      <c r="S8" s="95"/>
      <c r="T8" s="96">
        <f t="shared" si="3"/>
        <v>0</v>
      </c>
      <c r="U8" s="128"/>
      <c r="V8" s="128"/>
    </row>
    <row r="9" spans="1:22" x14ac:dyDescent="0.2">
      <c r="A9" s="128"/>
      <c r="B9" s="94"/>
      <c r="C9" s="193"/>
      <c r="D9" s="204" t="str">
        <f t="shared" si="0"/>
        <v/>
      </c>
      <c r="E9" s="204" t="str">
        <f t="shared" ca="1" si="1"/>
        <v/>
      </c>
      <c r="F9" s="204" t="str">
        <f t="shared" si="2"/>
        <v/>
      </c>
      <c r="G9" s="205"/>
      <c r="H9" s="368"/>
      <c r="I9" s="369"/>
      <c r="J9" s="370"/>
      <c r="K9" s="95"/>
      <c r="L9" s="95"/>
      <c r="M9" s="95"/>
      <c r="N9" s="95"/>
      <c r="O9" s="95"/>
      <c r="P9" s="95"/>
      <c r="Q9" s="95"/>
      <c r="R9" s="95"/>
      <c r="S9" s="95"/>
      <c r="T9" s="96">
        <f t="shared" si="3"/>
        <v>0</v>
      </c>
      <c r="U9" s="128"/>
      <c r="V9" s="128"/>
    </row>
    <row r="10" spans="1:22" x14ac:dyDescent="0.2">
      <c r="A10" s="128"/>
      <c r="B10" s="94"/>
      <c r="C10" s="193"/>
      <c r="D10" s="204" t="str">
        <f t="shared" si="0"/>
        <v/>
      </c>
      <c r="E10" s="204" t="str">
        <f t="shared" ca="1" si="1"/>
        <v/>
      </c>
      <c r="F10" s="204" t="str">
        <f t="shared" si="2"/>
        <v/>
      </c>
      <c r="G10" s="205"/>
      <c r="H10" s="368"/>
      <c r="I10" s="369"/>
      <c r="J10" s="370"/>
      <c r="K10" s="95"/>
      <c r="L10" s="95"/>
      <c r="M10" s="95"/>
      <c r="N10" s="95"/>
      <c r="O10" s="95"/>
      <c r="P10" s="95"/>
      <c r="Q10" s="95"/>
      <c r="R10" s="95"/>
      <c r="S10" s="95"/>
      <c r="T10" s="96">
        <f t="shared" si="3"/>
        <v>0</v>
      </c>
      <c r="U10" s="128"/>
      <c r="V10" s="215"/>
    </row>
    <row r="11" spans="1:22" ht="15" thickBot="1" x14ac:dyDescent="0.25">
      <c r="A11" s="128"/>
      <c r="B11" s="97"/>
      <c r="C11" s="194"/>
      <c r="D11" s="206" t="str">
        <f t="shared" si="0"/>
        <v/>
      </c>
      <c r="E11" s="206" t="str">
        <f t="shared" ca="1" si="1"/>
        <v/>
      </c>
      <c r="F11" s="206" t="str">
        <f t="shared" si="2"/>
        <v/>
      </c>
      <c r="G11" s="207"/>
      <c r="H11" s="371"/>
      <c r="I11" s="372"/>
      <c r="J11" s="373"/>
      <c r="K11" s="98"/>
      <c r="L11" s="98"/>
      <c r="M11" s="98"/>
      <c r="N11" s="98"/>
      <c r="O11" s="98"/>
      <c r="P11" s="98"/>
      <c r="Q11" s="98"/>
      <c r="R11" s="98"/>
      <c r="S11" s="98"/>
      <c r="T11" s="99">
        <f t="shared" si="3"/>
        <v>0</v>
      </c>
      <c r="U11" s="128"/>
      <c r="V11" s="128"/>
    </row>
    <row r="12" spans="1:22" ht="15" customHeight="1" thickBot="1" x14ac:dyDescent="0.25">
      <c r="A12" s="128"/>
      <c r="B12" s="128"/>
      <c r="C12" s="128"/>
      <c r="D12" s="208"/>
      <c r="E12" s="208"/>
      <c r="F12" s="208"/>
      <c r="G12" s="209"/>
      <c r="H12" s="210"/>
      <c r="I12" s="374" t="s">
        <v>78</v>
      </c>
      <c r="J12" s="375"/>
      <c r="K12" s="100">
        <f t="shared" ref="K12:T12" si="4">SUM(K4:K11)</f>
        <v>0</v>
      </c>
      <c r="L12" s="100">
        <f t="shared" si="4"/>
        <v>0</v>
      </c>
      <c r="M12" s="100">
        <f t="shared" si="4"/>
        <v>0</v>
      </c>
      <c r="N12" s="100">
        <f t="shared" si="4"/>
        <v>0</v>
      </c>
      <c r="O12" s="100">
        <f t="shared" si="4"/>
        <v>0</v>
      </c>
      <c r="P12" s="100">
        <f t="shared" si="4"/>
        <v>0</v>
      </c>
      <c r="Q12" s="101">
        <f t="shared" si="4"/>
        <v>0</v>
      </c>
      <c r="R12" s="101">
        <f t="shared" si="4"/>
        <v>0</v>
      </c>
      <c r="S12" s="101">
        <f t="shared" si="4"/>
        <v>0</v>
      </c>
      <c r="T12" s="102">
        <f t="shared" si="4"/>
        <v>0</v>
      </c>
      <c r="U12" s="128"/>
      <c r="V12" s="128"/>
    </row>
    <row r="13" spans="1:22" ht="27.75" thickBot="1" x14ac:dyDescent="0.4">
      <c r="A13" s="128"/>
      <c r="B13" s="378" t="s">
        <v>66</v>
      </c>
      <c r="C13" s="379"/>
      <c r="D13" s="379"/>
      <c r="E13" s="379"/>
      <c r="F13" s="379"/>
      <c r="G13" s="379"/>
      <c r="H13" s="379"/>
      <c r="I13" s="103"/>
      <c r="J13" s="103"/>
      <c r="K13" s="103"/>
      <c r="L13" s="103"/>
      <c r="M13" s="103"/>
      <c r="N13" s="103"/>
      <c r="O13" s="104"/>
      <c r="P13" s="105"/>
      <c r="Q13" s="106"/>
      <c r="R13" s="105"/>
      <c r="S13" s="106"/>
      <c r="T13" s="107"/>
      <c r="U13" s="128"/>
      <c r="V13" s="128"/>
    </row>
    <row r="14" spans="1:22" s="92" customFormat="1" ht="12" customHeight="1" x14ac:dyDescent="0.2">
      <c r="A14" s="213"/>
      <c r="B14" s="380" t="s">
        <v>0</v>
      </c>
      <c r="C14" s="382" t="s">
        <v>81</v>
      </c>
      <c r="D14" s="383"/>
      <c r="E14" s="383"/>
      <c r="F14" s="383"/>
      <c r="G14" s="384"/>
      <c r="H14" s="383" t="s">
        <v>80</v>
      </c>
      <c r="I14" s="383"/>
      <c r="J14" s="384"/>
      <c r="K14" s="388" t="str">
        <f>'Récap des Factures'!$R$1</f>
        <v>Produits</v>
      </c>
      <c r="L14" s="389"/>
      <c r="M14" s="389"/>
      <c r="N14" s="388" t="s">
        <v>77</v>
      </c>
      <c r="O14" s="389"/>
      <c r="P14" s="389"/>
      <c r="Q14" s="389"/>
      <c r="R14" s="389"/>
      <c r="S14" s="390"/>
      <c r="T14" s="376" t="s">
        <v>64</v>
      </c>
      <c r="U14" s="213"/>
      <c r="V14" s="213"/>
    </row>
    <row r="15" spans="1:22" s="92" customFormat="1" ht="12.75" customHeight="1" x14ac:dyDescent="0.2">
      <c r="A15" s="213"/>
      <c r="B15" s="381"/>
      <c r="C15" s="385"/>
      <c r="D15" s="386"/>
      <c r="E15" s="386"/>
      <c r="F15" s="386"/>
      <c r="G15" s="387"/>
      <c r="H15" s="386"/>
      <c r="I15" s="386"/>
      <c r="J15" s="387"/>
      <c r="K15" s="93" t="str">
        <f>'Récap des Factures'!$R$2</f>
        <v>Proposé</v>
      </c>
      <c r="L15" s="93" t="str">
        <f>'Récap des Factures'!$S$2</f>
        <v>Vendus</v>
      </c>
      <c r="M15" s="93" t="str">
        <f>'Tableau de bord'!$K$18</f>
        <v>%</v>
      </c>
      <c r="N15" s="93" t="s">
        <v>109</v>
      </c>
      <c r="O15" s="93" t="s">
        <v>110</v>
      </c>
      <c r="P15" s="93" t="s">
        <v>111</v>
      </c>
      <c r="Q15" s="93" t="s">
        <v>112</v>
      </c>
      <c r="R15" s="93" t="s">
        <v>113</v>
      </c>
      <c r="S15" s="93" t="s">
        <v>114</v>
      </c>
      <c r="T15" s="377"/>
      <c r="U15" s="213"/>
      <c r="V15" s="213"/>
    </row>
    <row r="16" spans="1:22" s="139" customFormat="1" x14ac:dyDescent="0.2">
      <c r="A16" s="214"/>
      <c r="B16" s="94" t="str">
        <f>IF('Récap des Factures'!A:A&gt;"01-01-2011",IF('Récap des Factures'!A:A&lt;"31-01-2011",'Chiffres d''Affaires'!B:B,""),"")</f>
        <v/>
      </c>
      <c r="C16" s="193"/>
      <c r="D16" s="204" t="str">
        <f t="shared" ref="D16:D23" si="5">IF(C16&lt;&gt;0,"-","")</f>
        <v/>
      </c>
      <c r="E16" s="204" t="str">
        <f t="shared" ref="E16:E23" ca="1" si="6">IF(C16&lt;&gt;0,YEAR(TODAY()),"")</f>
        <v/>
      </c>
      <c r="F16" s="204" t="str">
        <f t="shared" ref="F16:F23" si="7">IF(C16&lt;&gt;0,"-","")</f>
        <v/>
      </c>
      <c r="G16" s="205"/>
      <c r="H16" s="368"/>
      <c r="I16" s="369"/>
      <c r="J16" s="370"/>
      <c r="K16" s="95"/>
      <c r="L16" s="95"/>
      <c r="M16" s="95"/>
      <c r="N16" s="95"/>
      <c r="O16" s="95"/>
      <c r="P16" s="95"/>
      <c r="Q16" s="95"/>
      <c r="R16" s="95"/>
      <c r="S16" s="95"/>
      <c r="T16" s="96">
        <f>SUM(N16:S16)</f>
        <v>0</v>
      </c>
      <c r="U16" s="214"/>
      <c r="V16" s="214"/>
    </row>
    <row r="17" spans="1:22" s="139" customFormat="1" x14ac:dyDescent="0.2">
      <c r="A17" s="214"/>
      <c r="B17" s="94"/>
      <c r="C17" s="193"/>
      <c r="D17" s="204" t="str">
        <f t="shared" si="5"/>
        <v/>
      </c>
      <c r="E17" s="204" t="str">
        <f t="shared" ca="1" si="6"/>
        <v/>
      </c>
      <c r="F17" s="204" t="str">
        <f t="shared" si="7"/>
        <v/>
      </c>
      <c r="G17" s="205"/>
      <c r="H17" s="368"/>
      <c r="I17" s="369"/>
      <c r="J17" s="370"/>
      <c r="K17" s="95"/>
      <c r="L17" s="95"/>
      <c r="M17" s="95"/>
      <c r="N17" s="95"/>
      <c r="O17" s="95"/>
      <c r="P17" s="95"/>
      <c r="Q17" s="95"/>
      <c r="R17" s="95"/>
      <c r="S17" s="95"/>
      <c r="T17" s="96">
        <f t="shared" ref="T17:T23" si="8">SUM(P17:S17)</f>
        <v>0</v>
      </c>
      <c r="U17" s="214"/>
      <c r="V17" s="214"/>
    </row>
    <row r="18" spans="1:22" s="139" customFormat="1" x14ac:dyDescent="0.2">
      <c r="A18" s="214"/>
      <c r="B18" s="94"/>
      <c r="C18" s="193"/>
      <c r="D18" s="204" t="str">
        <f t="shared" si="5"/>
        <v/>
      </c>
      <c r="E18" s="204" t="str">
        <f t="shared" ca="1" si="6"/>
        <v/>
      </c>
      <c r="F18" s="204" t="str">
        <f t="shared" si="7"/>
        <v/>
      </c>
      <c r="G18" s="205"/>
      <c r="H18" s="368"/>
      <c r="I18" s="369"/>
      <c r="J18" s="370"/>
      <c r="K18" s="95"/>
      <c r="L18" s="95"/>
      <c r="M18" s="95"/>
      <c r="N18" s="95"/>
      <c r="O18" s="95"/>
      <c r="P18" s="95"/>
      <c r="Q18" s="95"/>
      <c r="R18" s="95"/>
      <c r="S18" s="95"/>
      <c r="T18" s="96">
        <f t="shared" si="8"/>
        <v>0</v>
      </c>
      <c r="U18" s="214"/>
      <c r="V18" s="214"/>
    </row>
    <row r="19" spans="1:22" s="139" customFormat="1" x14ac:dyDescent="0.2">
      <c r="A19" s="214"/>
      <c r="B19" s="94"/>
      <c r="C19" s="193"/>
      <c r="D19" s="204" t="str">
        <f t="shared" si="5"/>
        <v/>
      </c>
      <c r="E19" s="204" t="str">
        <f t="shared" ca="1" si="6"/>
        <v/>
      </c>
      <c r="F19" s="204" t="str">
        <f t="shared" si="7"/>
        <v/>
      </c>
      <c r="G19" s="205"/>
      <c r="H19" s="368"/>
      <c r="I19" s="369"/>
      <c r="J19" s="370"/>
      <c r="K19" s="95"/>
      <c r="L19" s="95"/>
      <c r="M19" s="95"/>
      <c r="N19" s="95"/>
      <c r="O19" s="95"/>
      <c r="P19" s="95"/>
      <c r="Q19" s="95"/>
      <c r="R19" s="95"/>
      <c r="S19" s="95"/>
      <c r="T19" s="96">
        <f t="shared" si="8"/>
        <v>0</v>
      </c>
      <c r="U19" s="214"/>
      <c r="V19" s="214"/>
    </row>
    <row r="20" spans="1:22" s="139" customFormat="1" x14ac:dyDescent="0.2">
      <c r="A20" s="214"/>
      <c r="B20" s="94"/>
      <c r="C20" s="193"/>
      <c r="D20" s="204" t="str">
        <f t="shared" si="5"/>
        <v/>
      </c>
      <c r="E20" s="204" t="str">
        <f t="shared" ca="1" si="6"/>
        <v/>
      </c>
      <c r="F20" s="204" t="str">
        <f t="shared" si="7"/>
        <v/>
      </c>
      <c r="G20" s="205"/>
      <c r="H20" s="368"/>
      <c r="I20" s="369"/>
      <c r="J20" s="370"/>
      <c r="K20" s="95"/>
      <c r="L20" s="95"/>
      <c r="M20" s="95"/>
      <c r="N20" s="95"/>
      <c r="O20" s="95"/>
      <c r="P20" s="95"/>
      <c r="Q20" s="95"/>
      <c r="R20" s="95"/>
      <c r="S20" s="95"/>
      <c r="T20" s="96">
        <f t="shared" si="8"/>
        <v>0</v>
      </c>
      <c r="U20" s="214"/>
      <c r="V20" s="214"/>
    </row>
    <row r="21" spans="1:22" s="139" customFormat="1" x14ac:dyDescent="0.2">
      <c r="A21" s="214"/>
      <c r="B21" s="94"/>
      <c r="C21" s="193"/>
      <c r="D21" s="204" t="str">
        <f t="shared" si="5"/>
        <v/>
      </c>
      <c r="E21" s="204" t="str">
        <f t="shared" ca="1" si="6"/>
        <v/>
      </c>
      <c r="F21" s="204" t="str">
        <f t="shared" si="7"/>
        <v/>
      </c>
      <c r="G21" s="205"/>
      <c r="H21" s="368"/>
      <c r="I21" s="369"/>
      <c r="J21" s="370"/>
      <c r="K21" s="95"/>
      <c r="L21" s="95"/>
      <c r="M21" s="95"/>
      <c r="N21" s="95"/>
      <c r="O21" s="95"/>
      <c r="P21" s="95"/>
      <c r="Q21" s="95"/>
      <c r="R21" s="95"/>
      <c r="S21" s="95"/>
      <c r="T21" s="96">
        <f t="shared" si="8"/>
        <v>0</v>
      </c>
      <c r="U21" s="214"/>
      <c r="V21" s="214"/>
    </row>
    <row r="22" spans="1:22" s="139" customFormat="1" x14ac:dyDescent="0.2">
      <c r="A22" s="214"/>
      <c r="B22" s="94"/>
      <c r="C22" s="193"/>
      <c r="D22" s="204" t="str">
        <f t="shared" si="5"/>
        <v/>
      </c>
      <c r="E22" s="204" t="str">
        <f t="shared" ca="1" si="6"/>
        <v/>
      </c>
      <c r="F22" s="204" t="str">
        <f t="shared" si="7"/>
        <v/>
      </c>
      <c r="G22" s="205"/>
      <c r="H22" s="368"/>
      <c r="I22" s="369"/>
      <c r="J22" s="370"/>
      <c r="K22" s="95"/>
      <c r="L22" s="95"/>
      <c r="M22" s="95"/>
      <c r="N22" s="95"/>
      <c r="O22" s="95"/>
      <c r="P22" s="95"/>
      <c r="Q22" s="95"/>
      <c r="R22" s="95"/>
      <c r="S22" s="95"/>
      <c r="T22" s="96">
        <f t="shared" si="8"/>
        <v>0</v>
      </c>
      <c r="U22" s="214"/>
      <c r="V22" s="216"/>
    </row>
    <row r="23" spans="1:22" s="139" customFormat="1" ht="15" thickBot="1" x14ac:dyDescent="0.25">
      <c r="A23" s="214"/>
      <c r="B23" s="97"/>
      <c r="C23" s="194"/>
      <c r="D23" s="206" t="str">
        <f t="shared" si="5"/>
        <v/>
      </c>
      <c r="E23" s="206" t="str">
        <f t="shared" ca="1" si="6"/>
        <v/>
      </c>
      <c r="F23" s="206" t="str">
        <f t="shared" si="7"/>
        <v/>
      </c>
      <c r="G23" s="207"/>
      <c r="H23" s="371"/>
      <c r="I23" s="372"/>
      <c r="J23" s="373"/>
      <c r="K23" s="98"/>
      <c r="L23" s="98"/>
      <c r="M23" s="98"/>
      <c r="N23" s="98"/>
      <c r="O23" s="98"/>
      <c r="P23" s="98"/>
      <c r="Q23" s="98"/>
      <c r="R23" s="98"/>
      <c r="S23" s="98"/>
      <c r="T23" s="99">
        <f t="shared" si="8"/>
        <v>0</v>
      </c>
      <c r="U23" s="214"/>
      <c r="V23" s="214"/>
    </row>
    <row r="24" spans="1:22" ht="15" customHeight="1" thickBot="1" x14ac:dyDescent="0.25">
      <c r="A24" s="128"/>
      <c r="B24" s="128"/>
      <c r="C24" s="128"/>
      <c r="D24" s="208"/>
      <c r="E24" s="208"/>
      <c r="F24" s="208"/>
      <c r="G24" s="209"/>
      <c r="H24" s="210"/>
      <c r="I24" s="374" t="s">
        <v>78</v>
      </c>
      <c r="J24" s="375"/>
      <c r="K24" s="100">
        <f t="shared" ref="K24:T24" si="9">SUM(K16:K23)</f>
        <v>0</v>
      </c>
      <c r="L24" s="100">
        <f t="shared" si="9"/>
        <v>0</v>
      </c>
      <c r="M24" s="100">
        <f t="shared" si="9"/>
        <v>0</v>
      </c>
      <c r="N24" s="100">
        <f t="shared" si="9"/>
        <v>0</v>
      </c>
      <c r="O24" s="100">
        <f t="shared" si="9"/>
        <v>0</v>
      </c>
      <c r="P24" s="100">
        <f t="shared" si="9"/>
        <v>0</v>
      </c>
      <c r="Q24" s="101">
        <f t="shared" si="9"/>
        <v>0</v>
      </c>
      <c r="R24" s="101">
        <f t="shared" si="9"/>
        <v>0</v>
      </c>
      <c r="S24" s="101">
        <f t="shared" si="9"/>
        <v>0</v>
      </c>
      <c r="T24" s="102">
        <f t="shared" si="9"/>
        <v>0</v>
      </c>
      <c r="U24" s="128"/>
      <c r="V24" s="128"/>
    </row>
    <row r="25" spans="1:22" ht="27.75" thickBot="1" x14ac:dyDescent="0.4">
      <c r="A25" s="128"/>
      <c r="B25" s="378" t="s">
        <v>67</v>
      </c>
      <c r="C25" s="379"/>
      <c r="D25" s="379"/>
      <c r="E25" s="379"/>
      <c r="F25" s="379"/>
      <c r="G25" s="379"/>
      <c r="H25" s="379"/>
      <c r="I25" s="103"/>
      <c r="J25" s="103"/>
      <c r="K25" s="103"/>
      <c r="L25" s="103"/>
      <c r="M25" s="103"/>
      <c r="N25" s="103"/>
      <c r="O25" s="104"/>
      <c r="P25" s="108"/>
      <c r="Q25" s="109"/>
      <c r="R25" s="108"/>
      <c r="S25" s="109"/>
      <c r="T25" s="110"/>
      <c r="U25" s="128"/>
      <c r="V25" s="128"/>
    </row>
    <row r="26" spans="1:22" s="92" customFormat="1" ht="12" customHeight="1" x14ac:dyDescent="0.2">
      <c r="A26" s="213"/>
      <c r="B26" s="380" t="s">
        <v>0</v>
      </c>
      <c r="C26" s="382" t="s">
        <v>81</v>
      </c>
      <c r="D26" s="383"/>
      <c r="E26" s="383"/>
      <c r="F26" s="383"/>
      <c r="G26" s="384"/>
      <c r="H26" s="383" t="s">
        <v>80</v>
      </c>
      <c r="I26" s="383"/>
      <c r="J26" s="384"/>
      <c r="K26" s="388" t="str">
        <f>'Récap des Factures'!$R$1</f>
        <v>Produits</v>
      </c>
      <c r="L26" s="389"/>
      <c r="M26" s="389"/>
      <c r="N26" s="388" t="s">
        <v>77</v>
      </c>
      <c r="O26" s="389"/>
      <c r="P26" s="389"/>
      <c r="Q26" s="389"/>
      <c r="R26" s="389"/>
      <c r="S26" s="390"/>
      <c r="T26" s="376" t="s">
        <v>64</v>
      </c>
      <c r="U26" s="213"/>
      <c r="V26" s="213"/>
    </row>
    <row r="27" spans="1:22" s="92" customFormat="1" ht="12.75" customHeight="1" x14ac:dyDescent="0.2">
      <c r="A27" s="213"/>
      <c r="B27" s="381"/>
      <c r="C27" s="385"/>
      <c r="D27" s="386"/>
      <c r="E27" s="386"/>
      <c r="F27" s="386"/>
      <c r="G27" s="387"/>
      <c r="H27" s="386"/>
      <c r="I27" s="386"/>
      <c r="J27" s="387"/>
      <c r="K27" s="93" t="str">
        <f>'Récap des Factures'!$R$2</f>
        <v>Proposé</v>
      </c>
      <c r="L27" s="93" t="str">
        <f>'Récap des Factures'!$S$2</f>
        <v>Vendus</v>
      </c>
      <c r="M27" s="93" t="str">
        <f>'Tableau de bord'!$K$18</f>
        <v>%</v>
      </c>
      <c r="N27" s="93" t="s">
        <v>109</v>
      </c>
      <c r="O27" s="93" t="s">
        <v>110</v>
      </c>
      <c r="P27" s="93" t="s">
        <v>111</v>
      </c>
      <c r="Q27" s="93" t="s">
        <v>112</v>
      </c>
      <c r="R27" s="93" t="s">
        <v>113</v>
      </c>
      <c r="S27" s="93" t="s">
        <v>114</v>
      </c>
      <c r="T27" s="377"/>
      <c r="U27" s="213"/>
      <c r="V27" s="213"/>
    </row>
    <row r="28" spans="1:22" x14ac:dyDescent="0.2">
      <c r="A28" s="128"/>
      <c r="B28" s="94" t="str">
        <f>IF('Récap des Factures'!A:A&gt;"01-01-2011",IF('Récap des Factures'!A:A&lt;"31-01-2011",'Chiffres d''Affaires'!B:B,""),"")</f>
        <v/>
      </c>
      <c r="C28" s="193"/>
      <c r="D28" s="204" t="str">
        <f t="shared" ref="D28:D35" si="10">IF(C28&lt;&gt;0,"-","")</f>
        <v/>
      </c>
      <c r="E28" s="204" t="str">
        <f t="shared" ref="E28:E35" ca="1" si="11">IF(C28&lt;&gt;0,YEAR(TODAY()),"")</f>
        <v/>
      </c>
      <c r="F28" s="204" t="str">
        <f t="shared" ref="F28:F35" si="12">IF(C28&lt;&gt;0,"-","")</f>
        <v/>
      </c>
      <c r="G28" s="205"/>
      <c r="H28" s="368"/>
      <c r="I28" s="369"/>
      <c r="J28" s="370"/>
      <c r="K28" s="95"/>
      <c r="L28" s="95"/>
      <c r="M28" s="95"/>
      <c r="N28" s="95"/>
      <c r="O28" s="95"/>
      <c r="P28" s="95"/>
      <c r="Q28" s="95"/>
      <c r="R28" s="95"/>
      <c r="S28" s="95"/>
      <c r="T28" s="96">
        <f>SUM(N28:S28)</f>
        <v>0</v>
      </c>
      <c r="U28" s="128"/>
      <c r="V28" s="128"/>
    </row>
    <row r="29" spans="1:22" x14ac:dyDescent="0.2">
      <c r="A29" s="128"/>
      <c r="B29" s="94"/>
      <c r="C29" s="193"/>
      <c r="D29" s="204" t="str">
        <f t="shared" si="10"/>
        <v/>
      </c>
      <c r="E29" s="204" t="str">
        <f t="shared" ca="1" si="11"/>
        <v/>
      </c>
      <c r="F29" s="204" t="str">
        <f t="shared" si="12"/>
        <v/>
      </c>
      <c r="G29" s="205"/>
      <c r="H29" s="368"/>
      <c r="I29" s="369"/>
      <c r="J29" s="370"/>
      <c r="K29" s="95"/>
      <c r="L29" s="95"/>
      <c r="M29" s="95"/>
      <c r="N29" s="95"/>
      <c r="O29" s="95"/>
      <c r="P29" s="95"/>
      <c r="Q29" s="95"/>
      <c r="R29" s="95"/>
      <c r="S29" s="95"/>
      <c r="T29" s="96">
        <f t="shared" ref="T29:T35" si="13">SUM(P29:S29)</f>
        <v>0</v>
      </c>
      <c r="U29" s="128"/>
      <c r="V29" s="128"/>
    </row>
    <row r="30" spans="1:22" x14ac:dyDescent="0.2">
      <c r="A30" s="128"/>
      <c r="B30" s="94"/>
      <c r="C30" s="193"/>
      <c r="D30" s="204" t="str">
        <f t="shared" si="10"/>
        <v/>
      </c>
      <c r="E30" s="204" t="str">
        <f t="shared" ca="1" si="11"/>
        <v/>
      </c>
      <c r="F30" s="204" t="str">
        <f t="shared" si="12"/>
        <v/>
      </c>
      <c r="G30" s="205"/>
      <c r="H30" s="368"/>
      <c r="I30" s="369"/>
      <c r="J30" s="370"/>
      <c r="K30" s="95"/>
      <c r="L30" s="95"/>
      <c r="M30" s="95"/>
      <c r="N30" s="95"/>
      <c r="O30" s="95"/>
      <c r="P30" s="95"/>
      <c r="Q30" s="95"/>
      <c r="R30" s="95"/>
      <c r="S30" s="95"/>
      <c r="T30" s="96">
        <f t="shared" si="13"/>
        <v>0</v>
      </c>
      <c r="U30" s="128"/>
      <c r="V30" s="128"/>
    </row>
    <row r="31" spans="1:22" x14ac:dyDescent="0.2">
      <c r="A31" s="128"/>
      <c r="B31" s="94"/>
      <c r="C31" s="193"/>
      <c r="D31" s="204" t="str">
        <f t="shared" si="10"/>
        <v/>
      </c>
      <c r="E31" s="204" t="str">
        <f t="shared" ca="1" si="11"/>
        <v/>
      </c>
      <c r="F31" s="204" t="str">
        <f t="shared" si="12"/>
        <v/>
      </c>
      <c r="G31" s="205"/>
      <c r="H31" s="368"/>
      <c r="I31" s="369"/>
      <c r="J31" s="370"/>
      <c r="K31" s="95"/>
      <c r="L31" s="95"/>
      <c r="M31" s="95"/>
      <c r="N31" s="95"/>
      <c r="O31" s="95"/>
      <c r="P31" s="95"/>
      <c r="Q31" s="95"/>
      <c r="R31" s="95"/>
      <c r="S31" s="95"/>
      <c r="T31" s="96">
        <f t="shared" si="13"/>
        <v>0</v>
      </c>
      <c r="U31" s="128"/>
      <c r="V31" s="128"/>
    </row>
    <row r="32" spans="1:22" x14ac:dyDescent="0.2">
      <c r="A32" s="128"/>
      <c r="B32" s="94"/>
      <c r="C32" s="193"/>
      <c r="D32" s="204" t="str">
        <f t="shared" si="10"/>
        <v/>
      </c>
      <c r="E32" s="204" t="str">
        <f t="shared" ca="1" si="11"/>
        <v/>
      </c>
      <c r="F32" s="204" t="str">
        <f t="shared" si="12"/>
        <v/>
      </c>
      <c r="G32" s="205"/>
      <c r="H32" s="368"/>
      <c r="I32" s="369"/>
      <c r="J32" s="370"/>
      <c r="K32" s="95"/>
      <c r="L32" s="95"/>
      <c r="M32" s="95"/>
      <c r="N32" s="95"/>
      <c r="O32" s="95"/>
      <c r="P32" s="95"/>
      <c r="Q32" s="95"/>
      <c r="R32" s="95"/>
      <c r="S32" s="95"/>
      <c r="T32" s="96">
        <f t="shared" si="13"/>
        <v>0</v>
      </c>
      <c r="U32" s="128"/>
      <c r="V32" s="128"/>
    </row>
    <row r="33" spans="1:22" x14ac:dyDescent="0.2">
      <c r="A33" s="128"/>
      <c r="B33" s="94"/>
      <c r="C33" s="193"/>
      <c r="D33" s="204" t="str">
        <f t="shared" si="10"/>
        <v/>
      </c>
      <c r="E33" s="204" t="str">
        <f t="shared" ca="1" si="11"/>
        <v/>
      </c>
      <c r="F33" s="204" t="str">
        <f t="shared" si="12"/>
        <v/>
      </c>
      <c r="G33" s="205"/>
      <c r="H33" s="368"/>
      <c r="I33" s="369"/>
      <c r="J33" s="370"/>
      <c r="K33" s="95"/>
      <c r="L33" s="95"/>
      <c r="M33" s="95"/>
      <c r="N33" s="95"/>
      <c r="O33" s="95"/>
      <c r="P33" s="95"/>
      <c r="Q33" s="95"/>
      <c r="R33" s="95"/>
      <c r="S33" s="95"/>
      <c r="T33" s="96">
        <f t="shared" si="13"/>
        <v>0</v>
      </c>
      <c r="U33" s="128"/>
      <c r="V33" s="215"/>
    </row>
    <row r="34" spans="1:22" x14ac:dyDescent="0.2">
      <c r="A34" s="128"/>
      <c r="B34" s="94"/>
      <c r="C34" s="193"/>
      <c r="D34" s="204" t="str">
        <f t="shared" si="10"/>
        <v/>
      </c>
      <c r="E34" s="204" t="str">
        <f t="shared" ca="1" si="11"/>
        <v/>
      </c>
      <c r="F34" s="204" t="str">
        <f t="shared" si="12"/>
        <v/>
      </c>
      <c r="G34" s="205"/>
      <c r="H34" s="368"/>
      <c r="I34" s="369"/>
      <c r="J34" s="370"/>
      <c r="K34" s="95"/>
      <c r="L34" s="95"/>
      <c r="M34" s="95"/>
      <c r="N34" s="95"/>
      <c r="O34" s="95"/>
      <c r="P34" s="95"/>
      <c r="Q34" s="95"/>
      <c r="R34" s="95"/>
      <c r="S34" s="95"/>
      <c r="T34" s="96">
        <f t="shared" si="13"/>
        <v>0</v>
      </c>
      <c r="U34" s="128"/>
      <c r="V34" s="215"/>
    </row>
    <row r="35" spans="1:22" ht="15" thickBot="1" x14ac:dyDescent="0.25">
      <c r="A35" s="128"/>
      <c r="B35" s="97"/>
      <c r="C35" s="194"/>
      <c r="D35" s="206" t="str">
        <f t="shared" si="10"/>
        <v/>
      </c>
      <c r="E35" s="206" t="str">
        <f t="shared" ca="1" si="11"/>
        <v/>
      </c>
      <c r="F35" s="206" t="str">
        <f t="shared" si="12"/>
        <v/>
      </c>
      <c r="G35" s="207"/>
      <c r="H35" s="371"/>
      <c r="I35" s="372"/>
      <c r="J35" s="373"/>
      <c r="K35" s="98"/>
      <c r="L35" s="98"/>
      <c r="M35" s="98"/>
      <c r="N35" s="98"/>
      <c r="O35" s="98"/>
      <c r="P35" s="98"/>
      <c r="Q35" s="98"/>
      <c r="R35" s="98"/>
      <c r="S35" s="98"/>
      <c r="T35" s="99">
        <f t="shared" si="13"/>
        <v>0</v>
      </c>
      <c r="U35" s="128"/>
      <c r="V35" s="128"/>
    </row>
    <row r="36" spans="1:22" ht="15" customHeight="1" thickBot="1" x14ac:dyDescent="0.25">
      <c r="A36" s="128"/>
      <c r="B36" s="128"/>
      <c r="C36" s="128"/>
      <c r="D36" s="208"/>
      <c r="E36" s="208"/>
      <c r="F36" s="208"/>
      <c r="G36" s="209"/>
      <c r="H36" s="210"/>
      <c r="I36" s="374" t="s">
        <v>78</v>
      </c>
      <c r="J36" s="375"/>
      <c r="K36" s="100">
        <f t="shared" ref="K36:T36" si="14">SUM(K28:K35)</f>
        <v>0</v>
      </c>
      <c r="L36" s="100">
        <f t="shared" si="14"/>
        <v>0</v>
      </c>
      <c r="M36" s="100">
        <f t="shared" si="14"/>
        <v>0</v>
      </c>
      <c r="N36" s="100">
        <f t="shared" si="14"/>
        <v>0</v>
      </c>
      <c r="O36" s="100">
        <f t="shared" si="14"/>
        <v>0</v>
      </c>
      <c r="P36" s="100">
        <f t="shared" si="14"/>
        <v>0</v>
      </c>
      <c r="Q36" s="101">
        <f t="shared" si="14"/>
        <v>0</v>
      </c>
      <c r="R36" s="101">
        <f t="shared" si="14"/>
        <v>0</v>
      </c>
      <c r="S36" s="101">
        <f t="shared" si="14"/>
        <v>0</v>
      </c>
      <c r="T36" s="102">
        <f t="shared" si="14"/>
        <v>0</v>
      </c>
      <c r="U36" s="128"/>
      <c r="V36" s="128"/>
    </row>
    <row r="37" spans="1:22" ht="27.75" thickBot="1" x14ac:dyDescent="0.4">
      <c r="A37" s="128"/>
      <c r="B37" s="378" t="s">
        <v>68</v>
      </c>
      <c r="C37" s="379"/>
      <c r="D37" s="379"/>
      <c r="E37" s="379"/>
      <c r="F37" s="379"/>
      <c r="G37" s="379"/>
      <c r="H37" s="379"/>
      <c r="I37" s="103"/>
      <c r="J37" s="103"/>
      <c r="K37" s="103"/>
      <c r="L37" s="103"/>
      <c r="M37" s="103"/>
      <c r="N37" s="103"/>
      <c r="O37" s="104"/>
      <c r="P37" s="108"/>
      <c r="Q37" s="109"/>
      <c r="R37" s="108"/>
      <c r="S37" s="109"/>
      <c r="T37" s="110"/>
      <c r="U37" s="128"/>
      <c r="V37" s="128"/>
    </row>
    <row r="38" spans="1:22" s="92" customFormat="1" ht="12" customHeight="1" x14ac:dyDescent="0.2">
      <c r="A38" s="213"/>
      <c r="B38" s="380" t="s">
        <v>0</v>
      </c>
      <c r="C38" s="382" t="s">
        <v>81</v>
      </c>
      <c r="D38" s="383"/>
      <c r="E38" s="383"/>
      <c r="F38" s="383"/>
      <c r="G38" s="384"/>
      <c r="H38" s="383" t="s">
        <v>80</v>
      </c>
      <c r="I38" s="383"/>
      <c r="J38" s="384"/>
      <c r="K38" s="388" t="str">
        <f>'Récap des Factures'!$R$1</f>
        <v>Produits</v>
      </c>
      <c r="L38" s="389"/>
      <c r="M38" s="389"/>
      <c r="N38" s="388" t="s">
        <v>77</v>
      </c>
      <c r="O38" s="389"/>
      <c r="P38" s="389"/>
      <c r="Q38" s="389"/>
      <c r="R38" s="389"/>
      <c r="S38" s="390"/>
      <c r="T38" s="376" t="s">
        <v>64</v>
      </c>
      <c r="U38" s="213"/>
      <c r="V38" s="213"/>
    </row>
    <row r="39" spans="1:22" s="92" customFormat="1" ht="12.75" customHeight="1" x14ac:dyDescent="0.2">
      <c r="A39" s="213"/>
      <c r="B39" s="381"/>
      <c r="C39" s="385"/>
      <c r="D39" s="386"/>
      <c r="E39" s="386"/>
      <c r="F39" s="386"/>
      <c r="G39" s="387"/>
      <c r="H39" s="386"/>
      <c r="I39" s="386"/>
      <c r="J39" s="387"/>
      <c r="K39" s="93" t="str">
        <f>'Récap des Factures'!$R$2</f>
        <v>Proposé</v>
      </c>
      <c r="L39" s="93" t="str">
        <f>'Récap des Factures'!$S$2</f>
        <v>Vendus</v>
      </c>
      <c r="M39" s="93" t="str">
        <f>'Tableau de bord'!$K$18</f>
        <v>%</v>
      </c>
      <c r="N39" s="93" t="s">
        <v>109</v>
      </c>
      <c r="O39" s="93" t="s">
        <v>110</v>
      </c>
      <c r="P39" s="93" t="s">
        <v>111</v>
      </c>
      <c r="Q39" s="93" t="s">
        <v>112</v>
      </c>
      <c r="R39" s="93" t="s">
        <v>113</v>
      </c>
      <c r="S39" s="93" t="s">
        <v>114</v>
      </c>
      <c r="T39" s="377"/>
      <c r="U39" s="213"/>
      <c r="V39" s="213"/>
    </row>
    <row r="40" spans="1:22" x14ac:dyDescent="0.2">
      <c r="A40" s="128"/>
      <c r="B40" s="94" t="str">
        <f>IF('Récap des Factures'!A:A&gt;"01-01-2011",IF('Récap des Factures'!A:A&lt;"31-01-2011",'Chiffres d''Affaires'!B:B,""),"")</f>
        <v/>
      </c>
      <c r="C40" s="193"/>
      <c r="D40" s="204" t="str">
        <f t="shared" ref="D40:D47" si="15">IF(C40&lt;&gt;0,"-","")</f>
        <v/>
      </c>
      <c r="E40" s="204" t="str">
        <f t="shared" ref="E40:E47" ca="1" si="16">IF(C40&lt;&gt;0,YEAR(TODAY()),"")</f>
        <v/>
      </c>
      <c r="F40" s="204" t="str">
        <f t="shared" ref="F40:F47" si="17">IF(C40&lt;&gt;0,"-","")</f>
        <v/>
      </c>
      <c r="G40" s="205"/>
      <c r="H40" s="368"/>
      <c r="I40" s="369"/>
      <c r="J40" s="370"/>
      <c r="K40" s="95"/>
      <c r="L40" s="95"/>
      <c r="M40" s="95"/>
      <c r="N40" s="95"/>
      <c r="O40" s="95"/>
      <c r="P40" s="95"/>
      <c r="Q40" s="95"/>
      <c r="R40" s="95"/>
      <c r="S40" s="95"/>
      <c r="T40" s="96">
        <f>SUM(N40:S40)</f>
        <v>0</v>
      </c>
      <c r="U40" s="128"/>
      <c r="V40" s="128"/>
    </row>
    <row r="41" spans="1:22" x14ac:dyDescent="0.2">
      <c r="A41" s="128"/>
      <c r="B41" s="94"/>
      <c r="C41" s="193"/>
      <c r="D41" s="204" t="str">
        <f t="shared" si="15"/>
        <v/>
      </c>
      <c r="E41" s="204" t="str">
        <f t="shared" ca="1" si="16"/>
        <v/>
      </c>
      <c r="F41" s="204" t="str">
        <f t="shared" si="17"/>
        <v/>
      </c>
      <c r="G41" s="205"/>
      <c r="H41" s="368"/>
      <c r="I41" s="369"/>
      <c r="J41" s="370"/>
      <c r="K41" s="95"/>
      <c r="L41" s="95"/>
      <c r="M41" s="95"/>
      <c r="N41" s="95"/>
      <c r="O41" s="95"/>
      <c r="P41" s="95"/>
      <c r="Q41" s="95"/>
      <c r="R41" s="95"/>
      <c r="S41" s="95"/>
      <c r="T41" s="96">
        <f t="shared" ref="T41:T47" si="18">SUM(P41:S41)</f>
        <v>0</v>
      </c>
      <c r="U41" s="128"/>
      <c r="V41" s="128"/>
    </row>
    <row r="42" spans="1:22" x14ac:dyDescent="0.2">
      <c r="A42" s="128"/>
      <c r="B42" s="94"/>
      <c r="C42" s="193"/>
      <c r="D42" s="204" t="str">
        <f t="shared" si="15"/>
        <v/>
      </c>
      <c r="E42" s="204" t="str">
        <f t="shared" ca="1" si="16"/>
        <v/>
      </c>
      <c r="F42" s="204" t="str">
        <f t="shared" si="17"/>
        <v/>
      </c>
      <c r="G42" s="205"/>
      <c r="H42" s="368"/>
      <c r="I42" s="369"/>
      <c r="J42" s="370"/>
      <c r="K42" s="95"/>
      <c r="L42" s="95"/>
      <c r="M42" s="95"/>
      <c r="N42" s="95"/>
      <c r="O42" s="95"/>
      <c r="P42" s="95"/>
      <c r="Q42" s="95"/>
      <c r="R42" s="95"/>
      <c r="S42" s="95"/>
      <c r="T42" s="96">
        <f t="shared" si="18"/>
        <v>0</v>
      </c>
      <c r="U42" s="128"/>
      <c r="V42" s="128"/>
    </row>
    <row r="43" spans="1:22" x14ac:dyDescent="0.2">
      <c r="A43" s="128"/>
      <c r="B43" s="94"/>
      <c r="C43" s="193"/>
      <c r="D43" s="204" t="str">
        <f t="shared" si="15"/>
        <v/>
      </c>
      <c r="E43" s="204" t="str">
        <f t="shared" ca="1" si="16"/>
        <v/>
      </c>
      <c r="F43" s="204" t="str">
        <f t="shared" si="17"/>
        <v/>
      </c>
      <c r="G43" s="205"/>
      <c r="H43" s="368"/>
      <c r="I43" s="369"/>
      <c r="J43" s="370"/>
      <c r="K43" s="95"/>
      <c r="L43" s="95"/>
      <c r="M43" s="95"/>
      <c r="N43" s="95"/>
      <c r="O43" s="95"/>
      <c r="P43" s="95"/>
      <c r="Q43" s="95"/>
      <c r="R43" s="95"/>
      <c r="S43" s="95"/>
      <c r="T43" s="96">
        <f t="shared" si="18"/>
        <v>0</v>
      </c>
      <c r="U43" s="128"/>
      <c r="V43" s="128"/>
    </row>
    <row r="44" spans="1:22" x14ac:dyDescent="0.2">
      <c r="A44" s="128"/>
      <c r="B44" s="94"/>
      <c r="C44" s="193"/>
      <c r="D44" s="204" t="str">
        <f t="shared" si="15"/>
        <v/>
      </c>
      <c r="E44" s="204" t="str">
        <f t="shared" ca="1" si="16"/>
        <v/>
      </c>
      <c r="F44" s="204" t="str">
        <f t="shared" si="17"/>
        <v/>
      </c>
      <c r="G44" s="205"/>
      <c r="H44" s="368"/>
      <c r="I44" s="369"/>
      <c r="J44" s="370"/>
      <c r="K44" s="95"/>
      <c r="L44" s="95"/>
      <c r="M44" s="95"/>
      <c r="N44" s="95"/>
      <c r="O44" s="95"/>
      <c r="P44" s="95"/>
      <c r="Q44" s="95"/>
      <c r="R44" s="95"/>
      <c r="S44" s="95"/>
      <c r="T44" s="96">
        <f t="shared" si="18"/>
        <v>0</v>
      </c>
      <c r="U44" s="128"/>
      <c r="V44" s="128"/>
    </row>
    <row r="45" spans="1:22" x14ac:dyDescent="0.2">
      <c r="A45" s="128"/>
      <c r="B45" s="94"/>
      <c r="C45" s="193"/>
      <c r="D45" s="204" t="str">
        <f t="shared" si="15"/>
        <v/>
      </c>
      <c r="E45" s="204" t="str">
        <f t="shared" ca="1" si="16"/>
        <v/>
      </c>
      <c r="F45" s="204" t="str">
        <f t="shared" si="17"/>
        <v/>
      </c>
      <c r="G45" s="205"/>
      <c r="H45" s="368"/>
      <c r="I45" s="369"/>
      <c r="J45" s="370"/>
      <c r="K45" s="95"/>
      <c r="L45" s="95"/>
      <c r="M45" s="95"/>
      <c r="N45" s="95"/>
      <c r="O45" s="95"/>
      <c r="P45" s="95"/>
      <c r="Q45" s="95"/>
      <c r="R45" s="95"/>
      <c r="S45" s="95"/>
      <c r="T45" s="96">
        <f t="shared" si="18"/>
        <v>0</v>
      </c>
      <c r="U45" s="128"/>
      <c r="V45" s="215"/>
    </row>
    <row r="46" spans="1:22" x14ac:dyDescent="0.2">
      <c r="A46" s="128"/>
      <c r="B46" s="94"/>
      <c r="C46" s="193"/>
      <c r="D46" s="204" t="str">
        <f t="shared" si="15"/>
        <v/>
      </c>
      <c r="E46" s="204" t="str">
        <f t="shared" ca="1" si="16"/>
        <v/>
      </c>
      <c r="F46" s="204" t="str">
        <f t="shared" si="17"/>
        <v/>
      </c>
      <c r="G46" s="205"/>
      <c r="H46" s="368"/>
      <c r="I46" s="369"/>
      <c r="J46" s="370"/>
      <c r="K46" s="95"/>
      <c r="L46" s="95"/>
      <c r="M46" s="95"/>
      <c r="N46" s="95"/>
      <c r="O46" s="95"/>
      <c r="P46" s="95"/>
      <c r="Q46" s="95"/>
      <c r="R46" s="95"/>
      <c r="S46" s="95"/>
      <c r="T46" s="96">
        <f t="shared" si="18"/>
        <v>0</v>
      </c>
      <c r="U46" s="128"/>
      <c r="V46" s="215"/>
    </row>
    <row r="47" spans="1:22" ht="15" thickBot="1" x14ac:dyDescent="0.25">
      <c r="A47" s="128"/>
      <c r="B47" s="97"/>
      <c r="C47" s="194"/>
      <c r="D47" s="206" t="str">
        <f t="shared" si="15"/>
        <v/>
      </c>
      <c r="E47" s="206" t="str">
        <f t="shared" ca="1" si="16"/>
        <v/>
      </c>
      <c r="F47" s="206" t="str">
        <f t="shared" si="17"/>
        <v/>
      </c>
      <c r="G47" s="207"/>
      <c r="H47" s="371"/>
      <c r="I47" s="372"/>
      <c r="J47" s="373"/>
      <c r="K47" s="98"/>
      <c r="L47" s="98"/>
      <c r="M47" s="98"/>
      <c r="N47" s="98"/>
      <c r="O47" s="98"/>
      <c r="P47" s="98"/>
      <c r="Q47" s="98"/>
      <c r="R47" s="98"/>
      <c r="S47" s="98"/>
      <c r="T47" s="99">
        <f t="shared" si="18"/>
        <v>0</v>
      </c>
      <c r="U47" s="128"/>
      <c r="V47" s="128"/>
    </row>
    <row r="48" spans="1:22" ht="15" customHeight="1" thickBot="1" x14ac:dyDescent="0.25">
      <c r="A48" s="128"/>
      <c r="B48" s="128"/>
      <c r="C48" s="128"/>
      <c r="D48" s="208"/>
      <c r="E48" s="208"/>
      <c r="F48" s="208"/>
      <c r="G48" s="209"/>
      <c r="H48" s="210"/>
      <c r="I48" s="374" t="s">
        <v>78</v>
      </c>
      <c r="J48" s="375"/>
      <c r="K48" s="100">
        <f t="shared" ref="K48:T48" si="19">SUM(K40:K47)</f>
        <v>0</v>
      </c>
      <c r="L48" s="100">
        <f t="shared" si="19"/>
        <v>0</v>
      </c>
      <c r="M48" s="100">
        <f t="shared" si="19"/>
        <v>0</v>
      </c>
      <c r="N48" s="100">
        <f t="shared" si="19"/>
        <v>0</v>
      </c>
      <c r="O48" s="100">
        <f t="shared" si="19"/>
        <v>0</v>
      </c>
      <c r="P48" s="100">
        <f t="shared" si="19"/>
        <v>0</v>
      </c>
      <c r="Q48" s="101">
        <f t="shared" si="19"/>
        <v>0</v>
      </c>
      <c r="R48" s="101">
        <f t="shared" si="19"/>
        <v>0</v>
      </c>
      <c r="S48" s="101">
        <f t="shared" si="19"/>
        <v>0</v>
      </c>
      <c r="T48" s="102">
        <f t="shared" si="19"/>
        <v>0</v>
      </c>
      <c r="U48" s="128"/>
      <c r="V48" s="128"/>
    </row>
    <row r="49" spans="1:22" ht="27.75" thickBot="1" x14ac:dyDescent="0.4">
      <c r="A49" s="128"/>
      <c r="B49" s="378" t="s">
        <v>69</v>
      </c>
      <c r="C49" s="379"/>
      <c r="D49" s="379"/>
      <c r="E49" s="379"/>
      <c r="F49" s="379"/>
      <c r="G49" s="379"/>
      <c r="H49" s="379"/>
      <c r="I49" s="103"/>
      <c r="J49" s="103"/>
      <c r="K49" s="103"/>
      <c r="L49" s="103"/>
      <c r="M49" s="103"/>
      <c r="N49" s="103"/>
      <c r="O49" s="104"/>
      <c r="P49" s="108"/>
      <c r="Q49" s="109"/>
      <c r="R49" s="108"/>
      <c r="S49" s="109"/>
      <c r="T49" s="110"/>
      <c r="U49" s="128"/>
      <c r="V49" s="128"/>
    </row>
    <row r="50" spans="1:22" s="92" customFormat="1" ht="12" customHeight="1" x14ac:dyDescent="0.2">
      <c r="A50" s="213"/>
      <c r="B50" s="380" t="s">
        <v>0</v>
      </c>
      <c r="C50" s="382" t="s">
        <v>81</v>
      </c>
      <c r="D50" s="383"/>
      <c r="E50" s="383"/>
      <c r="F50" s="383"/>
      <c r="G50" s="384"/>
      <c r="H50" s="383" t="s">
        <v>80</v>
      </c>
      <c r="I50" s="383"/>
      <c r="J50" s="384"/>
      <c r="K50" s="388" t="str">
        <f>'Récap des Factures'!$R$1</f>
        <v>Produits</v>
      </c>
      <c r="L50" s="389"/>
      <c r="M50" s="389"/>
      <c r="N50" s="388" t="s">
        <v>77</v>
      </c>
      <c r="O50" s="389"/>
      <c r="P50" s="389"/>
      <c r="Q50" s="389"/>
      <c r="R50" s="389"/>
      <c r="S50" s="390"/>
      <c r="T50" s="376" t="s">
        <v>64</v>
      </c>
      <c r="U50" s="213"/>
      <c r="V50" s="213"/>
    </row>
    <row r="51" spans="1:22" s="92" customFormat="1" ht="12.75" customHeight="1" x14ac:dyDescent="0.2">
      <c r="A51" s="213"/>
      <c r="B51" s="381"/>
      <c r="C51" s="385"/>
      <c r="D51" s="386"/>
      <c r="E51" s="386"/>
      <c r="F51" s="386"/>
      <c r="G51" s="387"/>
      <c r="H51" s="386"/>
      <c r="I51" s="386"/>
      <c r="J51" s="387"/>
      <c r="K51" s="93" t="str">
        <f>'Récap des Factures'!$R$2</f>
        <v>Proposé</v>
      </c>
      <c r="L51" s="93" t="str">
        <f>'Récap des Factures'!$S$2</f>
        <v>Vendus</v>
      </c>
      <c r="M51" s="93" t="str">
        <f>'Tableau de bord'!$K$18</f>
        <v>%</v>
      </c>
      <c r="N51" s="93" t="s">
        <v>109</v>
      </c>
      <c r="O51" s="93" t="s">
        <v>110</v>
      </c>
      <c r="P51" s="93" t="s">
        <v>111</v>
      </c>
      <c r="Q51" s="93" t="s">
        <v>112</v>
      </c>
      <c r="R51" s="93" t="s">
        <v>113</v>
      </c>
      <c r="S51" s="93" t="s">
        <v>114</v>
      </c>
      <c r="T51" s="377"/>
      <c r="U51" s="213"/>
      <c r="V51" s="213"/>
    </row>
    <row r="52" spans="1:22" x14ac:dyDescent="0.2">
      <c r="A52" s="128"/>
      <c r="B52" s="94" t="str">
        <f>IF('Récap des Factures'!A:A&gt;"01-01-2011",IF('Récap des Factures'!A:A&lt;"31-01-2011",'Chiffres d''Affaires'!B:B,""),"")</f>
        <v/>
      </c>
      <c r="C52" s="193"/>
      <c r="D52" s="204" t="str">
        <f t="shared" ref="D52:D59" si="20">IF(C52&lt;&gt;0,"-","")</f>
        <v/>
      </c>
      <c r="E52" s="204" t="str">
        <f t="shared" ref="E52:E59" ca="1" si="21">IF(C52&lt;&gt;0,YEAR(TODAY()),"")</f>
        <v/>
      </c>
      <c r="F52" s="204" t="str">
        <f t="shared" ref="F52:F59" si="22">IF(C52&lt;&gt;0,"-","")</f>
        <v/>
      </c>
      <c r="G52" s="205"/>
      <c r="H52" s="368"/>
      <c r="I52" s="369"/>
      <c r="J52" s="370"/>
      <c r="K52" s="95"/>
      <c r="L52" s="95"/>
      <c r="M52" s="95"/>
      <c r="N52" s="95"/>
      <c r="O52" s="95"/>
      <c r="P52" s="95"/>
      <c r="Q52" s="95"/>
      <c r="R52" s="95"/>
      <c r="S52" s="95"/>
      <c r="T52" s="96">
        <f>SUM(N52:S52)</f>
        <v>0</v>
      </c>
      <c r="U52" s="128"/>
      <c r="V52" s="128"/>
    </row>
    <row r="53" spans="1:22" x14ac:dyDescent="0.2">
      <c r="A53" s="128"/>
      <c r="B53" s="94"/>
      <c r="C53" s="193"/>
      <c r="D53" s="204" t="str">
        <f t="shared" si="20"/>
        <v/>
      </c>
      <c r="E53" s="204" t="str">
        <f t="shared" ca="1" si="21"/>
        <v/>
      </c>
      <c r="F53" s="204" t="str">
        <f t="shared" si="22"/>
        <v/>
      </c>
      <c r="G53" s="205"/>
      <c r="H53" s="368"/>
      <c r="I53" s="369"/>
      <c r="J53" s="370"/>
      <c r="K53" s="95"/>
      <c r="L53" s="95"/>
      <c r="M53" s="95"/>
      <c r="N53" s="95"/>
      <c r="O53" s="95"/>
      <c r="P53" s="95"/>
      <c r="Q53" s="95"/>
      <c r="R53" s="95"/>
      <c r="S53" s="95"/>
      <c r="T53" s="96">
        <f t="shared" ref="T53:T59" si="23">SUM(P53:S53)</f>
        <v>0</v>
      </c>
      <c r="U53" s="128"/>
      <c r="V53" s="128"/>
    </row>
    <row r="54" spans="1:22" x14ac:dyDescent="0.2">
      <c r="A54" s="128"/>
      <c r="B54" s="94"/>
      <c r="C54" s="193"/>
      <c r="D54" s="204" t="str">
        <f t="shared" si="20"/>
        <v/>
      </c>
      <c r="E54" s="204" t="str">
        <f t="shared" ca="1" si="21"/>
        <v/>
      </c>
      <c r="F54" s="204" t="str">
        <f t="shared" si="22"/>
        <v/>
      </c>
      <c r="G54" s="205"/>
      <c r="H54" s="368"/>
      <c r="I54" s="369"/>
      <c r="J54" s="370"/>
      <c r="K54" s="95"/>
      <c r="L54" s="95"/>
      <c r="M54" s="95"/>
      <c r="N54" s="95"/>
      <c r="O54" s="95"/>
      <c r="P54" s="95"/>
      <c r="Q54" s="95"/>
      <c r="R54" s="95"/>
      <c r="S54" s="95"/>
      <c r="T54" s="96">
        <f t="shared" si="23"/>
        <v>0</v>
      </c>
      <c r="U54" s="128"/>
      <c r="V54" s="128"/>
    </row>
    <row r="55" spans="1:22" x14ac:dyDescent="0.2">
      <c r="A55" s="128"/>
      <c r="B55" s="94"/>
      <c r="C55" s="193"/>
      <c r="D55" s="204" t="str">
        <f t="shared" si="20"/>
        <v/>
      </c>
      <c r="E55" s="204" t="str">
        <f t="shared" ca="1" si="21"/>
        <v/>
      </c>
      <c r="F55" s="204" t="str">
        <f t="shared" si="22"/>
        <v/>
      </c>
      <c r="G55" s="205"/>
      <c r="H55" s="368"/>
      <c r="I55" s="369"/>
      <c r="J55" s="370"/>
      <c r="K55" s="95"/>
      <c r="L55" s="95"/>
      <c r="M55" s="95"/>
      <c r="N55" s="95"/>
      <c r="O55" s="95"/>
      <c r="P55" s="95"/>
      <c r="Q55" s="95"/>
      <c r="R55" s="95"/>
      <c r="S55" s="95"/>
      <c r="T55" s="96">
        <f t="shared" si="23"/>
        <v>0</v>
      </c>
      <c r="U55" s="128"/>
      <c r="V55" s="128"/>
    </row>
    <row r="56" spans="1:22" x14ac:dyDescent="0.2">
      <c r="A56" s="128"/>
      <c r="B56" s="94"/>
      <c r="C56" s="193"/>
      <c r="D56" s="204" t="str">
        <f t="shared" si="20"/>
        <v/>
      </c>
      <c r="E56" s="204" t="str">
        <f t="shared" ca="1" si="21"/>
        <v/>
      </c>
      <c r="F56" s="204" t="str">
        <f t="shared" si="22"/>
        <v/>
      </c>
      <c r="G56" s="205"/>
      <c r="H56" s="368"/>
      <c r="I56" s="369"/>
      <c r="J56" s="370"/>
      <c r="K56" s="95"/>
      <c r="L56" s="95"/>
      <c r="M56" s="95"/>
      <c r="N56" s="95"/>
      <c r="O56" s="95"/>
      <c r="P56" s="95"/>
      <c r="Q56" s="95"/>
      <c r="R56" s="95"/>
      <c r="S56" s="95"/>
      <c r="T56" s="96">
        <f t="shared" si="23"/>
        <v>0</v>
      </c>
      <c r="U56" s="128"/>
      <c r="V56" s="128"/>
    </row>
    <row r="57" spans="1:22" x14ac:dyDescent="0.2">
      <c r="A57" s="128"/>
      <c r="B57" s="94"/>
      <c r="C57" s="193"/>
      <c r="D57" s="204" t="str">
        <f t="shared" si="20"/>
        <v/>
      </c>
      <c r="E57" s="204" t="str">
        <f t="shared" ca="1" si="21"/>
        <v/>
      </c>
      <c r="F57" s="204" t="str">
        <f t="shared" si="22"/>
        <v/>
      </c>
      <c r="G57" s="205"/>
      <c r="H57" s="368"/>
      <c r="I57" s="369"/>
      <c r="J57" s="370"/>
      <c r="K57" s="95"/>
      <c r="L57" s="95"/>
      <c r="M57" s="95"/>
      <c r="N57" s="95"/>
      <c r="O57" s="95"/>
      <c r="P57" s="95"/>
      <c r="Q57" s="95"/>
      <c r="R57" s="95"/>
      <c r="S57" s="95"/>
      <c r="T57" s="96">
        <f t="shared" si="23"/>
        <v>0</v>
      </c>
      <c r="U57" s="128"/>
      <c r="V57" s="215"/>
    </row>
    <row r="58" spans="1:22" x14ac:dyDescent="0.2">
      <c r="A58" s="128"/>
      <c r="B58" s="94"/>
      <c r="C58" s="193"/>
      <c r="D58" s="204" t="str">
        <f t="shared" si="20"/>
        <v/>
      </c>
      <c r="E58" s="204" t="str">
        <f t="shared" ca="1" si="21"/>
        <v/>
      </c>
      <c r="F58" s="204" t="str">
        <f t="shared" si="22"/>
        <v/>
      </c>
      <c r="G58" s="205"/>
      <c r="H58" s="368"/>
      <c r="I58" s="369"/>
      <c r="J58" s="370"/>
      <c r="K58" s="95"/>
      <c r="L58" s="95"/>
      <c r="M58" s="95"/>
      <c r="N58" s="95"/>
      <c r="O58" s="95"/>
      <c r="P58" s="95"/>
      <c r="Q58" s="95"/>
      <c r="R58" s="95"/>
      <c r="S58" s="95"/>
      <c r="T58" s="96">
        <f t="shared" si="23"/>
        <v>0</v>
      </c>
      <c r="U58" s="128"/>
      <c r="V58" s="215"/>
    </row>
    <row r="59" spans="1:22" ht="15" thickBot="1" x14ac:dyDescent="0.25">
      <c r="A59" s="128"/>
      <c r="B59" s="97"/>
      <c r="C59" s="194"/>
      <c r="D59" s="206" t="str">
        <f t="shared" si="20"/>
        <v/>
      </c>
      <c r="E59" s="206" t="str">
        <f t="shared" ca="1" si="21"/>
        <v/>
      </c>
      <c r="F59" s="206" t="str">
        <f t="shared" si="22"/>
        <v/>
      </c>
      <c r="G59" s="207"/>
      <c r="H59" s="371"/>
      <c r="I59" s="372"/>
      <c r="J59" s="373"/>
      <c r="K59" s="98"/>
      <c r="L59" s="98"/>
      <c r="M59" s="98"/>
      <c r="N59" s="98"/>
      <c r="O59" s="98"/>
      <c r="P59" s="98"/>
      <c r="Q59" s="98"/>
      <c r="R59" s="98"/>
      <c r="S59" s="98"/>
      <c r="T59" s="99">
        <f t="shared" si="23"/>
        <v>0</v>
      </c>
      <c r="U59" s="128"/>
      <c r="V59" s="128"/>
    </row>
    <row r="60" spans="1:22" ht="15" customHeight="1" thickBot="1" x14ac:dyDescent="0.25">
      <c r="A60" s="128"/>
      <c r="B60" s="128"/>
      <c r="C60" s="128"/>
      <c r="D60" s="208"/>
      <c r="E60" s="208"/>
      <c r="F60" s="208"/>
      <c r="G60" s="209"/>
      <c r="H60" s="210"/>
      <c r="I60" s="374" t="s">
        <v>78</v>
      </c>
      <c r="J60" s="375"/>
      <c r="K60" s="100">
        <f t="shared" ref="K60:T60" si="24">SUM(K52:K59)</f>
        <v>0</v>
      </c>
      <c r="L60" s="100">
        <f t="shared" si="24"/>
        <v>0</v>
      </c>
      <c r="M60" s="100">
        <f t="shared" si="24"/>
        <v>0</v>
      </c>
      <c r="N60" s="100">
        <f t="shared" si="24"/>
        <v>0</v>
      </c>
      <c r="O60" s="100">
        <f t="shared" si="24"/>
        <v>0</v>
      </c>
      <c r="P60" s="100">
        <f t="shared" si="24"/>
        <v>0</v>
      </c>
      <c r="Q60" s="101">
        <f t="shared" si="24"/>
        <v>0</v>
      </c>
      <c r="R60" s="101">
        <f t="shared" si="24"/>
        <v>0</v>
      </c>
      <c r="S60" s="101">
        <f t="shared" si="24"/>
        <v>0</v>
      </c>
      <c r="T60" s="102">
        <f t="shared" si="24"/>
        <v>0</v>
      </c>
      <c r="U60" s="128"/>
      <c r="V60" s="128"/>
    </row>
    <row r="61" spans="1:22" ht="27.75" thickBot="1" x14ac:dyDescent="0.4">
      <c r="A61" s="128"/>
      <c r="B61" s="378" t="s">
        <v>70</v>
      </c>
      <c r="C61" s="379"/>
      <c r="D61" s="379"/>
      <c r="E61" s="379"/>
      <c r="F61" s="379"/>
      <c r="G61" s="379"/>
      <c r="H61" s="379"/>
      <c r="I61" s="103"/>
      <c r="J61" s="103"/>
      <c r="K61" s="103"/>
      <c r="L61" s="103"/>
      <c r="M61" s="103"/>
      <c r="N61" s="103"/>
      <c r="O61" s="104"/>
      <c r="P61" s="108"/>
      <c r="Q61" s="109"/>
      <c r="R61" s="108"/>
      <c r="S61" s="109"/>
      <c r="T61" s="110"/>
      <c r="U61" s="128"/>
      <c r="V61" s="128"/>
    </row>
    <row r="62" spans="1:22" s="92" customFormat="1" ht="12" customHeight="1" x14ac:dyDescent="0.2">
      <c r="A62" s="213"/>
      <c r="B62" s="380" t="s">
        <v>0</v>
      </c>
      <c r="C62" s="382" t="s">
        <v>81</v>
      </c>
      <c r="D62" s="383"/>
      <c r="E62" s="383"/>
      <c r="F62" s="383"/>
      <c r="G62" s="384"/>
      <c r="H62" s="383" t="s">
        <v>80</v>
      </c>
      <c r="I62" s="383"/>
      <c r="J62" s="384"/>
      <c r="K62" s="388" t="str">
        <f>'Récap des Factures'!$R$1</f>
        <v>Produits</v>
      </c>
      <c r="L62" s="389"/>
      <c r="M62" s="389"/>
      <c r="N62" s="388" t="s">
        <v>77</v>
      </c>
      <c r="O62" s="389"/>
      <c r="P62" s="389"/>
      <c r="Q62" s="389"/>
      <c r="R62" s="389"/>
      <c r="S62" s="390"/>
      <c r="T62" s="376" t="s">
        <v>64</v>
      </c>
      <c r="U62" s="213"/>
      <c r="V62" s="213"/>
    </row>
    <row r="63" spans="1:22" s="92" customFormat="1" ht="12.75" customHeight="1" x14ac:dyDescent="0.2">
      <c r="A63" s="213"/>
      <c r="B63" s="381"/>
      <c r="C63" s="385"/>
      <c r="D63" s="386"/>
      <c r="E63" s="386"/>
      <c r="F63" s="386"/>
      <c r="G63" s="387"/>
      <c r="H63" s="386"/>
      <c r="I63" s="386"/>
      <c r="J63" s="387"/>
      <c r="K63" s="93" t="str">
        <f>'Récap des Factures'!$R$2</f>
        <v>Proposé</v>
      </c>
      <c r="L63" s="93" t="str">
        <f>'Récap des Factures'!$S$2</f>
        <v>Vendus</v>
      </c>
      <c r="M63" s="93" t="str">
        <f>'Tableau de bord'!$K$18</f>
        <v>%</v>
      </c>
      <c r="N63" s="93" t="s">
        <v>109</v>
      </c>
      <c r="O63" s="93" t="s">
        <v>110</v>
      </c>
      <c r="P63" s="93" t="s">
        <v>111</v>
      </c>
      <c r="Q63" s="93" t="s">
        <v>112</v>
      </c>
      <c r="R63" s="93" t="s">
        <v>113</v>
      </c>
      <c r="S63" s="93" t="s">
        <v>114</v>
      </c>
      <c r="T63" s="377"/>
      <c r="U63" s="213"/>
      <c r="V63" s="213"/>
    </row>
    <row r="64" spans="1:22" x14ac:dyDescent="0.2">
      <c r="A64" s="128"/>
      <c r="B64" s="94" t="str">
        <f>IF('Récap des Factures'!A:A&gt;"01-01-2011",IF('Récap des Factures'!A:A&lt;"31-01-2011",'Chiffres d''Affaires'!B:B,""),"")</f>
        <v/>
      </c>
      <c r="C64" s="193"/>
      <c r="D64" s="204" t="str">
        <f t="shared" ref="D64:D71" si="25">IF(C64&lt;&gt;0,"-","")</f>
        <v/>
      </c>
      <c r="E64" s="204" t="str">
        <f t="shared" ref="E64:E71" ca="1" si="26">IF(C64&lt;&gt;0,YEAR(TODAY()),"")</f>
        <v/>
      </c>
      <c r="F64" s="204" t="str">
        <f t="shared" ref="F64:F71" si="27">IF(C64&lt;&gt;0,"-","")</f>
        <v/>
      </c>
      <c r="G64" s="205"/>
      <c r="H64" s="368"/>
      <c r="I64" s="369"/>
      <c r="J64" s="370"/>
      <c r="K64" s="95"/>
      <c r="L64" s="95"/>
      <c r="M64" s="95"/>
      <c r="N64" s="95"/>
      <c r="O64" s="95"/>
      <c r="P64" s="95"/>
      <c r="Q64" s="95"/>
      <c r="R64" s="95"/>
      <c r="S64" s="95"/>
      <c r="T64" s="96">
        <f>SUM(N64:S64)</f>
        <v>0</v>
      </c>
      <c r="U64" s="128"/>
      <c r="V64" s="128"/>
    </row>
    <row r="65" spans="1:22" x14ac:dyDescent="0.2">
      <c r="A65" s="128"/>
      <c r="B65" s="94"/>
      <c r="C65" s="193"/>
      <c r="D65" s="204" t="str">
        <f t="shared" si="25"/>
        <v/>
      </c>
      <c r="E65" s="204" t="str">
        <f t="shared" ca="1" si="26"/>
        <v/>
      </c>
      <c r="F65" s="204" t="str">
        <f t="shared" si="27"/>
        <v/>
      </c>
      <c r="G65" s="205"/>
      <c r="H65" s="368"/>
      <c r="I65" s="369"/>
      <c r="J65" s="370"/>
      <c r="K65" s="95"/>
      <c r="L65" s="95"/>
      <c r="M65" s="95"/>
      <c r="N65" s="95"/>
      <c r="O65" s="95"/>
      <c r="P65" s="95"/>
      <c r="Q65" s="95"/>
      <c r="R65" s="95"/>
      <c r="S65" s="95"/>
      <c r="T65" s="96">
        <f t="shared" ref="T65:T71" si="28">SUM(P65:S65)</f>
        <v>0</v>
      </c>
      <c r="U65" s="128"/>
      <c r="V65" s="128"/>
    </row>
    <row r="66" spans="1:22" x14ac:dyDescent="0.2">
      <c r="A66" s="128"/>
      <c r="B66" s="94"/>
      <c r="C66" s="193"/>
      <c r="D66" s="204" t="str">
        <f t="shared" si="25"/>
        <v/>
      </c>
      <c r="E66" s="204" t="str">
        <f t="shared" ca="1" si="26"/>
        <v/>
      </c>
      <c r="F66" s="204" t="str">
        <f t="shared" si="27"/>
        <v/>
      </c>
      <c r="G66" s="205"/>
      <c r="H66" s="368"/>
      <c r="I66" s="369"/>
      <c r="J66" s="370"/>
      <c r="K66" s="95"/>
      <c r="L66" s="95"/>
      <c r="M66" s="95"/>
      <c r="N66" s="95"/>
      <c r="O66" s="95"/>
      <c r="P66" s="95"/>
      <c r="Q66" s="95"/>
      <c r="R66" s="95"/>
      <c r="S66" s="95"/>
      <c r="T66" s="96">
        <f t="shared" si="28"/>
        <v>0</v>
      </c>
      <c r="U66" s="128"/>
      <c r="V66" s="128"/>
    </row>
    <row r="67" spans="1:22" x14ac:dyDescent="0.2">
      <c r="A67" s="128"/>
      <c r="B67" s="94"/>
      <c r="C67" s="193"/>
      <c r="D67" s="204" t="str">
        <f t="shared" si="25"/>
        <v/>
      </c>
      <c r="E67" s="204" t="str">
        <f t="shared" ca="1" si="26"/>
        <v/>
      </c>
      <c r="F67" s="204" t="str">
        <f t="shared" si="27"/>
        <v/>
      </c>
      <c r="G67" s="205"/>
      <c r="H67" s="368"/>
      <c r="I67" s="369"/>
      <c r="J67" s="370"/>
      <c r="K67" s="95"/>
      <c r="L67" s="95"/>
      <c r="M67" s="95"/>
      <c r="N67" s="95"/>
      <c r="O67" s="95"/>
      <c r="P67" s="95"/>
      <c r="Q67" s="95"/>
      <c r="R67" s="95"/>
      <c r="S67" s="95"/>
      <c r="T67" s="96">
        <f t="shared" si="28"/>
        <v>0</v>
      </c>
      <c r="U67" s="128"/>
      <c r="V67" s="128"/>
    </row>
    <row r="68" spans="1:22" x14ac:dyDescent="0.2">
      <c r="A68" s="128"/>
      <c r="B68" s="94"/>
      <c r="C68" s="193"/>
      <c r="D68" s="204" t="str">
        <f t="shared" si="25"/>
        <v/>
      </c>
      <c r="E68" s="204" t="str">
        <f t="shared" ca="1" si="26"/>
        <v/>
      </c>
      <c r="F68" s="204" t="str">
        <f t="shared" si="27"/>
        <v/>
      </c>
      <c r="G68" s="205"/>
      <c r="H68" s="368"/>
      <c r="I68" s="369"/>
      <c r="J68" s="370"/>
      <c r="K68" s="95"/>
      <c r="L68" s="95"/>
      <c r="M68" s="95"/>
      <c r="N68" s="95"/>
      <c r="O68" s="95"/>
      <c r="P68" s="95"/>
      <c r="Q68" s="95"/>
      <c r="R68" s="95"/>
      <c r="S68" s="95"/>
      <c r="T68" s="96">
        <f t="shared" si="28"/>
        <v>0</v>
      </c>
      <c r="U68" s="128"/>
      <c r="V68" s="128"/>
    </row>
    <row r="69" spans="1:22" x14ac:dyDescent="0.2">
      <c r="A69" s="128"/>
      <c r="B69" s="94"/>
      <c r="C69" s="193"/>
      <c r="D69" s="204" t="str">
        <f t="shared" si="25"/>
        <v/>
      </c>
      <c r="E69" s="204" t="str">
        <f t="shared" ca="1" si="26"/>
        <v/>
      </c>
      <c r="F69" s="204" t="str">
        <f t="shared" si="27"/>
        <v/>
      </c>
      <c r="G69" s="205"/>
      <c r="H69" s="368"/>
      <c r="I69" s="369"/>
      <c r="J69" s="370"/>
      <c r="K69" s="95"/>
      <c r="L69" s="95"/>
      <c r="M69" s="95"/>
      <c r="N69" s="95"/>
      <c r="O69" s="95"/>
      <c r="P69" s="95"/>
      <c r="Q69" s="95"/>
      <c r="R69" s="95"/>
      <c r="S69" s="95"/>
      <c r="T69" s="96">
        <f t="shared" si="28"/>
        <v>0</v>
      </c>
      <c r="U69" s="128"/>
      <c r="V69" s="215"/>
    </row>
    <row r="70" spans="1:22" x14ac:dyDescent="0.2">
      <c r="A70" s="128"/>
      <c r="B70" s="94"/>
      <c r="C70" s="193"/>
      <c r="D70" s="204" t="str">
        <f t="shared" si="25"/>
        <v/>
      </c>
      <c r="E70" s="204" t="str">
        <f t="shared" ca="1" si="26"/>
        <v/>
      </c>
      <c r="F70" s="204" t="str">
        <f t="shared" si="27"/>
        <v/>
      </c>
      <c r="G70" s="205"/>
      <c r="H70" s="368"/>
      <c r="I70" s="369"/>
      <c r="J70" s="370"/>
      <c r="K70" s="95"/>
      <c r="L70" s="95"/>
      <c r="M70" s="95"/>
      <c r="N70" s="95"/>
      <c r="O70" s="95"/>
      <c r="P70" s="95"/>
      <c r="Q70" s="95"/>
      <c r="R70" s="95"/>
      <c r="S70" s="95"/>
      <c r="T70" s="96">
        <f t="shared" si="28"/>
        <v>0</v>
      </c>
      <c r="U70" s="128"/>
      <c r="V70" s="215"/>
    </row>
    <row r="71" spans="1:22" ht="15" thickBot="1" x14ac:dyDescent="0.25">
      <c r="A71" s="128"/>
      <c r="B71" s="97"/>
      <c r="C71" s="194"/>
      <c r="D71" s="206" t="str">
        <f t="shared" si="25"/>
        <v/>
      </c>
      <c r="E71" s="206" t="str">
        <f t="shared" ca="1" si="26"/>
        <v/>
      </c>
      <c r="F71" s="206" t="str">
        <f t="shared" si="27"/>
        <v/>
      </c>
      <c r="G71" s="207"/>
      <c r="H71" s="371"/>
      <c r="I71" s="372"/>
      <c r="J71" s="373"/>
      <c r="K71" s="98"/>
      <c r="L71" s="98"/>
      <c r="M71" s="98"/>
      <c r="N71" s="98"/>
      <c r="O71" s="98"/>
      <c r="P71" s="98"/>
      <c r="Q71" s="98"/>
      <c r="R71" s="98"/>
      <c r="S71" s="98"/>
      <c r="T71" s="99">
        <f t="shared" si="28"/>
        <v>0</v>
      </c>
      <c r="U71" s="128"/>
      <c r="V71" s="128"/>
    </row>
    <row r="72" spans="1:22" ht="15" customHeight="1" thickBot="1" x14ac:dyDescent="0.25">
      <c r="A72" s="128"/>
      <c r="B72" s="128"/>
      <c r="C72" s="128"/>
      <c r="D72" s="208"/>
      <c r="E72" s="208"/>
      <c r="F72" s="208"/>
      <c r="G72" s="209"/>
      <c r="H72" s="210"/>
      <c r="I72" s="374" t="s">
        <v>78</v>
      </c>
      <c r="J72" s="375"/>
      <c r="K72" s="100">
        <f t="shared" ref="K72:T72" si="29">SUM(K64:K71)</f>
        <v>0</v>
      </c>
      <c r="L72" s="100">
        <f t="shared" si="29"/>
        <v>0</v>
      </c>
      <c r="M72" s="100">
        <f t="shared" si="29"/>
        <v>0</v>
      </c>
      <c r="N72" s="100">
        <f t="shared" si="29"/>
        <v>0</v>
      </c>
      <c r="O72" s="100">
        <f t="shared" si="29"/>
        <v>0</v>
      </c>
      <c r="P72" s="100">
        <f t="shared" si="29"/>
        <v>0</v>
      </c>
      <c r="Q72" s="101">
        <f t="shared" si="29"/>
        <v>0</v>
      </c>
      <c r="R72" s="101">
        <f t="shared" si="29"/>
        <v>0</v>
      </c>
      <c r="S72" s="101">
        <f t="shared" si="29"/>
        <v>0</v>
      </c>
      <c r="T72" s="102">
        <f t="shared" si="29"/>
        <v>0</v>
      </c>
      <c r="U72" s="128"/>
      <c r="V72" s="128"/>
    </row>
    <row r="73" spans="1:22" ht="27.75" thickBot="1" x14ac:dyDescent="0.4">
      <c r="A73" s="128"/>
      <c r="B73" s="378" t="s">
        <v>71</v>
      </c>
      <c r="C73" s="379"/>
      <c r="D73" s="379"/>
      <c r="E73" s="379"/>
      <c r="F73" s="379"/>
      <c r="G73" s="379"/>
      <c r="H73" s="379"/>
      <c r="I73" s="103"/>
      <c r="J73" s="103"/>
      <c r="K73" s="103"/>
      <c r="L73" s="103"/>
      <c r="M73" s="103"/>
      <c r="N73" s="103"/>
      <c r="O73" s="104"/>
      <c r="P73" s="108"/>
      <c r="Q73" s="109"/>
      <c r="R73" s="108"/>
      <c r="S73" s="109"/>
      <c r="T73" s="110"/>
      <c r="U73" s="128"/>
      <c r="V73" s="128"/>
    </row>
    <row r="74" spans="1:22" s="92" customFormat="1" ht="12" customHeight="1" x14ac:dyDescent="0.2">
      <c r="A74" s="213"/>
      <c r="B74" s="380" t="s">
        <v>0</v>
      </c>
      <c r="C74" s="382" t="s">
        <v>81</v>
      </c>
      <c r="D74" s="383"/>
      <c r="E74" s="383"/>
      <c r="F74" s="383"/>
      <c r="G74" s="384"/>
      <c r="H74" s="383" t="s">
        <v>80</v>
      </c>
      <c r="I74" s="383"/>
      <c r="J74" s="384"/>
      <c r="K74" s="388" t="str">
        <f>'Récap des Factures'!$R$1</f>
        <v>Produits</v>
      </c>
      <c r="L74" s="389"/>
      <c r="M74" s="389"/>
      <c r="N74" s="388" t="s">
        <v>77</v>
      </c>
      <c r="O74" s="389"/>
      <c r="P74" s="389"/>
      <c r="Q74" s="389"/>
      <c r="R74" s="389"/>
      <c r="S74" s="390"/>
      <c r="T74" s="376" t="s">
        <v>64</v>
      </c>
      <c r="U74" s="213"/>
      <c r="V74" s="213"/>
    </row>
    <row r="75" spans="1:22" s="92" customFormat="1" ht="12.75" customHeight="1" x14ac:dyDescent="0.2">
      <c r="A75" s="213"/>
      <c r="B75" s="381"/>
      <c r="C75" s="385"/>
      <c r="D75" s="386"/>
      <c r="E75" s="386"/>
      <c r="F75" s="386"/>
      <c r="G75" s="387"/>
      <c r="H75" s="386"/>
      <c r="I75" s="386"/>
      <c r="J75" s="387"/>
      <c r="K75" s="93" t="str">
        <f>'Récap des Factures'!$R$2</f>
        <v>Proposé</v>
      </c>
      <c r="L75" s="93" t="str">
        <f>'Récap des Factures'!$S$2</f>
        <v>Vendus</v>
      </c>
      <c r="M75" s="93" t="str">
        <f>'Tableau de bord'!$K$18</f>
        <v>%</v>
      </c>
      <c r="N75" s="93" t="s">
        <v>109</v>
      </c>
      <c r="O75" s="93" t="s">
        <v>110</v>
      </c>
      <c r="P75" s="93" t="s">
        <v>111</v>
      </c>
      <c r="Q75" s="93" t="s">
        <v>112</v>
      </c>
      <c r="R75" s="93" t="s">
        <v>113</v>
      </c>
      <c r="S75" s="93" t="s">
        <v>114</v>
      </c>
      <c r="T75" s="377"/>
      <c r="U75" s="213"/>
      <c r="V75" s="213"/>
    </row>
    <row r="76" spans="1:22" x14ac:dyDescent="0.2">
      <c r="A76" s="128"/>
      <c r="B76" s="94" t="str">
        <f>IF('Récap des Factures'!A:A&gt;"01-01-2011",IF('Récap des Factures'!A:A&lt;"31-01-2011",'Chiffres d''Affaires'!B:B,""),"")</f>
        <v/>
      </c>
      <c r="C76" s="193"/>
      <c r="D76" s="204" t="str">
        <f t="shared" ref="D76:D83" si="30">IF(C76&lt;&gt;0,"-","")</f>
        <v/>
      </c>
      <c r="E76" s="204" t="str">
        <f t="shared" ref="E76:E83" ca="1" si="31">IF(C76&lt;&gt;0,YEAR(TODAY()),"")</f>
        <v/>
      </c>
      <c r="F76" s="204" t="str">
        <f t="shared" ref="F76:F83" si="32">IF(C76&lt;&gt;0,"-","")</f>
        <v/>
      </c>
      <c r="G76" s="205"/>
      <c r="H76" s="368"/>
      <c r="I76" s="369"/>
      <c r="J76" s="370"/>
      <c r="K76" s="95"/>
      <c r="L76" s="95"/>
      <c r="M76" s="95"/>
      <c r="N76" s="95"/>
      <c r="O76" s="95"/>
      <c r="P76" s="95"/>
      <c r="Q76" s="95"/>
      <c r="R76" s="95"/>
      <c r="S76" s="95"/>
      <c r="T76" s="96">
        <f>SUM(N76:S76)</f>
        <v>0</v>
      </c>
      <c r="U76" s="128"/>
      <c r="V76" s="128"/>
    </row>
    <row r="77" spans="1:22" x14ac:dyDescent="0.2">
      <c r="A77" s="128"/>
      <c r="B77" s="94"/>
      <c r="C77" s="193"/>
      <c r="D77" s="204" t="str">
        <f t="shared" si="30"/>
        <v/>
      </c>
      <c r="E77" s="204" t="str">
        <f t="shared" ca="1" si="31"/>
        <v/>
      </c>
      <c r="F77" s="204" t="str">
        <f t="shared" si="32"/>
        <v/>
      </c>
      <c r="G77" s="205"/>
      <c r="H77" s="368"/>
      <c r="I77" s="369"/>
      <c r="J77" s="370"/>
      <c r="K77" s="95"/>
      <c r="L77" s="95"/>
      <c r="M77" s="95"/>
      <c r="N77" s="95"/>
      <c r="O77" s="95"/>
      <c r="P77" s="95"/>
      <c r="Q77" s="95"/>
      <c r="R77" s="95"/>
      <c r="S77" s="95"/>
      <c r="T77" s="96">
        <f t="shared" ref="T77:T83" si="33">SUM(P77:S77)</f>
        <v>0</v>
      </c>
      <c r="U77" s="128"/>
      <c r="V77" s="128"/>
    </row>
    <row r="78" spans="1:22" x14ac:dyDescent="0.2">
      <c r="A78" s="128"/>
      <c r="B78" s="94"/>
      <c r="C78" s="193"/>
      <c r="D78" s="204" t="str">
        <f t="shared" si="30"/>
        <v/>
      </c>
      <c r="E78" s="204" t="str">
        <f t="shared" ca="1" si="31"/>
        <v/>
      </c>
      <c r="F78" s="204" t="str">
        <f t="shared" si="32"/>
        <v/>
      </c>
      <c r="G78" s="205"/>
      <c r="H78" s="368"/>
      <c r="I78" s="369"/>
      <c r="J78" s="370"/>
      <c r="K78" s="95"/>
      <c r="L78" s="95"/>
      <c r="M78" s="95"/>
      <c r="N78" s="95"/>
      <c r="O78" s="95"/>
      <c r="P78" s="95"/>
      <c r="Q78" s="95"/>
      <c r="R78" s="95"/>
      <c r="S78" s="95"/>
      <c r="T78" s="96">
        <f t="shared" si="33"/>
        <v>0</v>
      </c>
      <c r="U78" s="128"/>
      <c r="V78" s="128"/>
    </row>
    <row r="79" spans="1:22" x14ac:dyDescent="0.2">
      <c r="A79" s="128"/>
      <c r="B79" s="94"/>
      <c r="C79" s="193"/>
      <c r="D79" s="204" t="str">
        <f t="shared" si="30"/>
        <v/>
      </c>
      <c r="E79" s="204" t="str">
        <f t="shared" ca="1" si="31"/>
        <v/>
      </c>
      <c r="F79" s="204" t="str">
        <f t="shared" si="32"/>
        <v/>
      </c>
      <c r="G79" s="205"/>
      <c r="H79" s="368"/>
      <c r="I79" s="369"/>
      <c r="J79" s="370"/>
      <c r="K79" s="95"/>
      <c r="L79" s="95"/>
      <c r="M79" s="95"/>
      <c r="N79" s="95"/>
      <c r="O79" s="95"/>
      <c r="P79" s="95"/>
      <c r="Q79" s="95"/>
      <c r="R79" s="95"/>
      <c r="S79" s="95"/>
      <c r="T79" s="96">
        <f t="shared" si="33"/>
        <v>0</v>
      </c>
      <c r="U79" s="128"/>
      <c r="V79" s="128"/>
    </row>
    <row r="80" spans="1:22" x14ac:dyDescent="0.2">
      <c r="A80" s="128"/>
      <c r="B80" s="94"/>
      <c r="C80" s="193"/>
      <c r="D80" s="204" t="str">
        <f t="shared" si="30"/>
        <v/>
      </c>
      <c r="E80" s="204" t="str">
        <f t="shared" ca="1" si="31"/>
        <v/>
      </c>
      <c r="F80" s="204" t="str">
        <f t="shared" si="32"/>
        <v/>
      </c>
      <c r="G80" s="205"/>
      <c r="H80" s="368"/>
      <c r="I80" s="369"/>
      <c r="J80" s="370"/>
      <c r="K80" s="95"/>
      <c r="L80" s="95"/>
      <c r="M80" s="95"/>
      <c r="N80" s="95"/>
      <c r="O80" s="95"/>
      <c r="P80" s="95"/>
      <c r="Q80" s="95"/>
      <c r="R80" s="95"/>
      <c r="S80" s="95"/>
      <c r="T80" s="96">
        <f t="shared" si="33"/>
        <v>0</v>
      </c>
      <c r="U80" s="128"/>
      <c r="V80" s="128"/>
    </row>
    <row r="81" spans="1:22" x14ac:dyDescent="0.2">
      <c r="A81" s="128"/>
      <c r="B81" s="94"/>
      <c r="C81" s="193"/>
      <c r="D81" s="204" t="str">
        <f t="shared" si="30"/>
        <v/>
      </c>
      <c r="E81" s="204" t="str">
        <f t="shared" ca="1" si="31"/>
        <v/>
      </c>
      <c r="F81" s="204" t="str">
        <f t="shared" si="32"/>
        <v/>
      </c>
      <c r="G81" s="205"/>
      <c r="H81" s="368"/>
      <c r="I81" s="369"/>
      <c r="J81" s="370"/>
      <c r="K81" s="95"/>
      <c r="L81" s="95"/>
      <c r="M81" s="95"/>
      <c r="N81" s="95"/>
      <c r="O81" s="95"/>
      <c r="P81" s="95"/>
      <c r="Q81" s="95"/>
      <c r="R81" s="95"/>
      <c r="S81" s="95"/>
      <c r="T81" s="96">
        <f t="shared" si="33"/>
        <v>0</v>
      </c>
      <c r="U81" s="128"/>
      <c r="V81" s="215"/>
    </row>
    <row r="82" spans="1:22" x14ac:dyDescent="0.2">
      <c r="A82" s="128"/>
      <c r="B82" s="94"/>
      <c r="C82" s="193"/>
      <c r="D82" s="204" t="str">
        <f t="shared" si="30"/>
        <v/>
      </c>
      <c r="E82" s="204" t="str">
        <f t="shared" ca="1" si="31"/>
        <v/>
      </c>
      <c r="F82" s="204" t="str">
        <f t="shared" si="32"/>
        <v/>
      </c>
      <c r="G82" s="205"/>
      <c r="H82" s="368"/>
      <c r="I82" s="369"/>
      <c r="J82" s="370"/>
      <c r="K82" s="95"/>
      <c r="L82" s="95"/>
      <c r="M82" s="95"/>
      <c r="N82" s="95"/>
      <c r="O82" s="95"/>
      <c r="P82" s="95"/>
      <c r="Q82" s="95"/>
      <c r="R82" s="95"/>
      <c r="S82" s="95"/>
      <c r="T82" s="96">
        <f t="shared" si="33"/>
        <v>0</v>
      </c>
      <c r="U82" s="128"/>
      <c r="V82" s="215"/>
    </row>
    <row r="83" spans="1:22" ht="15" thickBot="1" x14ac:dyDescent="0.25">
      <c r="A83" s="128"/>
      <c r="B83" s="97"/>
      <c r="C83" s="194"/>
      <c r="D83" s="206" t="str">
        <f t="shared" si="30"/>
        <v/>
      </c>
      <c r="E83" s="206" t="str">
        <f t="shared" ca="1" si="31"/>
        <v/>
      </c>
      <c r="F83" s="206" t="str">
        <f t="shared" si="32"/>
        <v/>
      </c>
      <c r="G83" s="207"/>
      <c r="H83" s="371"/>
      <c r="I83" s="372"/>
      <c r="J83" s="373"/>
      <c r="K83" s="98"/>
      <c r="L83" s="98"/>
      <c r="M83" s="98"/>
      <c r="N83" s="98"/>
      <c r="O83" s="98"/>
      <c r="P83" s="98"/>
      <c r="Q83" s="98"/>
      <c r="R83" s="98"/>
      <c r="S83" s="98"/>
      <c r="T83" s="99">
        <f t="shared" si="33"/>
        <v>0</v>
      </c>
      <c r="U83" s="128"/>
      <c r="V83" s="128"/>
    </row>
    <row r="84" spans="1:22" ht="15" customHeight="1" thickBot="1" x14ac:dyDescent="0.25">
      <c r="A84" s="128"/>
      <c r="B84" s="128"/>
      <c r="C84" s="128"/>
      <c r="D84" s="208"/>
      <c r="E84" s="208"/>
      <c r="F84" s="208"/>
      <c r="G84" s="209"/>
      <c r="H84" s="210"/>
      <c r="I84" s="374" t="s">
        <v>78</v>
      </c>
      <c r="J84" s="375"/>
      <c r="K84" s="100">
        <f t="shared" ref="K84:T84" si="34">SUM(K76:K83)</f>
        <v>0</v>
      </c>
      <c r="L84" s="100">
        <f t="shared" si="34"/>
        <v>0</v>
      </c>
      <c r="M84" s="100">
        <f t="shared" si="34"/>
        <v>0</v>
      </c>
      <c r="N84" s="100">
        <f t="shared" si="34"/>
        <v>0</v>
      </c>
      <c r="O84" s="100">
        <f t="shared" si="34"/>
        <v>0</v>
      </c>
      <c r="P84" s="100">
        <f t="shared" si="34"/>
        <v>0</v>
      </c>
      <c r="Q84" s="101">
        <f t="shared" si="34"/>
        <v>0</v>
      </c>
      <c r="R84" s="101">
        <f t="shared" si="34"/>
        <v>0</v>
      </c>
      <c r="S84" s="101">
        <f t="shared" si="34"/>
        <v>0</v>
      </c>
      <c r="T84" s="102">
        <f t="shared" si="34"/>
        <v>0</v>
      </c>
      <c r="U84" s="128"/>
      <c r="V84" s="128"/>
    </row>
    <row r="85" spans="1:22" ht="27.75" thickBot="1" x14ac:dyDescent="0.4">
      <c r="A85" s="128"/>
      <c r="B85" s="378" t="s">
        <v>72</v>
      </c>
      <c r="C85" s="379"/>
      <c r="D85" s="379"/>
      <c r="E85" s="379"/>
      <c r="F85" s="379"/>
      <c r="G85" s="379"/>
      <c r="H85" s="379"/>
      <c r="I85" s="103"/>
      <c r="J85" s="103"/>
      <c r="K85" s="103"/>
      <c r="L85" s="103"/>
      <c r="M85" s="103"/>
      <c r="N85" s="103"/>
      <c r="O85" s="104"/>
      <c r="P85" s="108"/>
      <c r="Q85" s="109"/>
      <c r="R85" s="108"/>
      <c r="S85" s="109"/>
      <c r="T85" s="110"/>
      <c r="U85" s="128"/>
      <c r="V85" s="128"/>
    </row>
    <row r="86" spans="1:22" s="92" customFormat="1" ht="12" customHeight="1" x14ac:dyDescent="0.2">
      <c r="A86" s="213"/>
      <c r="B86" s="380" t="s">
        <v>0</v>
      </c>
      <c r="C86" s="382" t="s">
        <v>81</v>
      </c>
      <c r="D86" s="383"/>
      <c r="E86" s="383"/>
      <c r="F86" s="383"/>
      <c r="G86" s="384"/>
      <c r="H86" s="383" t="s">
        <v>80</v>
      </c>
      <c r="I86" s="383"/>
      <c r="J86" s="384"/>
      <c r="K86" s="388" t="str">
        <f>'Récap des Factures'!$R$1</f>
        <v>Produits</v>
      </c>
      <c r="L86" s="389"/>
      <c r="M86" s="389"/>
      <c r="N86" s="388" t="s">
        <v>77</v>
      </c>
      <c r="O86" s="389"/>
      <c r="P86" s="389"/>
      <c r="Q86" s="389"/>
      <c r="R86" s="389"/>
      <c r="S86" s="390"/>
      <c r="T86" s="376" t="s">
        <v>64</v>
      </c>
      <c r="U86" s="213"/>
      <c r="V86" s="213"/>
    </row>
    <row r="87" spans="1:22" s="92" customFormat="1" ht="12.75" customHeight="1" x14ac:dyDescent="0.2">
      <c r="A87" s="213"/>
      <c r="B87" s="381"/>
      <c r="C87" s="385"/>
      <c r="D87" s="386"/>
      <c r="E87" s="386"/>
      <c r="F87" s="386"/>
      <c r="G87" s="387"/>
      <c r="H87" s="386"/>
      <c r="I87" s="386"/>
      <c r="J87" s="387"/>
      <c r="K87" s="93" t="str">
        <f>'Récap des Factures'!$R$2</f>
        <v>Proposé</v>
      </c>
      <c r="L87" s="93" t="str">
        <f>'Récap des Factures'!$S$2</f>
        <v>Vendus</v>
      </c>
      <c r="M87" s="93" t="str">
        <f>'Tableau de bord'!$K$18</f>
        <v>%</v>
      </c>
      <c r="N87" s="93" t="s">
        <v>109</v>
      </c>
      <c r="O87" s="93" t="s">
        <v>110</v>
      </c>
      <c r="P87" s="93" t="s">
        <v>111</v>
      </c>
      <c r="Q87" s="93" t="s">
        <v>112</v>
      </c>
      <c r="R87" s="93" t="s">
        <v>113</v>
      </c>
      <c r="S87" s="93" t="s">
        <v>114</v>
      </c>
      <c r="T87" s="377"/>
      <c r="U87" s="213"/>
      <c r="V87" s="213"/>
    </row>
    <row r="88" spans="1:22" x14ac:dyDescent="0.2">
      <c r="A88" s="128"/>
      <c r="B88" s="94" t="str">
        <f>IF('Récap des Factures'!A:A&gt;"01-01-2011",IF('Récap des Factures'!A:A&lt;"31-01-2011",'Chiffres d''Affaires'!B:B,""),"")</f>
        <v/>
      </c>
      <c r="C88" s="193"/>
      <c r="D88" s="204" t="str">
        <f t="shared" ref="D88:D95" si="35">IF(C88&lt;&gt;0,"-","")</f>
        <v/>
      </c>
      <c r="E88" s="204" t="str">
        <f t="shared" ref="E88:E95" ca="1" si="36">IF(C88&lt;&gt;0,YEAR(TODAY()),"")</f>
        <v/>
      </c>
      <c r="F88" s="204" t="str">
        <f t="shared" ref="F88:F95" si="37">IF(C88&lt;&gt;0,"-","")</f>
        <v/>
      </c>
      <c r="G88" s="205"/>
      <c r="H88" s="368"/>
      <c r="I88" s="369"/>
      <c r="J88" s="370"/>
      <c r="K88" s="95"/>
      <c r="L88" s="95"/>
      <c r="M88" s="95"/>
      <c r="N88" s="95"/>
      <c r="O88" s="95"/>
      <c r="P88" s="95"/>
      <c r="Q88" s="95"/>
      <c r="R88" s="95"/>
      <c r="S88" s="95"/>
      <c r="T88" s="96">
        <f>SUM(N88:S88)</f>
        <v>0</v>
      </c>
      <c r="U88" s="128"/>
      <c r="V88" s="128"/>
    </row>
    <row r="89" spans="1:22" x14ac:dyDescent="0.2">
      <c r="A89" s="128"/>
      <c r="B89" s="94"/>
      <c r="C89" s="193"/>
      <c r="D89" s="204" t="str">
        <f t="shared" si="35"/>
        <v/>
      </c>
      <c r="E89" s="204" t="str">
        <f t="shared" ca="1" si="36"/>
        <v/>
      </c>
      <c r="F89" s="204" t="str">
        <f t="shared" si="37"/>
        <v/>
      </c>
      <c r="G89" s="205"/>
      <c r="H89" s="368"/>
      <c r="I89" s="369"/>
      <c r="J89" s="370"/>
      <c r="K89" s="95"/>
      <c r="L89" s="95"/>
      <c r="M89" s="95"/>
      <c r="N89" s="95"/>
      <c r="O89" s="95"/>
      <c r="P89" s="95"/>
      <c r="Q89" s="95"/>
      <c r="R89" s="95"/>
      <c r="S89" s="95"/>
      <c r="T89" s="96">
        <f t="shared" ref="T89:T95" si="38">SUM(P89:S89)</f>
        <v>0</v>
      </c>
      <c r="U89" s="128"/>
      <c r="V89" s="128"/>
    </row>
    <row r="90" spans="1:22" x14ac:dyDescent="0.2">
      <c r="A90" s="128"/>
      <c r="B90" s="94"/>
      <c r="C90" s="193"/>
      <c r="D90" s="204" t="str">
        <f t="shared" si="35"/>
        <v/>
      </c>
      <c r="E90" s="204" t="str">
        <f t="shared" ca="1" si="36"/>
        <v/>
      </c>
      <c r="F90" s="204" t="str">
        <f t="shared" si="37"/>
        <v/>
      </c>
      <c r="G90" s="205"/>
      <c r="H90" s="368"/>
      <c r="I90" s="369"/>
      <c r="J90" s="370"/>
      <c r="K90" s="95"/>
      <c r="L90" s="95"/>
      <c r="M90" s="95"/>
      <c r="N90" s="95"/>
      <c r="O90" s="95"/>
      <c r="P90" s="95"/>
      <c r="Q90" s="95"/>
      <c r="R90" s="95"/>
      <c r="S90" s="95"/>
      <c r="T90" s="96">
        <f t="shared" si="38"/>
        <v>0</v>
      </c>
      <c r="U90" s="128"/>
      <c r="V90" s="128"/>
    </row>
    <row r="91" spans="1:22" x14ac:dyDescent="0.2">
      <c r="A91" s="128"/>
      <c r="B91" s="94"/>
      <c r="C91" s="193"/>
      <c r="D91" s="204" t="str">
        <f t="shared" si="35"/>
        <v/>
      </c>
      <c r="E91" s="204" t="str">
        <f t="shared" ca="1" si="36"/>
        <v/>
      </c>
      <c r="F91" s="204" t="str">
        <f t="shared" si="37"/>
        <v/>
      </c>
      <c r="G91" s="205"/>
      <c r="H91" s="368"/>
      <c r="I91" s="369"/>
      <c r="J91" s="370"/>
      <c r="K91" s="95"/>
      <c r="L91" s="95"/>
      <c r="M91" s="95"/>
      <c r="N91" s="95"/>
      <c r="O91" s="95"/>
      <c r="P91" s="95"/>
      <c r="Q91" s="95"/>
      <c r="R91" s="95"/>
      <c r="S91" s="95"/>
      <c r="T91" s="96">
        <f t="shared" si="38"/>
        <v>0</v>
      </c>
      <c r="U91" s="128"/>
      <c r="V91" s="128"/>
    </row>
    <row r="92" spans="1:22" x14ac:dyDescent="0.2">
      <c r="A92" s="128"/>
      <c r="B92" s="94"/>
      <c r="C92" s="193"/>
      <c r="D92" s="204" t="str">
        <f t="shared" si="35"/>
        <v/>
      </c>
      <c r="E92" s="204" t="str">
        <f t="shared" ca="1" si="36"/>
        <v/>
      </c>
      <c r="F92" s="204" t="str">
        <f t="shared" si="37"/>
        <v/>
      </c>
      <c r="G92" s="205"/>
      <c r="H92" s="368"/>
      <c r="I92" s="369"/>
      <c r="J92" s="370"/>
      <c r="K92" s="95"/>
      <c r="L92" s="95"/>
      <c r="M92" s="95"/>
      <c r="N92" s="95"/>
      <c r="O92" s="95"/>
      <c r="P92" s="95"/>
      <c r="Q92" s="95"/>
      <c r="R92" s="95"/>
      <c r="S92" s="95"/>
      <c r="T92" s="96">
        <f t="shared" si="38"/>
        <v>0</v>
      </c>
      <c r="U92" s="128"/>
      <c r="V92" s="128"/>
    </row>
    <row r="93" spans="1:22" x14ac:dyDescent="0.2">
      <c r="A93" s="128"/>
      <c r="B93" s="94"/>
      <c r="C93" s="193"/>
      <c r="D93" s="204" t="str">
        <f t="shared" si="35"/>
        <v/>
      </c>
      <c r="E93" s="204" t="str">
        <f t="shared" ca="1" si="36"/>
        <v/>
      </c>
      <c r="F93" s="204" t="str">
        <f t="shared" si="37"/>
        <v/>
      </c>
      <c r="G93" s="205"/>
      <c r="H93" s="368"/>
      <c r="I93" s="369"/>
      <c r="J93" s="370"/>
      <c r="K93" s="95"/>
      <c r="L93" s="95"/>
      <c r="M93" s="95"/>
      <c r="N93" s="95"/>
      <c r="O93" s="95"/>
      <c r="P93" s="95"/>
      <c r="Q93" s="95"/>
      <c r="R93" s="95"/>
      <c r="S93" s="95"/>
      <c r="T93" s="96">
        <f t="shared" si="38"/>
        <v>0</v>
      </c>
      <c r="U93" s="128"/>
      <c r="V93" s="215"/>
    </row>
    <row r="94" spans="1:22" x14ac:dyDescent="0.2">
      <c r="A94" s="128"/>
      <c r="B94" s="94"/>
      <c r="C94" s="193"/>
      <c r="D94" s="204" t="str">
        <f t="shared" si="35"/>
        <v/>
      </c>
      <c r="E94" s="204" t="str">
        <f t="shared" ca="1" si="36"/>
        <v/>
      </c>
      <c r="F94" s="204" t="str">
        <f t="shared" si="37"/>
        <v/>
      </c>
      <c r="G94" s="205"/>
      <c r="H94" s="368"/>
      <c r="I94" s="369"/>
      <c r="J94" s="370"/>
      <c r="K94" s="95"/>
      <c r="L94" s="95"/>
      <c r="M94" s="95"/>
      <c r="N94" s="95"/>
      <c r="O94" s="95"/>
      <c r="P94" s="95"/>
      <c r="Q94" s="95"/>
      <c r="R94" s="95"/>
      <c r="S94" s="95"/>
      <c r="T94" s="96">
        <f t="shared" si="38"/>
        <v>0</v>
      </c>
      <c r="U94" s="128"/>
      <c r="V94" s="215"/>
    </row>
    <row r="95" spans="1:22" ht="15" thickBot="1" x14ac:dyDescent="0.25">
      <c r="A95" s="128"/>
      <c r="B95" s="97"/>
      <c r="C95" s="194"/>
      <c r="D95" s="206" t="str">
        <f t="shared" si="35"/>
        <v/>
      </c>
      <c r="E95" s="206" t="str">
        <f t="shared" ca="1" si="36"/>
        <v/>
      </c>
      <c r="F95" s="206" t="str">
        <f t="shared" si="37"/>
        <v/>
      </c>
      <c r="G95" s="207"/>
      <c r="H95" s="371"/>
      <c r="I95" s="372"/>
      <c r="J95" s="373"/>
      <c r="K95" s="98"/>
      <c r="L95" s="98"/>
      <c r="M95" s="98"/>
      <c r="N95" s="98"/>
      <c r="O95" s="98"/>
      <c r="P95" s="98"/>
      <c r="Q95" s="98"/>
      <c r="R95" s="98"/>
      <c r="S95" s="98"/>
      <c r="T95" s="99">
        <f t="shared" si="38"/>
        <v>0</v>
      </c>
      <c r="U95" s="128"/>
      <c r="V95" s="128"/>
    </row>
    <row r="96" spans="1:22" ht="15" customHeight="1" thickBot="1" x14ac:dyDescent="0.25">
      <c r="A96" s="128"/>
      <c r="B96" s="128"/>
      <c r="C96" s="128"/>
      <c r="D96" s="208"/>
      <c r="E96" s="208"/>
      <c r="F96" s="208"/>
      <c r="G96" s="209"/>
      <c r="H96" s="210"/>
      <c r="I96" s="374" t="s">
        <v>78</v>
      </c>
      <c r="J96" s="375"/>
      <c r="K96" s="100">
        <f t="shared" ref="K96:T96" si="39">SUM(K88:K95)</f>
        <v>0</v>
      </c>
      <c r="L96" s="100">
        <f t="shared" si="39"/>
        <v>0</v>
      </c>
      <c r="M96" s="100">
        <f t="shared" si="39"/>
        <v>0</v>
      </c>
      <c r="N96" s="100">
        <f t="shared" si="39"/>
        <v>0</v>
      </c>
      <c r="O96" s="100">
        <f t="shared" si="39"/>
        <v>0</v>
      </c>
      <c r="P96" s="100">
        <f t="shared" si="39"/>
        <v>0</v>
      </c>
      <c r="Q96" s="101">
        <f t="shared" si="39"/>
        <v>0</v>
      </c>
      <c r="R96" s="101">
        <f t="shared" si="39"/>
        <v>0</v>
      </c>
      <c r="S96" s="101">
        <f t="shared" si="39"/>
        <v>0</v>
      </c>
      <c r="T96" s="102">
        <f t="shared" si="39"/>
        <v>0</v>
      </c>
      <c r="U96" s="128"/>
      <c r="V96" s="128"/>
    </row>
    <row r="97" spans="1:22" ht="27.75" thickBot="1" x14ac:dyDescent="0.4">
      <c r="A97" s="128"/>
      <c r="B97" s="378" t="s">
        <v>73</v>
      </c>
      <c r="C97" s="379"/>
      <c r="D97" s="379"/>
      <c r="E97" s="379"/>
      <c r="F97" s="379"/>
      <c r="G97" s="379"/>
      <c r="H97" s="379"/>
      <c r="I97" s="103"/>
      <c r="J97" s="103"/>
      <c r="K97" s="103"/>
      <c r="L97" s="103"/>
      <c r="M97" s="103"/>
      <c r="N97" s="103"/>
      <c r="O97" s="104"/>
      <c r="P97" s="108"/>
      <c r="Q97" s="109"/>
      <c r="R97" s="108"/>
      <c r="S97" s="109"/>
      <c r="T97" s="110"/>
      <c r="U97" s="128"/>
      <c r="V97" s="128"/>
    </row>
    <row r="98" spans="1:22" s="92" customFormat="1" ht="12" customHeight="1" x14ac:dyDescent="0.2">
      <c r="A98" s="213"/>
      <c r="B98" s="380" t="s">
        <v>0</v>
      </c>
      <c r="C98" s="382" t="s">
        <v>81</v>
      </c>
      <c r="D98" s="383"/>
      <c r="E98" s="383"/>
      <c r="F98" s="383"/>
      <c r="G98" s="384"/>
      <c r="H98" s="383" t="s">
        <v>80</v>
      </c>
      <c r="I98" s="383"/>
      <c r="J98" s="384"/>
      <c r="K98" s="388" t="str">
        <f>'Récap des Factures'!$R$1</f>
        <v>Produits</v>
      </c>
      <c r="L98" s="389"/>
      <c r="M98" s="389"/>
      <c r="N98" s="388" t="s">
        <v>77</v>
      </c>
      <c r="O98" s="389"/>
      <c r="P98" s="389"/>
      <c r="Q98" s="389"/>
      <c r="R98" s="389"/>
      <c r="S98" s="390"/>
      <c r="T98" s="376" t="s">
        <v>64</v>
      </c>
      <c r="U98" s="213"/>
      <c r="V98" s="213"/>
    </row>
    <row r="99" spans="1:22" s="92" customFormat="1" ht="12.75" customHeight="1" x14ac:dyDescent="0.2">
      <c r="A99" s="213"/>
      <c r="B99" s="381"/>
      <c r="C99" s="385"/>
      <c r="D99" s="386"/>
      <c r="E99" s="386"/>
      <c r="F99" s="386"/>
      <c r="G99" s="387"/>
      <c r="H99" s="386"/>
      <c r="I99" s="386"/>
      <c r="J99" s="387"/>
      <c r="K99" s="93" t="str">
        <f>'Récap des Factures'!$R$2</f>
        <v>Proposé</v>
      </c>
      <c r="L99" s="93" t="str">
        <f>'Récap des Factures'!$S$2</f>
        <v>Vendus</v>
      </c>
      <c r="M99" s="93" t="str">
        <f>'Tableau de bord'!$K$18</f>
        <v>%</v>
      </c>
      <c r="N99" s="93" t="s">
        <v>109</v>
      </c>
      <c r="O99" s="93" t="s">
        <v>110</v>
      </c>
      <c r="P99" s="93" t="s">
        <v>111</v>
      </c>
      <c r="Q99" s="93" t="s">
        <v>112</v>
      </c>
      <c r="R99" s="93" t="s">
        <v>113</v>
      </c>
      <c r="S99" s="93" t="s">
        <v>114</v>
      </c>
      <c r="T99" s="377"/>
      <c r="U99" s="213"/>
      <c r="V99" s="213"/>
    </row>
    <row r="100" spans="1:22" x14ac:dyDescent="0.2">
      <c r="A100" s="128"/>
      <c r="B100" s="94" t="str">
        <f>IF('Récap des Factures'!A:A&gt;"01-01-2011",IF('Récap des Factures'!A:A&lt;"31-01-2011",'Chiffres d''Affaires'!B:B,""),"")</f>
        <v/>
      </c>
      <c r="C100" s="193"/>
      <c r="D100" s="204" t="str">
        <f t="shared" ref="D100:D107" si="40">IF(C100&lt;&gt;0,"-","")</f>
        <v/>
      </c>
      <c r="E100" s="204" t="str">
        <f t="shared" ref="E100:E107" ca="1" si="41">IF(C100&lt;&gt;0,YEAR(TODAY()),"")</f>
        <v/>
      </c>
      <c r="F100" s="204" t="str">
        <f t="shared" ref="F100:F107" si="42">IF(C100&lt;&gt;0,"-","")</f>
        <v/>
      </c>
      <c r="G100" s="205"/>
      <c r="H100" s="368"/>
      <c r="I100" s="369"/>
      <c r="J100" s="370"/>
      <c r="K100" s="95"/>
      <c r="L100" s="95"/>
      <c r="M100" s="95"/>
      <c r="N100" s="95"/>
      <c r="O100" s="95"/>
      <c r="P100" s="95"/>
      <c r="Q100" s="95"/>
      <c r="R100" s="95"/>
      <c r="S100" s="95"/>
      <c r="T100" s="96">
        <f>SUM(N100:S100)</f>
        <v>0</v>
      </c>
      <c r="U100" s="128"/>
      <c r="V100" s="128"/>
    </row>
    <row r="101" spans="1:22" x14ac:dyDescent="0.2">
      <c r="A101" s="128"/>
      <c r="B101" s="94"/>
      <c r="C101" s="193"/>
      <c r="D101" s="204" t="str">
        <f t="shared" si="40"/>
        <v/>
      </c>
      <c r="E101" s="204" t="str">
        <f t="shared" ca="1" si="41"/>
        <v/>
      </c>
      <c r="F101" s="204" t="str">
        <f t="shared" si="42"/>
        <v/>
      </c>
      <c r="G101" s="205"/>
      <c r="H101" s="368"/>
      <c r="I101" s="369"/>
      <c r="J101" s="370"/>
      <c r="K101" s="95"/>
      <c r="L101" s="95"/>
      <c r="M101" s="95"/>
      <c r="N101" s="95"/>
      <c r="O101" s="95"/>
      <c r="P101" s="95"/>
      <c r="Q101" s="95"/>
      <c r="R101" s="95"/>
      <c r="S101" s="95"/>
      <c r="T101" s="96">
        <f t="shared" ref="T101:T107" si="43">SUM(P101:S101)</f>
        <v>0</v>
      </c>
      <c r="U101" s="128"/>
      <c r="V101" s="128"/>
    </row>
    <row r="102" spans="1:22" x14ac:dyDescent="0.2">
      <c r="A102" s="128"/>
      <c r="B102" s="94"/>
      <c r="C102" s="193"/>
      <c r="D102" s="204" t="str">
        <f t="shared" si="40"/>
        <v/>
      </c>
      <c r="E102" s="204" t="str">
        <f t="shared" ca="1" si="41"/>
        <v/>
      </c>
      <c r="F102" s="204" t="str">
        <f t="shared" si="42"/>
        <v/>
      </c>
      <c r="G102" s="205"/>
      <c r="H102" s="368"/>
      <c r="I102" s="369"/>
      <c r="J102" s="370"/>
      <c r="K102" s="95"/>
      <c r="L102" s="95"/>
      <c r="M102" s="95"/>
      <c r="N102" s="95"/>
      <c r="O102" s="95"/>
      <c r="P102" s="95"/>
      <c r="Q102" s="95"/>
      <c r="R102" s="95"/>
      <c r="S102" s="95"/>
      <c r="T102" s="96">
        <f t="shared" si="43"/>
        <v>0</v>
      </c>
      <c r="U102" s="128"/>
      <c r="V102" s="128"/>
    </row>
    <row r="103" spans="1:22" x14ac:dyDescent="0.2">
      <c r="A103" s="128"/>
      <c r="B103" s="94"/>
      <c r="C103" s="193"/>
      <c r="D103" s="204" t="str">
        <f t="shared" si="40"/>
        <v/>
      </c>
      <c r="E103" s="204" t="str">
        <f t="shared" ca="1" si="41"/>
        <v/>
      </c>
      <c r="F103" s="204" t="str">
        <f t="shared" si="42"/>
        <v/>
      </c>
      <c r="G103" s="205"/>
      <c r="H103" s="368"/>
      <c r="I103" s="369"/>
      <c r="J103" s="370"/>
      <c r="K103" s="95"/>
      <c r="L103" s="95"/>
      <c r="M103" s="95"/>
      <c r="N103" s="95"/>
      <c r="O103" s="95"/>
      <c r="P103" s="95"/>
      <c r="Q103" s="95"/>
      <c r="R103" s="95"/>
      <c r="S103" s="95"/>
      <c r="T103" s="96">
        <f t="shared" si="43"/>
        <v>0</v>
      </c>
      <c r="U103" s="128"/>
      <c r="V103" s="128"/>
    </row>
    <row r="104" spans="1:22" x14ac:dyDescent="0.2">
      <c r="A104" s="128"/>
      <c r="B104" s="94"/>
      <c r="C104" s="193"/>
      <c r="D104" s="204" t="str">
        <f t="shared" si="40"/>
        <v/>
      </c>
      <c r="E104" s="204" t="str">
        <f t="shared" ca="1" si="41"/>
        <v/>
      </c>
      <c r="F104" s="204" t="str">
        <f t="shared" si="42"/>
        <v/>
      </c>
      <c r="G104" s="205"/>
      <c r="H104" s="368"/>
      <c r="I104" s="369"/>
      <c r="J104" s="370"/>
      <c r="K104" s="95"/>
      <c r="L104" s="95"/>
      <c r="M104" s="95"/>
      <c r="N104" s="95"/>
      <c r="O104" s="95"/>
      <c r="P104" s="95"/>
      <c r="Q104" s="95"/>
      <c r="R104" s="95"/>
      <c r="S104" s="95"/>
      <c r="T104" s="96">
        <f t="shared" si="43"/>
        <v>0</v>
      </c>
      <c r="U104" s="128"/>
      <c r="V104" s="128"/>
    </row>
    <row r="105" spans="1:22" x14ac:dyDescent="0.2">
      <c r="A105" s="128"/>
      <c r="B105" s="94"/>
      <c r="C105" s="193"/>
      <c r="D105" s="204" t="str">
        <f t="shared" si="40"/>
        <v/>
      </c>
      <c r="E105" s="204" t="str">
        <f t="shared" ca="1" si="41"/>
        <v/>
      </c>
      <c r="F105" s="204" t="str">
        <f t="shared" si="42"/>
        <v/>
      </c>
      <c r="G105" s="205"/>
      <c r="H105" s="368"/>
      <c r="I105" s="369"/>
      <c r="J105" s="370"/>
      <c r="K105" s="95"/>
      <c r="L105" s="95"/>
      <c r="M105" s="95"/>
      <c r="N105" s="95"/>
      <c r="O105" s="95"/>
      <c r="P105" s="95"/>
      <c r="Q105" s="95"/>
      <c r="R105" s="95"/>
      <c r="S105" s="95"/>
      <c r="T105" s="96">
        <f t="shared" si="43"/>
        <v>0</v>
      </c>
      <c r="U105" s="128"/>
      <c r="V105" s="215"/>
    </row>
    <row r="106" spans="1:22" x14ac:dyDescent="0.2">
      <c r="A106" s="128"/>
      <c r="B106" s="94"/>
      <c r="C106" s="193"/>
      <c r="D106" s="204" t="str">
        <f t="shared" si="40"/>
        <v/>
      </c>
      <c r="E106" s="204" t="str">
        <f t="shared" ca="1" si="41"/>
        <v/>
      </c>
      <c r="F106" s="204" t="str">
        <f t="shared" si="42"/>
        <v/>
      </c>
      <c r="G106" s="205"/>
      <c r="H106" s="368"/>
      <c r="I106" s="369"/>
      <c r="J106" s="370"/>
      <c r="K106" s="95"/>
      <c r="L106" s="95"/>
      <c r="M106" s="95"/>
      <c r="N106" s="95"/>
      <c r="O106" s="95"/>
      <c r="P106" s="95"/>
      <c r="Q106" s="95"/>
      <c r="R106" s="95"/>
      <c r="S106" s="95"/>
      <c r="T106" s="96">
        <f t="shared" si="43"/>
        <v>0</v>
      </c>
      <c r="U106" s="128"/>
      <c r="V106" s="215"/>
    </row>
    <row r="107" spans="1:22" ht="15" thickBot="1" x14ac:dyDescent="0.25">
      <c r="A107" s="128"/>
      <c r="B107" s="97"/>
      <c r="C107" s="194"/>
      <c r="D107" s="206" t="str">
        <f t="shared" si="40"/>
        <v/>
      </c>
      <c r="E107" s="206" t="str">
        <f t="shared" ca="1" si="41"/>
        <v/>
      </c>
      <c r="F107" s="206" t="str">
        <f t="shared" si="42"/>
        <v/>
      </c>
      <c r="G107" s="207"/>
      <c r="H107" s="371"/>
      <c r="I107" s="372"/>
      <c r="J107" s="373"/>
      <c r="K107" s="98"/>
      <c r="L107" s="98"/>
      <c r="M107" s="98"/>
      <c r="N107" s="98"/>
      <c r="O107" s="98"/>
      <c r="P107" s="98"/>
      <c r="Q107" s="98"/>
      <c r="R107" s="98"/>
      <c r="S107" s="98"/>
      <c r="T107" s="99">
        <f t="shared" si="43"/>
        <v>0</v>
      </c>
      <c r="U107" s="128"/>
      <c r="V107" s="128"/>
    </row>
    <row r="108" spans="1:22" ht="15" customHeight="1" thickBot="1" x14ac:dyDescent="0.25">
      <c r="A108" s="128"/>
      <c r="B108" s="128"/>
      <c r="C108" s="128"/>
      <c r="D108" s="208"/>
      <c r="E108" s="208"/>
      <c r="F108" s="208"/>
      <c r="G108" s="209"/>
      <c r="H108" s="210"/>
      <c r="I108" s="374" t="s">
        <v>78</v>
      </c>
      <c r="J108" s="375"/>
      <c r="K108" s="100">
        <f t="shared" ref="K108:T108" si="44">SUM(K100:K107)</f>
        <v>0</v>
      </c>
      <c r="L108" s="100">
        <f t="shared" si="44"/>
        <v>0</v>
      </c>
      <c r="M108" s="100">
        <f t="shared" si="44"/>
        <v>0</v>
      </c>
      <c r="N108" s="100">
        <f t="shared" si="44"/>
        <v>0</v>
      </c>
      <c r="O108" s="100">
        <f t="shared" si="44"/>
        <v>0</v>
      </c>
      <c r="P108" s="100">
        <f t="shared" si="44"/>
        <v>0</v>
      </c>
      <c r="Q108" s="101">
        <f t="shared" si="44"/>
        <v>0</v>
      </c>
      <c r="R108" s="101">
        <f t="shared" si="44"/>
        <v>0</v>
      </c>
      <c r="S108" s="101">
        <f t="shared" si="44"/>
        <v>0</v>
      </c>
      <c r="T108" s="102">
        <f t="shared" si="44"/>
        <v>0</v>
      </c>
      <c r="U108" s="128"/>
      <c r="V108" s="128"/>
    </row>
    <row r="109" spans="1:22" ht="27.75" thickBot="1" x14ac:dyDescent="0.4">
      <c r="A109" s="128"/>
      <c r="B109" s="378" t="s">
        <v>74</v>
      </c>
      <c r="C109" s="379"/>
      <c r="D109" s="379"/>
      <c r="E109" s="379"/>
      <c r="F109" s="379"/>
      <c r="G109" s="379"/>
      <c r="H109" s="379"/>
      <c r="I109" s="103"/>
      <c r="J109" s="103"/>
      <c r="K109" s="103"/>
      <c r="L109" s="103"/>
      <c r="M109" s="103"/>
      <c r="N109" s="103"/>
      <c r="O109" s="104"/>
      <c r="P109" s="108"/>
      <c r="Q109" s="109"/>
      <c r="R109" s="108"/>
      <c r="S109" s="109"/>
      <c r="T109" s="110"/>
      <c r="U109" s="128"/>
      <c r="V109" s="128"/>
    </row>
    <row r="110" spans="1:22" s="92" customFormat="1" ht="12" customHeight="1" x14ac:dyDescent="0.2">
      <c r="A110" s="213"/>
      <c r="B110" s="380" t="s">
        <v>0</v>
      </c>
      <c r="C110" s="382" t="s">
        <v>81</v>
      </c>
      <c r="D110" s="383"/>
      <c r="E110" s="383"/>
      <c r="F110" s="383"/>
      <c r="G110" s="384"/>
      <c r="H110" s="383" t="s">
        <v>80</v>
      </c>
      <c r="I110" s="383"/>
      <c r="J110" s="384"/>
      <c r="K110" s="388" t="str">
        <f>'Récap des Factures'!$R$1</f>
        <v>Produits</v>
      </c>
      <c r="L110" s="389"/>
      <c r="M110" s="389"/>
      <c r="N110" s="388" t="s">
        <v>77</v>
      </c>
      <c r="O110" s="389"/>
      <c r="P110" s="389"/>
      <c r="Q110" s="389"/>
      <c r="R110" s="389"/>
      <c r="S110" s="390"/>
      <c r="T110" s="376" t="s">
        <v>64</v>
      </c>
      <c r="U110" s="213"/>
      <c r="V110" s="213"/>
    </row>
    <row r="111" spans="1:22" s="92" customFormat="1" ht="12.75" customHeight="1" x14ac:dyDescent="0.2">
      <c r="A111" s="213"/>
      <c r="B111" s="381"/>
      <c r="C111" s="385"/>
      <c r="D111" s="386"/>
      <c r="E111" s="386"/>
      <c r="F111" s="386"/>
      <c r="G111" s="387"/>
      <c r="H111" s="386"/>
      <c r="I111" s="386"/>
      <c r="J111" s="387"/>
      <c r="K111" s="93" t="str">
        <f>'Récap des Factures'!$R$2</f>
        <v>Proposé</v>
      </c>
      <c r="L111" s="93" t="str">
        <f>'Récap des Factures'!$S$2</f>
        <v>Vendus</v>
      </c>
      <c r="M111" s="93" t="str">
        <f>'Tableau de bord'!$K$18</f>
        <v>%</v>
      </c>
      <c r="N111" s="93" t="s">
        <v>109</v>
      </c>
      <c r="O111" s="93" t="s">
        <v>110</v>
      </c>
      <c r="P111" s="93" t="s">
        <v>111</v>
      </c>
      <c r="Q111" s="93" t="s">
        <v>112</v>
      </c>
      <c r="R111" s="93" t="s">
        <v>113</v>
      </c>
      <c r="S111" s="93" t="s">
        <v>114</v>
      </c>
      <c r="T111" s="377"/>
      <c r="U111" s="213"/>
      <c r="V111" s="213"/>
    </row>
    <row r="112" spans="1:22" x14ac:dyDescent="0.2">
      <c r="A112" s="128"/>
      <c r="B112" s="94" t="str">
        <f>IF('Récap des Factures'!A:A&gt;"01-01-2011",IF('Récap des Factures'!A:A&lt;"31-01-2011",'Chiffres d''Affaires'!B:B,""),"")</f>
        <v/>
      </c>
      <c r="C112" s="193"/>
      <c r="D112" s="204" t="str">
        <f t="shared" ref="D112:D119" si="45">IF(C112&lt;&gt;0,"-","")</f>
        <v/>
      </c>
      <c r="E112" s="204" t="str">
        <f t="shared" ref="E112:E119" ca="1" si="46">IF(C112&lt;&gt;0,YEAR(TODAY()),"")</f>
        <v/>
      </c>
      <c r="F112" s="204" t="str">
        <f t="shared" ref="F112:F119" si="47">IF(C112&lt;&gt;0,"-","")</f>
        <v/>
      </c>
      <c r="G112" s="205"/>
      <c r="H112" s="368"/>
      <c r="I112" s="369"/>
      <c r="J112" s="370"/>
      <c r="K112" s="95"/>
      <c r="L112" s="95"/>
      <c r="M112" s="95"/>
      <c r="N112" s="95"/>
      <c r="O112" s="95"/>
      <c r="P112" s="95"/>
      <c r="Q112" s="95"/>
      <c r="R112" s="95"/>
      <c r="S112" s="95"/>
      <c r="T112" s="96">
        <f>SUM(N112:S112)</f>
        <v>0</v>
      </c>
      <c r="U112" s="128"/>
      <c r="V112" s="128"/>
    </row>
    <row r="113" spans="1:22" x14ac:dyDescent="0.2">
      <c r="A113" s="128"/>
      <c r="B113" s="94"/>
      <c r="C113" s="193"/>
      <c r="D113" s="204" t="str">
        <f t="shared" si="45"/>
        <v/>
      </c>
      <c r="E113" s="204" t="str">
        <f t="shared" ca="1" si="46"/>
        <v/>
      </c>
      <c r="F113" s="204" t="str">
        <f t="shared" si="47"/>
        <v/>
      </c>
      <c r="G113" s="205"/>
      <c r="H113" s="368"/>
      <c r="I113" s="369"/>
      <c r="J113" s="370"/>
      <c r="K113" s="95"/>
      <c r="L113" s="95"/>
      <c r="M113" s="95"/>
      <c r="N113" s="95"/>
      <c r="O113" s="95"/>
      <c r="P113" s="95"/>
      <c r="Q113" s="95"/>
      <c r="R113" s="95"/>
      <c r="S113" s="95"/>
      <c r="T113" s="96">
        <f t="shared" ref="T113:T119" si="48">SUM(P113:S113)</f>
        <v>0</v>
      </c>
      <c r="U113" s="128"/>
      <c r="V113" s="128"/>
    </row>
    <row r="114" spans="1:22" x14ac:dyDescent="0.2">
      <c r="A114" s="128"/>
      <c r="B114" s="94"/>
      <c r="C114" s="193"/>
      <c r="D114" s="204" t="str">
        <f t="shared" si="45"/>
        <v/>
      </c>
      <c r="E114" s="204" t="str">
        <f t="shared" ca="1" si="46"/>
        <v/>
      </c>
      <c r="F114" s="204" t="str">
        <f t="shared" si="47"/>
        <v/>
      </c>
      <c r="G114" s="205"/>
      <c r="H114" s="368"/>
      <c r="I114" s="369"/>
      <c r="J114" s="370"/>
      <c r="K114" s="95"/>
      <c r="L114" s="95"/>
      <c r="M114" s="95"/>
      <c r="N114" s="95"/>
      <c r="O114" s="95"/>
      <c r="P114" s="95"/>
      <c r="Q114" s="95"/>
      <c r="R114" s="95"/>
      <c r="S114" s="95"/>
      <c r="T114" s="96">
        <f t="shared" si="48"/>
        <v>0</v>
      </c>
      <c r="U114" s="128"/>
      <c r="V114" s="128"/>
    </row>
    <row r="115" spans="1:22" x14ac:dyDescent="0.2">
      <c r="A115" s="128"/>
      <c r="B115" s="94"/>
      <c r="C115" s="193"/>
      <c r="D115" s="204" t="str">
        <f t="shared" si="45"/>
        <v/>
      </c>
      <c r="E115" s="204" t="str">
        <f t="shared" ca="1" si="46"/>
        <v/>
      </c>
      <c r="F115" s="204" t="str">
        <f t="shared" si="47"/>
        <v/>
      </c>
      <c r="G115" s="205"/>
      <c r="H115" s="368"/>
      <c r="I115" s="369"/>
      <c r="J115" s="370"/>
      <c r="K115" s="95"/>
      <c r="L115" s="95"/>
      <c r="M115" s="95"/>
      <c r="N115" s="95"/>
      <c r="O115" s="95"/>
      <c r="P115" s="95"/>
      <c r="Q115" s="95"/>
      <c r="R115" s="95"/>
      <c r="S115" s="95"/>
      <c r="T115" s="96">
        <f t="shared" si="48"/>
        <v>0</v>
      </c>
      <c r="U115" s="128"/>
      <c r="V115" s="128"/>
    </row>
    <row r="116" spans="1:22" x14ac:dyDescent="0.2">
      <c r="A116" s="128"/>
      <c r="B116" s="94"/>
      <c r="C116" s="193"/>
      <c r="D116" s="204" t="str">
        <f t="shared" si="45"/>
        <v/>
      </c>
      <c r="E116" s="204" t="str">
        <f t="shared" ca="1" si="46"/>
        <v/>
      </c>
      <c r="F116" s="204" t="str">
        <f t="shared" si="47"/>
        <v/>
      </c>
      <c r="G116" s="205"/>
      <c r="H116" s="368"/>
      <c r="I116" s="369"/>
      <c r="J116" s="370"/>
      <c r="K116" s="95"/>
      <c r="L116" s="95"/>
      <c r="M116" s="95"/>
      <c r="N116" s="95"/>
      <c r="O116" s="95"/>
      <c r="P116" s="95"/>
      <c r="Q116" s="95"/>
      <c r="R116" s="95"/>
      <c r="S116" s="95"/>
      <c r="T116" s="96">
        <f t="shared" si="48"/>
        <v>0</v>
      </c>
      <c r="U116" s="128"/>
      <c r="V116" s="128"/>
    </row>
    <row r="117" spans="1:22" x14ac:dyDescent="0.2">
      <c r="A117" s="128"/>
      <c r="B117" s="94"/>
      <c r="C117" s="193"/>
      <c r="D117" s="204" t="str">
        <f t="shared" si="45"/>
        <v/>
      </c>
      <c r="E117" s="204" t="str">
        <f t="shared" ca="1" si="46"/>
        <v/>
      </c>
      <c r="F117" s="204" t="str">
        <f t="shared" si="47"/>
        <v/>
      </c>
      <c r="G117" s="205"/>
      <c r="H117" s="368"/>
      <c r="I117" s="369"/>
      <c r="J117" s="370"/>
      <c r="K117" s="95"/>
      <c r="L117" s="95"/>
      <c r="M117" s="95"/>
      <c r="N117" s="95"/>
      <c r="O117" s="95"/>
      <c r="P117" s="95"/>
      <c r="Q117" s="95"/>
      <c r="R117" s="95"/>
      <c r="S117" s="95"/>
      <c r="T117" s="96">
        <f t="shared" si="48"/>
        <v>0</v>
      </c>
      <c r="U117" s="128"/>
      <c r="V117" s="215"/>
    </row>
    <row r="118" spans="1:22" x14ac:dyDescent="0.2">
      <c r="A118" s="128"/>
      <c r="B118" s="94"/>
      <c r="C118" s="193"/>
      <c r="D118" s="204" t="str">
        <f t="shared" si="45"/>
        <v/>
      </c>
      <c r="E118" s="204" t="str">
        <f t="shared" ca="1" si="46"/>
        <v/>
      </c>
      <c r="F118" s="204" t="str">
        <f t="shared" si="47"/>
        <v/>
      </c>
      <c r="G118" s="205"/>
      <c r="H118" s="368"/>
      <c r="I118" s="369"/>
      <c r="J118" s="370"/>
      <c r="K118" s="95"/>
      <c r="L118" s="95"/>
      <c r="M118" s="95"/>
      <c r="N118" s="95"/>
      <c r="O118" s="95"/>
      <c r="P118" s="95"/>
      <c r="Q118" s="95"/>
      <c r="R118" s="95"/>
      <c r="S118" s="95"/>
      <c r="T118" s="96">
        <f t="shared" si="48"/>
        <v>0</v>
      </c>
      <c r="U118" s="128"/>
      <c r="V118" s="215"/>
    </row>
    <row r="119" spans="1:22" ht="15" thickBot="1" x14ac:dyDescent="0.25">
      <c r="A119" s="128"/>
      <c r="B119" s="97"/>
      <c r="C119" s="194"/>
      <c r="D119" s="206" t="str">
        <f t="shared" si="45"/>
        <v/>
      </c>
      <c r="E119" s="206" t="str">
        <f t="shared" ca="1" si="46"/>
        <v/>
      </c>
      <c r="F119" s="206" t="str">
        <f t="shared" si="47"/>
        <v/>
      </c>
      <c r="G119" s="207"/>
      <c r="H119" s="371"/>
      <c r="I119" s="372"/>
      <c r="J119" s="373"/>
      <c r="K119" s="98"/>
      <c r="L119" s="98"/>
      <c r="M119" s="98"/>
      <c r="N119" s="98"/>
      <c r="O119" s="98"/>
      <c r="P119" s="98"/>
      <c r="Q119" s="98"/>
      <c r="R119" s="98"/>
      <c r="S119" s="98"/>
      <c r="T119" s="99">
        <f t="shared" si="48"/>
        <v>0</v>
      </c>
      <c r="U119" s="128"/>
      <c r="V119" s="128"/>
    </row>
    <row r="120" spans="1:22" ht="15" customHeight="1" thickBot="1" x14ac:dyDescent="0.25">
      <c r="A120" s="128"/>
      <c r="B120" s="128"/>
      <c r="C120" s="128"/>
      <c r="D120" s="208"/>
      <c r="E120" s="208"/>
      <c r="F120" s="208"/>
      <c r="G120" s="209"/>
      <c r="H120" s="210"/>
      <c r="I120" s="374" t="s">
        <v>78</v>
      </c>
      <c r="J120" s="375"/>
      <c r="K120" s="100">
        <f t="shared" ref="K120:T120" si="49">SUM(K112:K119)</f>
        <v>0</v>
      </c>
      <c r="L120" s="100">
        <f t="shared" si="49"/>
        <v>0</v>
      </c>
      <c r="M120" s="100">
        <f t="shared" si="49"/>
        <v>0</v>
      </c>
      <c r="N120" s="100">
        <f t="shared" si="49"/>
        <v>0</v>
      </c>
      <c r="O120" s="100">
        <f t="shared" si="49"/>
        <v>0</v>
      </c>
      <c r="P120" s="100">
        <f t="shared" si="49"/>
        <v>0</v>
      </c>
      <c r="Q120" s="101">
        <f t="shared" si="49"/>
        <v>0</v>
      </c>
      <c r="R120" s="101">
        <f t="shared" si="49"/>
        <v>0</v>
      </c>
      <c r="S120" s="101">
        <f t="shared" si="49"/>
        <v>0</v>
      </c>
      <c r="T120" s="102">
        <f t="shared" si="49"/>
        <v>0</v>
      </c>
      <c r="U120" s="128"/>
      <c r="V120" s="128"/>
    </row>
    <row r="121" spans="1:22" ht="27.75" thickBot="1" x14ac:dyDescent="0.4">
      <c r="A121" s="128"/>
      <c r="B121" s="378" t="s">
        <v>75</v>
      </c>
      <c r="C121" s="379"/>
      <c r="D121" s="379"/>
      <c r="E121" s="379"/>
      <c r="F121" s="379"/>
      <c r="G121" s="379"/>
      <c r="H121" s="379"/>
      <c r="I121" s="103"/>
      <c r="J121" s="103"/>
      <c r="K121" s="103"/>
      <c r="L121" s="103"/>
      <c r="M121" s="103"/>
      <c r="N121" s="103"/>
      <c r="O121" s="104"/>
      <c r="P121" s="108"/>
      <c r="Q121" s="109"/>
      <c r="R121" s="108"/>
      <c r="S121" s="109"/>
      <c r="T121" s="110"/>
      <c r="U121" s="128"/>
      <c r="V121" s="128"/>
    </row>
    <row r="122" spans="1:22" s="92" customFormat="1" ht="12" customHeight="1" x14ac:dyDescent="0.2">
      <c r="A122" s="213"/>
      <c r="B122" s="380" t="s">
        <v>0</v>
      </c>
      <c r="C122" s="382" t="s">
        <v>81</v>
      </c>
      <c r="D122" s="383"/>
      <c r="E122" s="383"/>
      <c r="F122" s="383"/>
      <c r="G122" s="384"/>
      <c r="H122" s="383" t="s">
        <v>80</v>
      </c>
      <c r="I122" s="383"/>
      <c r="J122" s="384"/>
      <c r="K122" s="388" t="str">
        <f>'Récap des Factures'!$R$1</f>
        <v>Produits</v>
      </c>
      <c r="L122" s="389"/>
      <c r="M122" s="389"/>
      <c r="N122" s="388" t="s">
        <v>77</v>
      </c>
      <c r="O122" s="389"/>
      <c r="P122" s="389"/>
      <c r="Q122" s="389"/>
      <c r="R122" s="389"/>
      <c r="S122" s="390"/>
      <c r="T122" s="376" t="s">
        <v>64</v>
      </c>
      <c r="U122" s="213"/>
      <c r="V122" s="213"/>
    </row>
    <row r="123" spans="1:22" s="92" customFormat="1" ht="12.75" customHeight="1" x14ac:dyDescent="0.2">
      <c r="A123" s="213"/>
      <c r="B123" s="381"/>
      <c r="C123" s="385"/>
      <c r="D123" s="386"/>
      <c r="E123" s="386"/>
      <c r="F123" s="386"/>
      <c r="G123" s="387"/>
      <c r="H123" s="386"/>
      <c r="I123" s="386"/>
      <c r="J123" s="387"/>
      <c r="K123" s="93" t="str">
        <f>'Récap des Factures'!$R$2</f>
        <v>Proposé</v>
      </c>
      <c r="L123" s="93" t="str">
        <f>'Récap des Factures'!$S$2</f>
        <v>Vendus</v>
      </c>
      <c r="M123" s="93" t="str">
        <f>'Tableau de bord'!$K$18</f>
        <v>%</v>
      </c>
      <c r="N123" s="93" t="s">
        <v>109</v>
      </c>
      <c r="O123" s="93" t="s">
        <v>110</v>
      </c>
      <c r="P123" s="93" t="s">
        <v>111</v>
      </c>
      <c r="Q123" s="93" t="s">
        <v>112</v>
      </c>
      <c r="R123" s="93" t="s">
        <v>113</v>
      </c>
      <c r="S123" s="93" t="s">
        <v>114</v>
      </c>
      <c r="T123" s="377"/>
      <c r="U123" s="213"/>
      <c r="V123" s="213"/>
    </row>
    <row r="124" spans="1:22" x14ac:dyDescent="0.2">
      <c r="A124" s="128"/>
      <c r="B124" s="94" t="str">
        <f>IF('Récap des Factures'!A:A&gt;"01-01-2011",IF('Récap des Factures'!A:A&lt;"31-01-2011",'Chiffres d''Affaires'!B:B,""),"")</f>
        <v/>
      </c>
      <c r="C124" s="193"/>
      <c r="D124" s="204" t="str">
        <f t="shared" ref="D124:D131" si="50">IF(C124&lt;&gt;0,"-","")</f>
        <v/>
      </c>
      <c r="E124" s="204" t="str">
        <f t="shared" ref="E124:E131" ca="1" si="51">IF(C124&lt;&gt;0,YEAR(TODAY()),"")</f>
        <v/>
      </c>
      <c r="F124" s="204" t="str">
        <f t="shared" ref="F124:F131" si="52">IF(C124&lt;&gt;0,"-","")</f>
        <v/>
      </c>
      <c r="G124" s="205"/>
      <c r="H124" s="368"/>
      <c r="I124" s="369"/>
      <c r="J124" s="370"/>
      <c r="K124" s="95"/>
      <c r="L124" s="95"/>
      <c r="M124" s="95"/>
      <c r="N124" s="95"/>
      <c r="O124" s="95"/>
      <c r="P124" s="95"/>
      <c r="Q124" s="95"/>
      <c r="R124" s="95"/>
      <c r="S124" s="95"/>
      <c r="T124" s="96">
        <f>SUM(N124:S124)</f>
        <v>0</v>
      </c>
      <c r="U124" s="128"/>
      <c r="V124" s="128"/>
    </row>
    <row r="125" spans="1:22" x14ac:dyDescent="0.2">
      <c r="A125" s="128"/>
      <c r="B125" s="94"/>
      <c r="C125" s="193"/>
      <c r="D125" s="204" t="str">
        <f t="shared" si="50"/>
        <v/>
      </c>
      <c r="E125" s="204" t="str">
        <f t="shared" ca="1" si="51"/>
        <v/>
      </c>
      <c r="F125" s="204" t="str">
        <f t="shared" si="52"/>
        <v/>
      </c>
      <c r="G125" s="205"/>
      <c r="H125" s="368"/>
      <c r="I125" s="369"/>
      <c r="J125" s="370"/>
      <c r="K125" s="95"/>
      <c r="L125" s="95"/>
      <c r="M125" s="95"/>
      <c r="N125" s="95"/>
      <c r="O125" s="95"/>
      <c r="P125" s="95"/>
      <c r="Q125" s="95"/>
      <c r="R125" s="95"/>
      <c r="S125" s="95"/>
      <c r="T125" s="96">
        <f t="shared" ref="T125:T131" si="53">SUM(P125:S125)</f>
        <v>0</v>
      </c>
      <c r="U125" s="128"/>
      <c r="V125" s="128"/>
    </row>
    <row r="126" spans="1:22" x14ac:dyDescent="0.2">
      <c r="A126" s="128"/>
      <c r="B126" s="94"/>
      <c r="C126" s="193"/>
      <c r="D126" s="204" t="str">
        <f t="shared" si="50"/>
        <v/>
      </c>
      <c r="E126" s="204" t="str">
        <f t="shared" ca="1" si="51"/>
        <v/>
      </c>
      <c r="F126" s="204" t="str">
        <f t="shared" si="52"/>
        <v/>
      </c>
      <c r="G126" s="205"/>
      <c r="H126" s="368"/>
      <c r="I126" s="369"/>
      <c r="J126" s="370"/>
      <c r="K126" s="95"/>
      <c r="L126" s="95"/>
      <c r="M126" s="95"/>
      <c r="N126" s="95"/>
      <c r="O126" s="95"/>
      <c r="P126" s="95"/>
      <c r="Q126" s="95"/>
      <c r="R126" s="95"/>
      <c r="S126" s="95"/>
      <c r="T126" s="96">
        <f t="shared" si="53"/>
        <v>0</v>
      </c>
      <c r="U126" s="128"/>
      <c r="V126" s="128"/>
    </row>
    <row r="127" spans="1:22" x14ac:dyDescent="0.2">
      <c r="A127" s="128"/>
      <c r="B127" s="94"/>
      <c r="C127" s="193"/>
      <c r="D127" s="204" t="str">
        <f t="shared" si="50"/>
        <v/>
      </c>
      <c r="E127" s="204" t="str">
        <f t="shared" ca="1" si="51"/>
        <v/>
      </c>
      <c r="F127" s="204" t="str">
        <f t="shared" si="52"/>
        <v/>
      </c>
      <c r="G127" s="205"/>
      <c r="H127" s="368"/>
      <c r="I127" s="369"/>
      <c r="J127" s="370"/>
      <c r="K127" s="95"/>
      <c r="L127" s="95"/>
      <c r="M127" s="95"/>
      <c r="N127" s="95"/>
      <c r="O127" s="95"/>
      <c r="P127" s="95"/>
      <c r="Q127" s="95"/>
      <c r="R127" s="95"/>
      <c r="S127" s="95"/>
      <c r="T127" s="96">
        <f t="shared" si="53"/>
        <v>0</v>
      </c>
      <c r="U127" s="128"/>
      <c r="V127" s="128"/>
    </row>
    <row r="128" spans="1:22" x14ac:dyDescent="0.2">
      <c r="A128" s="128"/>
      <c r="B128" s="94"/>
      <c r="C128" s="193"/>
      <c r="D128" s="204" t="str">
        <f t="shared" si="50"/>
        <v/>
      </c>
      <c r="E128" s="204" t="str">
        <f t="shared" ca="1" si="51"/>
        <v/>
      </c>
      <c r="F128" s="204" t="str">
        <f t="shared" si="52"/>
        <v/>
      </c>
      <c r="G128" s="205"/>
      <c r="H128" s="368"/>
      <c r="I128" s="369"/>
      <c r="J128" s="370"/>
      <c r="K128" s="95"/>
      <c r="L128" s="95"/>
      <c r="M128" s="95"/>
      <c r="N128" s="95"/>
      <c r="O128" s="95"/>
      <c r="P128" s="95"/>
      <c r="Q128" s="95"/>
      <c r="R128" s="95"/>
      <c r="S128" s="95"/>
      <c r="T128" s="96">
        <f t="shared" si="53"/>
        <v>0</v>
      </c>
      <c r="U128" s="128"/>
      <c r="V128" s="128"/>
    </row>
    <row r="129" spans="1:22" x14ac:dyDescent="0.2">
      <c r="A129" s="128"/>
      <c r="B129" s="94"/>
      <c r="C129" s="193"/>
      <c r="D129" s="204" t="str">
        <f t="shared" si="50"/>
        <v/>
      </c>
      <c r="E129" s="204" t="str">
        <f t="shared" ca="1" si="51"/>
        <v/>
      </c>
      <c r="F129" s="204" t="str">
        <f t="shared" si="52"/>
        <v/>
      </c>
      <c r="G129" s="205"/>
      <c r="H129" s="368"/>
      <c r="I129" s="369"/>
      <c r="J129" s="370"/>
      <c r="K129" s="95"/>
      <c r="L129" s="95"/>
      <c r="M129" s="95"/>
      <c r="N129" s="95"/>
      <c r="O129" s="95"/>
      <c r="P129" s="95"/>
      <c r="Q129" s="95"/>
      <c r="R129" s="95"/>
      <c r="S129" s="95"/>
      <c r="T129" s="96">
        <f t="shared" si="53"/>
        <v>0</v>
      </c>
      <c r="U129" s="128"/>
      <c r="V129" s="215"/>
    </row>
    <row r="130" spans="1:22" x14ac:dyDescent="0.2">
      <c r="A130" s="128"/>
      <c r="B130" s="94"/>
      <c r="C130" s="193"/>
      <c r="D130" s="204" t="str">
        <f t="shared" si="50"/>
        <v/>
      </c>
      <c r="E130" s="204" t="str">
        <f t="shared" ca="1" si="51"/>
        <v/>
      </c>
      <c r="F130" s="204" t="str">
        <f t="shared" si="52"/>
        <v/>
      </c>
      <c r="G130" s="205"/>
      <c r="H130" s="368"/>
      <c r="I130" s="369"/>
      <c r="J130" s="370"/>
      <c r="K130" s="95"/>
      <c r="L130" s="95"/>
      <c r="M130" s="95"/>
      <c r="N130" s="95"/>
      <c r="O130" s="95"/>
      <c r="P130" s="95"/>
      <c r="Q130" s="95"/>
      <c r="R130" s="95"/>
      <c r="S130" s="95"/>
      <c r="T130" s="96">
        <f t="shared" si="53"/>
        <v>0</v>
      </c>
      <c r="U130" s="128"/>
      <c r="V130" s="215"/>
    </row>
    <row r="131" spans="1:22" ht="15" thickBot="1" x14ac:dyDescent="0.25">
      <c r="A131" s="128"/>
      <c r="B131" s="97"/>
      <c r="C131" s="194"/>
      <c r="D131" s="206" t="str">
        <f t="shared" si="50"/>
        <v/>
      </c>
      <c r="E131" s="206" t="str">
        <f t="shared" ca="1" si="51"/>
        <v/>
      </c>
      <c r="F131" s="206" t="str">
        <f t="shared" si="52"/>
        <v/>
      </c>
      <c r="G131" s="207"/>
      <c r="H131" s="371"/>
      <c r="I131" s="372"/>
      <c r="J131" s="373"/>
      <c r="K131" s="98"/>
      <c r="L131" s="98"/>
      <c r="M131" s="98"/>
      <c r="N131" s="98"/>
      <c r="O131" s="98"/>
      <c r="P131" s="98"/>
      <c r="Q131" s="98"/>
      <c r="R131" s="98"/>
      <c r="S131" s="98"/>
      <c r="T131" s="99">
        <f t="shared" si="53"/>
        <v>0</v>
      </c>
      <c r="U131" s="128"/>
      <c r="V131" s="128"/>
    </row>
    <row r="132" spans="1:22" ht="15" customHeight="1" thickBot="1" x14ac:dyDescent="0.25">
      <c r="A132" s="128"/>
      <c r="B132" s="128"/>
      <c r="C132" s="128"/>
      <c r="D132" s="208"/>
      <c r="E132" s="208"/>
      <c r="F132" s="208"/>
      <c r="G132" s="209"/>
      <c r="H132" s="210"/>
      <c r="I132" s="374" t="s">
        <v>78</v>
      </c>
      <c r="J132" s="375"/>
      <c r="K132" s="100">
        <f t="shared" ref="K132:T132" si="54">SUM(K124:K131)</f>
        <v>0</v>
      </c>
      <c r="L132" s="100">
        <f t="shared" si="54"/>
        <v>0</v>
      </c>
      <c r="M132" s="100">
        <f t="shared" si="54"/>
        <v>0</v>
      </c>
      <c r="N132" s="100">
        <f t="shared" si="54"/>
        <v>0</v>
      </c>
      <c r="O132" s="100">
        <f t="shared" si="54"/>
        <v>0</v>
      </c>
      <c r="P132" s="100">
        <f t="shared" si="54"/>
        <v>0</v>
      </c>
      <c r="Q132" s="101">
        <f t="shared" si="54"/>
        <v>0</v>
      </c>
      <c r="R132" s="101">
        <f t="shared" si="54"/>
        <v>0</v>
      </c>
      <c r="S132" s="101">
        <f t="shared" si="54"/>
        <v>0</v>
      </c>
      <c r="T132" s="102">
        <f t="shared" si="54"/>
        <v>0</v>
      </c>
      <c r="U132" s="128"/>
      <c r="V132" s="128"/>
    </row>
    <row r="133" spans="1:22" ht="27.75" thickBot="1" x14ac:dyDescent="0.4">
      <c r="A133" s="128"/>
      <c r="B133" s="378" t="s">
        <v>76</v>
      </c>
      <c r="C133" s="379"/>
      <c r="D133" s="379"/>
      <c r="E133" s="379"/>
      <c r="F133" s="379"/>
      <c r="G133" s="379"/>
      <c r="H133" s="379"/>
      <c r="I133" s="103"/>
      <c r="J133" s="103"/>
      <c r="K133" s="103"/>
      <c r="L133" s="103"/>
      <c r="M133" s="103"/>
      <c r="N133" s="103"/>
      <c r="O133" s="104"/>
      <c r="P133" s="108"/>
      <c r="Q133" s="109"/>
      <c r="R133" s="108"/>
      <c r="S133" s="109"/>
      <c r="T133" s="110"/>
      <c r="U133" s="128"/>
      <c r="V133" s="128"/>
    </row>
    <row r="134" spans="1:22" s="92" customFormat="1" ht="12" customHeight="1" x14ac:dyDescent="0.2">
      <c r="A134" s="213"/>
      <c r="B134" s="380" t="s">
        <v>0</v>
      </c>
      <c r="C134" s="382" t="s">
        <v>81</v>
      </c>
      <c r="D134" s="383"/>
      <c r="E134" s="383"/>
      <c r="F134" s="383"/>
      <c r="G134" s="384"/>
      <c r="H134" s="383" t="s">
        <v>80</v>
      </c>
      <c r="I134" s="383"/>
      <c r="J134" s="384"/>
      <c r="K134" s="388" t="str">
        <f>'Récap des Factures'!$R$1</f>
        <v>Produits</v>
      </c>
      <c r="L134" s="389"/>
      <c r="M134" s="389"/>
      <c r="N134" s="388" t="s">
        <v>77</v>
      </c>
      <c r="O134" s="389"/>
      <c r="P134" s="389"/>
      <c r="Q134" s="389"/>
      <c r="R134" s="389"/>
      <c r="S134" s="390"/>
      <c r="T134" s="376" t="s">
        <v>64</v>
      </c>
      <c r="U134" s="213"/>
      <c r="V134" s="213"/>
    </row>
    <row r="135" spans="1:22" s="92" customFormat="1" ht="12.75" customHeight="1" x14ac:dyDescent="0.2">
      <c r="A135" s="213"/>
      <c r="B135" s="381"/>
      <c r="C135" s="385"/>
      <c r="D135" s="386"/>
      <c r="E135" s="386"/>
      <c r="F135" s="386"/>
      <c r="G135" s="387"/>
      <c r="H135" s="386"/>
      <c r="I135" s="386"/>
      <c r="J135" s="387"/>
      <c r="K135" s="93" t="str">
        <f>'Récap des Factures'!$R$2</f>
        <v>Proposé</v>
      </c>
      <c r="L135" s="93" t="str">
        <f>'Récap des Factures'!$S$2</f>
        <v>Vendus</v>
      </c>
      <c r="M135" s="93" t="str">
        <f>'Tableau de bord'!$K$18</f>
        <v>%</v>
      </c>
      <c r="N135" s="93" t="s">
        <v>109</v>
      </c>
      <c r="O135" s="93" t="s">
        <v>110</v>
      </c>
      <c r="P135" s="93" t="s">
        <v>111</v>
      </c>
      <c r="Q135" s="93" t="s">
        <v>112</v>
      </c>
      <c r="R135" s="93" t="s">
        <v>113</v>
      </c>
      <c r="S135" s="93" t="s">
        <v>114</v>
      </c>
      <c r="T135" s="377"/>
      <c r="U135" s="213"/>
      <c r="V135" s="213"/>
    </row>
    <row r="136" spans="1:22" x14ac:dyDescent="0.2">
      <c r="A136" s="128"/>
      <c r="B136" s="94" t="str">
        <f>IF('Récap des Factures'!A:A&gt;"01-01-2011",IF('Récap des Factures'!A:A&lt;"31-01-2011",'Chiffres d''Affaires'!B:B,""),"")</f>
        <v/>
      </c>
      <c r="C136" s="193"/>
      <c r="D136" s="204" t="str">
        <f t="shared" ref="D136:D143" si="55">IF(C136&lt;&gt;0,"-","")</f>
        <v/>
      </c>
      <c r="E136" s="204" t="str">
        <f t="shared" ref="E136:E143" ca="1" si="56">IF(C136&lt;&gt;0,YEAR(TODAY()),"")</f>
        <v/>
      </c>
      <c r="F136" s="204" t="str">
        <f t="shared" ref="F136:F143" si="57">IF(C136&lt;&gt;0,"-","")</f>
        <v/>
      </c>
      <c r="G136" s="205"/>
      <c r="H136" s="368"/>
      <c r="I136" s="369"/>
      <c r="J136" s="370"/>
      <c r="K136" s="95"/>
      <c r="L136" s="95"/>
      <c r="M136" s="95"/>
      <c r="N136" s="95"/>
      <c r="O136" s="95"/>
      <c r="P136" s="95"/>
      <c r="Q136" s="95"/>
      <c r="R136" s="95"/>
      <c r="S136" s="95"/>
      <c r="T136" s="96">
        <f>SUM(N136:S136)</f>
        <v>0</v>
      </c>
      <c r="U136" s="128"/>
      <c r="V136" s="128"/>
    </row>
    <row r="137" spans="1:22" x14ac:dyDescent="0.2">
      <c r="A137" s="128"/>
      <c r="B137" s="94"/>
      <c r="C137" s="193"/>
      <c r="D137" s="204" t="str">
        <f t="shared" si="55"/>
        <v/>
      </c>
      <c r="E137" s="204" t="str">
        <f t="shared" ca="1" si="56"/>
        <v/>
      </c>
      <c r="F137" s="204" t="str">
        <f t="shared" si="57"/>
        <v/>
      </c>
      <c r="G137" s="205"/>
      <c r="H137" s="368"/>
      <c r="I137" s="369"/>
      <c r="J137" s="370"/>
      <c r="K137" s="95"/>
      <c r="L137" s="95"/>
      <c r="M137" s="95"/>
      <c r="N137" s="95"/>
      <c r="O137" s="95"/>
      <c r="P137" s="95"/>
      <c r="Q137" s="95"/>
      <c r="R137" s="95"/>
      <c r="S137" s="95"/>
      <c r="T137" s="96">
        <f t="shared" ref="T137:T143" si="58">SUM(P137:S137)</f>
        <v>0</v>
      </c>
      <c r="U137" s="128"/>
      <c r="V137" s="128"/>
    </row>
    <row r="138" spans="1:22" x14ac:dyDescent="0.2">
      <c r="A138" s="128"/>
      <c r="B138" s="94"/>
      <c r="C138" s="193"/>
      <c r="D138" s="204" t="str">
        <f t="shared" si="55"/>
        <v/>
      </c>
      <c r="E138" s="204" t="str">
        <f t="shared" ca="1" si="56"/>
        <v/>
      </c>
      <c r="F138" s="204" t="str">
        <f t="shared" si="57"/>
        <v/>
      </c>
      <c r="G138" s="205"/>
      <c r="H138" s="368"/>
      <c r="I138" s="369"/>
      <c r="J138" s="370"/>
      <c r="K138" s="95"/>
      <c r="L138" s="95"/>
      <c r="M138" s="95"/>
      <c r="N138" s="95"/>
      <c r="O138" s="95"/>
      <c r="P138" s="95"/>
      <c r="Q138" s="95"/>
      <c r="R138" s="95"/>
      <c r="S138" s="95"/>
      <c r="T138" s="96">
        <f t="shared" si="58"/>
        <v>0</v>
      </c>
      <c r="U138" s="128"/>
      <c r="V138" s="128"/>
    </row>
    <row r="139" spans="1:22" x14ac:dyDescent="0.2">
      <c r="A139" s="128"/>
      <c r="B139" s="94"/>
      <c r="C139" s="193"/>
      <c r="D139" s="204" t="str">
        <f t="shared" si="55"/>
        <v/>
      </c>
      <c r="E139" s="204" t="str">
        <f t="shared" ca="1" si="56"/>
        <v/>
      </c>
      <c r="F139" s="204" t="str">
        <f t="shared" si="57"/>
        <v/>
      </c>
      <c r="G139" s="205"/>
      <c r="H139" s="368"/>
      <c r="I139" s="369"/>
      <c r="J139" s="370"/>
      <c r="K139" s="95"/>
      <c r="L139" s="95"/>
      <c r="M139" s="95"/>
      <c r="N139" s="95"/>
      <c r="O139" s="95"/>
      <c r="P139" s="95"/>
      <c r="Q139" s="95"/>
      <c r="R139" s="95"/>
      <c r="S139" s="95"/>
      <c r="T139" s="96">
        <f t="shared" si="58"/>
        <v>0</v>
      </c>
      <c r="U139" s="128"/>
      <c r="V139" s="128"/>
    </row>
    <row r="140" spans="1:22" x14ac:dyDescent="0.2">
      <c r="A140" s="128"/>
      <c r="B140" s="94"/>
      <c r="C140" s="193"/>
      <c r="D140" s="204" t="str">
        <f t="shared" si="55"/>
        <v/>
      </c>
      <c r="E140" s="204" t="str">
        <f t="shared" ca="1" si="56"/>
        <v/>
      </c>
      <c r="F140" s="204" t="str">
        <f t="shared" si="57"/>
        <v/>
      </c>
      <c r="G140" s="205"/>
      <c r="H140" s="368"/>
      <c r="I140" s="369"/>
      <c r="J140" s="370"/>
      <c r="K140" s="95"/>
      <c r="L140" s="95"/>
      <c r="M140" s="95"/>
      <c r="N140" s="95"/>
      <c r="O140" s="95"/>
      <c r="P140" s="95"/>
      <c r="Q140" s="95"/>
      <c r="R140" s="95"/>
      <c r="S140" s="95"/>
      <c r="T140" s="96">
        <f t="shared" si="58"/>
        <v>0</v>
      </c>
      <c r="U140" s="128"/>
      <c r="V140" s="128"/>
    </row>
    <row r="141" spans="1:22" x14ac:dyDescent="0.2">
      <c r="A141" s="128"/>
      <c r="B141" s="94"/>
      <c r="C141" s="193"/>
      <c r="D141" s="204" t="str">
        <f t="shared" si="55"/>
        <v/>
      </c>
      <c r="E141" s="204" t="str">
        <f t="shared" ca="1" si="56"/>
        <v/>
      </c>
      <c r="F141" s="204" t="str">
        <f t="shared" si="57"/>
        <v/>
      </c>
      <c r="G141" s="205"/>
      <c r="H141" s="368"/>
      <c r="I141" s="369"/>
      <c r="J141" s="370"/>
      <c r="K141" s="95"/>
      <c r="L141" s="95"/>
      <c r="M141" s="95"/>
      <c r="N141" s="95"/>
      <c r="O141" s="95"/>
      <c r="P141" s="95"/>
      <c r="Q141" s="95"/>
      <c r="R141" s="95"/>
      <c r="S141" s="95"/>
      <c r="T141" s="96">
        <f t="shared" si="58"/>
        <v>0</v>
      </c>
      <c r="U141" s="128"/>
      <c r="V141" s="215"/>
    </row>
    <row r="142" spans="1:22" x14ac:dyDescent="0.2">
      <c r="A142" s="128"/>
      <c r="B142" s="94"/>
      <c r="C142" s="193"/>
      <c r="D142" s="204" t="str">
        <f t="shared" si="55"/>
        <v/>
      </c>
      <c r="E142" s="204" t="str">
        <f t="shared" ca="1" si="56"/>
        <v/>
      </c>
      <c r="F142" s="204" t="str">
        <f t="shared" si="57"/>
        <v/>
      </c>
      <c r="G142" s="205"/>
      <c r="H142" s="368"/>
      <c r="I142" s="369"/>
      <c r="J142" s="370"/>
      <c r="K142" s="95"/>
      <c r="L142" s="95"/>
      <c r="M142" s="95"/>
      <c r="N142" s="95"/>
      <c r="O142" s="95"/>
      <c r="P142" s="95"/>
      <c r="Q142" s="95"/>
      <c r="R142" s="95"/>
      <c r="S142" s="95"/>
      <c r="T142" s="96">
        <f t="shared" si="58"/>
        <v>0</v>
      </c>
      <c r="U142" s="128"/>
      <c r="V142" s="215"/>
    </row>
    <row r="143" spans="1:22" ht="15" customHeight="1" thickBot="1" x14ac:dyDescent="0.25">
      <c r="A143" s="128"/>
      <c r="B143" s="97"/>
      <c r="C143" s="194"/>
      <c r="D143" s="206" t="str">
        <f t="shared" si="55"/>
        <v/>
      </c>
      <c r="E143" s="206" t="str">
        <f t="shared" ca="1" si="56"/>
        <v/>
      </c>
      <c r="F143" s="206" t="str">
        <f t="shared" si="57"/>
        <v/>
      </c>
      <c r="G143" s="207"/>
      <c r="H143" s="371"/>
      <c r="I143" s="372"/>
      <c r="J143" s="373"/>
      <c r="K143" s="98"/>
      <c r="L143" s="98"/>
      <c r="M143" s="98"/>
      <c r="N143" s="98"/>
      <c r="O143" s="98"/>
      <c r="P143" s="98"/>
      <c r="Q143" s="98"/>
      <c r="R143" s="98"/>
      <c r="S143" s="98"/>
      <c r="T143" s="99">
        <f t="shared" si="58"/>
        <v>0</v>
      </c>
      <c r="U143" s="128"/>
      <c r="V143" s="128"/>
    </row>
    <row r="144" spans="1:22" ht="15" customHeight="1" thickBot="1" x14ac:dyDescent="0.25">
      <c r="A144" s="128"/>
      <c r="B144" s="128"/>
      <c r="C144" s="128"/>
      <c r="D144" s="208"/>
      <c r="E144" s="208"/>
      <c r="F144" s="208"/>
      <c r="G144" s="209"/>
      <c r="H144" s="210"/>
      <c r="I144" s="374" t="s">
        <v>78</v>
      </c>
      <c r="J144" s="375"/>
      <c r="K144" s="100">
        <f t="shared" ref="K144:T144" si="59">SUM(K136:K143)</f>
        <v>0</v>
      </c>
      <c r="L144" s="100">
        <f t="shared" si="59"/>
        <v>0</v>
      </c>
      <c r="M144" s="100">
        <f t="shared" si="59"/>
        <v>0</v>
      </c>
      <c r="N144" s="100">
        <f t="shared" si="59"/>
        <v>0</v>
      </c>
      <c r="O144" s="100">
        <f t="shared" si="59"/>
        <v>0</v>
      </c>
      <c r="P144" s="100">
        <f t="shared" si="59"/>
        <v>0</v>
      </c>
      <c r="Q144" s="101">
        <f t="shared" si="59"/>
        <v>0</v>
      </c>
      <c r="R144" s="101">
        <f t="shared" si="59"/>
        <v>0</v>
      </c>
      <c r="S144" s="101">
        <f t="shared" si="59"/>
        <v>0</v>
      </c>
      <c r="T144" s="102">
        <f t="shared" si="59"/>
        <v>0</v>
      </c>
      <c r="U144" s="128"/>
      <c r="V144" s="128"/>
    </row>
    <row r="145" spans="1:22" s="86" customFormat="1" x14ac:dyDescent="0.2">
      <c r="A145" s="131"/>
      <c r="B145" s="140"/>
      <c r="C145" s="140"/>
      <c r="D145" s="208"/>
      <c r="E145" s="208"/>
      <c r="F145" s="208"/>
      <c r="G145" s="222"/>
      <c r="H145" s="140"/>
      <c r="I145" s="141"/>
      <c r="J145" s="141"/>
      <c r="K145" s="141"/>
      <c r="L145" s="141"/>
      <c r="M145" s="141"/>
      <c r="N145" s="141"/>
      <c r="O145" s="141"/>
      <c r="P145" s="211"/>
      <c r="Q145" s="212"/>
      <c r="R145" s="211"/>
      <c r="S145" s="212"/>
      <c r="T145" s="212"/>
      <c r="U145" s="131"/>
      <c r="V145" s="131"/>
    </row>
    <row r="146" spans="1:22" s="86" customFormat="1" x14ac:dyDescent="0.2">
      <c r="A146" s="131"/>
      <c r="B146" s="140"/>
      <c r="C146" s="140"/>
      <c r="D146" s="208"/>
      <c r="E146" s="208"/>
      <c r="F146" s="208"/>
      <c r="G146" s="209"/>
      <c r="H146" s="140"/>
      <c r="I146" s="141"/>
      <c r="J146" s="141"/>
      <c r="K146" s="141"/>
      <c r="L146" s="141"/>
      <c r="M146" s="141"/>
      <c r="N146" s="141"/>
      <c r="O146" s="141"/>
      <c r="P146" s="211"/>
      <c r="Q146" s="212"/>
      <c r="R146" s="211"/>
      <c r="S146" s="212"/>
      <c r="T146" s="212"/>
      <c r="U146" s="131"/>
      <c r="V146" s="131"/>
    </row>
    <row r="147" spans="1:22" s="86" customFormat="1" x14ac:dyDescent="0.2">
      <c r="A147" s="131"/>
      <c r="B147" s="140"/>
      <c r="C147" s="140"/>
      <c r="D147" s="208"/>
      <c r="E147" s="208"/>
      <c r="F147" s="208"/>
      <c r="G147" s="209"/>
      <c r="H147" s="140"/>
      <c r="I147" s="141"/>
      <c r="J147" s="141"/>
      <c r="K147" s="141"/>
      <c r="L147" s="141"/>
      <c r="M147" s="141"/>
      <c r="N147" s="141"/>
      <c r="O147" s="141"/>
      <c r="P147" s="211"/>
      <c r="Q147" s="212"/>
      <c r="R147" s="211"/>
      <c r="S147" s="212"/>
      <c r="T147" s="212"/>
      <c r="U147" s="131"/>
      <c r="V147" s="131"/>
    </row>
    <row r="148" spans="1:22" s="86" customFormat="1" x14ac:dyDescent="0.2">
      <c r="A148" s="131"/>
      <c r="B148" s="140"/>
      <c r="C148" s="140"/>
      <c r="D148" s="208"/>
      <c r="E148" s="208"/>
      <c r="F148" s="208"/>
      <c r="G148" s="209"/>
      <c r="H148" s="140"/>
      <c r="I148" s="141"/>
      <c r="J148" s="141"/>
      <c r="K148" s="141"/>
      <c r="L148" s="141"/>
      <c r="M148" s="141"/>
      <c r="N148" s="141"/>
      <c r="O148" s="141"/>
      <c r="P148" s="211"/>
      <c r="Q148" s="212"/>
      <c r="R148" s="211"/>
      <c r="S148" s="212"/>
      <c r="T148" s="212"/>
      <c r="U148" s="131"/>
      <c r="V148" s="131"/>
    </row>
    <row r="149" spans="1:22" s="86" customFormat="1" x14ac:dyDescent="0.2">
      <c r="A149" s="131"/>
      <c r="B149" s="140"/>
      <c r="C149" s="140"/>
      <c r="D149" s="208"/>
      <c r="E149" s="208"/>
      <c r="F149" s="208"/>
      <c r="G149" s="209"/>
      <c r="H149" s="140"/>
      <c r="I149" s="141"/>
      <c r="J149" s="141"/>
      <c r="K149" s="141"/>
      <c r="L149" s="141"/>
      <c r="M149" s="141"/>
      <c r="N149" s="141"/>
      <c r="O149" s="141"/>
      <c r="P149" s="211"/>
      <c r="Q149" s="212"/>
      <c r="R149" s="211"/>
      <c r="S149" s="212"/>
      <c r="T149" s="212"/>
      <c r="U149" s="131"/>
      <c r="V149" s="131"/>
    </row>
    <row r="150" spans="1:22" s="86" customFormat="1" x14ac:dyDescent="0.2">
      <c r="A150" s="131"/>
      <c r="B150" s="140"/>
      <c r="C150" s="140"/>
      <c r="D150" s="208"/>
      <c r="E150" s="208"/>
      <c r="F150" s="208"/>
      <c r="G150" s="209"/>
      <c r="H150" s="140"/>
      <c r="I150" s="141"/>
      <c r="J150" s="141"/>
      <c r="K150" s="141"/>
      <c r="L150" s="141"/>
      <c r="M150" s="141"/>
      <c r="N150" s="141"/>
      <c r="O150" s="141"/>
      <c r="P150" s="211"/>
      <c r="Q150" s="212"/>
      <c r="R150" s="211"/>
      <c r="S150" s="212"/>
      <c r="T150" s="212"/>
      <c r="U150" s="131"/>
      <c r="V150" s="131"/>
    </row>
    <row r="151" spans="1:22" s="86" customFormat="1" x14ac:dyDescent="0.2">
      <c r="B151" s="111"/>
      <c r="C151" s="111"/>
      <c r="D151" s="192"/>
      <c r="E151" s="192"/>
      <c r="F151" s="192"/>
      <c r="G151" s="58"/>
      <c r="H151" s="111"/>
      <c r="I151" s="112"/>
      <c r="J151" s="112"/>
      <c r="K151" s="112"/>
      <c r="L151" s="112"/>
      <c r="M151" s="112"/>
      <c r="N151" s="112"/>
      <c r="O151" s="112"/>
      <c r="P151" s="113"/>
      <c r="Q151" s="114"/>
      <c r="R151" s="113"/>
      <c r="S151" s="114"/>
      <c r="T151" s="114"/>
    </row>
    <row r="152" spans="1:22" s="86" customFormat="1" x14ac:dyDescent="0.2">
      <c r="B152" s="111"/>
      <c r="C152" s="111"/>
      <c r="D152" s="192"/>
      <c r="E152" s="192"/>
      <c r="F152" s="192"/>
      <c r="G152" s="58"/>
      <c r="H152" s="111"/>
      <c r="I152" s="112"/>
      <c r="J152" s="112"/>
      <c r="K152" s="112"/>
      <c r="L152" s="112"/>
      <c r="M152" s="112"/>
      <c r="N152" s="112"/>
      <c r="O152" s="112"/>
      <c r="P152" s="113"/>
      <c r="Q152" s="114"/>
      <c r="R152" s="113"/>
      <c r="S152" s="114"/>
      <c r="T152" s="114"/>
    </row>
    <row r="153" spans="1:22" s="86" customFormat="1" x14ac:dyDescent="0.2">
      <c r="B153" s="111"/>
      <c r="C153" s="111"/>
      <c r="D153" s="192"/>
      <c r="E153" s="192"/>
      <c r="F153" s="192"/>
      <c r="G153" s="58"/>
      <c r="H153" s="111"/>
      <c r="I153" s="112"/>
      <c r="J153" s="112"/>
      <c r="K153" s="112"/>
      <c r="L153" s="112"/>
      <c r="M153" s="112"/>
      <c r="N153" s="112"/>
      <c r="O153" s="112"/>
      <c r="P153" s="113"/>
      <c r="Q153" s="114"/>
      <c r="R153" s="113"/>
      <c r="S153" s="114"/>
      <c r="T153" s="114"/>
    </row>
    <row r="154" spans="1:22" s="86" customFormat="1" x14ac:dyDescent="0.2">
      <c r="B154" s="111"/>
      <c r="C154" s="111"/>
      <c r="D154" s="192"/>
      <c r="E154" s="192"/>
      <c r="F154" s="192"/>
      <c r="G154" s="58"/>
      <c r="H154" s="111"/>
      <c r="I154" s="112"/>
      <c r="J154" s="112"/>
      <c r="K154" s="112"/>
      <c r="L154" s="112"/>
      <c r="M154" s="112"/>
      <c r="N154" s="112"/>
      <c r="O154" s="112"/>
      <c r="P154" s="113"/>
      <c r="Q154" s="114"/>
      <c r="R154" s="113"/>
      <c r="S154" s="114"/>
      <c r="T154" s="114"/>
    </row>
    <row r="155" spans="1:22" s="86" customFormat="1" x14ac:dyDescent="0.2">
      <c r="B155" s="111"/>
      <c r="C155" s="111"/>
      <c r="D155" s="192"/>
      <c r="E155" s="192"/>
      <c r="F155" s="192"/>
      <c r="G155" s="58"/>
      <c r="H155" s="111"/>
      <c r="I155" s="112"/>
      <c r="J155" s="112"/>
      <c r="K155" s="112"/>
      <c r="L155" s="112"/>
      <c r="M155" s="112"/>
      <c r="N155" s="112"/>
      <c r="O155" s="112"/>
      <c r="P155" s="113"/>
      <c r="Q155" s="114"/>
      <c r="R155" s="113"/>
      <c r="S155" s="114"/>
      <c r="T155" s="114"/>
    </row>
    <row r="156" spans="1:22" s="86" customFormat="1" x14ac:dyDescent="0.2">
      <c r="B156" s="111"/>
      <c r="C156" s="111"/>
      <c r="D156" s="192"/>
      <c r="E156" s="192"/>
      <c r="F156" s="192"/>
      <c r="G156" s="58"/>
      <c r="H156" s="111"/>
      <c r="I156" s="112"/>
      <c r="J156" s="112"/>
      <c r="K156" s="112"/>
      <c r="L156" s="112"/>
      <c r="M156" s="112"/>
      <c r="N156" s="112"/>
      <c r="O156" s="112"/>
      <c r="P156" s="113"/>
      <c r="Q156" s="114"/>
      <c r="R156" s="113"/>
      <c r="S156" s="114"/>
      <c r="T156" s="114"/>
    </row>
    <row r="157" spans="1:22" s="86" customFormat="1" x14ac:dyDescent="0.2">
      <c r="B157" s="111"/>
      <c r="C157" s="111"/>
      <c r="D157" s="192"/>
      <c r="E157" s="192"/>
      <c r="F157" s="192"/>
      <c r="G157" s="58"/>
      <c r="H157" s="111"/>
      <c r="I157" s="112"/>
      <c r="J157" s="112"/>
      <c r="K157" s="112"/>
      <c r="L157" s="112"/>
      <c r="M157" s="112"/>
      <c r="N157" s="112"/>
      <c r="O157" s="112"/>
      <c r="P157" s="113"/>
      <c r="Q157" s="114"/>
      <c r="R157" s="113"/>
      <c r="S157" s="114"/>
      <c r="T157" s="114"/>
    </row>
    <row r="158" spans="1:22" s="86" customFormat="1" x14ac:dyDescent="0.2">
      <c r="B158" s="111"/>
      <c r="C158" s="111"/>
      <c r="D158" s="192"/>
      <c r="E158" s="192"/>
      <c r="F158" s="192"/>
      <c r="G158" s="58"/>
      <c r="H158" s="111"/>
      <c r="I158" s="112"/>
      <c r="J158" s="112"/>
      <c r="K158" s="112"/>
      <c r="L158" s="112"/>
      <c r="M158" s="112"/>
      <c r="N158" s="112"/>
      <c r="O158" s="112"/>
      <c r="P158" s="113"/>
      <c r="Q158" s="114"/>
      <c r="R158" s="113"/>
      <c r="S158" s="114"/>
      <c r="T158" s="114"/>
    </row>
    <row r="159" spans="1:22" s="86" customFormat="1" x14ac:dyDescent="0.2">
      <c r="B159" s="111"/>
      <c r="C159" s="111"/>
      <c r="D159" s="192"/>
      <c r="E159" s="192"/>
      <c r="F159" s="192"/>
      <c r="G159" s="58"/>
      <c r="H159" s="111"/>
      <c r="I159" s="112"/>
      <c r="J159" s="112"/>
      <c r="K159" s="112"/>
      <c r="L159" s="112"/>
      <c r="M159" s="112"/>
      <c r="N159" s="112"/>
      <c r="O159" s="112"/>
      <c r="P159" s="113"/>
      <c r="Q159" s="114"/>
      <c r="R159" s="113"/>
      <c r="S159" s="114"/>
      <c r="T159" s="114"/>
    </row>
    <row r="160" spans="1:22" s="86" customFormat="1" x14ac:dyDescent="0.2">
      <c r="B160" s="111"/>
      <c r="C160" s="111"/>
      <c r="D160" s="192"/>
      <c r="E160" s="192"/>
      <c r="F160" s="192"/>
      <c r="G160" s="58"/>
      <c r="H160" s="111"/>
      <c r="I160" s="112"/>
      <c r="J160" s="112"/>
      <c r="K160" s="112"/>
      <c r="L160" s="112"/>
      <c r="M160" s="112"/>
      <c r="N160" s="112"/>
      <c r="O160" s="112"/>
      <c r="P160" s="113"/>
      <c r="Q160" s="114"/>
      <c r="R160" s="113"/>
      <c r="S160" s="114"/>
      <c r="T160" s="114"/>
    </row>
    <row r="161" spans="2:20" s="86" customFormat="1" x14ac:dyDescent="0.2">
      <c r="B161" s="111"/>
      <c r="C161" s="111"/>
      <c r="D161" s="192"/>
      <c r="E161" s="192"/>
      <c r="F161" s="192"/>
      <c r="G161" s="58"/>
      <c r="H161" s="111"/>
      <c r="I161" s="112"/>
      <c r="J161" s="112"/>
      <c r="K161" s="112"/>
      <c r="L161" s="112"/>
      <c r="M161" s="112"/>
      <c r="N161" s="112"/>
      <c r="O161" s="112"/>
      <c r="P161" s="113"/>
      <c r="Q161" s="114"/>
      <c r="R161" s="113"/>
      <c r="S161" s="114"/>
      <c r="T161" s="114"/>
    </row>
    <row r="162" spans="2:20" s="86" customFormat="1" x14ac:dyDescent="0.2">
      <c r="B162" s="111"/>
      <c r="C162" s="111"/>
      <c r="D162" s="192"/>
      <c r="E162" s="192"/>
      <c r="F162" s="192"/>
      <c r="G162" s="58"/>
      <c r="H162" s="111"/>
      <c r="I162" s="112"/>
      <c r="J162" s="112"/>
      <c r="K162" s="112"/>
      <c r="L162" s="112"/>
      <c r="M162" s="112"/>
      <c r="N162" s="112"/>
      <c r="O162" s="112"/>
      <c r="P162" s="113"/>
      <c r="Q162" s="114"/>
      <c r="R162" s="113"/>
      <c r="S162" s="114"/>
      <c r="T162" s="114"/>
    </row>
    <row r="163" spans="2:20" s="86" customFormat="1" x14ac:dyDescent="0.2">
      <c r="B163" s="111"/>
      <c r="C163" s="111"/>
      <c r="D163" s="192"/>
      <c r="E163" s="192"/>
      <c r="F163" s="192"/>
      <c r="G163" s="58"/>
      <c r="H163" s="111"/>
      <c r="I163" s="112"/>
      <c r="J163" s="112"/>
      <c r="K163" s="112"/>
      <c r="L163" s="112"/>
      <c r="M163" s="112"/>
      <c r="N163" s="112"/>
      <c r="O163" s="112"/>
      <c r="P163" s="113"/>
      <c r="Q163" s="114"/>
      <c r="R163" s="113"/>
      <c r="S163" s="114"/>
      <c r="T163" s="114"/>
    </row>
    <row r="164" spans="2:20" s="86" customFormat="1" x14ac:dyDescent="0.2">
      <c r="B164" s="111"/>
      <c r="C164" s="111"/>
      <c r="D164" s="192"/>
      <c r="E164" s="192"/>
      <c r="F164" s="192"/>
      <c r="G164" s="58"/>
      <c r="H164" s="111"/>
      <c r="I164" s="112"/>
      <c r="J164" s="112"/>
      <c r="K164" s="112"/>
      <c r="L164" s="112"/>
      <c r="M164" s="112"/>
      <c r="N164" s="112"/>
      <c r="O164" s="112"/>
      <c r="P164" s="113"/>
      <c r="Q164" s="114"/>
      <c r="R164" s="113"/>
      <c r="S164" s="114"/>
      <c r="T164" s="114"/>
    </row>
    <row r="165" spans="2:20" s="86" customFormat="1" x14ac:dyDescent="0.2">
      <c r="B165" s="111"/>
      <c r="C165" s="111"/>
      <c r="D165" s="192"/>
      <c r="E165" s="192"/>
      <c r="F165" s="192"/>
      <c r="G165" s="58"/>
      <c r="H165" s="111"/>
      <c r="I165" s="112"/>
      <c r="J165" s="112"/>
      <c r="K165" s="112"/>
      <c r="L165" s="112"/>
      <c r="M165" s="112"/>
      <c r="N165" s="112"/>
      <c r="O165" s="112"/>
      <c r="P165" s="113"/>
      <c r="Q165" s="114"/>
      <c r="R165" s="113"/>
      <c r="S165" s="114"/>
      <c r="T165" s="114"/>
    </row>
    <row r="166" spans="2:20" s="86" customFormat="1" x14ac:dyDescent="0.2">
      <c r="B166" s="111"/>
      <c r="C166" s="111"/>
      <c r="D166" s="192"/>
      <c r="E166" s="192"/>
      <c r="F166" s="192"/>
      <c r="G166" s="58"/>
      <c r="H166" s="111"/>
      <c r="I166" s="112"/>
      <c r="J166" s="112"/>
      <c r="K166" s="112"/>
      <c r="L166" s="112"/>
      <c r="M166" s="112"/>
      <c r="N166" s="112"/>
      <c r="O166" s="112"/>
      <c r="P166" s="113"/>
      <c r="Q166" s="114"/>
      <c r="R166" s="113"/>
      <c r="S166" s="114"/>
      <c r="T166" s="114"/>
    </row>
    <row r="167" spans="2:20" s="86" customFormat="1" x14ac:dyDescent="0.2">
      <c r="B167" s="111"/>
      <c r="C167" s="111"/>
      <c r="D167" s="192"/>
      <c r="E167" s="192"/>
      <c r="F167" s="192"/>
      <c r="G167" s="58"/>
      <c r="H167" s="111"/>
      <c r="I167" s="112"/>
      <c r="J167" s="112"/>
      <c r="K167" s="112"/>
      <c r="L167" s="112"/>
      <c r="M167" s="112"/>
      <c r="N167" s="112"/>
      <c r="O167" s="112"/>
      <c r="P167" s="113"/>
      <c r="Q167" s="114"/>
      <c r="R167" s="113"/>
      <c r="S167" s="114"/>
      <c r="T167" s="114"/>
    </row>
    <row r="168" spans="2:20" s="86" customFormat="1" x14ac:dyDescent="0.2">
      <c r="B168" s="111"/>
      <c r="C168" s="111"/>
      <c r="D168" s="192"/>
      <c r="E168" s="192"/>
      <c r="F168" s="192"/>
      <c r="G168" s="58"/>
      <c r="H168" s="111"/>
      <c r="I168" s="112"/>
      <c r="J168" s="112"/>
      <c r="K168" s="112"/>
      <c r="L168" s="112"/>
      <c r="M168" s="112"/>
      <c r="N168" s="112"/>
      <c r="O168" s="112"/>
      <c r="P168" s="113"/>
      <c r="Q168" s="114"/>
      <c r="R168" s="113"/>
      <c r="S168" s="114"/>
      <c r="T168" s="114"/>
    </row>
    <row r="169" spans="2:20" s="86" customFormat="1" x14ac:dyDescent="0.2">
      <c r="B169" s="111"/>
      <c r="C169" s="111"/>
      <c r="D169" s="192"/>
      <c r="E169" s="192"/>
      <c r="F169" s="192"/>
      <c r="G169" s="58"/>
      <c r="H169" s="111"/>
      <c r="I169" s="112"/>
      <c r="J169" s="112"/>
      <c r="K169" s="112"/>
      <c r="L169" s="112"/>
      <c r="M169" s="112"/>
      <c r="N169" s="112"/>
      <c r="O169" s="112"/>
      <c r="P169" s="113"/>
      <c r="Q169" s="114"/>
      <c r="R169" s="113"/>
      <c r="S169" s="114"/>
      <c r="T169" s="114"/>
    </row>
    <row r="170" spans="2:20" s="86" customFormat="1" x14ac:dyDescent="0.2">
      <c r="B170" s="111"/>
      <c r="C170" s="111"/>
      <c r="D170" s="192"/>
      <c r="E170" s="192"/>
      <c r="F170" s="192"/>
      <c r="G170" s="58"/>
      <c r="H170" s="111"/>
      <c r="I170" s="112"/>
      <c r="J170" s="112"/>
      <c r="K170" s="112"/>
      <c r="L170" s="112"/>
      <c r="M170" s="112"/>
      <c r="N170" s="112"/>
      <c r="O170" s="112"/>
      <c r="P170" s="113"/>
      <c r="Q170" s="114"/>
      <c r="R170" s="113"/>
      <c r="S170" s="114"/>
      <c r="T170" s="114"/>
    </row>
    <row r="171" spans="2:20" s="86" customFormat="1" x14ac:dyDescent="0.2">
      <c r="B171" s="111"/>
      <c r="C171" s="111"/>
      <c r="D171" s="192"/>
      <c r="E171" s="192"/>
      <c r="F171" s="192"/>
      <c r="G171" s="58"/>
      <c r="H171" s="111"/>
      <c r="I171" s="112"/>
      <c r="J171" s="112"/>
      <c r="K171" s="112"/>
      <c r="L171" s="112"/>
      <c r="M171" s="112"/>
      <c r="N171" s="112"/>
      <c r="O171" s="112"/>
      <c r="P171" s="113"/>
      <c r="Q171" s="114"/>
      <c r="R171" s="113"/>
      <c r="S171" s="114"/>
      <c r="T171" s="114"/>
    </row>
    <row r="172" spans="2:20" s="86" customFormat="1" x14ac:dyDescent="0.2">
      <c r="B172" s="111"/>
      <c r="C172" s="111"/>
      <c r="D172" s="192"/>
      <c r="E172" s="192"/>
      <c r="F172" s="192"/>
      <c r="G172" s="58"/>
      <c r="H172" s="111"/>
      <c r="I172" s="112"/>
      <c r="J172" s="112"/>
      <c r="K172" s="112"/>
      <c r="L172" s="112"/>
      <c r="M172" s="112"/>
      <c r="N172" s="112"/>
      <c r="O172" s="112"/>
      <c r="P172" s="113"/>
      <c r="Q172" s="114"/>
      <c r="R172" s="113"/>
      <c r="S172" s="114"/>
      <c r="T172" s="114"/>
    </row>
    <row r="173" spans="2:20" s="86" customFormat="1" x14ac:dyDescent="0.2">
      <c r="B173" s="111"/>
      <c r="C173" s="111"/>
      <c r="D173" s="192"/>
      <c r="E173" s="192"/>
      <c r="F173" s="192"/>
      <c r="G173" s="58"/>
      <c r="H173" s="111"/>
      <c r="I173" s="112"/>
      <c r="J173" s="112"/>
      <c r="K173" s="112"/>
      <c r="L173" s="112"/>
      <c r="M173" s="112"/>
      <c r="N173" s="112"/>
      <c r="O173" s="112"/>
      <c r="P173" s="113"/>
      <c r="Q173" s="114"/>
      <c r="R173" s="113"/>
      <c r="S173" s="114"/>
      <c r="T173" s="114"/>
    </row>
    <row r="174" spans="2:20" s="86" customFormat="1" x14ac:dyDescent="0.2">
      <c r="B174" s="111"/>
      <c r="C174" s="111"/>
      <c r="D174" s="192"/>
      <c r="E174" s="192"/>
      <c r="F174" s="192"/>
      <c r="G174" s="58"/>
      <c r="H174" s="111"/>
      <c r="I174" s="112"/>
      <c r="J174" s="112"/>
      <c r="K174" s="112"/>
      <c r="L174" s="112"/>
      <c r="M174" s="112"/>
      <c r="N174" s="112"/>
      <c r="O174" s="112"/>
      <c r="P174" s="113"/>
      <c r="Q174" s="114"/>
      <c r="R174" s="113"/>
      <c r="S174" s="114"/>
      <c r="T174" s="114"/>
    </row>
    <row r="175" spans="2:20" s="86" customFormat="1" x14ac:dyDescent="0.2">
      <c r="B175" s="111"/>
      <c r="C175" s="111"/>
      <c r="D175" s="192"/>
      <c r="E175" s="192"/>
      <c r="F175" s="192"/>
      <c r="G175" s="58"/>
      <c r="H175" s="111"/>
      <c r="I175" s="112"/>
      <c r="J175" s="112"/>
      <c r="K175" s="112"/>
      <c r="L175" s="112"/>
      <c r="M175" s="112"/>
      <c r="N175" s="112"/>
      <c r="O175" s="112"/>
      <c r="P175" s="113"/>
      <c r="Q175" s="114"/>
      <c r="R175" s="113"/>
      <c r="S175" s="114"/>
      <c r="T175" s="114"/>
    </row>
    <row r="176" spans="2:20" s="86" customFormat="1" x14ac:dyDescent="0.2">
      <c r="B176" s="111"/>
      <c r="C176" s="111"/>
      <c r="D176" s="192"/>
      <c r="E176" s="192"/>
      <c r="F176" s="192"/>
      <c r="G176" s="58"/>
      <c r="H176" s="111"/>
      <c r="I176" s="112"/>
      <c r="J176" s="112"/>
      <c r="K176" s="112"/>
      <c r="L176" s="112"/>
      <c r="M176" s="112"/>
      <c r="N176" s="112"/>
      <c r="O176" s="112"/>
      <c r="P176" s="113"/>
      <c r="Q176" s="114"/>
      <c r="R176" s="113"/>
      <c r="S176" s="114"/>
      <c r="T176" s="114"/>
    </row>
    <row r="177" spans="2:20" s="86" customFormat="1" x14ac:dyDescent="0.2">
      <c r="B177" s="111"/>
      <c r="C177" s="111"/>
      <c r="D177" s="192"/>
      <c r="E177" s="192"/>
      <c r="F177" s="192"/>
      <c r="G177" s="58"/>
      <c r="H177" s="111"/>
      <c r="I177" s="112"/>
      <c r="J177" s="112"/>
      <c r="K177" s="112"/>
      <c r="L177" s="112"/>
      <c r="M177" s="112"/>
      <c r="N177" s="112"/>
      <c r="O177" s="112"/>
      <c r="P177" s="113"/>
      <c r="Q177" s="114"/>
      <c r="R177" s="113"/>
      <c r="S177" s="114"/>
      <c r="T177" s="114"/>
    </row>
    <row r="178" spans="2:20" s="86" customFormat="1" x14ac:dyDescent="0.2">
      <c r="B178" s="111"/>
      <c r="C178" s="111"/>
      <c r="D178" s="192"/>
      <c r="E178" s="192"/>
      <c r="F178" s="192"/>
      <c r="G178" s="58"/>
      <c r="H178" s="111"/>
      <c r="I178" s="112"/>
      <c r="J178" s="112"/>
      <c r="K178" s="112"/>
      <c r="L178" s="112"/>
      <c r="M178" s="112"/>
      <c r="N178" s="112"/>
      <c r="O178" s="112"/>
      <c r="P178" s="113"/>
      <c r="Q178" s="114"/>
      <c r="R178" s="113"/>
      <c r="S178" s="114"/>
      <c r="T178" s="114"/>
    </row>
    <row r="179" spans="2:20" s="86" customFormat="1" x14ac:dyDescent="0.2">
      <c r="B179" s="111"/>
      <c r="C179" s="111"/>
      <c r="D179" s="192"/>
      <c r="E179" s="192"/>
      <c r="F179" s="192"/>
      <c r="G179" s="58"/>
      <c r="H179" s="111"/>
      <c r="I179" s="112"/>
      <c r="J179" s="112"/>
      <c r="K179" s="112"/>
      <c r="L179" s="112"/>
      <c r="M179" s="112"/>
      <c r="N179" s="112"/>
      <c r="O179" s="112"/>
      <c r="P179" s="113"/>
      <c r="Q179" s="114"/>
      <c r="R179" s="113"/>
      <c r="S179" s="114"/>
      <c r="T179" s="114"/>
    </row>
    <row r="180" spans="2:20" s="86" customFormat="1" x14ac:dyDescent="0.2">
      <c r="B180" s="111"/>
      <c r="C180" s="111"/>
      <c r="D180" s="192"/>
      <c r="E180" s="192"/>
      <c r="F180" s="192"/>
      <c r="G180" s="58"/>
      <c r="H180" s="111"/>
      <c r="I180" s="112"/>
      <c r="J180" s="112"/>
      <c r="K180" s="112"/>
      <c r="L180" s="112"/>
      <c r="M180" s="112"/>
      <c r="N180" s="112"/>
      <c r="O180" s="112"/>
      <c r="P180" s="113"/>
      <c r="Q180" s="114"/>
      <c r="R180" s="113"/>
      <c r="S180" s="114"/>
      <c r="T180" s="114"/>
    </row>
    <row r="181" spans="2:20" s="86" customFormat="1" x14ac:dyDescent="0.2">
      <c r="B181" s="111"/>
      <c r="C181" s="111"/>
      <c r="D181" s="192"/>
      <c r="E181" s="192"/>
      <c r="F181" s="192"/>
      <c r="G181" s="58"/>
      <c r="H181" s="111"/>
      <c r="I181" s="112"/>
      <c r="J181" s="112"/>
      <c r="K181" s="112"/>
      <c r="L181" s="112"/>
      <c r="M181" s="112"/>
      <c r="N181" s="112"/>
      <c r="O181" s="112"/>
      <c r="P181" s="113"/>
      <c r="Q181" s="114"/>
      <c r="R181" s="113"/>
      <c r="S181" s="114"/>
      <c r="T181" s="114"/>
    </row>
    <row r="182" spans="2:20" s="86" customFormat="1" x14ac:dyDescent="0.2">
      <c r="B182" s="111"/>
      <c r="C182" s="111"/>
      <c r="D182" s="192"/>
      <c r="E182" s="192"/>
      <c r="F182" s="192"/>
      <c r="G182" s="58"/>
      <c r="H182" s="111"/>
      <c r="I182" s="112"/>
      <c r="J182" s="112"/>
      <c r="K182" s="112"/>
      <c r="L182" s="112"/>
      <c r="M182" s="112"/>
      <c r="N182" s="112"/>
      <c r="O182" s="112"/>
      <c r="P182" s="113"/>
      <c r="Q182" s="114"/>
      <c r="R182" s="113"/>
      <c r="S182" s="114"/>
      <c r="T182" s="114"/>
    </row>
    <row r="183" spans="2:20" s="86" customFormat="1" x14ac:dyDescent="0.2">
      <c r="B183" s="111"/>
      <c r="C183" s="111"/>
      <c r="D183" s="192"/>
      <c r="E183" s="192"/>
      <c r="F183" s="192"/>
      <c r="G183" s="58"/>
      <c r="H183" s="111"/>
      <c r="I183" s="112"/>
      <c r="J183" s="112"/>
      <c r="K183" s="112"/>
      <c r="L183" s="112"/>
      <c r="M183" s="112"/>
      <c r="N183" s="112"/>
      <c r="O183" s="112"/>
      <c r="P183" s="113"/>
      <c r="Q183" s="114"/>
      <c r="R183" s="113"/>
      <c r="S183" s="114"/>
      <c r="T183" s="114"/>
    </row>
    <row r="184" spans="2:20" s="86" customFormat="1" x14ac:dyDescent="0.2">
      <c r="B184" s="111"/>
      <c r="C184" s="111"/>
      <c r="D184" s="192"/>
      <c r="E184" s="192"/>
      <c r="F184" s="192"/>
      <c r="G184" s="58"/>
      <c r="H184" s="111"/>
      <c r="I184" s="112"/>
      <c r="J184" s="112"/>
      <c r="K184" s="112"/>
      <c r="L184" s="112"/>
      <c r="M184" s="112"/>
      <c r="N184" s="112"/>
      <c r="O184" s="112"/>
      <c r="P184" s="113"/>
      <c r="Q184" s="114"/>
      <c r="R184" s="113"/>
      <c r="S184" s="114"/>
      <c r="T184" s="114"/>
    </row>
    <row r="185" spans="2:20" s="86" customFormat="1" x14ac:dyDescent="0.2">
      <c r="B185" s="111"/>
      <c r="C185" s="111"/>
      <c r="D185" s="192"/>
      <c r="E185" s="192"/>
      <c r="F185" s="192"/>
      <c r="G185" s="58"/>
      <c r="H185" s="111"/>
      <c r="I185" s="112"/>
      <c r="J185" s="112"/>
      <c r="K185" s="112"/>
      <c r="L185" s="112"/>
      <c r="M185" s="112"/>
      <c r="N185" s="112"/>
      <c r="O185" s="112"/>
      <c r="P185" s="113"/>
      <c r="Q185" s="114"/>
      <c r="R185" s="113"/>
      <c r="S185" s="114"/>
      <c r="T185" s="114"/>
    </row>
    <row r="186" spans="2:20" s="86" customFormat="1" x14ac:dyDescent="0.2">
      <c r="B186" s="111"/>
      <c r="C186" s="111"/>
      <c r="D186" s="192"/>
      <c r="E186" s="192"/>
      <c r="F186" s="192"/>
      <c r="G186" s="58"/>
      <c r="H186" s="111"/>
      <c r="I186" s="112"/>
      <c r="J186" s="112"/>
      <c r="K186" s="112"/>
      <c r="L186" s="112"/>
      <c r="M186" s="112"/>
      <c r="N186" s="112"/>
      <c r="O186" s="112"/>
      <c r="P186" s="113"/>
      <c r="Q186" s="114"/>
      <c r="R186" s="113"/>
      <c r="S186" s="114"/>
      <c r="T186" s="114"/>
    </row>
    <row r="187" spans="2:20" s="86" customFormat="1" x14ac:dyDescent="0.2">
      <c r="B187" s="111"/>
      <c r="C187" s="111"/>
      <c r="D187" s="192"/>
      <c r="E187" s="192"/>
      <c r="F187" s="192"/>
      <c r="G187" s="58"/>
      <c r="H187" s="111"/>
      <c r="I187" s="112"/>
      <c r="J187" s="112"/>
      <c r="K187" s="112"/>
      <c r="L187" s="112"/>
      <c r="M187" s="112"/>
      <c r="N187" s="112"/>
      <c r="O187" s="112"/>
      <c r="P187" s="113"/>
      <c r="Q187" s="114"/>
      <c r="R187" s="113"/>
      <c r="S187" s="114"/>
      <c r="T187" s="114"/>
    </row>
    <row r="188" spans="2:20" s="86" customFormat="1" x14ac:dyDescent="0.2">
      <c r="B188" s="111"/>
      <c r="C188" s="111"/>
      <c r="D188" s="192"/>
      <c r="E188" s="192"/>
      <c r="F188" s="192"/>
      <c r="G188" s="58"/>
      <c r="H188" s="111"/>
      <c r="I188" s="112"/>
      <c r="J188" s="112"/>
      <c r="K188" s="112"/>
      <c r="L188" s="112"/>
      <c r="M188" s="112"/>
      <c r="N188" s="112"/>
      <c r="O188" s="112"/>
      <c r="P188" s="113"/>
      <c r="Q188" s="114"/>
      <c r="R188" s="113"/>
      <c r="S188" s="114"/>
      <c r="T188" s="114"/>
    </row>
    <row r="189" spans="2:20" s="86" customFormat="1" x14ac:dyDescent="0.2">
      <c r="B189" s="111"/>
      <c r="C189" s="111"/>
      <c r="D189" s="192"/>
      <c r="E189" s="192"/>
      <c r="F189" s="192"/>
      <c r="G189" s="58"/>
      <c r="H189" s="111"/>
      <c r="I189" s="112"/>
      <c r="J189" s="112"/>
      <c r="K189" s="112"/>
      <c r="L189" s="112"/>
      <c r="M189" s="112"/>
      <c r="N189" s="112"/>
      <c r="O189" s="112"/>
      <c r="P189" s="113"/>
      <c r="Q189" s="114"/>
      <c r="R189" s="113"/>
      <c r="S189" s="114"/>
      <c r="T189" s="114"/>
    </row>
    <row r="190" spans="2:20" s="86" customFormat="1" x14ac:dyDescent="0.2">
      <c r="B190" s="111"/>
      <c r="C190" s="111"/>
      <c r="D190" s="192"/>
      <c r="E190" s="192"/>
      <c r="F190" s="192"/>
      <c r="G190" s="58"/>
      <c r="H190" s="111"/>
      <c r="I190" s="112"/>
      <c r="J190" s="112"/>
      <c r="K190" s="112"/>
      <c r="L190" s="112"/>
      <c r="M190" s="112"/>
      <c r="N190" s="112"/>
      <c r="O190" s="112"/>
      <c r="P190" s="113"/>
      <c r="Q190" s="114"/>
      <c r="R190" s="113"/>
      <c r="S190" s="114"/>
      <c r="T190" s="114"/>
    </row>
    <row r="191" spans="2:20" s="86" customFormat="1" x14ac:dyDescent="0.2">
      <c r="B191" s="111"/>
      <c r="C191" s="111"/>
      <c r="D191" s="192"/>
      <c r="E191" s="192"/>
      <c r="F191" s="192"/>
      <c r="G191" s="58"/>
      <c r="H191" s="111"/>
      <c r="I191" s="112"/>
      <c r="J191" s="112"/>
      <c r="K191" s="112"/>
      <c r="L191" s="112"/>
      <c r="M191" s="112"/>
      <c r="N191" s="112"/>
      <c r="O191" s="112"/>
      <c r="P191" s="113"/>
      <c r="Q191" s="114"/>
      <c r="R191" s="113"/>
      <c r="S191" s="114"/>
      <c r="T191" s="114"/>
    </row>
    <row r="192" spans="2:20" s="86" customFormat="1" x14ac:dyDescent="0.2">
      <c r="B192" s="111"/>
      <c r="C192" s="111"/>
      <c r="D192" s="192"/>
      <c r="E192" s="192"/>
      <c r="F192" s="192"/>
      <c r="G192" s="58"/>
      <c r="H192" s="111"/>
      <c r="I192" s="112"/>
      <c r="J192" s="112"/>
      <c r="K192" s="112"/>
      <c r="L192" s="112"/>
      <c r="M192" s="112"/>
      <c r="N192" s="112"/>
      <c r="O192" s="112"/>
      <c r="P192" s="113"/>
      <c r="Q192" s="114"/>
      <c r="R192" s="113"/>
      <c r="S192" s="114"/>
      <c r="T192" s="114"/>
    </row>
    <row r="193" spans="2:20" s="86" customFormat="1" x14ac:dyDescent="0.2">
      <c r="B193" s="111"/>
      <c r="C193" s="111"/>
      <c r="D193" s="192"/>
      <c r="E193" s="192"/>
      <c r="F193" s="192"/>
      <c r="G193" s="58"/>
      <c r="H193" s="111"/>
      <c r="I193" s="112"/>
      <c r="J193" s="112"/>
      <c r="K193" s="112"/>
      <c r="L193" s="112"/>
      <c r="M193" s="112"/>
      <c r="N193" s="112"/>
      <c r="O193" s="112"/>
      <c r="P193" s="113"/>
      <c r="Q193" s="114"/>
      <c r="R193" s="113"/>
      <c r="S193" s="114"/>
      <c r="T193" s="114"/>
    </row>
    <row r="194" spans="2:20" s="86" customFormat="1" x14ac:dyDescent="0.2">
      <c r="B194" s="111"/>
      <c r="C194" s="111"/>
      <c r="D194" s="192"/>
      <c r="E194" s="192"/>
      <c r="F194" s="192"/>
      <c r="G194" s="58"/>
      <c r="H194" s="111"/>
      <c r="I194" s="112"/>
      <c r="J194" s="112"/>
      <c r="K194" s="112"/>
      <c r="L194" s="112"/>
      <c r="M194" s="112"/>
      <c r="N194" s="112"/>
      <c r="O194" s="112"/>
      <c r="P194" s="113"/>
      <c r="Q194" s="114"/>
      <c r="R194" s="113"/>
      <c r="S194" s="114"/>
      <c r="T194" s="114"/>
    </row>
    <row r="195" spans="2:20" s="86" customFormat="1" x14ac:dyDescent="0.2">
      <c r="B195" s="111"/>
      <c r="C195" s="111"/>
      <c r="D195" s="192"/>
      <c r="E195" s="192"/>
      <c r="F195" s="192"/>
      <c r="G195" s="58"/>
      <c r="H195" s="111"/>
      <c r="I195" s="112"/>
      <c r="J195" s="112"/>
      <c r="K195" s="112"/>
      <c r="L195" s="112"/>
      <c r="M195" s="112"/>
      <c r="N195" s="112"/>
      <c r="O195" s="112"/>
      <c r="P195" s="113"/>
      <c r="Q195" s="114"/>
      <c r="R195" s="113"/>
      <c r="S195" s="114"/>
      <c r="T195" s="114"/>
    </row>
    <row r="196" spans="2:20" s="86" customFormat="1" x14ac:dyDescent="0.2">
      <c r="B196" s="111"/>
      <c r="C196" s="111"/>
      <c r="D196" s="192"/>
      <c r="E196" s="192"/>
      <c r="F196" s="192"/>
      <c r="G196" s="58"/>
      <c r="H196" s="111"/>
      <c r="I196" s="112"/>
      <c r="J196" s="112"/>
      <c r="K196" s="112"/>
      <c r="L196" s="112"/>
      <c r="M196" s="112"/>
      <c r="N196" s="112"/>
      <c r="O196" s="112"/>
      <c r="P196" s="113"/>
      <c r="Q196" s="114"/>
      <c r="R196" s="113"/>
      <c r="S196" s="114"/>
      <c r="T196" s="114"/>
    </row>
    <row r="197" spans="2:20" s="86" customFormat="1" x14ac:dyDescent="0.2">
      <c r="B197" s="111"/>
      <c r="C197" s="111"/>
      <c r="D197" s="192"/>
      <c r="E197" s="192"/>
      <c r="F197" s="192"/>
      <c r="G197" s="58"/>
      <c r="H197" s="111"/>
      <c r="I197" s="112"/>
      <c r="J197" s="112"/>
      <c r="K197" s="112"/>
      <c r="L197" s="112"/>
      <c r="M197" s="112"/>
      <c r="N197" s="112"/>
      <c r="O197" s="112"/>
      <c r="P197" s="113"/>
      <c r="Q197" s="114"/>
      <c r="R197" s="113"/>
      <c r="S197" s="114"/>
      <c r="T197" s="114"/>
    </row>
    <row r="198" spans="2:20" s="86" customFormat="1" x14ac:dyDescent="0.2">
      <c r="B198" s="111"/>
      <c r="C198" s="111"/>
      <c r="D198" s="192"/>
      <c r="E198" s="192"/>
      <c r="F198" s="192"/>
      <c r="G198" s="58"/>
      <c r="H198" s="111"/>
      <c r="I198" s="112"/>
      <c r="J198" s="112"/>
      <c r="K198" s="112"/>
      <c r="L198" s="112"/>
      <c r="M198" s="112"/>
      <c r="N198" s="112"/>
      <c r="O198" s="112"/>
      <c r="P198" s="113"/>
      <c r="Q198" s="114"/>
      <c r="R198" s="113"/>
      <c r="S198" s="114"/>
      <c r="T198" s="114"/>
    </row>
    <row r="199" spans="2:20" s="86" customFormat="1" x14ac:dyDescent="0.2">
      <c r="B199" s="111"/>
      <c r="C199" s="111"/>
      <c r="D199" s="192"/>
      <c r="E199" s="192"/>
      <c r="F199" s="192"/>
      <c r="G199" s="58"/>
      <c r="H199" s="111"/>
      <c r="I199" s="112"/>
      <c r="J199" s="112"/>
      <c r="K199" s="112"/>
      <c r="L199" s="112"/>
      <c r="M199" s="112"/>
      <c r="N199" s="112"/>
      <c r="O199" s="112"/>
      <c r="P199" s="113"/>
      <c r="Q199" s="114"/>
      <c r="R199" s="113"/>
      <c r="S199" s="114"/>
      <c r="T199" s="114"/>
    </row>
    <row r="200" spans="2:20" s="86" customFormat="1" x14ac:dyDescent="0.2">
      <c r="B200" s="111"/>
      <c r="C200" s="111"/>
      <c r="D200" s="192"/>
      <c r="E200" s="192"/>
      <c r="F200" s="192"/>
      <c r="G200" s="58"/>
      <c r="H200" s="111"/>
      <c r="I200" s="112"/>
      <c r="J200" s="112"/>
      <c r="K200" s="112"/>
      <c r="L200" s="112"/>
      <c r="M200" s="112"/>
      <c r="N200" s="112"/>
      <c r="O200" s="112"/>
      <c r="P200" s="113"/>
      <c r="Q200" s="114"/>
      <c r="R200" s="113"/>
      <c r="S200" s="114"/>
      <c r="T200" s="114"/>
    </row>
    <row r="201" spans="2:20" s="86" customFormat="1" x14ac:dyDescent="0.2">
      <c r="B201" s="111"/>
      <c r="C201" s="111"/>
      <c r="D201" s="192"/>
      <c r="E201" s="192"/>
      <c r="F201" s="192"/>
      <c r="G201" s="58"/>
      <c r="H201" s="111"/>
      <c r="I201" s="112"/>
      <c r="J201" s="112"/>
      <c r="K201" s="112"/>
      <c r="L201" s="112"/>
      <c r="M201" s="112"/>
      <c r="N201" s="112"/>
      <c r="O201" s="112"/>
      <c r="P201" s="113"/>
      <c r="Q201" s="114"/>
      <c r="R201" s="113"/>
      <c r="S201" s="114"/>
      <c r="T201" s="114"/>
    </row>
    <row r="202" spans="2:20" s="86" customFormat="1" x14ac:dyDescent="0.2">
      <c r="B202" s="111"/>
      <c r="C202" s="111"/>
      <c r="D202" s="192"/>
      <c r="E202" s="192"/>
      <c r="F202" s="192"/>
      <c r="G202" s="58"/>
      <c r="H202" s="111"/>
      <c r="I202" s="112"/>
      <c r="J202" s="112"/>
      <c r="K202" s="112"/>
      <c r="L202" s="112"/>
      <c r="M202" s="112"/>
      <c r="N202" s="112"/>
      <c r="O202" s="112"/>
      <c r="P202" s="113"/>
      <c r="Q202" s="114"/>
      <c r="R202" s="113"/>
      <c r="S202" s="114"/>
      <c r="T202" s="114"/>
    </row>
    <row r="203" spans="2:20" s="86" customFormat="1" x14ac:dyDescent="0.2">
      <c r="B203" s="111"/>
      <c r="C203" s="111"/>
      <c r="D203" s="192"/>
      <c r="E203" s="192"/>
      <c r="F203" s="192"/>
      <c r="G203" s="58"/>
      <c r="H203" s="111"/>
      <c r="I203" s="112"/>
      <c r="J203" s="112"/>
      <c r="K203" s="112"/>
      <c r="L203" s="112"/>
      <c r="M203" s="112"/>
      <c r="N203" s="112"/>
      <c r="O203" s="112"/>
      <c r="P203" s="113"/>
      <c r="Q203" s="114"/>
      <c r="R203" s="113"/>
      <c r="S203" s="114"/>
      <c r="T203" s="114"/>
    </row>
    <row r="204" spans="2:20" s="86" customFormat="1" x14ac:dyDescent="0.2">
      <c r="B204" s="111"/>
      <c r="C204" s="111"/>
      <c r="D204" s="192"/>
      <c r="E204" s="192"/>
      <c r="F204" s="192"/>
      <c r="G204" s="58"/>
      <c r="H204" s="111"/>
      <c r="I204" s="112"/>
      <c r="J204" s="112"/>
      <c r="K204" s="112"/>
      <c r="L204" s="112"/>
      <c r="M204" s="112"/>
      <c r="N204" s="112"/>
      <c r="O204" s="112"/>
      <c r="P204" s="113"/>
      <c r="Q204" s="114"/>
      <c r="R204" s="113"/>
      <c r="S204" s="114"/>
      <c r="T204" s="114"/>
    </row>
    <row r="205" spans="2:20" s="86" customFormat="1" x14ac:dyDescent="0.2">
      <c r="B205" s="111"/>
      <c r="C205" s="111"/>
      <c r="D205" s="192"/>
      <c r="E205" s="192"/>
      <c r="F205" s="192"/>
      <c r="G205" s="58"/>
      <c r="H205" s="111"/>
      <c r="I205" s="112"/>
      <c r="J205" s="112"/>
      <c r="K205" s="112"/>
      <c r="L205" s="112"/>
      <c r="M205" s="112"/>
      <c r="N205" s="112"/>
      <c r="O205" s="112"/>
      <c r="P205" s="113"/>
      <c r="Q205" s="114"/>
      <c r="R205" s="113"/>
      <c r="S205" s="114"/>
      <c r="T205" s="114"/>
    </row>
    <row r="206" spans="2:20" s="86" customFormat="1" x14ac:dyDescent="0.2">
      <c r="B206" s="111"/>
      <c r="C206" s="111"/>
      <c r="D206" s="192"/>
      <c r="E206" s="192"/>
      <c r="F206" s="192"/>
      <c r="G206" s="58"/>
      <c r="H206" s="111"/>
      <c r="I206" s="112"/>
      <c r="J206" s="112"/>
      <c r="K206" s="112"/>
      <c r="L206" s="112"/>
      <c r="M206" s="112"/>
      <c r="N206" s="112"/>
      <c r="O206" s="112"/>
      <c r="P206" s="113"/>
      <c r="Q206" s="114"/>
      <c r="R206" s="113"/>
      <c r="S206" s="114"/>
      <c r="T206" s="114"/>
    </row>
    <row r="207" spans="2:20" s="86" customFormat="1" x14ac:dyDescent="0.2">
      <c r="B207" s="111"/>
      <c r="C207" s="111"/>
      <c r="D207" s="192"/>
      <c r="E207" s="192"/>
      <c r="F207" s="192"/>
      <c r="G207" s="58"/>
      <c r="H207" s="111"/>
      <c r="I207" s="112"/>
      <c r="J207" s="112"/>
      <c r="K207" s="112"/>
      <c r="L207" s="112"/>
      <c r="M207" s="112"/>
      <c r="N207" s="112"/>
      <c r="O207" s="112"/>
      <c r="P207" s="113"/>
      <c r="Q207" s="114"/>
      <c r="R207" s="113"/>
      <c r="S207" s="114"/>
      <c r="T207" s="114"/>
    </row>
    <row r="208" spans="2:20" s="86" customFormat="1" x14ac:dyDescent="0.2">
      <c r="B208" s="111"/>
      <c r="C208" s="111"/>
      <c r="D208" s="192"/>
      <c r="E208" s="192"/>
      <c r="F208" s="192"/>
      <c r="G208" s="58"/>
      <c r="H208" s="111"/>
      <c r="I208" s="112"/>
      <c r="J208" s="112"/>
      <c r="K208" s="112"/>
      <c r="L208" s="112"/>
      <c r="M208" s="112"/>
      <c r="N208" s="112"/>
      <c r="O208" s="112"/>
      <c r="P208" s="113"/>
      <c r="Q208" s="114"/>
      <c r="R208" s="113"/>
      <c r="S208" s="114"/>
      <c r="T208" s="114"/>
    </row>
    <row r="209" spans="2:20" s="86" customFormat="1" x14ac:dyDescent="0.2">
      <c r="B209" s="111"/>
      <c r="C209" s="111"/>
      <c r="D209" s="192"/>
      <c r="E209" s="192"/>
      <c r="F209" s="192"/>
      <c r="G209" s="58"/>
      <c r="H209" s="111"/>
      <c r="I209" s="112"/>
      <c r="J209" s="112"/>
      <c r="K209" s="112"/>
      <c r="L209" s="112"/>
      <c r="M209" s="112"/>
      <c r="N209" s="112"/>
      <c r="O209" s="112"/>
      <c r="P209" s="113"/>
      <c r="Q209" s="114"/>
      <c r="R209" s="113"/>
      <c r="S209" s="114"/>
      <c r="T209" s="114"/>
    </row>
    <row r="210" spans="2:20" s="86" customFormat="1" x14ac:dyDescent="0.2">
      <c r="B210" s="111"/>
      <c r="C210" s="111"/>
      <c r="D210" s="192"/>
      <c r="E210" s="192"/>
      <c r="F210" s="192"/>
      <c r="G210" s="58"/>
      <c r="H210" s="111"/>
      <c r="I210" s="112"/>
      <c r="J210" s="112"/>
      <c r="K210" s="112"/>
      <c r="L210" s="112"/>
      <c r="M210" s="112"/>
      <c r="N210" s="112"/>
      <c r="O210" s="112"/>
      <c r="P210" s="113"/>
      <c r="Q210" s="114"/>
      <c r="R210" s="113"/>
      <c r="S210" s="114"/>
      <c r="T210" s="114"/>
    </row>
    <row r="211" spans="2:20" s="86" customFormat="1" x14ac:dyDescent="0.2">
      <c r="B211" s="111"/>
      <c r="C211" s="111"/>
      <c r="D211" s="192"/>
      <c r="E211" s="192"/>
      <c r="F211" s="192"/>
      <c r="G211" s="58"/>
      <c r="H211" s="111"/>
      <c r="I211" s="112"/>
      <c r="J211" s="112"/>
      <c r="K211" s="112"/>
      <c r="L211" s="112"/>
      <c r="M211" s="112"/>
      <c r="N211" s="112"/>
      <c r="O211" s="112"/>
      <c r="P211" s="113"/>
      <c r="Q211" s="114"/>
      <c r="R211" s="113"/>
      <c r="S211" s="114"/>
      <c r="T211" s="114"/>
    </row>
    <row r="212" spans="2:20" s="86" customFormat="1" x14ac:dyDescent="0.2">
      <c r="B212" s="111"/>
      <c r="C212" s="111"/>
      <c r="D212" s="192"/>
      <c r="E212" s="192"/>
      <c r="F212" s="192"/>
      <c r="G212" s="58"/>
      <c r="H212" s="111"/>
      <c r="I212" s="112"/>
      <c r="J212" s="112"/>
      <c r="K212" s="112"/>
      <c r="L212" s="112"/>
      <c r="M212" s="112"/>
      <c r="N212" s="112"/>
      <c r="O212" s="112"/>
      <c r="P212" s="113"/>
      <c r="Q212" s="114"/>
      <c r="R212" s="113"/>
      <c r="S212" s="114"/>
      <c r="T212" s="114"/>
    </row>
    <row r="213" spans="2:20" s="86" customFormat="1" x14ac:dyDescent="0.2">
      <c r="B213" s="111"/>
      <c r="C213" s="111"/>
      <c r="D213" s="192"/>
      <c r="E213" s="192"/>
      <c r="F213" s="192"/>
      <c r="G213" s="58"/>
      <c r="H213" s="111"/>
      <c r="I213" s="112"/>
      <c r="J213" s="112"/>
      <c r="K213" s="112"/>
      <c r="L213" s="112"/>
      <c r="M213" s="112"/>
      <c r="N213" s="112"/>
      <c r="O213" s="112"/>
      <c r="P213" s="113"/>
      <c r="Q213" s="114"/>
      <c r="R213" s="113"/>
      <c r="S213" s="114"/>
      <c r="T213" s="114"/>
    </row>
    <row r="214" spans="2:20" s="86" customFormat="1" x14ac:dyDescent="0.2">
      <c r="B214" s="111"/>
      <c r="C214" s="111"/>
      <c r="D214" s="192"/>
      <c r="E214" s="192"/>
      <c r="F214" s="192"/>
      <c r="G214" s="58"/>
      <c r="H214" s="111"/>
      <c r="I214" s="112"/>
      <c r="J214" s="112"/>
      <c r="K214" s="112"/>
      <c r="L214" s="112"/>
      <c r="M214" s="112"/>
      <c r="N214" s="112"/>
      <c r="O214" s="112"/>
      <c r="P214" s="113"/>
      <c r="Q214" s="114"/>
      <c r="R214" s="113"/>
      <c r="S214" s="114"/>
      <c r="T214" s="114"/>
    </row>
    <row r="215" spans="2:20" s="86" customFormat="1" x14ac:dyDescent="0.2">
      <c r="B215" s="111"/>
      <c r="C215" s="111"/>
      <c r="D215" s="192"/>
      <c r="E215" s="192"/>
      <c r="F215" s="192"/>
      <c r="G215" s="58"/>
      <c r="H215" s="111"/>
      <c r="I215" s="112"/>
      <c r="J215" s="112"/>
      <c r="K215" s="112"/>
      <c r="L215" s="112"/>
      <c r="M215" s="112"/>
      <c r="N215" s="112"/>
      <c r="O215" s="112"/>
      <c r="P215" s="113"/>
      <c r="Q215" s="114"/>
      <c r="R215" s="113"/>
      <c r="S215" s="114"/>
      <c r="T215" s="114"/>
    </row>
    <row r="216" spans="2:20" s="86" customFormat="1" x14ac:dyDescent="0.2">
      <c r="B216" s="111"/>
      <c r="C216" s="111"/>
      <c r="D216" s="192"/>
      <c r="E216" s="192"/>
      <c r="F216" s="192"/>
      <c r="G216" s="58"/>
      <c r="H216" s="111"/>
      <c r="I216" s="112"/>
      <c r="J216" s="112"/>
      <c r="K216" s="112"/>
      <c r="L216" s="112"/>
      <c r="M216" s="112"/>
      <c r="N216" s="112"/>
      <c r="O216" s="112"/>
      <c r="P216" s="113"/>
      <c r="Q216" s="114"/>
      <c r="R216" s="113"/>
      <c r="S216" s="114"/>
      <c r="T216" s="114"/>
    </row>
    <row r="217" spans="2:20" s="86" customFormat="1" x14ac:dyDescent="0.2">
      <c r="B217" s="111"/>
      <c r="C217" s="111"/>
      <c r="D217" s="192"/>
      <c r="E217" s="192"/>
      <c r="F217" s="192"/>
      <c r="G217" s="58"/>
      <c r="H217" s="111"/>
      <c r="I217" s="112"/>
      <c r="J217" s="112"/>
      <c r="K217" s="112"/>
      <c r="L217" s="112"/>
      <c r="M217" s="112"/>
      <c r="N217" s="112"/>
      <c r="O217" s="112"/>
      <c r="P217" s="113"/>
      <c r="Q217" s="114"/>
      <c r="R217" s="113"/>
      <c r="S217" s="114"/>
      <c r="T217" s="114"/>
    </row>
    <row r="218" spans="2:20" s="86" customFormat="1" x14ac:dyDescent="0.2">
      <c r="B218" s="111"/>
      <c r="C218" s="111"/>
      <c r="D218" s="192"/>
      <c r="E218" s="192"/>
      <c r="F218" s="192"/>
      <c r="G218" s="58"/>
      <c r="H218" s="111"/>
      <c r="I218" s="112"/>
      <c r="J218" s="112"/>
      <c r="K218" s="112"/>
      <c r="L218" s="112"/>
      <c r="M218" s="112"/>
      <c r="N218" s="112"/>
      <c r="O218" s="112"/>
      <c r="P218" s="113"/>
      <c r="Q218" s="114"/>
      <c r="R218" s="113"/>
      <c r="S218" s="114"/>
      <c r="T218" s="114"/>
    </row>
    <row r="219" spans="2:20" s="86" customFormat="1" x14ac:dyDescent="0.2">
      <c r="B219" s="111"/>
      <c r="C219" s="111"/>
      <c r="D219" s="192"/>
      <c r="E219" s="192"/>
      <c r="F219" s="192"/>
      <c r="G219" s="58"/>
      <c r="H219" s="111"/>
      <c r="I219" s="112"/>
      <c r="J219" s="112"/>
      <c r="K219" s="112"/>
      <c r="L219" s="112"/>
      <c r="M219" s="112"/>
      <c r="N219" s="112"/>
      <c r="O219" s="112"/>
      <c r="P219" s="113"/>
      <c r="Q219" s="114"/>
      <c r="R219" s="113"/>
      <c r="S219" s="114"/>
      <c r="T219" s="114"/>
    </row>
    <row r="220" spans="2:20" s="86" customFormat="1" x14ac:dyDescent="0.2">
      <c r="B220" s="111"/>
      <c r="C220" s="111"/>
      <c r="D220" s="192"/>
      <c r="E220" s="192"/>
      <c r="F220" s="192"/>
      <c r="G220" s="58"/>
      <c r="H220" s="111"/>
      <c r="I220" s="112"/>
      <c r="J220" s="112"/>
      <c r="K220" s="112"/>
      <c r="L220" s="112"/>
      <c r="M220" s="112"/>
      <c r="N220" s="112"/>
      <c r="O220" s="112"/>
      <c r="P220" s="113"/>
      <c r="Q220" s="114"/>
      <c r="R220" s="113"/>
      <c r="S220" s="114"/>
      <c r="T220" s="114"/>
    </row>
    <row r="221" spans="2:20" s="86" customFormat="1" x14ac:dyDescent="0.2">
      <c r="B221" s="111"/>
      <c r="C221" s="111"/>
      <c r="D221" s="192"/>
      <c r="E221" s="192"/>
      <c r="F221" s="192"/>
      <c r="G221" s="58"/>
      <c r="H221" s="111"/>
      <c r="I221" s="112"/>
      <c r="J221" s="112"/>
      <c r="K221" s="112"/>
      <c r="L221" s="112"/>
      <c r="M221" s="112"/>
      <c r="N221" s="112"/>
      <c r="O221" s="112"/>
      <c r="P221" s="113"/>
      <c r="Q221" s="114"/>
      <c r="R221" s="113"/>
      <c r="S221" s="114"/>
      <c r="T221" s="114"/>
    </row>
    <row r="222" spans="2:20" s="86" customFormat="1" x14ac:dyDescent="0.2">
      <c r="B222" s="111"/>
      <c r="C222" s="111"/>
      <c r="D222" s="192"/>
      <c r="E222" s="192"/>
      <c r="F222" s="192"/>
      <c r="G222" s="58"/>
      <c r="H222" s="111"/>
      <c r="I222" s="112"/>
      <c r="J222" s="112"/>
      <c r="K222" s="112"/>
      <c r="L222" s="112"/>
      <c r="M222" s="112"/>
      <c r="N222" s="112"/>
      <c r="O222" s="112"/>
      <c r="P222" s="113"/>
      <c r="Q222" s="114"/>
      <c r="R222" s="113"/>
      <c r="S222" s="114"/>
      <c r="T222" s="114"/>
    </row>
    <row r="223" spans="2:20" s="86" customFormat="1" x14ac:dyDescent="0.2">
      <c r="B223" s="111"/>
      <c r="C223" s="111"/>
      <c r="D223" s="192"/>
      <c r="E223" s="192"/>
      <c r="F223" s="192"/>
      <c r="G223" s="58"/>
      <c r="H223" s="111"/>
      <c r="I223" s="112"/>
      <c r="J223" s="112"/>
      <c r="K223" s="112"/>
      <c r="L223" s="112"/>
      <c r="M223" s="112"/>
      <c r="N223" s="112"/>
      <c r="O223" s="112"/>
      <c r="P223" s="113"/>
      <c r="Q223" s="114"/>
      <c r="R223" s="113"/>
      <c r="S223" s="114"/>
      <c r="T223" s="114"/>
    </row>
    <row r="224" spans="2:20" s="86" customFormat="1" x14ac:dyDescent="0.2">
      <c r="B224" s="111"/>
      <c r="C224" s="111"/>
      <c r="D224" s="192"/>
      <c r="E224" s="192"/>
      <c r="F224" s="192"/>
      <c r="G224" s="58"/>
      <c r="H224" s="111"/>
      <c r="I224" s="112"/>
      <c r="J224" s="112"/>
      <c r="K224" s="112"/>
      <c r="L224" s="112"/>
      <c r="M224" s="112"/>
      <c r="N224" s="112"/>
      <c r="O224" s="112"/>
      <c r="P224" s="113"/>
      <c r="Q224" s="114"/>
      <c r="R224" s="113"/>
      <c r="S224" s="114"/>
      <c r="T224" s="114"/>
    </row>
    <row r="225" spans="2:20" s="86" customFormat="1" x14ac:dyDescent="0.2">
      <c r="B225" s="111"/>
      <c r="C225" s="111"/>
      <c r="D225" s="192"/>
      <c r="E225" s="192"/>
      <c r="F225" s="192"/>
      <c r="G225" s="58"/>
      <c r="H225" s="111"/>
      <c r="I225" s="112"/>
      <c r="J225" s="112"/>
      <c r="K225" s="112"/>
      <c r="L225" s="112"/>
      <c r="M225" s="112"/>
      <c r="N225" s="112"/>
      <c r="O225" s="112"/>
      <c r="P225" s="113"/>
      <c r="Q225" s="114"/>
      <c r="R225" s="113"/>
      <c r="S225" s="114"/>
      <c r="T225" s="114"/>
    </row>
    <row r="226" spans="2:20" s="86" customFormat="1" x14ac:dyDescent="0.2">
      <c r="B226" s="111"/>
      <c r="C226" s="111"/>
      <c r="D226" s="192"/>
      <c r="E226" s="192"/>
      <c r="F226" s="192"/>
      <c r="G226" s="58"/>
      <c r="H226" s="111"/>
      <c r="I226" s="112"/>
      <c r="J226" s="112"/>
      <c r="K226" s="112"/>
      <c r="L226" s="112"/>
      <c r="M226" s="112"/>
      <c r="N226" s="112"/>
      <c r="O226" s="112"/>
      <c r="P226" s="113"/>
      <c r="Q226" s="114"/>
      <c r="R226" s="113"/>
      <c r="S226" s="114"/>
      <c r="T226" s="114"/>
    </row>
    <row r="227" spans="2:20" s="86" customFormat="1" x14ac:dyDescent="0.2">
      <c r="B227" s="111"/>
      <c r="C227" s="111"/>
      <c r="D227" s="192"/>
      <c r="E227" s="192"/>
      <c r="F227" s="192"/>
      <c r="G227" s="58"/>
      <c r="H227" s="111"/>
      <c r="I227" s="112"/>
      <c r="J227" s="112"/>
      <c r="K227" s="112"/>
      <c r="L227" s="112"/>
      <c r="M227" s="112"/>
      <c r="N227" s="112"/>
      <c r="O227" s="112"/>
      <c r="P227" s="113"/>
      <c r="Q227" s="114"/>
      <c r="R227" s="113"/>
      <c r="S227" s="114"/>
      <c r="T227" s="114"/>
    </row>
    <row r="228" spans="2:20" s="86" customFormat="1" x14ac:dyDescent="0.2">
      <c r="B228" s="111"/>
      <c r="C228" s="111"/>
      <c r="D228" s="192"/>
      <c r="E228" s="192"/>
      <c r="F228" s="192"/>
      <c r="G228" s="58"/>
      <c r="H228" s="111"/>
      <c r="I228" s="112"/>
      <c r="J228" s="112"/>
      <c r="K228" s="112"/>
      <c r="L228" s="112"/>
      <c r="M228" s="112"/>
      <c r="N228" s="112"/>
      <c r="O228" s="112"/>
      <c r="P228" s="113"/>
      <c r="Q228" s="114"/>
      <c r="R228" s="113"/>
      <c r="S228" s="114"/>
      <c r="T228" s="114"/>
    </row>
    <row r="229" spans="2:20" s="86" customFormat="1" x14ac:dyDescent="0.2">
      <c r="B229" s="111"/>
      <c r="C229" s="111"/>
      <c r="D229" s="192"/>
      <c r="E229" s="192"/>
      <c r="F229" s="192"/>
      <c r="G229" s="58"/>
      <c r="H229" s="111"/>
      <c r="I229" s="112"/>
      <c r="J229" s="112"/>
      <c r="K229" s="112"/>
      <c r="L229" s="112"/>
      <c r="M229" s="112"/>
      <c r="N229" s="112"/>
      <c r="O229" s="112"/>
      <c r="P229" s="113"/>
      <c r="Q229" s="114"/>
      <c r="R229" s="113"/>
      <c r="S229" s="114"/>
      <c r="T229" s="114"/>
    </row>
    <row r="230" spans="2:20" s="86" customFormat="1" x14ac:dyDescent="0.2">
      <c r="B230" s="111"/>
      <c r="C230" s="111"/>
      <c r="D230" s="192"/>
      <c r="E230" s="192"/>
      <c r="F230" s="192"/>
      <c r="G230" s="58"/>
      <c r="H230" s="111"/>
      <c r="I230" s="112"/>
      <c r="J230" s="112"/>
      <c r="K230" s="112"/>
      <c r="L230" s="112"/>
      <c r="M230" s="112"/>
      <c r="N230" s="112"/>
      <c r="O230" s="112"/>
      <c r="P230" s="113"/>
      <c r="Q230" s="114"/>
      <c r="R230" s="113"/>
      <c r="S230" s="114"/>
      <c r="T230" s="114"/>
    </row>
    <row r="231" spans="2:20" s="86" customFormat="1" x14ac:dyDescent="0.2">
      <c r="B231" s="111"/>
      <c r="C231" s="111"/>
      <c r="D231" s="192"/>
      <c r="E231" s="192"/>
      <c r="F231" s="192"/>
      <c r="G231" s="58"/>
      <c r="H231" s="111"/>
      <c r="I231" s="112"/>
      <c r="J231" s="112"/>
      <c r="K231" s="112"/>
      <c r="L231" s="112"/>
      <c r="M231" s="112"/>
      <c r="N231" s="112"/>
      <c r="O231" s="112"/>
      <c r="P231" s="113"/>
      <c r="Q231" s="114"/>
      <c r="R231" s="113"/>
      <c r="S231" s="114"/>
      <c r="T231" s="114"/>
    </row>
    <row r="232" spans="2:20" s="86" customFormat="1" x14ac:dyDescent="0.2">
      <c r="B232" s="111"/>
      <c r="C232" s="111"/>
      <c r="D232" s="192"/>
      <c r="E232" s="192"/>
      <c r="F232" s="192"/>
      <c r="G232" s="58"/>
      <c r="H232" s="111"/>
      <c r="I232" s="112"/>
      <c r="J232" s="112"/>
      <c r="K232" s="112"/>
      <c r="L232" s="112"/>
      <c r="M232" s="112"/>
      <c r="N232" s="112"/>
      <c r="O232" s="112"/>
      <c r="P232" s="113"/>
      <c r="Q232" s="114"/>
      <c r="R232" s="113"/>
      <c r="S232" s="114"/>
      <c r="T232" s="114"/>
    </row>
    <row r="233" spans="2:20" s="86" customFormat="1" x14ac:dyDescent="0.2">
      <c r="B233" s="111"/>
      <c r="C233" s="111"/>
      <c r="D233" s="192"/>
      <c r="E233" s="192"/>
      <c r="F233" s="192"/>
      <c r="G233" s="58"/>
      <c r="H233" s="111"/>
      <c r="I233" s="112"/>
      <c r="J233" s="112"/>
      <c r="K233" s="112"/>
      <c r="L233" s="112"/>
      <c r="M233" s="112"/>
      <c r="N233" s="112"/>
      <c r="O233" s="112"/>
      <c r="P233" s="113"/>
      <c r="Q233" s="114"/>
      <c r="R233" s="113"/>
      <c r="S233" s="114"/>
      <c r="T233" s="114"/>
    </row>
    <row r="234" spans="2:20" s="86" customFormat="1" x14ac:dyDescent="0.2">
      <c r="B234" s="111"/>
      <c r="C234" s="111"/>
      <c r="D234" s="192"/>
      <c r="E234" s="192"/>
      <c r="F234" s="192"/>
      <c r="G234" s="58"/>
      <c r="H234" s="111"/>
      <c r="I234" s="112"/>
      <c r="J234" s="112"/>
      <c r="K234" s="112"/>
      <c r="L234" s="112"/>
      <c r="M234" s="112"/>
      <c r="N234" s="112"/>
      <c r="O234" s="112"/>
      <c r="P234" s="113"/>
      <c r="Q234" s="114"/>
      <c r="R234" s="113"/>
      <c r="S234" s="114"/>
      <c r="T234" s="114"/>
    </row>
    <row r="235" spans="2:20" s="86" customFormat="1" x14ac:dyDescent="0.2">
      <c r="B235" s="111"/>
      <c r="C235" s="111"/>
      <c r="D235" s="192"/>
      <c r="E235" s="192"/>
      <c r="F235" s="192"/>
      <c r="G235" s="58"/>
      <c r="H235" s="111"/>
      <c r="I235" s="112"/>
      <c r="J235" s="112"/>
      <c r="K235" s="112"/>
      <c r="L235" s="112"/>
      <c r="M235" s="112"/>
      <c r="N235" s="112"/>
      <c r="O235" s="112"/>
      <c r="P235" s="113"/>
      <c r="Q235" s="114"/>
      <c r="R235" s="113"/>
      <c r="S235" s="114"/>
      <c r="T235" s="114"/>
    </row>
    <row r="236" spans="2:20" s="86" customFormat="1" x14ac:dyDescent="0.2">
      <c r="B236" s="111"/>
      <c r="C236" s="111"/>
      <c r="D236" s="192"/>
      <c r="E236" s="192"/>
      <c r="F236" s="192"/>
      <c r="G236" s="58"/>
      <c r="H236" s="111"/>
      <c r="I236" s="112"/>
      <c r="J236" s="112"/>
      <c r="K236" s="112"/>
      <c r="L236" s="112"/>
      <c r="M236" s="112"/>
      <c r="N236" s="112"/>
      <c r="O236" s="112"/>
      <c r="P236" s="113"/>
      <c r="Q236" s="114"/>
      <c r="R236" s="113"/>
      <c r="S236" s="114"/>
      <c r="T236" s="114"/>
    </row>
    <row r="237" spans="2:20" s="86" customFormat="1" x14ac:dyDescent="0.2">
      <c r="B237" s="111"/>
      <c r="C237" s="111"/>
      <c r="D237" s="192"/>
      <c r="E237" s="192"/>
      <c r="F237" s="192"/>
      <c r="G237" s="58"/>
      <c r="H237" s="111"/>
      <c r="I237" s="112"/>
      <c r="J237" s="112"/>
      <c r="K237" s="112"/>
      <c r="L237" s="112"/>
      <c r="M237" s="112"/>
      <c r="N237" s="112"/>
      <c r="O237" s="112"/>
      <c r="P237" s="113"/>
      <c r="Q237" s="114"/>
      <c r="R237" s="113"/>
      <c r="S237" s="114"/>
      <c r="T237" s="114"/>
    </row>
    <row r="238" spans="2:20" s="86" customFormat="1" x14ac:dyDescent="0.2">
      <c r="B238" s="111"/>
      <c r="C238" s="111"/>
      <c r="D238" s="192"/>
      <c r="E238" s="192"/>
      <c r="F238" s="192"/>
      <c r="G238" s="58"/>
      <c r="H238" s="111"/>
      <c r="I238" s="112"/>
      <c r="J238" s="112"/>
      <c r="K238" s="112"/>
      <c r="L238" s="112"/>
      <c r="M238" s="112"/>
      <c r="N238" s="112"/>
      <c r="O238" s="112"/>
      <c r="P238" s="113"/>
      <c r="Q238" s="114"/>
      <c r="R238" s="113"/>
      <c r="S238" s="114"/>
      <c r="T238" s="114"/>
    </row>
    <row r="239" spans="2:20" s="86" customFormat="1" x14ac:dyDescent="0.2">
      <c r="B239" s="111"/>
      <c r="C239" s="111"/>
      <c r="D239" s="192"/>
      <c r="E239" s="192"/>
      <c r="F239" s="192"/>
      <c r="G239" s="58"/>
      <c r="H239" s="111"/>
      <c r="I239" s="112"/>
      <c r="J239" s="112"/>
      <c r="K239" s="112"/>
      <c r="L239" s="112"/>
      <c r="M239" s="112"/>
      <c r="N239" s="112"/>
      <c r="O239" s="112"/>
      <c r="P239" s="113"/>
      <c r="Q239" s="114"/>
      <c r="R239" s="113"/>
      <c r="S239" s="114"/>
      <c r="T239" s="114"/>
    </row>
    <row r="240" spans="2:20" s="86" customFormat="1" x14ac:dyDescent="0.2">
      <c r="B240" s="111"/>
      <c r="C240" s="111"/>
      <c r="D240" s="192"/>
      <c r="E240" s="192"/>
      <c r="F240" s="192"/>
      <c r="G240" s="58"/>
      <c r="H240" s="111"/>
      <c r="I240" s="112"/>
      <c r="J240" s="112"/>
      <c r="K240" s="112"/>
      <c r="L240" s="112"/>
      <c r="M240" s="112"/>
      <c r="N240" s="112"/>
      <c r="O240" s="112"/>
      <c r="P240" s="113"/>
      <c r="Q240" s="114"/>
      <c r="R240" s="113"/>
      <c r="S240" s="114"/>
      <c r="T240" s="114"/>
    </row>
    <row r="241" spans="2:20" s="86" customFormat="1" x14ac:dyDescent="0.2">
      <c r="B241" s="111"/>
      <c r="C241" s="111"/>
      <c r="D241" s="192"/>
      <c r="E241" s="192"/>
      <c r="F241" s="192"/>
      <c r="G241" s="58"/>
      <c r="H241" s="111"/>
      <c r="I241" s="112"/>
      <c r="J241" s="112"/>
      <c r="K241" s="112"/>
      <c r="L241" s="112"/>
      <c r="M241" s="112"/>
      <c r="N241" s="112"/>
      <c r="O241" s="112"/>
      <c r="P241" s="113"/>
      <c r="Q241" s="114"/>
      <c r="R241" s="113"/>
      <c r="S241" s="114"/>
      <c r="T241" s="114"/>
    </row>
    <row r="242" spans="2:20" s="86" customFormat="1" x14ac:dyDescent="0.2">
      <c r="B242" s="111"/>
      <c r="C242" s="111"/>
      <c r="D242" s="192"/>
      <c r="E242" s="192"/>
      <c r="F242" s="192"/>
      <c r="G242" s="58"/>
      <c r="H242" s="111"/>
      <c r="I242" s="112"/>
      <c r="J242" s="112"/>
      <c r="K242" s="112"/>
      <c r="L242" s="112"/>
      <c r="M242" s="112"/>
      <c r="N242" s="112"/>
      <c r="O242" s="112"/>
      <c r="P242" s="113"/>
      <c r="Q242" s="114"/>
      <c r="R242" s="113"/>
      <c r="S242" s="114"/>
      <c r="T242" s="114"/>
    </row>
    <row r="243" spans="2:20" s="86" customFormat="1" x14ac:dyDescent="0.2">
      <c r="B243" s="111"/>
      <c r="C243" s="111"/>
      <c r="D243" s="192"/>
      <c r="E243" s="192"/>
      <c r="F243" s="192"/>
      <c r="G243" s="58"/>
      <c r="H243" s="111"/>
      <c r="I243" s="112"/>
      <c r="J243" s="112"/>
      <c r="K243" s="112"/>
      <c r="L243" s="112"/>
      <c r="M243" s="112"/>
      <c r="N243" s="112"/>
      <c r="O243" s="112"/>
      <c r="P243" s="113"/>
      <c r="Q243" s="114"/>
      <c r="R243" s="113"/>
      <c r="S243" s="114"/>
      <c r="T243" s="114"/>
    </row>
    <row r="244" spans="2:20" s="86" customFormat="1" x14ac:dyDescent="0.2">
      <c r="B244" s="111"/>
      <c r="C244" s="111"/>
      <c r="D244" s="192"/>
      <c r="E244" s="192"/>
      <c r="F244" s="192"/>
      <c r="G244" s="58"/>
      <c r="H244" s="111"/>
      <c r="I244" s="112"/>
      <c r="J244" s="112"/>
      <c r="K244" s="112"/>
      <c r="L244" s="112"/>
      <c r="M244" s="112"/>
      <c r="N244" s="112"/>
      <c r="O244" s="112"/>
      <c r="P244" s="113"/>
      <c r="Q244" s="114"/>
      <c r="R244" s="113"/>
      <c r="S244" s="114"/>
      <c r="T244" s="114"/>
    </row>
    <row r="245" spans="2:20" s="86" customFormat="1" x14ac:dyDescent="0.2">
      <c r="B245" s="111"/>
      <c r="C245" s="111"/>
      <c r="D245" s="192"/>
      <c r="E245" s="192"/>
      <c r="F245" s="192"/>
      <c r="G245" s="58"/>
      <c r="H245" s="111"/>
      <c r="I245" s="112"/>
      <c r="J245" s="112"/>
      <c r="K245" s="112"/>
      <c r="L245" s="112"/>
      <c r="M245" s="112"/>
      <c r="N245" s="112"/>
      <c r="O245" s="112"/>
      <c r="P245" s="113"/>
      <c r="Q245" s="114"/>
      <c r="R245" s="113"/>
      <c r="S245" s="114"/>
      <c r="T245" s="114"/>
    </row>
    <row r="246" spans="2:20" s="86" customFormat="1" x14ac:dyDescent="0.2">
      <c r="B246" s="111"/>
      <c r="C246" s="111"/>
      <c r="D246" s="192"/>
      <c r="E246" s="192"/>
      <c r="F246" s="192"/>
      <c r="G246" s="58"/>
      <c r="H246" s="111"/>
      <c r="I246" s="112"/>
      <c r="J246" s="112"/>
      <c r="K246" s="112"/>
      <c r="L246" s="112"/>
      <c r="M246" s="112"/>
      <c r="N246" s="112"/>
      <c r="O246" s="112"/>
      <c r="P246" s="113"/>
      <c r="Q246" s="114"/>
      <c r="R246" s="113"/>
      <c r="S246" s="114"/>
      <c r="T246" s="114"/>
    </row>
    <row r="247" spans="2:20" s="86" customFormat="1" x14ac:dyDescent="0.2">
      <c r="B247" s="111"/>
      <c r="C247" s="111"/>
      <c r="D247" s="192"/>
      <c r="E247" s="192"/>
      <c r="F247" s="192"/>
      <c r="G247" s="58"/>
      <c r="H247" s="111"/>
      <c r="I247" s="112"/>
      <c r="J247" s="112"/>
      <c r="K247" s="112"/>
      <c r="L247" s="112"/>
      <c r="M247" s="112"/>
      <c r="N247" s="112"/>
      <c r="O247" s="112"/>
      <c r="P247" s="113"/>
      <c r="Q247" s="114"/>
      <c r="R247" s="113"/>
      <c r="S247" s="114"/>
      <c r="T247" s="114"/>
    </row>
    <row r="248" spans="2:20" s="86" customFormat="1" x14ac:dyDescent="0.2">
      <c r="B248" s="111"/>
      <c r="C248" s="111"/>
      <c r="D248" s="192"/>
      <c r="E248" s="192"/>
      <c r="F248" s="192"/>
      <c r="G248" s="58"/>
      <c r="H248" s="111"/>
      <c r="I248" s="112"/>
      <c r="J248" s="112"/>
      <c r="K248" s="112"/>
      <c r="L248" s="112"/>
      <c r="M248" s="112"/>
      <c r="N248" s="112"/>
      <c r="O248" s="112"/>
      <c r="P248" s="113"/>
      <c r="Q248" s="114"/>
      <c r="R248" s="113"/>
      <c r="S248" s="114"/>
      <c r="T248" s="114"/>
    </row>
    <row r="249" spans="2:20" s="86" customFormat="1" x14ac:dyDescent="0.2">
      <c r="B249" s="111"/>
      <c r="C249" s="111"/>
      <c r="D249" s="192"/>
      <c r="E249" s="192"/>
      <c r="F249" s="192"/>
      <c r="G249" s="58"/>
      <c r="H249" s="111"/>
      <c r="I249" s="112"/>
      <c r="J249" s="112"/>
      <c r="K249" s="112"/>
      <c r="L249" s="112"/>
      <c r="M249" s="112"/>
      <c r="N249" s="112"/>
      <c r="O249" s="112"/>
      <c r="P249" s="113"/>
      <c r="Q249" s="114"/>
      <c r="R249" s="113"/>
      <c r="S249" s="114"/>
      <c r="T249" s="114"/>
    </row>
    <row r="250" spans="2:20" s="86" customFormat="1" x14ac:dyDescent="0.2">
      <c r="B250" s="111"/>
      <c r="C250" s="111"/>
      <c r="D250" s="192"/>
      <c r="E250" s="192"/>
      <c r="F250" s="192"/>
      <c r="G250" s="58"/>
      <c r="H250" s="111"/>
      <c r="I250" s="112"/>
      <c r="J250" s="112"/>
      <c r="K250" s="112"/>
      <c r="L250" s="112"/>
      <c r="M250" s="112"/>
      <c r="N250" s="112"/>
      <c r="O250" s="112"/>
      <c r="P250" s="113"/>
      <c r="Q250" s="114"/>
      <c r="R250" s="113"/>
      <c r="S250" s="114"/>
      <c r="T250" s="114"/>
    </row>
    <row r="251" spans="2:20" s="86" customFormat="1" x14ac:dyDescent="0.2">
      <c r="B251" s="111"/>
      <c r="C251" s="111"/>
      <c r="D251" s="192"/>
      <c r="E251" s="192"/>
      <c r="F251" s="192"/>
      <c r="G251" s="58"/>
      <c r="H251" s="111"/>
      <c r="I251" s="112"/>
      <c r="J251" s="112"/>
      <c r="K251" s="112"/>
      <c r="L251" s="112"/>
      <c r="M251" s="112"/>
      <c r="N251" s="112"/>
      <c r="O251" s="112"/>
      <c r="P251" s="113"/>
      <c r="Q251" s="114"/>
      <c r="R251" s="113"/>
      <c r="S251" s="114"/>
      <c r="T251" s="114"/>
    </row>
    <row r="252" spans="2:20" s="86" customFormat="1" x14ac:dyDescent="0.2">
      <c r="B252" s="111"/>
      <c r="C252" s="111"/>
      <c r="D252" s="192"/>
      <c r="E252" s="192"/>
      <c r="F252" s="192"/>
      <c r="G252" s="58"/>
      <c r="H252" s="111"/>
      <c r="I252" s="112"/>
      <c r="J252" s="112"/>
      <c r="K252" s="112"/>
      <c r="L252" s="112"/>
      <c r="M252" s="112"/>
      <c r="N252" s="112"/>
      <c r="O252" s="112"/>
      <c r="P252" s="113"/>
      <c r="Q252" s="114"/>
      <c r="R252" s="113"/>
      <c r="S252" s="114"/>
      <c r="T252" s="114"/>
    </row>
    <row r="253" spans="2:20" s="86" customFormat="1" x14ac:dyDescent="0.2">
      <c r="B253" s="111"/>
      <c r="C253" s="111"/>
      <c r="D253" s="192"/>
      <c r="E253" s="192"/>
      <c r="F253" s="192"/>
      <c r="G253" s="58"/>
      <c r="H253" s="111"/>
      <c r="I253" s="112"/>
      <c r="J253" s="112"/>
      <c r="K253" s="112"/>
      <c r="L253" s="112"/>
      <c r="M253" s="112"/>
      <c r="N253" s="112"/>
      <c r="O253" s="112"/>
      <c r="P253" s="113"/>
      <c r="Q253" s="114"/>
      <c r="R253" s="113"/>
      <c r="S253" s="114"/>
      <c r="T253" s="114"/>
    </row>
    <row r="254" spans="2:20" s="86" customFormat="1" x14ac:dyDescent="0.2">
      <c r="B254" s="111"/>
      <c r="C254" s="111"/>
      <c r="D254" s="192"/>
      <c r="E254" s="192"/>
      <c r="F254" s="192"/>
      <c r="G254" s="58"/>
      <c r="H254" s="111"/>
      <c r="I254" s="112"/>
      <c r="J254" s="112"/>
      <c r="K254" s="112"/>
      <c r="L254" s="112"/>
      <c r="M254" s="112"/>
      <c r="N254" s="112"/>
      <c r="O254" s="112"/>
      <c r="P254" s="113"/>
      <c r="Q254" s="114"/>
      <c r="R254" s="113"/>
      <c r="S254" s="114"/>
      <c r="T254" s="114"/>
    </row>
    <row r="255" spans="2:20" s="86" customFormat="1" x14ac:dyDescent="0.2">
      <c r="B255" s="111"/>
      <c r="C255" s="111"/>
      <c r="D255" s="192"/>
      <c r="E255" s="192"/>
      <c r="F255" s="192"/>
      <c r="G255" s="58"/>
      <c r="H255" s="111"/>
      <c r="I255" s="112"/>
      <c r="J255" s="112"/>
      <c r="K255" s="112"/>
      <c r="L255" s="112"/>
      <c r="M255" s="112"/>
      <c r="N255" s="112"/>
      <c r="O255" s="112"/>
      <c r="P255" s="113"/>
      <c r="Q255" s="114"/>
      <c r="R255" s="113"/>
      <c r="S255" s="114"/>
      <c r="T255" s="114"/>
    </row>
    <row r="256" spans="2:20" s="86" customFormat="1" x14ac:dyDescent="0.2">
      <c r="B256" s="111"/>
      <c r="C256" s="111"/>
      <c r="D256" s="192"/>
      <c r="E256" s="192"/>
      <c r="F256" s="192"/>
      <c r="G256" s="58"/>
      <c r="H256" s="111"/>
      <c r="I256" s="112"/>
      <c r="J256" s="112"/>
      <c r="K256" s="112"/>
      <c r="L256" s="112"/>
      <c r="M256" s="112"/>
      <c r="N256" s="112"/>
      <c r="O256" s="112"/>
      <c r="P256" s="113"/>
      <c r="Q256" s="114"/>
      <c r="R256" s="113"/>
      <c r="S256" s="114"/>
      <c r="T256" s="114"/>
    </row>
    <row r="257" spans="2:20" s="86" customFormat="1" x14ac:dyDescent="0.2">
      <c r="B257" s="111"/>
      <c r="C257" s="111"/>
      <c r="D257" s="192"/>
      <c r="E257" s="192"/>
      <c r="F257" s="192"/>
      <c r="G257" s="58"/>
      <c r="H257" s="111"/>
      <c r="I257" s="112"/>
      <c r="J257" s="112"/>
      <c r="K257" s="112"/>
      <c r="L257" s="112"/>
      <c r="M257" s="112"/>
      <c r="N257" s="112"/>
      <c r="O257" s="112"/>
      <c r="P257" s="113"/>
      <c r="Q257" s="114"/>
      <c r="R257" s="113"/>
      <c r="S257" s="114"/>
      <c r="T257" s="114"/>
    </row>
    <row r="258" spans="2:20" s="86" customFormat="1" x14ac:dyDescent="0.2">
      <c r="B258" s="111"/>
      <c r="C258" s="111"/>
      <c r="D258" s="192"/>
      <c r="E258" s="192"/>
      <c r="F258" s="192"/>
      <c r="G258" s="58"/>
      <c r="H258" s="111"/>
      <c r="I258" s="112"/>
      <c r="J258" s="112"/>
      <c r="K258" s="112"/>
      <c r="L258" s="112"/>
      <c r="M258" s="112"/>
      <c r="N258" s="112"/>
      <c r="O258" s="112"/>
      <c r="P258" s="113"/>
      <c r="Q258" s="114"/>
      <c r="R258" s="113"/>
      <c r="S258" s="114"/>
      <c r="T258" s="114"/>
    </row>
    <row r="259" spans="2:20" s="86" customFormat="1" x14ac:dyDescent="0.2">
      <c r="B259" s="111"/>
      <c r="C259" s="111"/>
      <c r="D259" s="192"/>
      <c r="E259" s="192"/>
      <c r="F259" s="192"/>
      <c r="G259" s="58"/>
      <c r="H259" s="111"/>
      <c r="I259" s="112"/>
      <c r="J259" s="112"/>
      <c r="K259" s="112"/>
      <c r="L259" s="112"/>
      <c r="M259" s="112"/>
      <c r="N259" s="112"/>
      <c r="O259" s="112"/>
      <c r="P259" s="113"/>
      <c r="Q259" s="114"/>
      <c r="R259" s="113"/>
      <c r="S259" s="114"/>
      <c r="T259" s="114"/>
    </row>
    <row r="260" spans="2:20" s="86" customFormat="1" x14ac:dyDescent="0.2">
      <c r="B260" s="111"/>
      <c r="C260" s="111"/>
      <c r="D260" s="192"/>
      <c r="E260" s="192"/>
      <c r="F260" s="192"/>
      <c r="G260" s="58"/>
      <c r="H260" s="111"/>
      <c r="I260" s="112"/>
      <c r="J260" s="112"/>
      <c r="K260" s="112"/>
      <c r="L260" s="112"/>
      <c r="M260" s="112"/>
      <c r="N260" s="112"/>
      <c r="O260" s="112"/>
      <c r="P260" s="113"/>
      <c r="Q260" s="114"/>
      <c r="R260" s="113"/>
      <c r="S260" s="114"/>
      <c r="T260" s="114"/>
    </row>
    <row r="261" spans="2:20" s="86" customFormat="1" x14ac:dyDescent="0.2">
      <c r="B261" s="111"/>
      <c r="C261" s="111"/>
      <c r="D261" s="192"/>
      <c r="E261" s="192"/>
      <c r="F261" s="192"/>
      <c r="G261" s="58"/>
      <c r="H261" s="111"/>
      <c r="I261" s="112"/>
      <c r="J261" s="112"/>
      <c r="K261" s="112"/>
      <c r="L261" s="112"/>
      <c r="M261" s="112"/>
      <c r="N261" s="112"/>
      <c r="O261" s="112"/>
      <c r="P261" s="113"/>
      <c r="Q261" s="114"/>
      <c r="R261" s="113"/>
      <c r="S261" s="114"/>
      <c r="T261" s="114"/>
    </row>
    <row r="262" spans="2:20" s="86" customFormat="1" x14ac:dyDescent="0.2">
      <c r="B262" s="111"/>
      <c r="C262" s="111"/>
      <c r="D262" s="192"/>
      <c r="E262" s="192"/>
      <c r="F262" s="192"/>
      <c r="G262" s="58"/>
      <c r="H262" s="111"/>
      <c r="I262" s="112"/>
      <c r="J262" s="112"/>
      <c r="K262" s="112"/>
      <c r="L262" s="112"/>
      <c r="M262" s="112"/>
      <c r="N262" s="112"/>
      <c r="O262" s="112"/>
      <c r="P262" s="113"/>
      <c r="Q262" s="114"/>
      <c r="R262" s="113"/>
      <c r="S262" s="114"/>
      <c r="T262" s="114"/>
    </row>
    <row r="263" spans="2:20" s="86" customFormat="1" x14ac:dyDescent="0.2">
      <c r="B263" s="111"/>
      <c r="C263" s="111"/>
      <c r="D263" s="192"/>
      <c r="E263" s="192"/>
      <c r="F263" s="192"/>
      <c r="G263" s="58"/>
      <c r="H263" s="111"/>
      <c r="I263" s="112"/>
      <c r="J263" s="112"/>
      <c r="K263" s="112"/>
      <c r="L263" s="112"/>
      <c r="M263" s="112"/>
      <c r="N263" s="112"/>
      <c r="O263" s="112"/>
      <c r="P263" s="113"/>
      <c r="Q263" s="114"/>
      <c r="R263" s="113"/>
      <c r="S263" s="114"/>
      <c r="T263" s="114"/>
    </row>
    <row r="264" spans="2:20" s="86" customFormat="1" x14ac:dyDescent="0.2">
      <c r="B264" s="111"/>
      <c r="C264" s="111"/>
      <c r="D264" s="192"/>
      <c r="E264" s="192"/>
      <c r="F264" s="192"/>
      <c r="G264" s="58"/>
      <c r="H264" s="111"/>
      <c r="I264" s="112"/>
      <c r="J264" s="112"/>
      <c r="K264" s="112"/>
      <c r="L264" s="112"/>
      <c r="M264" s="112"/>
      <c r="N264" s="112"/>
      <c r="O264" s="112"/>
      <c r="P264" s="113"/>
      <c r="Q264" s="114"/>
      <c r="R264" s="113"/>
      <c r="S264" s="114"/>
      <c r="T264" s="114"/>
    </row>
    <row r="265" spans="2:20" s="86" customFormat="1" x14ac:dyDescent="0.2">
      <c r="B265" s="111"/>
      <c r="C265" s="111"/>
      <c r="D265" s="192"/>
      <c r="E265" s="192"/>
      <c r="F265" s="192"/>
      <c r="G265" s="58"/>
      <c r="H265" s="111"/>
      <c r="I265" s="112"/>
      <c r="J265" s="112"/>
      <c r="K265" s="112"/>
      <c r="L265" s="112"/>
      <c r="M265" s="112"/>
      <c r="N265" s="112"/>
      <c r="O265" s="112"/>
      <c r="P265" s="113"/>
      <c r="Q265" s="114"/>
      <c r="R265" s="113"/>
      <c r="S265" s="114"/>
      <c r="T265" s="114"/>
    </row>
    <row r="266" spans="2:20" s="86" customFormat="1" x14ac:dyDescent="0.2">
      <c r="B266" s="111"/>
      <c r="C266" s="111"/>
      <c r="D266" s="192"/>
      <c r="E266" s="192"/>
      <c r="F266" s="192"/>
      <c r="G266" s="58"/>
      <c r="H266" s="111"/>
      <c r="I266" s="112"/>
      <c r="J266" s="112"/>
      <c r="K266" s="112"/>
      <c r="L266" s="112"/>
      <c r="M266" s="112"/>
      <c r="N266" s="112"/>
      <c r="O266" s="112"/>
      <c r="P266" s="113"/>
      <c r="Q266" s="114"/>
      <c r="R266" s="113"/>
      <c r="S266" s="114"/>
      <c r="T266" s="114"/>
    </row>
    <row r="267" spans="2:20" s="86" customFormat="1" x14ac:dyDescent="0.2">
      <c r="B267" s="111"/>
      <c r="C267" s="111"/>
      <c r="D267" s="192"/>
      <c r="E267" s="192"/>
      <c r="F267" s="192"/>
      <c r="G267" s="58"/>
      <c r="H267" s="111"/>
      <c r="I267" s="112"/>
      <c r="J267" s="112"/>
      <c r="K267" s="112"/>
      <c r="L267" s="112"/>
      <c r="M267" s="112"/>
      <c r="N267" s="112"/>
      <c r="O267" s="112"/>
      <c r="P267" s="113"/>
      <c r="Q267" s="114"/>
      <c r="R267" s="113"/>
      <c r="S267" s="114"/>
      <c r="T267" s="114"/>
    </row>
    <row r="268" spans="2:20" s="86" customFormat="1" x14ac:dyDescent="0.2">
      <c r="B268" s="111"/>
      <c r="C268" s="111"/>
      <c r="D268" s="192"/>
      <c r="E268" s="192"/>
      <c r="F268" s="192"/>
      <c r="G268" s="58"/>
      <c r="H268" s="111"/>
      <c r="I268" s="112"/>
      <c r="J268" s="112"/>
      <c r="K268" s="112"/>
      <c r="L268" s="112"/>
      <c r="M268" s="112"/>
      <c r="N268" s="112"/>
      <c r="O268" s="112"/>
      <c r="P268" s="113"/>
      <c r="Q268" s="114"/>
      <c r="R268" s="113"/>
      <c r="S268" s="114"/>
      <c r="T268" s="114"/>
    </row>
    <row r="269" spans="2:20" s="86" customFormat="1" x14ac:dyDescent="0.2">
      <c r="B269" s="111"/>
      <c r="C269" s="111"/>
      <c r="D269" s="192"/>
      <c r="E269" s="192"/>
      <c r="F269" s="192"/>
      <c r="G269" s="58"/>
      <c r="H269" s="111"/>
      <c r="I269" s="112"/>
      <c r="J269" s="112"/>
      <c r="K269" s="112"/>
      <c r="L269" s="112"/>
      <c r="M269" s="112"/>
      <c r="N269" s="112"/>
      <c r="O269" s="112"/>
      <c r="P269" s="113"/>
      <c r="Q269" s="114"/>
      <c r="R269" s="113"/>
      <c r="S269" s="114"/>
      <c r="T269" s="114"/>
    </row>
    <row r="270" spans="2:20" s="86" customFormat="1" x14ac:dyDescent="0.2">
      <c r="B270" s="111"/>
      <c r="C270" s="111"/>
      <c r="D270" s="192"/>
      <c r="E270" s="192"/>
      <c r="F270" s="192"/>
      <c r="G270" s="58"/>
      <c r="H270" s="111"/>
      <c r="I270" s="112"/>
      <c r="J270" s="112"/>
      <c r="K270" s="112"/>
      <c r="L270" s="112"/>
      <c r="M270" s="112"/>
      <c r="N270" s="112"/>
      <c r="O270" s="112"/>
      <c r="P270" s="113"/>
      <c r="Q270" s="114"/>
      <c r="R270" s="113"/>
      <c r="S270" s="114"/>
      <c r="T270" s="114"/>
    </row>
    <row r="271" spans="2:20" s="86" customFormat="1" x14ac:dyDescent="0.2">
      <c r="B271" s="111"/>
      <c r="C271" s="111"/>
      <c r="D271" s="192"/>
      <c r="E271" s="192"/>
      <c r="F271" s="192"/>
      <c r="G271" s="58"/>
      <c r="H271" s="111"/>
      <c r="I271" s="112"/>
      <c r="J271" s="112"/>
      <c r="K271" s="112"/>
      <c r="L271" s="112"/>
      <c r="M271" s="112"/>
      <c r="N271" s="112"/>
      <c r="O271" s="112"/>
      <c r="P271" s="113"/>
      <c r="Q271" s="114"/>
      <c r="R271" s="113"/>
      <c r="S271" s="114"/>
      <c r="T271" s="114"/>
    </row>
    <row r="272" spans="2:20" s="86" customFormat="1" x14ac:dyDescent="0.2">
      <c r="B272" s="111"/>
      <c r="C272" s="111"/>
      <c r="D272" s="192"/>
      <c r="E272" s="192"/>
      <c r="F272" s="192"/>
      <c r="G272" s="58"/>
      <c r="H272" s="111"/>
      <c r="I272" s="112"/>
      <c r="J272" s="112"/>
      <c r="K272" s="112"/>
      <c r="L272" s="112"/>
      <c r="M272" s="112"/>
      <c r="N272" s="112"/>
      <c r="O272" s="112"/>
      <c r="P272" s="113"/>
      <c r="Q272" s="114"/>
      <c r="R272" s="113"/>
      <c r="S272" s="114"/>
      <c r="T272" s="114"/>
    </row>
    <row r="273" spans="2:20" s="86" customFormat="1" x14ac:dyDescent="0.2">
      <c r="B273" s="111"/>
      <c r="C273" s="111"/>
      <c r="D273" s="192"/>
      <c r="E273" s="192"/>
      <c r="F273" s="192"/>
      <c r="G273" s="58"/>
      <c r="H273" s="111"/>
      <c r="I273" s="112"/>
      <c r="J273" s="112"/>
      <c r="K273" s="112"/>
      <c r="L273" s="112"/>
      <c r="M273" s="112"/>
      <c r="N273" s="112"/>
      <c r="O273" s="112"/>
      <c r="P273" s="113"/>
      <c r="Q273" s="114"/>
      <c r="R273" s="113"/>
      <c r="S273" s="114"/>
      <c r="T273" s="114"/>
    </row>
    <row r="274" spans="2:20" s="86" customFormat="1" x14ac:dyDescent="0.2">
      <c r="B274" s="111"/>
      <c r="C274" s="111"/>
      <c r="D274" s="192"/>
      <c r="E274" s="192"/>
      <c r="F274" s="192"/>
      <c r="G274" s="58"/>
      <c r="H274" s="111"/>
      <c r="I274" s="112"/>
      <c r="J274" s="112"/>
      <c r="K274" s="112"/>
      <c r="L274" s="112"/>
      <c r="M274" s="112"/>
      <c r="N274" s="112"/>
      <c r="O274" s="112"/>
      <c r="P274" s="113"/>
      <c r="Q274" s="114"/>
      <c r="R274" s="113"/>
      <c r="S274" s="114"/>
      <c r="T274" s="114"/>
    </row>
    <row r="275" spans="2:20" s="86" customFormat="1" x14ac:dyDescent="0.2">
      <c r="B275" s="111"/>
      <c r="C275" s="111"/>
      <c r="D275" s="192"/>
      <c r="E275" s="192"/>
      <c r="F275" s="192"/>
      <c r="G275" s="58"/>
      <c r="H275" s="111"/>
      <c r="I275" s="112"/>
      <c r="J275" s="112"/>
      <c r="K275" s="112"/>
      <c r="L275" s="112"/>
      <c r="M275" s="112"/>
      <c r="N275" s="112"/>
      <c r="O275" s="112"/>
      <c r="P275" s="113"/>
      <c r="Q275" s="114"/>
      <c r="R275" s="113"/>
      <c r="S275" s="114"/>
      <c r="T275" s="114"/>
    </row>
    <row r="276" spans="2:20" s="86" customFormat="1" x14ac:dyDescent="0.2">
      <c r="B276" s="111"/>
      <c r="C276" s="111"/>
      <c r="D276" s="192"/>
      <c r="E276" s="192"/>
      <c r="F276" s="192"/>
      <c r="G276" s="58"/>
      <c r="H276" s="111"/>
      <c r="I276" s="112"/>
      <c r="J276" s="112"/>
      <c r="K276" s="112"/>
      <c r="L276" s="112"/>
      <c r="M276" s="112"/>
      <c r="N276" s="112"/>
      <c r="O276" s="112"/>
      <c r="P276" s="113"/>
      <c r="Q276" s="114"/>
      <c r="R276" s="113"/>
      <c r="S276" s="114"/>
      <c r="T276" s="114"/>
    </row>
    <row r="277" spans="2:20" s="86" customFormat="1" x14ac:dyDescent="0.2">
      <c r="B277" s="111"/>
      <c r="C277" s="111"/>
      <c r="D277" s="192"/>
      <c r="E277" s="192"/>
      <c r="F277" s="192"/>
      <c r="G277" s="58"/>
      <c r="H277" s="111"/>
      <c r="I277" s="112"/>
      <c r="J277" s="112"/>
      <c r="K277" s="112"/>
      <c r="L277" s="112"/>
      <c r="M277" s="112"/>
      <c r="N277" s="112"/>
      <c r="O277" s="112"/>
      <c r="P277" s="113"/>
      <c r="Q277" s="114"/>
      <c r="R277" s="113"/>
      <c r="S277" s="114"/>
      <c r="T277" s="114"/>
    </row>
    <row r="278" spans="2:20" s="86" customFormat="1" x14ac:dyDescent="0.2">
      <c r="B278" s="111"/>
      <c r="C278" s="111"/>
      <c r="D278" s="192"/>
      <c r="E278" s="192"/>
      <c r="F278" s="192"/>
      <c r="G278" s="58"/>
      <c r="H278" s="111"/>
      <c r="I278" s="112"/>
      <c r="J278" s="112"/>
      <c r="K278" s="112"/>
      <c r="L278" s="112"/>
      <c r="M278" s="112"/>
      <c r="N278" s="112"/>
      <c r="O278" s="112"/>
      <c r="P278" s="113"/>
      <c r="Q278" s="114"/>
      <c r="R278" s="113"/>
      <c r="S278" s="114"/>
      <c r="T278" s="114"/>
    </row>
    <row r="279" spans="2:20" s="86" customFormat="1" x14ac:dyDescent="0.2">
      <c r="B279" s="111"/>
      <c r="C279" s="111"/>
      <c r="D279" s="192"/>
      <c r="E279" s="192"/>
      <c r="F279" s="192"/>
      <c r="G279" s="58"/>
      <c r="H279" s="111"/>
      <c r="I279" s="112"/>
      <c r="J279" s="112"/>
      <c r="K279" s="112"/>
      <c r="L279" s="112"/>
      <c r="M279" s="112"/>
      <c r="N279" s="112"/>
      <c r="O279" s="112"/>
      <c r="P279" s="113"/>
      <c r="Q279" s="114"/>
      <c r="R279" s="113"/>
      <c r="S279" s="114"/>
      <c r="T279" s="114"/>
    </row>
    <row r="280" spans="2:20" s="86" customFormat="1" x14ac:dyDescent="0.2">
      <c r="B280" s="111"/>
      <c r="C280" s="111"/>
      <c r="D280" s="192"/>
      <c r="E280" s="192"/>
      <c r="F280" s="192"/>
      <c r="G280" s="58"/>
      <c r="H280" s="111"/>
      <c r="I280" s="112"/>
      <c r="J280" s="112"/>
      <c r="K280" s="112"/>
      <c r="L280" s="112"/>
      <c r="M280" s="112"/>
      <c r="N280" s="112"/>
      <c r="O280" s="112"/>
      <c r="P280" s="113"/>
      <c r="Q280" s="114"/>
      <c r="R280" s="113"/>
      <c r="S280" s="114"/>
      <c r="T280" s="114"/>
    </row>
    <row r="281" spans="2:20" s="86" customFormat="1" x14ac:dyDescent="0.2">
      <c r="B281" s="111"/>
      <c r="C281" s="111"/>
      <c r="D281" s="192"/>
      <c r="E281" s="192"/>
      <c r="F281" s="192"/>
      <c r="G281" s="58"/>
      <c r="H281" s="111"/>
      <c r="I281" s="112"/>
      <c r="J281" s="112"/>
      <c r="K281" s="112"/>
      <c r="L281" s="112"/>
      <c r="M281" s="112"/>
      <c r="N281" s="112"/>
      <c r="O281" s="112"/>
      <c r="P281" s="113"/>
      <c r="Q281" s="114"/>
      <c r="R281" s="113"/>
      <c r="S281" s="114"/>
      <c r="T281" s="114"/>
    </row>
    <row r="282" spans="2:20" s="86" customFormat="1" x14ac:dyDescent="0.2">
      <c r="B282" s="111"/>
      <c r="C282" s="111"/>
      <c r="D282" s="192"/>
      <c r="E282" s="192"/>
      <c r="F282" s="192"/>
      <c r="G282" s="58"/>
      <c r="H282" s="111"/>
      <c r="I282" s="112"/>
      <c r="J282" s="112"/>
      <c r="K282" s="112"/>
      <c r="L282" s="112"/>
      <c r="M282" s="112"/>
      <c r="N282" s="112"/>
      <c r="O282" s="112"/>
      <c r="P282" s="113"/>
      <c r="Q282" s="114"/>
      <c r="R282" s="113"/>
      <c r="S282" s="114"/>
      <c r="T282" s="114"/>
    </row>
    <row r="283" spans="2:20" s="86" customFormat="1" x14ac:dyDescent="0.2">
      <c r="B283" s="111"/>
      <c r="C283" s="111"/>
      <c r="D283" s="192"/>
      <c r="E283" s="192"/>
      <c r="F283" s="192"/>
      <c r="G283" s="58"/>
      <c r="H283" s="111"/>
      <c r="I283" s="112"/>
      <c r="J283" s="112"/>
      <c r="K283" s="112"/>
      <c r="L283" s="112"/>
      <c r="M283" s="112"/>
      <c r="N283" s="112"/>
      <c r="O283" s="112"/>
      <c r="P283" s="113"/>
      <c r="Q283" s="114"/>
      <c r="R283" s="113"/>
      <c r="S283" s="114"/>
      <c r="T283" s="114"/>
    </row>
    <row r="284" spans="2:20" s="86" customFormat="1" x14ac:dyDescent="0.2">
      <c r="B284" s="111"/>
      <c r="C284" s="111"/>
      <c r="D284" s="192"/>
      <c r="E284" s="192"/>
      <c r="F284" s="192"/>
      <c r="G284" s="58"/>
      <c r="H284" s="111"/>
      <c r="I284" s="112"/>
      <c r="J284" s="112"/>
      <c r="K284" s="112"/>
      <c r="L284" s="112"/>
      <c r="M284" s="112"/>
      <c r="N284" s="112"/>
      <c r="O284" s="112"/>
      <c r="P284" s="113"/>
      <c r="Q284" s="114"/>
      <c r="R284" s="113"/>
      <c r="S284" s="114"/>
      <c r="T284" s="114"/>
    </row>
    <row r="285" spans="2:20" s="86" customFormat="1" x14ac:dyDescent="0.2">
      <c r="B285" s="111"/>
      <c r="C285" s="111"/>
      <c r="D285" s="192"/>
      <c r="E285" s="192"/>
      <c r="F285" s="192"/>
      <c r="G285" s="58"/>
      <c r="H285" s="111"/>
      <c r="I285" s="112"/>
      <c r="J285" s="112"/>
      <c r="K285" s="112"/>
      <c r="L285" s="112"/>
      <c r="M285" s="112"/>
      <c r="N285" s="112"/>
      <c r="O285" s="112"/>
      <c r="P285" s="113"/>
      <c r="Q285" s="114"/>
      <c r="R285" s="113"/>
      <c r="S285" s="114"/>
      <c r="T285" s="114"/>
    </row>
    <row r="286" spans="2:20" s="86" customFormat="1" x14ac:dyDescent="0.2">
      <c r="B286" s="111"/>
      <c r="C286" s="111"/>
      <c r="D286" s="192"/>
      <c r="E286" s="192"/>
      <c r="F286" s="192"/>
      <c r="G286" s="58"/>
      <c r="H286" s="111"/>
      <c r="I286" s="112"/>
      <c r="J286" s="112"/>
      <c r="K286" s="112"/>
      <c r="L286" s="112"/>
      <c r="M286" s="112"/>
      <c r="N286" s="112"/>
      <c r="O286" s="112"/>
      <c r="P286" s="113"/>
      <c r="Q286" s="114"/>
      <c r="R286" s="113"/>
      <c r="S286" s="114"/>
      <c r="T286" s="114"/>
    </row>
    <row r="287" spans="2:20" s="86" customFormat="1" x14ac:dyDescent="0.2">
      <c r="B287" s="111"/>
      <c r="C287" s="111"/>
      <c r="D287" s="192"/>
      <c r="E287" s="192"/>
      <c r="F287" s="192"/>
      <c r="G287" s="58"/>
      <c r="H287" s="111"/>
      <c r="I287" s="112"/>
      <c r="J287" s="112"/>
      <c r="K287" s="112"/>
      <c r="L287" s="112"/>
      <c r="M287" s="112"/>
      <c r="N287" s="112"/>
      <c r="O287" s="112"/>
      <c r="P287" s="113"/>
      <c r="Q287" s="114"/>
      <c r="R287" s="113"/>
      <c r="S287" s="114"/>
      <c r="T287" s="114"/>
    </row>
    <row r="288" spans="2:20" s="86" customFormat="1" x14ac:dyDescent="0.2">
      <c r="B288" s="111"/>
      <c r="C288" s="111"/>
      <c r="D288" s="192"/>
      <c r="E288" s="192"/>
      <c r="F288" s="192"/>
      <c r="G288" s="58"/>
      <c r="H288" s="111"/>
      <c r="I288" s="112"/>
      <c r="J288" s="112"/>
      <c r="K288" s="112"/>
      <c r="L288" s="112"/>
      <c r="M288" s="112"/>
      <c r="N288" s="112"/>
      <c r="O288" s="112"/>
      <c r="P288" s="113"/>
      <c r="Q288" s="114"/>
      <c r="R288" s="113"/>
      <c r="S288" s="114"/>
      <c r="T288" s="114"/>
    </row>
    <row r="289" spans="2:20" s="86" customFormat="1" x14ac:dyDescent="0.2">
      <c r="B289" s="111"/>
      <c r="C289" s="111"/>
      <c r="D289" s="192"/>
      <c r="E289" s="192"/>
      <c r="F289" s="192"/>
      <c r="G289" s="58"/>
      <c r="H289" s="111"/>
      <c r="I289" s="112"/>
      <c r="J289" s="112"/>
      <c r="K289" s="112"/>
      <c r="L289" s="112"/>
      <c r="M289" s="112"/>
      <c r="N289" s="112"/>
      <c r="O289" s="112"/>
      <c r="P289" s="113"/>
      <c r="Q289" s="114"/>
      <c r="R289" s="113"/>
      <c r="S289" s="114"/>
      <c r="T289" s="114"/>
    </row>
    <row r="290" spans="2:20" s="86" customFormat="1" x14ac:dyDescent="0.2">
      <c r="B290" s="111"/>
      <c r="C290" s="111"/>
      <c r="D290" s="192"/>
      <c r="E290" s="192"/>
      <c r="F290" s="192"/>
      <c r="G290" s="58"/>
      <c r="H290" s="111"/>
      <c r="I290" s="112"/>
      <c r="J290" s="112"/>
      <c r="K290" s="112"/>
      <c r="L290" s="112"/>
      <c r="M290" s="112"/>
      <c r="N290" s="112"/>
      <c r="O290" s="112"/>
      <c r="P290" s="113"/>
      <c r="Q290" s="114"/>
      <c r="R290" s="113"/>
      <c r="S290" s="114"/>
      <c r="T290" s="114"/>
    </row>
    <row r="291" spans="2:20" s="86" customFormat="1" x14ac:dyDescent="0.2">
      <c r="B291" s="111"/>
      <c r="C291" s="111"/>
      <c r="D291" s="192"/>
      <c r="E291" s="192"/>
      <c r="F291" s="192"/>
      <c r="G291" s="58"/>
      <c r="H291" s="111"/>
      <c r="I291" s="112"/>
      <c r="J291" s="112"/>
      <c r="K291" s="112"/>
      <c r="L291" s="112"/>
      <c r="M291" s="112"/>
      <c r="N291" s="112"/>
      <c r="O291" s="112"/>
      <c r="P291" s="113"/>
      <c r="Q291" s="114"/>
      <c r="R291" s="113"/>
      <c r="S291" s="114"/>
      <c r="T291" s="114"/>
    </row>
    <row r="292" spans="2:20" s="86" customFormat="1" x14ac:dyDescent="0.2">
      <c r="B292" s="111"/>
      <c r="C292" s="111"/>
      <c r="D292" s="192"/>
      <c r="E292" s="192"/>
      <c r="F292" s="192"/>
      <c r="G292" s="58"/>
      <c r="H292" s="111"/>
      <c r="I292" s="112"/>
      <c r="J292" s="112"/>
      <c r="K292" s="112"/>
      <c r="L292" s="112"/>
      <c r="M292" s="112"/>
      <c r="N292" s="112"/>
      <c r="O292" s="112"/>
      <c r="P292" s="113"/>
      <c r="Q292" s="114"/>
      <c r="R292" s="113"/>
      <c r="S292" s="114"/>
      <c r="T292" s="114"/>
    </row>
    <row r="293" spans="2:20" s="86" customFormat="1" x14ac:dyDescent="0.2">
      <c r="B293" s="111"/>
      <c r="C293" s="111"/>
      <c r="D293" s="192"/>
      <c r="E293" s="192"/>
      <c r="F293" s="192"/>
      <c r="G293" s="58"/>
      <c r="H293" s="111"/>
      <c r="I293" s="112"/>
      <c r="J293" s="112"/>
      <c r="K293" s="112"/>
      <c r="L293" s="112"/>
      <c r="M293" s="112"/>
      <c r="N293" s="112"/>
      <c r="O293" s="112"/>
      <c r="P293" s="113"/>
      <c r="Q293" s="114"/>
      <c r="R293" s="113"/>
      <c r="S293" s="114"/>
      <c r="T293" s="114"/>
    </row>
    <row r="294" spans="2:20" s="86" customFormat="1" x14ac:dyDescent="0.2">
      <c r="B294" s="111"/>
      <c r="C294" s="111"/>
      <c r="D294" s="192"/>
      <c r="E294" s="192"/>
      <c r="F294" s="192"/>
      <c r="G294" s="58"/>
      <c r="H294" s="111"/>
      <c r="I294" s="112"/>
      <c r="J294" s="112"/>
      <c r="K294" s="112"/>
      <c r="L294" s="112"/>
      <c r="M294" s="112"/>
      <c r="N294" s="112"/>
      <c r="O294" s="112"/>
      <c r="P294" s="113"/>
      <c r="Q294" s="114"/>
      <c r="R294" s="113"/>
      <c r="S294" s="114"/>
      <c r="T294" s="114"/>
    </row>
    <row r="295" spans="2:20" s="86" customFormat="1" x14ac:dyDescent="0.2">
      <c r="B295" s="111"/>
      <c r="C295" s="111"/>
      <c r="D295" s="192"/>
      <c r="E295" s="192"/>
      <c r="F295" s="192"/>
      <c r="G295" s="58"/>
      <c r="H295" s="111"/>
      <c r="I295" s="112"/>
      <c r="J295" s="112"/>
      <c r="K295" s="112"/>
      <c r="L295" s="112"/>
      <c r="M295" s="112"/>
      <c r="N295" s="112"/>
      <c r="O295" s="112"/>
      <c r="P295" s="113"/>
      <c r="Q295" s="114"/>
      <c r="R295" s="113"/>
      <c r="S295" s="114"/>
      <c r="T295" s="114"/>
    </row>
    <row r="296" spans="2:20" s="86" customFormat="1" x14ac:dyDescent="0.2">
      <c r="B296" s="111"/>
      <c r="C296" s="111"/>
      <c r="D296" s="192"/>
      <c r="E296" s="192"/>
      <c r="F296" s="192"/>
      <c r="G296" s="58"/>
      <c r="H296" s="111"/>
      <c r="I296" s="112"/>
      <c r="J296" s="112"/>
      <c r="K296" s="112"/>
      <c r="L296" s="112"/>
      <c r="M296" s="112"/>
      <c r="N296" s="112"/>
      <c r="O296" s="112"/>
      <c r="P296" s="113"/>
      <c r="Q296" s="114"/>
      <c r="R296" s="113"/>
      <c r="S296" s="114"/>
      <c r="T296" s="114"/>
    </row>
    <row r="297" spans="2:20" s="86" customFormat="1" x14ac:dyDescent="0.2">
      <c r="B297" s="111"/>
      <c r="C297" s="111"/>
      <c r="D297" s="192"/>
      <c r="E297" s="192"/>
      <c r="F297" s="192"/>
      <c r="G297" s="58"/>
      <c r="H297" s="111"/>
      <c r="I297" s="112"/>
      <c r="J297" s="112"/>
      <c r="K297" s="112"/>
      <c r="L297" s="112"/>
      <c r="M297" s="112"/>
      <c r="N297" s="112"/>
      <c r="O297" s="112"/>
      <c r="P297" s="113"/>
      <c r="Q297" s="114"/>
      <c r="R297" s="113"/>
      <c r="S297" s="114"/>
      <c r="T297" s="114"/>
    </row>
    <row r="298" spans="2:20" s="86" customFormat="1" x14ac:dyDescent="0.2">
      <c r="B298" s="111"/>
      <c r="C298" s="111"/>
      <c r="D298" s="192"/>
      <c r="E298" s="192"/>
      <c r="F298" s="192"/>
      <c r="G298" s="58"/>
      <c r="H298" s="111"/>
      <c r="I298" s="112"/>
      <c r="J298" s="112"/>
      <c r="K298" s="112"/>
      <c r="L298" s="112"/>
      <c r="M298" s="112"/>
      <c r="N298" s="112"/>
      <c r="O298" s="112"/>
      <c r="P298" s="113"/>
      <c r="Q298" s="114"/>
      <c r="R298" s="113"/>
      <c r="S298" s="114"/>
      <c r="T298" s="114"/>
    </row>
    <row r="299" spans="2:20" s="86" customFormat="1" x14ac:dyDescent="0.2">
      <c r="B299" s="111"/>
      <c r="C299" s="111"/>
      <c r="D299" s="192"/>
      <c r="E299" s="192"/>
      <c r="F299" s="192"/>
      <c r="G299" s="58"/>
      <c r="H299" s="111"/>
      <c r="I299" s="112"/>
      <c r="J299" s="112"/>
      <c r="K299" s="112"/>
      <c r="L299" s="112"/>
      <c r="M299" s="112"/>
      <c r="N299" s="112"/>
      <c r="O299" s="112"/>
      <c r="P299" s="113"/>
      <c r="Q299" s="114"/>
      <c r="R299" s="113"/>
      <c r="S299" s="114"/>
      <c r="T299" s="114"/>
    </row>
    <row r="300" spans="2:20" s="86" customFormat="1" x14ac:dyDescent="0.2">
      <c r="B300" s="111"/>
      <c r="C300" s="111"/>
      <c r="D300" s="192"/>
      <c r="E300" s="192"/>
      <c r="F300" s="192"/>
      <c r="G300" s="58"/>
      <c r="H300" s="111"/>
      <c r="I300" s="112"/>
      <c r="J300" s="112"/>
      <c r="K300" s="112"/>
      <c r="L300" s="112"/>
      <c r="M300" s="112"/>
      <c r="N300" s="112"/>
      <c r="O300" s="112"/>
      <c r="P300" s="113"/>
      <c r="Q300" s="114"/>
      <c r="R300" s="113"/>
      <c r="S300" s="114"/>
      <c r="T300" s="114"/>
    </row>
    <row r="301" spans="2:20" s="86" customFormat="1" x14ac:dyDescent="0.2">
      <c r="B301" s="111"/>
      <c r="C301" s="111"/>
      <c r="D301" s="192"/>
      <c r="E301" s="192"/>
      <c r="F301" s="192"/>
      <c r="G301" s="58"/>
      <c r="H301" s="111"/>
      <c r="I301" s="112"/>
      <c r="J301" s="112"/>
      <c r="K301" s="112"/>
      <c r="L301" s="112"/>
      <c r="M301" s="112"/>
      <c r="N301" s="112"/>
      <c r="O301" s="112"/>
      <c r="P301" s="113"/>
      <c r="Q301" s="114"/>
      <c r="R301" s="113"/>
      <c r="S301" s="114"/>
      <c r="T301" s="114"/>
    </row>
    <row r="302" spans="2:20" s="86" customFormat="1" x14ac:dyDescent="0.2">
      <c r="B302" s="111"/>
      <c r="C302" s="111"/>
      <c r="D302" s="192"/>
      <c r="E302" s="192"/>
      <c r="F302" s="192"/>
      <c r="G302" s="58"/>
      <c r="H302" s="111"/>
      <c r="I302" s="112"/>
      <c r="J302" s="112"/>
      <c r="K302" s="112"/>
      <c r="L302" s="112"/>
      <c r="M302" s="112"/>
      <c r="N302" s="112"/>
      <c r="O302" s="112"/>
      <c r="P302" s="113"/>
      <c r="Q302" s="114"/>
      <c r="R302" s="113"/>
      <c r="S302" s="114"/>
      <c r="T302" s="114"/>
    </row>
    <row r="303" spans="2:20" s="86" customFormat="1" x14ac:dyDescent="0.2">
      <c r="B303" s="111"/>
      <c r="C303" s="111"/>
      <c r="D303" s="192"/>
      <c r="E303" s="192"/>
      <c r="F303" s="192"/>
      <c r="G303" s="58"/>
      <c r="H303" s="111"/>
      <c r="I303" s="112"/>
      <c r="J303" s="112"/>
      <c r="K303" s="112"/>
      <c r="L303" s="112"/>
      <c r="M303" s="112"/>
      <c r="N303" s="112"/>
      <c r="O303" s="112"/>
      <c r="P303" s="113"/>
      <c r="Q303" s="114"/>
      <c r="R303" s="113"/>
      <c r="S303" s="114"/>
      <c r="T303" s="114"/>
    </row>
    <row r="304" spans="2:20" s="86" customFormat="1" x14ac:dyDescent="0.2">
      <c r="B304" s="111"/>
      <c r="C304" s="111"/>
      <c r="D304" s="192"/>
      <c r="E304" s="192"/>
      <c r="F304" s="192"/>
      <c r="G304" s="58"/>
      <c r="H304" s="111"/>
      <c r="I304" s="112"/>
      <c r="J304" s="112"/>
      <c r="K304" s="112"/>
      <c r="L304" s="112"/>
      <c r="M304" s="112"/>
      <c r="N304" s="112"/>
      <c r="O304" s="112"/>
      <c r="P304" s="113"/>
      <c r="Q304" s="114"/>
      <c r="R304" s="113"/>
      <c r="S304" s="114"/>
      <c r="T304" s="114"/>
    </row>
    <row r="305" spans="2:20" s="86" customFormat="1" x14ac:dyDescent="0.2">
      <c r="B305" s="111"/>
      <c r="C305" s="111"/>
      <c r="D305" s="192"/>
      <c r="E305" s="192"/>
      <c r="F305" s="192"/>
      <c r="G305" s="58"/>
      <c r="H305" s="111"/>
      <c r="I305" s="112"/>
      <c r="J305" s="112"/>
      <c r="K305" s="112"/>
      <c r="L305" s="112"/>
      <c r="M305" s="112"/>
      <c r="N305" s="112"/>
      <c r="O305" s="112"/>
      <c r="P305" s="113"/>
      <c r="Q305" s="114"/>
      <c r="R305" s="113"/>
      <c r="S305" s="114"/>
      <c r="T305" s="114"/>
    </row>
    <row r="306" spans="2:20" s="86" customFormat="1" x14ac:dyDescent="0.2">
      <c r="B306" s="111"/>
      <c r="C306" s="111"/>
      <c r="D306" s="192"/>
      <c r="E306" s="192"/>
      <c r="F306" s="192"/>
      <c r="G306" s="58"/>
      <c r="H306" s="111"/>
      <c r="I306" s="112"/>
      <c r="J306" s="112"/>
      <c r="K306" s="112"/>
      <c r="L306" s="112"/>
      <c r="M306" s="112"/>
      <c r="N306" s="112"/>
      <c r="O306" s="112"/>
      <c r="P306" s="113"/>
      <c r="Q306" s="114"/>
      <c r="R306" s="113"/>
      <c r="S306" s="114"/>
      <c r="T306" s="114"/>
    </row>
    <row r="307" spans="2:20" s="86" customFormat="1" x14ac:dyDescent="0.2">
      <c r="B307" s="111"/>
      <c r="C307" s="111"/>
      <c r="D307" s="192"/>
      <c r="E307" s="192"/>
      <c r="F307" s="192"/>
      <c r="G307" s="58"/>
      <c r="H307" s="111"/>
      <c r="I307" s="112"/>
      <c r="J307" s="112"/>
      <c r="K307" s="112"/>
      <c r="L307" s="112"/>
      <c r="M307" s="112"/>
      <c r="N307" s="112"/>
      <c r="O307" s="112"/>
      <c r="P307" s="113"/>
      <c r="Q307" s="114"/>
      <c r="R307" s="113"/>
      <c r="S307" s="114"/>
      <c r="T307" s="114"/>
    </row>
    <row r="308" spans="2:20" s="86" customFormat="1" x14ac:dyDescent="0.2">
      <c r="B308" s="111"/>
      <c r="C308" s="111"/>
      <c r="D308" s="192"/>
      <c r="E308" s="192"/>
      <c r="F308" s="192"/>
      <c r="G308" s="58"/>
      <c r="H308" s="111"/>
      <c r="I308" s="112"/>
      <c r="J308" s="112"/>
      <c r="K308" s="112"/>
      <c r="L308" s="112"/>
      <c r="M308" s="112"/>
      <c r="N308" s="112"/>
      <c r="O308" s="112"/>
      <c r="P308" s="113"/>
      <c r="Q308" s="114"/>
      <c r="R308" s="113"/>
      <c r="S308" s="114"/>
      <c r="T308" s="114"/>
    </row>
    <row r="309" spans="2:20" s="86" customFormat="1" x14ac:dyDescent="0.2">
      <c r="B309" s="111"/>
      <c r="C309" s="111"/>
      <c r="D309" s="192"/>
      <c r="E309" s="192"/>
      <c r="F309" s="192"/>
      <c r="G309" s="58"/>
      <c r="H309" s="111"/>
      <c r="I309" s="112"/>
      <c r="J309" s="112"/>
      <c r="K309" s="112"/>
      <c r="L309" s="112"/>
      <c r="M309" s="112"/>
      <c r="N309" s="112"/>
      <c r="O309" s="112"/>
      <c r="P309" s="113"/>
      <c r="Q309" s="114"/>
      <c r="R309" s="113"/>
      <c r="S309" s="114"/>
      <c r="T309" s="114"/>
    </row>
    <row r="310" spans="2:20" s="86" customFormat="1" x14ac:dyDescent="0.2">
      <c r="B310" s="111"/>
      <c r="C310" s="111"/>
      <c r="D310" s="192"/>
      <c r="E310" s="192"/>
      <c r="F310" s="192"/>
      <c r="G310" s="58"/>
      <c r="H310" s="111"/>
      <c r="I310" s="112"/>
      <c r="J310" s="112"/>
      <c r="K310" s="112"/>
      <c r="L310" s="112"/>
      <c r="M310" s="112"/>
      <c r="N310" s="112"/>
      <c r="O310" s="112"/>
      <c r="P310" s="113"/>
      <c r="Q310" s="114"/>
      <c r="R310" s="113"/>
      <c r="S310" s="114"/>
      <c r="T310" s="114"/>
    </row>
    <row r="311" spans="2:20" s="86" customFormat="1" x14ac:dyDescent="0.2">
      <c r="B311" s="111"/>
      <c r="C311" s="111"/>
      <c r="D311" s="192"/>
      <c r="E311" s="192"/>
      <c r="F311" s="192"/>
      <c r="G311" s="58"/>
      <c r="H311" s="111"/>
      <c r="I311" s="112"/>
      <c r="J311" s="112"/>
      <c r="K311" s="112"/>
      <c r="L311" s="112"/>
      <c r="M311" s="112"/>
      <c r="N311" s="112"/>
      <c r="O311" s="112"/>
      <c r="P311" s="113"/>
      <c r="Q311" s="114"/>
      <c r="R311" s="113"/>
      <c r="S311" s="114"/>
      <c r="T311" s="114"/>
    </row>
    <row r="312" spans="2:20" s="86" customFormat="1" x14ac:dyDescent="0.2">
      <c r="B312" s="111"/>
      <c r="C312" s="111"/>
      <c r="D312" s="192"/>
      <c r="E312" s="192"/>
      <c r="F312" s="192"/>
      <c r="G312" s="58"/>
      <c r="H312" s="111"/>
      <c r="I312" s="112"/>
      <c r="J312" s="112"/>
      <c r="K312" s="112"/>
      <c r="L312" s="112"/>
      <c r="M312" s="112"/>
      <c r="N312" s="112"/>
      <c r="O312" s="112"/>
      <c r="P312" s="113"/>
      <c r="Q312" s="114"/>
      <c r="R312" s="113"/>
      <c r="S312" s="114"/>
      <c r="T312" s="114"/>
    </row>
    <row r="313" spans="2:20" s="86" customFormat="1" x14ac:dyDescent="0.2">
      <c r="B313" s="111"/>
      <c r="C313" s="111"/>
      <c r="D313" s="192"/>
      <c r="E313" s="192"/>
      <c r="F313" s="192"/>
      <c r="G313" s="58"/>
      <c r="H313" s="111"/>
      <c r="I313" s="112"/>
      <c r="J313" s="112"/>
      <c r="K313" s="112"/>
      <c r="L313" s="112"/>
      <c r="M313" s="112"/>
      <c r="N313" s="112"/>
      <c r="O313" s="112"/>
      <c r="P313" s="113"/>
      <c r="Q313" s="114"/>
      <c r="R313" s="113"/>
      <c r="S313" s="114"/>
      <c r="T313" s="114"/>
    </row>
    <row r="314" spans="2:20" s="86" customFormat="1" x14ac:dyDescent="0.2">
      <c r="B314" s="111"/>
      <c r="C314" s="111"/>
      <c r="D314" s="192"/>
      <c r="E314" s="192"/>
      <c r="F314" s="192"/>
      <c r="G314" s="58"/>
      <c r="H314" s="111"/>
      <c r="I314" s="112"/>
      <c r="J314" s="112"/>
      <c r="K314" s="112"/>
      <c r="L314" s="112"/>
      <c r="M314" s="112"/>
      <c r="N314" s="112"/>
      <c r="O314" s="112"/>
      <c r="P314" s="113"/>
      <c r="Q314" s="114"/>
      <c r="R314" s="113"/>
      <c r="S314" s="114"/>
      <c r="T314" s="114"/>
    </row>
    <row r="315" spans="2:20" s="86" customFormat="1" x14ac:dyDescent="0.2">
      <c r="B315" s="111"/>
      <c r="C315" s="111"/>
      <c r="D315" s="192"/>
      <c r="E315" s="192"/>
      <c r="F315" s="192"/>
      <c r="G315" s="58"/>
      <c r="H315" s="111"/>
      <c r="I315" s="112"/>
      <c r="J315" s="112"/>
      <c r="K315" s="112"/>
      <c r="L315" s="112"/>
      <c r="M315" s="112"/>
      <c r="N315" s="112"/>
      <c r="O315" s="112"/>
      <c r="P315" s="113"/>
      <c r="Q315" s="114"/>
      <c r="R315" s="113"/>
      <c r="S315" s="114"/>
      <c r="T315" s="114"/>
    </row>
    <row r="316" spans="2:20" s="86" customFormat="1" x14ac:dyDescent="0.2">
      <c r="B316" s="111"/>
      <c r="C316" s="111"/>
      <c r="D316" s="192"/>
      <c r="E316" s="192"/>
      <c r="F316" s="192"/>
      <c r="G316" s="58"/>
      <c r="H316" s="111"/>
      <c r="I316" s="112"/>
      <c r="J316" s="112"/>
      <c r="K316" s="112"/>
      <c r="L316" s="112"/>
      <c r="M316" s="112"/>
      <c r="N316" s="112"/>
      <c r="O316" s="112"/>
      <c r="P316" s="113"/>
      <c r="Q316" s="114"/>
      <c r="R316" s="113"/>
      <c r="S316" s="114"/>
      <c r="T316" s="114"/>
    </row>
    <row r="317" spans="2:20" s="86" customFormat="1" x14ac:dyDescent="0.2">
      <c r="B317" s="111"/>
      <c r="C317" s="111"/>
      <c r="D317" s="192"/>
      <c r="E317" s="192"/>
      <c r="F317" s="192"/>
      <c r="G317" s="58"/>
      <c r="H317" s="111"/>
      <c r="I317" s="112"/>
      <c r="J317" s="112"/>
      <c r="K317" s="112"/>
      <c r="L317" s="112"/>
      <c r="M317" s="112"/>
      <c r="N317" s="112"/>
      <c r="O317" s="112"/>
      <c r="P317" s="113"/>
      <c r="Q317" s="114"/>
      <c r="R317" s="113"/>
      <c r="S317" s="114"/>
      <c r="T317" s="114"/>
    </row>
    <row r="318" spans="2:20" s="86" customFormat="1" x14ac:dyDescent="0.2">
      <c r="B318" s="111"/>
      <c r="C318" s="111"/>
      <c r="D318" s="192"/>
      <c r="E318" s="192"/>
      <c r="F318" s="192"/>
      <c r="G318" s="58"/>
      <c r="H318" s="111"/>
      <c r="I318" s="112"/>
      <c r="J318" s="112"/>
      <c r="K318" s="112"/>
      <c r="L318" s="112"/>
      <c r="M318" s="112"/>
      <c r="N318" s="112"/>
      <c r="O318" s="112"/>
      <c r="P318" s="113"/>
      <c r="Q318" s="114"/>
      <c r="R318" s="113"/>
      <c r="S318" s="114"/>
      <c r="T318" s="114"/>
    </row>
    <row r="319" spans="2:20" s="86" customFormat="1" x14ac:dyDescent="0.2">
      <c r="B319" s="111"/>
      <c r="C319" s="111"/>
      <c r="D319" s="192"/>
      <c r="E319" s="192"/>
      <c r="F319" s="192"/>
      <c r="G319" s="58"/>
      <c r="H319" s="111"/>
      <c r="I319" s="112"/>
      <c r="J319" s="112"/>
      <c r="K319" s="112"/>
      <c r="L319" s="112"/>
      <c r="M319" s="112"/>
      <c r="N319" s="112"/>
      <c r="O319" s="112"/>
      <c r="P319" s="113"/>
      <c r="Q319" s="114"/>
      <c r="R319" s="113"/>
      <c r="S319" s="114"/>
      <c r="T319" s="114"/>
    </row>
    <row r="320" spans="2:20" s="86" customFormat="1" x14ac:dyDescent="0.2">
      <c r="B320" s="111"/>
      <c r="C320" s="111"/>
      <c r="D320" s="192"/>
      <c r="E320" s="192"/>
      <c r="F320" s="192"/>
      <c r="G320" s="58"/>
      <c r="H320" s="111"/>
      <c r="I320" s="112"/>
      <c r="J320" s="112"/>
      <c r="K320" s="112"/>
      <c r="L320" s="112"/>
      <c r="M320" s="112"/>
      <c r="N320" s="112"/>
      <c r="O320" s="112"/>
      <c r="P320" s="113"/>
      <c r="Q320" s="114"/>
      <c r="R320" s="113"/>
      <c r="S320" s="114"/>
      <c r="T320" s="114"/>
    </row>
    <row r="321" spans="2:20" s="86" customFormat="1" x14ac:dyDescent="0.2">
      <c r="B321" s="111"/>
      <c r="C321" s="111"/>
      <c r="D321" s="192"/>
      <c r="E321" s="192"/>
      <c r="F321" s="192"/>
      <c r="G321" s="58"/>
      <c r="H321" s="111"/>
      <c r="I321" s="112"/>
      <c r="J321" s="112"/>
      <c r="K321" s="112"/>
      <c r="L321" s="112"/>
      <c r="M321" s="112"/>
      <c r="N321" s="112"/>
      <c r="O321" s="112"/>
      <c r="P321" s="113"/>
      <c r="Q321" s="114"/>
      <c r="R321" s="113"/>
      <c r="S321" s="114"/>
      <c r="T321" s="114"/>
    </row>
    <row r="322" spans="2:20" s="86" customFormat="1" x14ac:dyDescent="0.2">
      <c r="B322" s="111"/>
      <c r="C322" s="111"/>
      <c r="D322" s="192"/>
      <c r="E322" s="192"/>
      <c r="F322" s="192"/>
      <c r="G322" s="58"/>
      <c r="H322" s="111"/>
      <c r="I322" s="112"/>
      <c r="J322" s="112"/>
      <c r="K322" s="112"/>
      <c r="L322" s="112"/>
      <c r="M322" s="112"/>
      <c r="N322" s="112"/>
      <c r="O322" s="112"/>
      <c r="P322" s="113"/>
      <c r="Q322" s="114"/>
      <c r="R322" s="113"/>
      <c r="S322" s="114"/>
      <c r="T322" s="114"/>
    </row>
    <row r="323" spans="2:20" s="86" customFormat="1" x14ac:dyDescent="0.2">
      <c r="B323" s="111"/>
      <c r="C323" s="111"/>
      <c r="D323" s="192"/>
      <c r="E323" s="192"/>
      <c r="F323" s="192"/>
      <c r="G323" s="58"/>
      <c r="H323" s="111"/>
      <c r="I323" s="112"/>
      <c r="J323" s="112"/>
      <c r="K323" s="112"/>
      <c r="L323" s="112"/>
      <c r="M323" s="112"/>
      <c r="N323" s="112"/>
      <c r="O323" s="112"/>
      <c r="P323" s="113"/>
      <c r="Q323" s="114"/>
      <c r="R323" s="113"/>
      <c r="S323" s="114"/>
      <c r="T323" s="114"/>
    </row>
    <row r="324" spans="2:20" s="86" customFormat="1" x14ac:dyDescent="0.2">
      <c r="B324" s="111"/>
      <c r="C324" s="111"/>
      <c r="D324" s="192"/>
      <c r="E324" s="192"/>
      <c r="F324" s="192"/>
      <c r="G324" s="58"/>
      <c r="H324" s="111"/>
      <c r="I324" s="112"/>
      <c r="J324" s="112"/>
      <c r="K324" s="112"/>
      <c r="L324" s="112"/>
      <c r="M324" s="112"/>
      <c r="N324" s="112"/>
      <c r="O324" s="112"/>
      <c r="P324" s="113"/>
      <c r="Q324" s="114"/>
      <c r="R324" s="113"/>
      <c r="S324" s="114"/>
      <c r="T324" s="114"/>
    </row>
    <row r="325" spans="2:20" s="86" customFormat="1" x14ac:dyDescent="0.2">
      <c r="B325" s="111"/>
      <c r="C325" s="111"/>
      <c r="D325" s="192"/>
      <c r="E325" s="192"/>
      <c r="F325" s="192"/>
      <c r="G325" s="58"/>
      <c r="H325" s="111"/>
      <c r="I325" s="112"/>
      <c r="J325" s="112"/>
      <c r="K325" s="112"/>
      <c r="L325" s="112"/>
      <c r="M325" s="112"/>
      <c r="N325" s="112"/>
      <c r="O325" s="112"/>
      <c r="P325" s="113"/>
      <c r="Q325" s="114"/>
      <c r="R325" s="113"/>
      <c r="S325" s="114"/>
      <c r="T325" s="114"/>
    </row>
    <row r="326" spans="2:20" s="86" customFormat="1" x14ac:dyDescent="0.2">
      <c r="B326" s="111"/>
      <c r="C326" s="111"/>
      <c r="D326" s="192"/>
      <c r="E326" s="192"/>
      <c r="F326" s="192"/>
      <c r="G326" s="58"/>
      <c r="H326" s="111"/>
      <c r="I326" s="112"/>
      <c r="J326" s="112"/>
      <c r="K326" s="112"/>
      <c r="L326" s="112"/>
      <c r="M326" s="112"/>
      <c r="N326" s="112"/>
      <c r="O326" s="112"/>
      <c r="P326" s="113"/>
      <c r="Q326" s="114"/>
      <c r="R326" s="113"/>
      <c r="S326" s="114"/>
      <c r="T326" s="114"/>
    </row>
    <row r="327" spans="2:20" s="86" customFormat="1" x14ac:dyDescent="0.2">
      <c r="B327" s="111"/>
      <c r="C327" s="111"/>
      <c r="D327" s="192"/>
      <c r="E327" s="192"/>
      <c r="F327" s="192"/>
      <c r="G327" s="58"/>
      <c r="H327" s="111"/>
      <c r="I327" s="112"/>
      <c r="J327" s="112"/>
      <c r="K327" s="112"/>
      <c r="L327" s="112"/>
      <c r="M327" s="112"/>
      <c r="N327" s="112"/>
      <c r="O327" s="112"/>
      <c r="P327" s="113"/>
      <c r="Q327" s="114"/>
      <c r="R327" s="113"/>
      <c r="S327" s="114"/>
      <c r="T327" s="114"/>
    </row>
    <row r="328" spans="2:20" s="86" customFormat="1" x14ac:dyDescent="0.2">
      <c r="B328" s="111"/>
      <c r="C328" s="111"/>
      <c r="D328" s="192"/>
      <c r="E328" s="192"/>
      <c r="F328" s="192"/>
      <c r="G328" s="58"/>
      <c r="H328" s="111"/>
      <c r="I328" s="112"/>
      <c r="J328" s="112"/>
      <c r="K328" s="112"/>
      <c r="L328" s="112"/>
      <c r="M328" s="112"/>
      <c r="N328" s="112"/>
      <c r="O328" s="112"/>
      <c r="P328" s="113"/>
      <c r="Q328" s="114"/>
      <c r="R328" s="113"/>
      <c r="S328" s="114"/>
      <c r="T328" s="114"/>
    </row>
    <row r="329" spans="2:20" s="86" customFormat="1" x14ac:dyDescent="0.2">
      <c r="B329" s="111"/>
      <c r="C329" s="111"/>
      <c r="D329" s="192"/>
      <c r="E329" s="192"/>
      <c r="F329" s="192"/>
      <c r="G329" s="58"/>
      <c r="H329" s="111"/>
      <c r="I329" s="112"/>
      <c r="J329" s="112"/>
      <c r="K329" s="112"/>
      <c r="L329" s="112"/>
      <c r="M329" s="112"/>
      <c r="N329" s="112"/>
      <c r="O329" s="112"/>
      <c r="P329" s="113"/>
      <c r="Q329" s="114"/>
      <c r="R329" s="113"/>
      <c r="S329" s="114"/>
      <c r="T329" s="114"/>
    </row>
    <row r="330" spans="2:20" s="86" customFormat="1" x14ac:dyDescent="0.2">
      <c r="B330" s="111"/>
      <c r="C330" s="111"/>
      <c r="D330" s="192"/>
      <c r="E330" s="192"/>
      <c r="F330" s="192"/>
      <c r="G330" s="58"/>
      <c r="H330" s="111"/>
      <c r="I330" s="112"/>
      <c r="J330" s="112"/>
      <c r="K330" s="112"/>
      <c r="L330" s="112"/>
      <c r="M330" s="112"/>
      <c r="N330" s="112"/>
      <c r="O330" s="112"/>
      <c r="P330" s="113"/>
      <c r="Q330" s="114"/>
      <c r="R330" s="113"/>
      <c r="S330" s="114"/>
      <c r="T330" s="114"/>
    </row>
    <row r="331" spans="2:20" s="86" customFormat="1" x14ac:dyDescent="0.2">
      <c r="B331" s="111"/>
      <c r="C331" s="111"/>
      <c r="D331" s="192"/>
      <c r="E331" s="192"/>
      <c r="F331" s="192"/>
      <c r="G331" s="58"/>
      <c r="H331" s="111"/>
      <c r="I331" s="112"/>
      <c r="J331" s="112"/>
      <c r="K331" s="112"/>
      <c r="L331" s="112"/>
      <c r="M331" s="112"/>
      <c r="N331" s="112"/>
      <c r="O331" s="112"/>
      <c r="P331" s="113"/>
      <c r="Q331" s="114"/>
      <c r="R331" s="113"/>
      <c r="S331" s="114"/>
      <c r="T331" s="114"/>
    </row>
    <row r="332" spans="2:20" s="86" customFormat="1" x14ac:dyDescent="0.2">
      <c r="B332" s="111"/>
      <c r="C332" s="111"/>
      <c r="D332" s="192"/>
      <c r="E332" s="192"/>
      <c r="F332" s="192"/>
      <c r="G332" s="58"/>
      <c r="H332" s="111"/>
      <c r="I332" s="112"/>
      <c r="J332" s="112"/>
      <c r="K332" s="112"/>
      <c r="L332" s="112"/>
      <c r="M332" s="112"/>
      <c r="N332" s="112"/>
      <c r="O332" s="112"/>
      <c r="P332" s="113"/>
      <c r="Q332" s="114"/>
      <c r="R332" s="113"/>
      <c r="S332" s="114"/>
      <c r="T332" s="114"/>
    </row>
    <row r="333" spans="2:20" s="86" customFormat="1" x14ac:dyDescent="0.2">
      <c r="B333" s="111"/>
      <c r="C333" s="111"/>
      <c r="D333" s="192"/>
      <c r="E333" s="192"/>
      <c r="F333" s="192"/>
      <c r="G333" s="58"/>
      <c r="H333" s="111"/>
      <c r="I333" s="112"/>
      <c r="J333" s="112"/>
      <c r="K333" s="112"/>
      <c r="L333" s="112"/>
      <c r="M333" s="112"/>
      <c r="N333" s="112"/>
      <c r="O333" s="112"/>
      <c r="P333" s="113"/>
      <c r="Q333" s="114"/>
      <c r="R333" s="113"/>
      <c r="S333" s="114"/>
      <c r="T333" s="114"/>
    </row>
    <row r="334" spans="2:20" s="86" customFormat="1" x14ac:dyDescent="0.2">
      <c r="B334" s="111"/>
      <c r="C334" s="111"/>
      <c r="D334" s="192"/>
      <c r="E334" s="192"/>
      <c r="F334" s="192"/>
      <c r="G334" s="58"/>
      <c r="H334" s="111"/>
      <c r="I334" s="112"/>
      <c r="J334" s="112"/>
      <c r="K334" s="112"/>
      <c r="L334" s="112"/>
      <c r="M334" s="112"/>
      <c r="N334" s="112"/>
      <c r="O334" s="112"/>
      <c r="P334" s="113"/>
      <c r="Q334" s="114"/>
      <c r="R334" s="113"/>
      <c r="S334" s="114"/>
      <c r="T334" s="114"/>
    </row>
    <row r="335" spans="2:20" s="86" customFormat="1" x14ac:dyDescent="0.2">
      <c r="B335" s="111"/>
      <c r="C335" s="111"/>
      <c r="D335" s="192"/>
      <c r="E335" s="192"/>
      <c r="F335" s="192"/>
      <c r="G335" s="58"/>
      <c r="H335" s="111"/>
      <c r="I335" s="112"/>
      <c r="J335" s="112"/>
      <c r="K335" s="112"/>
      <c r="L335" s="112"/>
      <c r="M335" s="112"/>
      <c r="N335" s="112"/>
      <c r="O335" s="112"/>
      <c r="P335" s="113"/>
      <c r="Q335" s="114"/>
      <c r="R335" s="113"/>
      <c r="S335" s="114"/>
      <c r="T335" s="114"/>
    </row>
    <row r="336" spans="2:20" s="86" customFormat="1" x14ac:dyDescent="0.2">
      <c r="B336" s="111"/>
      <c r="C336" s="111"/>
      <c r="D336" s="192"/>
      <c r="E336" s="192"/>
      <c r="F336" s="192"/>
      <c r="G336" s="58"/>
      <c r="H336" s="111"/>
      <c r="I336" s="112"/>
      <c r="J336" s="112"/>
      <c r="K336" s="112"/>
      <c r="L336" s="112"/>
      <c r="M336" s="112"/>
      <c r="N336" s="112"/>
      <c r="O336" s="112"/>
      <c r="P336" s="113"/>
      <c r="Q336" s="114"/>
      <c r="R336" s="113"/>
      <c r="S336" s="114"/>
      <c r="T336" s="114"/>
    </row>
    <row r="337" spans="2:20" s="86" customFormat="1" x14ac:dyDescent="0.2">
      <c r="B337" s="111"/>
      <c r="C337" s="111"/>
      <c r="D337" s="192"/>
      <c r="E337" s="192"/>
      <c r="F337" s="192"/>
      <c r="G337" s="58"/>
      <c r="H337" s="111"/>
      <c r="I337" s="112"/>
      <c r="J337" s="112"/>
      <c r="K337" s="112"/>
      <c r="L337" s="112"/>
      <c r="M337" s="112"/>
      <c r="N337" s="112"/>
      <c r="O337" s="112"/>
      <c r="P337" s="113"/>
      <c r="Q337" s="114"/>
      <c r="R337" s="113"/>
      <c r="S337" s="114"/>
      <c r="T337" s="114"/>
    </row>
    <row r="338" spans="2:20" s="86" customFormat="1" x14ac:dyDescent="0.2">
      <c r="B338" s="111"/>
      <c r="C338" s="111"/>
      <c r="D338" s="192"/>
      <c r="E338" s="192"/>
      <c r="F338" s="192"/>
      <c r="G338" s="58"/>
      <c r="H338" s="111"/>
      <c r="I338" s="112"/>
      <c r="J338" s="112"/>
      <c r="K338" s="112"/>
      <c r="L338" s="112"/>
      <c r="M338" s="112"/>
      <c r="N338" s="112"/>
      <c r="O338" s="112"/>
      <c r="P338" s="113"/>
      <c r="Q338" s="114"/>
      <c r="R338" s="113"/>
      <c r="S338" s="114"/>
      <c r="T338" s="114"/>
    </row>
    <row r="339" spans="2:20" s="86" customFormat="1" x14ac:dyDescent="0.2">
      <c r="B339" s="111"/>
      <c r="C339" s="111"/>
      <c r="D339" s="192"/>
      <c r="E339" s="192"/>
      <c r="F339" s="192"/>
      <c r="G339" s="58"/>
      <c r="H339" s="111"/>
      <c r="I339" s="112"/>
      <c r="J339" s="112"/>
      <c r="K339" s="112"/>
      <c r="L339" s="112"/>
      <c r="M339" s="112"/>
      <c r="N339" s="112"/>
      <c r="O339" s="112"/>
      <c r="P339" s="113"/>
      <c r="Q339" s="114"/>
      <c r="R339" s="113"/>
      <c r="S339" s="114"/>
      <c r="T339" s="114"/>
    </row>
    <row r="340" spans="2:20" s="86" customFormat="1" x14ac:dyDescent="0.2">
      <c r="B340" s="111"/>
      <c r="C340" s="111"/>
      <c r="D340" s="192"/>
      <c r="E340" s="192"/>
      <c r="F340" s="192"/>
      <c r="G340" s="58"/>
      <c r="H340" s="111"/>
      <c r="I340" s="112"/>
      <c r="J340" s="112"/>
      <c r="K340" s="112"/>
      <c r="L340" s="112"/>
      <c r="M340" s="112"/>
      <c r="N340" s="112"/>
      <c r="O340" s="112"/>
      <c r="P340" s="113"/>
      <c r="Q340" s="114"/>
      <c r="R340" s="113"/>
      <c r="S340" s="114"/>
      <c r="T340" s="114"/>
    </row>
    <row r="341" spans="2:20" s="86" customFormat="1" x14ac:dyDescent="0.2">
      <c r="B341" s="111"/>
      <c r="C341" s="111"/>
      <c r="D341" s="192"/>
      <c r="E341" s="192"/>
      <c r="F341" s="192"/>
      <c r="G341" s="58"/>
      <c r="H341" s="111"/>
      <c r="I341" s="112"/>
      <c r="J341" s="112"/>
      <c r="K341" s="112"/>
      <c r="L341" s="112"/>
      <c r="M341" s="112"/>
      <c r="N341" s="112"/>
      <c r="O341" s="112"/>
      <c r="P341" s="113"/>
      <c r="Q341" s="114"/>
      <c r="R341" s="113"/>
      <c r="S341" s="114"/>
      <c r="T341" s="114"/>
    </row>
    <row r="342" spans="2:20" s="86" customFormat="1" x14ac:dyDescent="0.2">
      <c r="B342" s="111"/>
      <c r="C342" s="111"/>
      <c r="D342" s="192"/>
      <c r="E342" s="192"/>
      <c r="F342" s="192"/>
      <c r="G342" s="58"/>
      <c r="H342" s="111"/>
      <c r="I342" s="112"/>
      <c r="J342" s="112"/>
      <c r="K342" s="112"/>
      <c r="L342" s="112"/>
      <c r="M342" s="112"/>
      <c r="N342" s="112"/>
      <c r="O342" s="112"/>
      <c r="P342" s="113"/>
      <c r="Q342" s="114"/>
      <c r="R342" s="113"/>
      <c r="S342" s="114"/>
      <c r="T342" s="114"/>
    </row>
    <row r="343" spans="2:20" s="86" customFormat="1" x14ac:dyDescent="0.2">
      <c r="B343" s="111"/>
      <c r="C343" s="111"/>
      <c r="D343" s="192"/>
      <c r="E343" s="192"/>
      <c r="F343" s="192"/>
      <c r="G343" s="58"/>
      <c r="H343" s="111"/>
      <c r="I343" s="112"/>
      <c r="J343" s="112"/>
      <c r="K343" s="112"/>
      <c r="L343" s="112"/>
      <c r="M343" s="112"/>
      <c r="N343" s="112"/>
      <c r="O343" s="112"/>
      <c r="P343" s="113"/>
      <c r="Q343" s="114"/>
      <c r="R343" s="113"/>
      <c r="S343" s="114"/>
      <c r="T343" s="114"/>
    </row>
    <row r="344" spans="2:20" s="86" customFormat="1" x14ac:dyDescent="0.2">
      <c r="B344" s="111"/>
      <c r="C344" s="111"/>
      <c r="D344" s="192"/>
      <c r="E344" s="192"/>
      <c r="F344" s="192"/>
      <c r="G344" s="58"/>
      <c r="H344" s="111"/>
      <c r="I344" s="112"/>
      <c r="J344" s="112"/>
      <c r="K344" s="112"/>
      <c r="L344" s="112"/>
      <c r="M344" s="112"/>
      <c r="N344" s="112"/>
      <c r="O344" s="112"/>
      <c r="P344" s="113"/>
      <c r="Q344" s="114"/>
      <c r="R344" s="113"/>
      <c r="S344" s="114"/>
      <c r="T344" s="114"/>
    </row>
    <row r="345" spans="2:20" s="86" customFormat="1" x14ac:dyDescent="0.2">
      <c r="B345" s="111"/>
      <c r="C345" s="111"/>
      <c r="D345" s="192"/>
      <c r="E345" s="192"/>
      <c r="F345" s="192"/>
      <c r="G345" s="58"/>
      <c r="H345" s="111"/>
      <c r="I345" s="112"/>
      <c r="J345" s="112"/>
      <c r="K345" s="112"/>
      <c r="L345" s="112"/>
      <c r="M345" s="112"/>
      <c r="N345" s="112"/>
      <c r="O345" s="112"/>
      <c r="P345" s="113"/>
      <c r="Q345" s="114"/>
      <c r="R345" s="113"/>
      <c r="S345" s="114"/>
      <c r="T345" s="114"/>
    </row>
    <row r="346" spans="2:20" s="86" customFormat="1" x14ac:dyDescent="0.2">
      <c r="B346" s="111"/>
      <c r="C346" s="111"/>
      <c r="D346" s="192"/>
      <c r="E346" s="192"/>
      <c r="F346" s="192"/>
      <c r="G346" s="58"/>
      <c r="H346" s="111"/>
      <c r="I346" s="112"/>
      <c r="J346" s="112"/>
      <c r="K346" s="112"/>
      <c r="L346" s="112"/>
      <c r="M346" s="112"/>
      <c r="N346" s="112"/>
      <c r="O346" s="112"/>
      <c r="P346" s="113"/>
      <c r="Q346" s="114"/>
      <c r="R346" s="113"/>
      <c r="S346" s="114"/>
      <c r="T346" s="114"/>
    </row>
    <row r="347" spans="2:20" s="86" customFormat="1" x14ac:dyDescent="0.2">
      <c r="B347" s="111"/>
      <c r="C347" s="111"/>
      <c r="D347" s="192"/>
      <c r="E347" s="192"/>
      <c r="F347" s="192"/>
      <c r="G347" s="58"/>
      <c r="H347" s="111"/>
      <c r="I347" s="112"/>
      <c r="J347" s="112"/>
      <c r="K347" s="112"/>
      <c r="L347" s="112"/>
      <c r="M347" s="112"/>
      <c r="N347" s="112"/>
      <c r="O347" s="112"/>
      <c r="P347" s="113"/>
      <c r="Q347" s="114"/>
      <c r="R347" s="113"/>
      <c r="S347" s="114"/>
      <c r="T347" s="114"/>
    </row>
    <row r="348" spans="2:20" s="86" customFormat="1" x14ac:dyDescent="0.2">
      <c r="B348" s="111"/>
      <c r="C348" s="111"/>
      <c r="D348" s="192"/>
      <c r="E348" s="192"/>
      <c r="F348" s="192"/>
      <c r="G348" s="58"/>
      <c r="H348" s="111"/>
      <c r="I348" s="112"/>
      <c r="J348" s="112"/>
      <c r="K348" s="112"/>
      <c r="L348" s="112"/>
      <c r="M348" s="112"/>
      <c r="N348" s="112"/>
      <c r="O348" s="112"/>
      <c r="P348" s="113"/>
      <c r="Q348" s="114"/>
      <c r="R348" s="113"/>
      <c r="S348" s="114"/>
      <c r="T348" s="114"/>
    </row>
    <row r="349" spans="2:20" s="86" customFormat="1" x14ac:dyDescent="0.2">
      <c r="B349" s="111"/>
      <c r="C349" s="111"/>
      <c r="D349" s="192"/>
      <c r="E349" s="192"/>
      <c r="F349" s="192"/>
      <c r="G349" s="58"/>
      <c r="H349" s="111"/>
      <c r="I349" s="112"/>
      <c r="J349" s="112"/>
      <c r="K349" s="112"/>
      <c r="L349" s="112"/>
      <c r="M349" s="112"/>
      <c r="N349" s="112"/>
      <c r="O349" s="112"/>
      <c r="P349" s="113"/>
      <c r="Q349" s="114"/>
      <c r="R349" s="113"/>
      <c r="S349" s="114"/>
      <c r="T349" s="114"/>
    </row>
    <row r="350" spans="2:20" s="86" customFormat="1" x14ac:dyDescent="0.2">
      <c r="B350" s="111"/>
      <c r="C350" s="111"/>
      <c r="D350" s="192"/>
      <c r="E350" s="192"/>
      <c r="F350" s="192"/>
      <c r="G350" s="58"/>
      <c r="H350" s="111"/>
      <c r="I350" s="112"/>
      <c r="J350" s="112"/>
      <c r="K350" s="112"/>
      <c r="L350" s="112"/>
      <c r="M350" s="112"/>
      <c r="N350" s="112"/>
      <c r="O350" s="112"/>
      <c r="P350" s="113"/>
      <c r="Q350" s="114"/>
      <c r="R350" s="113"/>
      <c r="S350" s="114"/>
      <c r="T350" s="114"/>
    </row>
    <row r="351" spans="2:20" s="86" customFormat="1" x14ac:dyDescent="0.2">
      <c r="B351" s="111"/>
      <c r="C351" s="111"/>
      <c r="D351" s="192"/>
      <c r="E351" s="192"/>
      <c r="F351" s="192"/>
      <c r="G351" s="58"/>
      <c r="H351" s="111"/>
      <c r="I351" s="112"/>
      <c r="J351" s="112"/>
      <c r="K351" s="112"/>
      <c r="L351" s="112"/>
      <c r="M351" s="112"/>
      <c r="N351" s="112"/>
      <c r="O351" s="112"/>
      <c r="P351" s="113"/>
      <c r="Q351" s="114"/>
      <c r="R351" s="113"/>
      <c r="S351" s="114"/>
      <c r="T351" s="114"/>
    </row>
    <row r="352" spans="2:20" s="86" customFormat="1" x14ac:dyDescent="0.2">
      <c r="B352" s="111"/>
      <c r="C352" s="111"/>
      <c r="D352" s="192"/>
      <c r="E352" s="192"/>
      <c r="F352" s="192"/>
      <c r="G352" s="58"/>
      <c r="H352" s="111"/>
      <c r="I352" s="112"/>
      <c r="J352" s="112"/>
      <c r="K352" s="112"/>
      <c r="L352" s="112"/>
      <c r="M352" s="112"/>
      <c r="N352" s="112"/>
      <c r="O352" s="112"/>
      <c r="P352" s="113"/>
      <c r="Q352" s="114"/>
      <c r="R352" s="113"/>
      <c r="S352" s="114"/>
      <c r="T352" s="114"/>
    </row>
    <row r="353" spans="2:20" s="86" customFormat="1" x14ac:dyDescent="0.2">
      <c r="B353" s="111"/>
      <c r="C353" s="111"/>
      <c r="D353" s="192"/>
      <c r="E353" s="192"/>
      <c r="F353" s="192"/>
      <c r="G353" s="58"/>
      <c r="H353" s="111"/>
      <c r="I353" s="112"/>
      <c r="J353" s="112"/>
      <c r="K353" s="112"/>
      <c r="L353" s="112"/>
      <c r="M353" s="112"/>
      <c r="N353" s="112"/>
      <c r="O353" s="112"/>
      <c r="P353" s="113"/>
      <c r="Q353" s="114"/>
      <c r="R353" s="113"/>
      <c r="S353" s="114"/>
      <c r="T353" s="114"/>
    </row>
  </sheetData>
  <mergeCells count="192">
    <mergeCell ref="H8:J8"/>
    <mergeCell ref="H22:J22"/>
    <mergeCell ref="H23:J23"/>
    <mergeCell ref="H9:J9"/>
    <mergeCell ref="H10:J10"/>
    <mergeCell ref="H11:J11"/>
    <mergeCell ref="H44:J44"/>
    <mergeCell ref="H33:J33"/>
    <mergeCell ref="H34:J34"/>
    <mergeCell ref="I36:J36"/>
    <mergeCell ref="H32:J32"/>
    <mergeCell ref="H20:J20"/>
    <mergeCell ref="H21:J21"/>
    <mergeCell ref="H35:J35"/>
    <mergeCell ref="B49:H49"/>
    <mergeCell ref="B50:B51"/>
    <mergeCell ref="C50:G51"/>
    <mergeCell ref="H50:J51"/>
    <mergeCell ref="H67:J67"/>
    <mergeCell ref="H56:J56"/>
    <mergeCell ref="H57:J57"/>
    <mergeCell ref="H58:J58"/>
    <mergeCell ref="H59:J59"/>
    <mergeCell ref="H55:J55"/>
    <mergeCell ref="I60:J60"/>
    <mergeCell ref="B61:H61"/>
    <mergeCell ref="B62:B63"/>
    <mergeCell ref="C62:G63"/>
    <mergeCell ref="H62:J63"/>
    <mergeCell ref="N2:S2"/>
    <mergeCell ref="T2:T3"/>
    <mergeCell ref="H4:J4"/>
    <mergeCell ref="H5:J5"/>
    <mergeCell ref="H6:J6"/>
    <mergeCell ref="H7:J7"/>
    <mergeCell ref="B1:H1"/>
    <mergeCell ref="B2:B3"/>
    <mergeCell ref="C2:G3"/>
    <mergeCell ref="H2:J3"/>
    <mergeCell ref="K2:M2"/>
    <mergeCell ref="N14:S14"/>
    <mergeCell ref="T14:T15"/>
    <mergeCell ref="H16:J16"/>
    <mergeCell ref="H17:J17"/>
    <mergeCell ref="H18:J18"/>
    <mergeCell ref="H19:J19"/>
    <mergeCell ref="I12:J12"/>
    <mergeCell ref="B13:H13"/>
    <mergeCell ref="B14:B15"/>
    <mergeCell ref="C14:G15"/>
    <mergeCell ref="H14:J15"/>
    <mergeCell ref="K14:M14"/>
    <mergeCell ref="N26:S26"/>
    <mergeCell ref="T26:T27"/>
    <mergeCell ref="H28:J28"/>
    <mergeCell ref="H29:J29"/>
    <mergeCell ref="H30:J30"/>
    <mergeCell ref="H31:J31"/>
    <mergeCell ref="I24:J24"/>
    <mergeCell ref="B25:H25"/>
    <mergeCell ref="B26:B27"/>
    <mergeCell ref="C26:G27"/>
    <mergeCell ref="H26:J27"/>
    <mergeCell ref="K26:M26"/>
    <mergeCell ref="T38:T39"/>
    <mergeCell ref="H40:J40"/>
    <mergeCell ref="H41:J41"/>
    <mergeCell ref="H42:J42"/>
    <mergeCell ref="H43:J43"/>
    <mergeCell ref="I48:J48"/>
    <mergeCell ref="B37:H37"/>
    <mergeCell ref="B38:B39"/>
    <mergeCell ref="C38:G39"/>
    <mergeCell ref="H38:J39"/>
    <mergeCell ref="K38:M38"/>
    <mergeCell ref="N38:S38"/>
    <mergeCell ref="H45:J45"/>
    <mergeCell ref="H46:J46"/>
    <mergeCell ref="H47:J47"/>
    <mergeCell ref="K50:M50"/>
    <mergeCell ref="N50:S50"/>
    <mergeCell ref="T50:T51"/>
    <mergeCell ref="H52:J52"/>
    <mergeCell ref="H53:J53"/>
    <mergeCell ref="H54:J54"/>
    <mergeCell ref="B73:H73"/>
    <mergeCell ref="B74:B75"/>
    <mergeCell ref="C74:G75"/>
    <mergeCell ref="H74:J75"/>
    <mergeCell ref="K74:M74"/>
    <mergeCell ref="N74:S74"/>
    <mergeCell ref="K62:M62"/>
    <mergeCell ref="N62:S62"/>
    <mergeCell ref="T62:T63"/>
    <mergeCell ref="H64:J64"/>
    <mergeCell ref="H65:J65"/>
    <mergeCell ref="H66:J66"/>
    <mergeCell ref="I72:J72"/>
    <mergeCell ref="H69:J69"/>
    <mergeCell ref="H70:J70"/>
    <mergeCell ref="H71:J71"/>
    <mergeCell ref="H68:J68"/>
    <mergeCell ref="B85:H85"/>
    <mergeCell ref="B86:B87"/>
    <mergeCell ref="C86:G87"/>
    <mergeCell ref="H86:J87"/>
    <mergeCell ref="K86:M86"/>
    <mergeCell ref="N86:S86"/>
    <mergeCell ref="T74:T75"/>
    <mergeCell ref="H76:J76"/>
    <mergeCell ref="H77:J77"/>
    <mergeCell ref="H78:J78"/>
    <mergeCell ref="H79:J79"/>
    <mergeCell ref="I84:J84"/>
    <mergeCell ref="H83:J83"/>
    <mergeCell ref="H80:J80"/>
    <mergeCell ref="H81:J81"/>
    <mergeCell ref="H82:J82"/>
    <mergeCell ref="B97:H97"/>
    <mergeCell ref="B98:B99"/>
    <mergeCell ref="C98:G99"/>
    <mergeCell ref="H98:J99"/>
    <mergeCell ref="K98:M98"/>
    <mergeCell ref="N98:S98"/>
    <mergeCell ref="T86:T87"/>
    <mergeCell ref="H88:J88"/>
    <mergeCell ref="H89:J89"/>
    <mergeCell ref="H90:J90"/>
    <mergeCell ref="H91:J91"/>
    <mergeCell ref="I96:J96"/>
    <mergeCell ref="H92:J92"/>
    <mergeCell ref="H93:J93"/>
    <mergeCell ref="H94:J94"/>
    <mergeCell ref="H95:J95"/>
    <mergeCell ref="N110:S110"/>
    <mergeCell ref="T110:T111"/>
    <mergeCell ref="H112:J112"/>
    <mergeCell ref="T98:T99"/>
    <mergeCell ref="H100:J100"/>
    <mergeCell ref="H101:J101"/>
    <mergeCell ref="H102:J102"/>
    <mergeCell ref="H103:J103"/>
    <mergeCell ref="I108:J108"/>
    <mergeCell ref="B109:H109"/>
    <mergeCell ref="B110:B111"/>
    <mergeCell ref="H107:J107"/>
    <mergeCell ref="H104:J104"/>
    <mergeCell ref="H105:J105"/>
    <mergeCell ref="H106:J106"/>
    <mergeCell ref="H113:J113"/>
    <mergeCell ref="H114:J114"/>
    <mergeCell ref="H115:J115"/>
    <mergeCell ref="H116:J116"/>
    <mergeCell ref="H117:J117"/>
    <mergeCell ref="H118:J118"/>
    <mergeCell ref="C110:G111"/>
    <mergeCell ref="H110:J111"/>
    <mergeCell ref="K110:M110"/>
    <mergeCell ref="K122:M122"/>
    <mergeCell ref="N122:S122"/>
    <mergeCell ref="T122:T123"/>
    <mergeCell ref="H124:J124"/>
    <mergeCell ref="H125:J125"/>
    <mergeCell ref="H126:J126"/>
    <mergeCell ref="H119:J119"/>
    <mergeCell ref="I120:J120"/>
    <mergeCell ref="B121:H121"/>
    <mergeCell ref="B122:B123"/>
    <mergeCell ref="C122:G123"/>
    <mergeCell ref="H122:J123"/>
    <mergeCell ref="B133:H133"/>
    <mergeCell ref="B134:B135"/>
    <mergeCell ref="C134:G135"/>
    <mergeCell ref="H134:J135"/>
    <mergeCell ref="K134:M134"/>
    <mergeCell ref="N134:S134"/>
    <mergeCell ref="H127:J127"/>
    <mergeCell ref="H128:J128"/>
    <mergeCell ref="H129:J129"/>
    <mergeCell ref="H130:J130"/>
    <mergeCell ref="H131:J131"/>
    <mergeCell ref="I132:J132"/>
    <mergeCell ref="H141:J141"/>
    <mergeCell ref="H142:J142"/>
    <mergeCell ref="H143:J143"/>
    <mergeCell ref="I144:J144"/>
    <mergeCell ref="T134:T135"/>
    <mergeCell ref="H136:J136"/>
    <mergeCell ref="H137:J137"/>
    <mergeCell ref="H138:J138"/>
    <mergeCell ref="H139:J139"/>
    <mergeCell ref="H140:J140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3" tint="0.39997558519241921"/>
  </sheetPr>
  <dimension ref="A1:K144"/>
  <sheetViews>
    <sheetView workbookViewId="0">
      <selection activeCell="A22" sqref="A22"/>
    </sheetView>
  </sheetViews>
  <sheetFormatPr baseColWidth="10" defaultRowHeight="12.75" x14ac:dyDescent="0.2"/>
  <cols>
    <col min="1" max="1" width="12.85546875" customWidth="1"/>
    <col min="8" max="8" width="14.85546875" customWidth="1"/>
  </cols>
  <sheetData>
    <row r="1" spans="1:11" ht="27" x14ac:dyDescent="0.35">
      <c r="A1" s="391" t="s">
        <v>65</v>
      </c>
      <c r="B1" s="392"/>
      <c r="C1" s="392"/>
      <c r="D1" s="87"/>
      <c r="E1" s="87"/>
      <c r="F1" s="87"/>
      <c r="G1" s="87"/>
      <c r="H1" s="87"/>
      <c r="I1" s="87"/>
      <c r="J1" s="88"/>
      <c r="K1" s="91"/>
    </row>
    <row r="2" spans="1:11" x14ac:dyDescent="0.2">
      <c r="A2" s="380" t="s">
        <v>0</v>
      </c>
      <c r="B2" s="382" t="s">
        <v>91</v>
      </c>
      <c r="C2" s="383"/>
      <c r="D2" s="384"/>
      <c r="E2" s="397" t="s">
        <v>92</v>
      </c>
      <c r="F2" s="398"/>
      <c r="G2" s="398"/>
      <c r="H2" s="399"/>
      <c r="I2" s="397" t="s">
        <v>93</v>
      </c>
      <c r="J2" s="398" t="s">
        <v>94</v>
      </c>
      <c r="K2" s="376" t="s">
        <v>64</v>
      </c>
    </row>
    <row r="3" spans="1:11" x14ac:dyDescent="0.2">
      <c r="A3" s="381"/>
      <c r="B3" s="385"/>
      <c r="C3" s="386"/>
      <c r="D3" s="387"/>
      <c r="E3" s="400"/>
      <c r="F3" s="401"/>
      <c r="G3" s="401"/>
      <c r="H3" s="402"/>
      <c r="I3" s="400"/>
      <c r="J3" s="401"/>
      <c r="K3" s="377"/>
    </row>
    <row r="4" spans="1:11" x14ac:dyDescent="0.2">
      <c r="A4" s="94"/>
      <c r="B4" s="368"/>
      <c r="C4" s="369"/>
      <c r="D4" s="370"/>
      <c r="E4" s="403"/>
      <c r="F4" s="404"/>
      <c r="G4" s="404"/>
      <c r="H4" s="405"/>
      <c r="I4" s="95"/>
      <c r="J4" s="95"/>
      <c r="K4" s="96" t="str">
        <f>IF(I4&lt;&gt;0,I4*J4,"")</f>
        <v/>
      </c>
    </row>
    <row r="5" spans="1:11" x14ac:dyDescent="0.2">
      <c r="A5" s="94"/>
      <c r="B5" s="368"/>
      <c r="C5" s="369"/>
      <c r="D5" s="370"/>
      <c r="E5" s="403"/>
      <c r="F5" s="404"/>
      <c r="G5" s="404"/>
      <c r="H5" s="405"/>
      <c r="I5" s="95"/>
      <c r="J5" s="95"/>
      <c r="K5" s="96" t="str">
        <f t="shared" ref="K5:K11" si="0">IF(I5&lt;&gt;0,I5*J5,"")</f>
        <v/>
      </c>
    </row>
    <row r="6" spans="1:11" x14ac:dyDescent="0.2">
      <c r="A6" s="94"/>
      <c r="B6" s="368"/>
      <c r="C6" s="369"/>
      <c r="D6" s="370"/>
      <c r="E6" s="403"/>
      <c r="F6" s="404"/>
      <c r="G6" s="404"/>
      <c r="H6" s="405"/>
      <c r="I6" s="95"/>
      <c r="J6" s="95"/>
      <c r="K6" s="96" t="str">
        <f t="shared" si="0"/>
        <v/>
      </c>
    </row>
    <row r="7" spans="1:11" x14ac:dyDescent="0.2">
      <c r="A7" s="94"/>
      <c r="B7" s="368"/>
      <c r="C7" s="369"/>
      <c r="D7" s="370"/>
      <c r="E7" s="403"/>
      <c r="F7" s="404"/>
      <c r="G7" s="404"/>
      <c r="H7" s="405"/>
      <c r="I7" s="95"/>
      <c r="J7" s="95"/>
      <c r="K7" s="96" t="str">
        <f t="shared" si="0"/>
        <v/>
      </c>
    </row>
    <row r="8" spans="1:11" x14ac:dyDescent="0.2">
      <c r="A8" s="94"/>
      <c r="B8" s="368"/>
      <c r="C8" s="369"/>
      <c r="D8" s="370"/>
      <c r="E8" s="403"/>
      <c r="F8" s="404"/>
      <c r="G8" s="404"/>
      <c r="H8" s="405"/>
      <c r="I8" s="95"/>
      <c r="J8" s="95"/>
      <c r="K8" s="96" t="str">
        <f t="shared" si="0"/>
        <v/>
      </c>
    </row>
    <row r="9" spans="1:11" x14ac:dyDescent="0.2">
      <c r="A9" s="94"/>
      <c r="B9" s="368"/>
      <c r="C9" s="369"/>
      <c r="D9" s="370"/>
      <c r="E9" s="403"/>
      <c r="F9" s="404"/>
      <c r="G9" s="404"/>
      <c r="H9" s="405"/>
      <c r="I9" s="95"/>
      <c r="J9" s="95"/>
      <c r="K9" s="96" t="str">
        <f t="shared" si="0"/>
        <v/>
      </c>
    </row>
    <row r="10" spans="1:11" x14ac:dyDescent="0.2">
      <c r="A10" s="94"/>
      <c r="B10" s="368"/>
      <c r="C10" s="369"/>
      <c r="D10" s="370"/>
      <c r="E10" s="403"/>
      <c r="F10" s="404"/>
      <c r="G10" s="404"/>
      <c r="H10" s="405"/>
      <c r="I10" s="95"/>
      <c r="J10" s="95"/>
      <c r="K10" s="96" t="str">
        <f t="shared" si="0"/>
        <v/>
      </c>
    </row>
    <row r="11" spans="1:11" ht="13.5" thickBot="1" x14ac:dyDescent="0.25">
      <c r="A11" s="97"/>
      <c r="B11" s="371"/>
      <c r="C11" s="372"/>
      <c r="D11" s="373"/>
      <c r="E11" s="403"/>
      <c r="F11" s="404"/>
      <c r="G11" s="404"/>
      <c r="H11" s="405"/>
      <c r="I11" s="98"/>
      <c r="J11" s="98"/>
      <c r="K11" s="96" t="str">
        <f t="shared" si="0"/>
        <v/>
      </c>
    </row>
    <row r="12" spans="1:11" ht="13.5" thickBot="1" x14ac:dyDescent="0.25">
      <c r="A12" s="178"/>
      <c r="B12" s="178"/>
      <c r="C12" s="179"/>
      <c r="E12" s="395"/>
      <c r="F12" s="395"/>
      <c r="G12" s="395" t="s">
        <v>78</v>
      </c>
      <c r="H12" s="396"/>
      <c r="I12" s="100">
        <f t="shared" ref="I12:J12" si="1">SUM(I4:I11)</f>
        <v>0</v>
      </c>
      <c r="J12" s="100">
        <f t="shared" si="1"/>
        <v>0</v>
      </c>
      <c r="K12" s="102">
        <f>SUM(K4:K11)</f>
        <v>0</v>
      </c>
    </row>
    <row r="13" spans="1:11" ht="27.75" thickBot="1" x14ac:dyDescent="0.4">
      <c r="A13" s="378" t="s">
        <v>66</v>
      </c>
      <c r="B13" s="379"/>
      <c r="C13" s="379"/>
      <c r="D13" s="103"/>
      <c r="E13" s="103"/>
      <c r="F13" s="103"/>
      <c r="G13" s="103"/>
      <c r="H13" s="103"/>
      <c r="I13" s="103"/>
      <c r="J13" s="104"/>
      <c r="K13" s="107"/>
    </row>
    <row r="14" spans="1:11" x14ac:dyDescent="0.2">
      <c r="A14" s="380" t="s">
        <v>0</v>
      </c>
      <c r="B14" s="382" t="s">
        <v>91</v>
      </c>
      <c r="C14" s="383"/>
      <c r="D14" s="384"/>
      <c r="E14" s="397" t="s">
        <v>92</v>
      </c>
      <c r="F14" s="398"/>
      <c r="G14" s="398"/>
      <c r="H14" s="399"/>
      <c r="I14" s="397" t="s">
        <v>93</v>
      </c>
      <c r="J14" s="398" t="s">
        <v>94</v>
      </c>
      <c r="K14" s="376" t="s">
        <v>64</v>
      </c>
    </row>
    <row r="15" spans="1:11" x14ac:dyDescent="0.2">
      <c r="A15" s="381"/>
      <c r="B15" s="385"/>
      <c r="C15" s="386"/>
      <c r="D15" s="387"/>
      <c r="E15" s="400"/>
      <c r="F15" s="401"/>
      <c r="G15" s="401"/>
      <c r="H15" s="402"/>
      <c r="I15" s="400"/>
      <c r="J15" s="401"/>
      <c r="K15" s="377"/>
    </row>
    <row r="16" spans="1:11" x14ac:dyDescent="0.2">
      <c r="A16" s="94"/>
      <c r="B16" s="368"/>
      <c r="C16" s="369"/>
      <c r="D16" s="370"/>
      <c r="E16" s="403"/>
      <c r="F16" s="404"/>
      <c r="G16" s="404"/>
      <c r="H16" s="405"/>
      <c r="I16" s="95"/>
      <c r="J16" s="95"/>
      <c r="K16" s="96" t="str">
        <f>IF(I16&lt;&gt;0,I16*J16,"")</f>
        <v/>
      </c>
    </row>
    <row r="17" spans="1:11" x14ac:dyDescent="0.2">
      <c r="A17" s="94"/>
      <c r="B17" s="368"/>
      <c r="C17" s="369"/>
      <c r="D17" s="370"/>
      <c r="E17" s="403"/>
      <c r="F17" s="404"/>
      <c r="G17" s="404"/>
      <c r="H17" s="405"/>
      <c r="I17" s="95"/>
      <c r="J17" s="95"/>
      <c r="K17" s="96" t="str">
        <f t="shared" ref="K17:K23" si="2">IF(I17&lt;&gt;0,I17*J17,"")</f>
        <v/>
      </c>
    </row>
    <row r="18" spans="1:11" x14ac:dyDescent="0.2">
      <c r="A18" s="94"/>
      <c r="B18" s="368"/>
      <c r="C18" s="369"/>
      <c r="D18" s="370"/>
      <c r="E18" s="403"/>
      <c r="F18" s="404"/>
      <c r="G18" s="404"/>
      <c r="H18" s="405"/>
      <c r="I18" s="95"/>
      <c r="J18" s="95"/>
      <c r="K18" s="96" t="str">
        <f t="shared" si="2"/>
        <v/>
      </c>
    </row>
    <row r="19" spans="1:11" x14ac:dyDescent="0.2">
      <c r="A19" s="94"/>
      <c r="B19" s="368"/>
      <c r="C19" s="369"/>
      <c r="D19" s="370"/>
      <c r="E19" s="403"/>
      <c r="F19" s="404"/>
      <c r="G19" s="404"/>
      <c r="H19" s="405"/>
      <c r="I19" s="95"/>
      <c r="J19" s="95"/>
      <c r="K19" s="96" t="str">
        <f t="shared" si="2"/>
        <v/>
      </c>
    </row>
    <row r="20" spans="1:11" x14ac:dyDescent="0.2">
      <c r="A20" s="94"/>
      <c r="B20" s="368"/>
      <c r="C20" s="369"/>
      <c r="D20" s="370"/>
      <c r="E20" s="403"/>
      <c r="F20" s="404"/>
      <c r="G20" s="404"/>
      <c r="H20" s="405"/>
      <c r="I20" s="95"/>
      <c r="J20" s="95"/>
      <c r="K20" s="96" t="str">
        <f t="shared" si="2"/>
        <v/>
      </c>
    </row>
    <row r="21" spans="1:11" x14ac:dyDescent="0.2">
      <c r="A21" s="94"/>
      <c r="B21" s="368"/>
      <c r="C21" s="369"/>
      <c r="D21" s="370"/>
      <c r="E21" s="403"/>
      <c r="F21" s="404"/>
      <c r="G21" s="404"/>
      <c r="H21" s="405"/>
      <c r="I21" s="95"/>
      <c r="J21" s="95"/>
      <c r="K21" s="96" t="str">
        <f t="shared" si="2"/>
        <v/>
      </c>
    </row>
    <row r="22" spans="1:11" x14ac:dyDescent="0.2">
      <c r="A22" s="94"/>
      <c r="B22" s="368"/>
      <c r="C22" s="369"/>
      <c r="D22" s="370"/>
      <c r="E22" s="403"/>
      <c r="F22" s="404"/>
      <c r="G22" s="404"/>
      <c r="H22" s="405"/>
      <c r="I22" s="95"/>
      <c r="J22" s="95"/>
      <c r="K22" s="96" t="str">
        <f t="shared" si="2"/>
        <v/>
      </c>
    </row>
    <row r="23" spans="1:11" ht="13.5" thickBot="1" x14ac:dyDescent="0.25">
      <c r="A23" s="97"/>
      <c r="B23" s="371"/>
      <c r="C23" s="372"/>
      <c r="D23" s="373"/>
      <c r="E23" s="403"/>
      <c r="F23" s="404"/>
      <c r="G23" s="404"/>
      <c r="H23" s="405"/>
      <c r="I23" s="98"/>
      <c r="J23" s="98"/>
      <c r="K23" s="96" t="str">
        <f t="shared" si="2"/>
        <v/>
      </c>
    </row>
    <row r="24" spans="1:11" ht="13.5" customHeight="1" thickBot="1" x14ac:dyDescent="0.25">
      <c r="A24" s="178"/>
      <c r="B24" s="178"/>
      <c r="C24" s="179"/>
      <c r="E24" s="395"/>
      <c r="F24" s="395"/>
      <c r="G24" s="395" t="s">
        <v>78</v>
      </c>
      <c r="H24" s="396"/>
      <c r="I24" s="100">
        <f t="shared" ref="I24:J24" si="3">SUM(I16:I23)</f>
        <v>0</v>
      </c>
      <c r="J24" s="100">
        <f t="shared" si="3"/>
        <v>0</v>
      </c>
      <c r="K24" s="102">
        <f>SUM(K16:K23)</f>
        <v>0</v>
      </c>
    </row>
    <row r="25" spans="1:11" ht="27.75" thickBot="1" x14ac:dyDescent="0.4">
      <c r="A25" s="378" t="s">
        <v>67</v>
      </c>
      <c r="B25" s="379"/>
      <c r="C25" s="379"/>
      <c r="D25" s="103"/>
      <c r="E25" s="103"/>
      <c r="F25" s="103"/>
      <c r="G25" s="103"/>
      <c r="H25" s="103"/>
      <c r="I25" s="103"/>
      <c r="J25" s="104"/>
      <c r="K25" s="110"/>
    </row>
    <row r="26" spans="1:11" x14ac:dyDescent="0.2">
      <c r="A26" s="380" t="s">
        <v>0</v>
      </c>
      <c r="B26" s="382" t="s">
        <v>91</v>
      </c>
      <c r="C26" s="383"/>
      <c r="D26" s="384"/>
      <c r="E26" s="397" t="s">
        <v>92</v>
      </c>
      <c r="F26" s="398"/>
      <c r="G26" s="398"/>
      <c r="H26" s="399"/>
      <c r="I26" s="397" t="s">
        <v>93</v>
      </c>
      <c r="J26" s="398" t="s">
        <v>94</v>
      </c>
      <c r="K26" s="376" t="s">
        <v>64</v>
      </c>
    </row>
    <row r="27" spans="1:11" x14ac:dyDescent="0.2">
      <c r="A27" s="381"/>
      <c r="B27" s="385"/>
      <c r="C27" s="386"/>
      <c r="D27" s="387"/>
      <c r="E27" s="400"/>
      <c r="F27" s="401"/>
      <c r="G27" s="401"/>
      <c r="H27" s="402"/>
      <c r="I27" s="400"/>
      <c r="J27" s="401"/>
      <c r="K27" s="377"/>
    </row>
    <row r="28" spans="1:11" x14ac:dyDescent="0.2">
      <c r="A28" s="94"/>
      <c r="B28" s="368"/>
      <c r="C28" s="369"/>
      <c r="D28" s="370"/>
      <c r="E28" s="403"/>
      <c r="F28" s="404"/>
      <c r="G28" s="404"/>
      <c r="H28" s="405"/>
      <c r="I28" s="95"/>
      <c r="J28" s="95"/>
      <c r="K28" s="96" t="str">
        <f>IF(I28&lt;&gt;0,I28*J28,"")</f>
        <v/>
      </c>
    </row>
    <row r="29" spans="1:11" x14ac:dyDescent="0.2">
      <c r="A29" s="94"/>
      <c r="B29" s="368"/>
      <c r="C29" s="369"/>
      <c r="D29" s="370"/>
      <c r="E29" s="403"/>
      <c r="F29" s="404"/>
      <c r="G29" s="404"/>
      <c r="H29" s="405"/>
      <c r="I29" s="95"/>
      <c r="J29" s="95"/>
      <c r="K29" s="96" t="str">
        <f t="shared" ref="K29:K35" si="4">IF(I29&lt;&gt;0,I29*J29,"")</f>
        <v/>
      </c>
    </row>
    <row r="30" spans="1:11" x14ac:dyDescent="0.2">
      <c r="A30" s="94"/>
      <c r="B30" s="368"/>
      <c r="C30" s="369"/>
      <c r="D30" s="370"/>
      <c r="E30" s="403"/>
      <c r="F30" s="404"/>
      <c r="G30" s="404"/>
      <c r="H30" s="405"/>
      <c r="I30" s="95"/>
      <c r="J30" s="95"/>
      <c r="K30" s="96" t="str">
        <f t="shared" si="4"/>
        <v/>
      </c>
    </row>
    <row r="31" spans="1:11" x14ac:dyDescent="0.2">
      <c r="A31" s="94"/>
      <c r="B31" s="368"/>
      <c r="C31" s="369"/>
      <c r="D31" s="370"/>
      <c r="E31" s="403"/>
      <c r="F31" s="404"/>
      <c r="G31" s="404"/>
      <c r="H31" s="405"/>
      <c r="I31" s="95"/>
      <c r="J31" s="95"/>
      <c r="K31" s="96" t="str">
        <f t="shared" si="4"/>
        <v/>
      </c>
    </row>
    <row r="32" spans="1:11" x14ac:dyDescent="0.2">
      <c r="A32" s="94"/>
      <c r="B32" s="368"/>
      <c r="C32" s="369"/>
      <c r="D32" s="370"/>
      <c r="E32" s="403"/>
      <c r="F32" s="404"/>
      <c r="G32" s="404"/>
      <c r="H32" s="405"/>
      <c r="I32" s="95"/>
      <c r="J32" s="95"/>
      <c r="K32" s="96" t="str">
        <f t="shared" si="4"/>
        <v/>
      </c>
    </row>
    <row r="33" spans="1:11" x14ac:dyDescent="0.2">
      <c r="A33" s="94"/>
      <c r="B33" s="368"/>
      <c r="C33" s="369"/>
      <c r="D33" s="370"/>
      <c r="E33" s="403"/>
      <c r="F33" s="404"/>
      <c r="G33" s="404"/>
      <c r="H33" s="405"/>
      <c r="I33" s="95"/>
      <c r="J33" s="95"/>
      <c r="K33" s="96" t="str">
        <f t="shared" si="4"/>
        <v/>
      </c>
    </row>
    <row r="34" spans="1:11" x14ac:dyDescent="0.2">
      <c r="A34" s="94"/>
      <c r="B34" s="368"/>
      <c r="C34" s="369"/>
      <c r="D34" s="370"/>
      <c r="E34" s="403"/>
      <c r="F34" s="404"/>
      <c r="G34" s="404"/>
      <c r="H34" s="405"/>
      <c r="I34" s="95"/>
      <c r="J34" s="95"/>
      <c r="K34" s="96" t="str">
        <f t="shared" si="4"/>
        <v/>
      </c>
    </row>
    <row r="35" spans="1:11" ht="13.5" thickBot="1" x14ac:dyDescent="0.25">
      <c r="A35" s="97"/>
      <c r="B35" s="371"/>
      <c r="C35" s="372"/>
      <c r="D35" s="373"/>
      <c r="E35" s="403"/>
      <c r="F35" s="404"/>
      <c r="G35" s="404"/>
      <c r="H35" s="405"/>
      <c r="I35" s="98"/>
      <c r="J35" s="98"/>
      <c r="K35" s="96" t="str">
        <f t="shared" si="4"/>
        <v/>
      </c>
    </row>
    <row r="36" spans="1:11" ht="13.5" customHeight="1" thickBot="1" x14ac:dyDescent="0.25">
      <c r="A36" s="178"/>
      <c r="B36" s="178"/>
      <c r="C36" s="179"/>
      <c r="E36" s="395"/>
      <c r="F36" s="395"/>
      <c r="G36" s="395" t="s">
        <v>78</v>
      </c>
      <c r="H36" s="396"/>
      <c r="I36" s="100">
        <f t="shared" ref="I36:J36" si="5">SUM(I28:I35)</f>
        <v>0</v>
      </c>
      <c r="J36" s="100">
        <f t="shared" si="5"/>
        <v>0</v>
      </c>
      <c r="K36" s="102">
        <f>SUM(K28:K35)</f>
        <v>0</v>
      </c>
    </row>
    <row r="37" spans="1:11" ht="27.75" thickBot="1" x14ac:dyDescent="0.4">
      <c r="A37" s="378" t="s">
        <v>68</v>
      </c>
      <c r="B37" s="379"/>
      <c r="C37" s="379"/>
      <c r="D37" s="103"/>
      <c r="E37" s="103"/>
      <c r="F37" s="103"/>
      <c r="G37" s="103"/>
      <c r="H37" s="103"/>
      <c r="I37" s="103"/>
      <c r="J37" s="104"/>
      <c r="K37" s="110"/>
    </row>
    <row r="38" spans="1:11" x14ac:dyDescent="0.2">
      <c r="A38" s="380" t="s">
        <v>0</v>
      </c>
      <c r="B38" s="382" t="s">
        <v>91</v>
      </c>
      <c r="C38" s="383"/>
      <c r="D38" s="384"/>
      <c r="E38" s="397" t="s">
        <v>92</v>
      </c>
      <c r="F38" s="398"/>
      <c r="G38" s="398"/>
      <c r="H38" s="399"/>
      <c r="I38" s="397" t="s">
        <v>93</v>
      </c>
      <c r="J38" s="398" t="s">
        <v>94</v>
      </c>
      <c r="K38" s="376" t="s">
        <v>64</v>
      </c>
    </row>
    <row r="39" spans="1:11" x14ac:dyDescent="0.2">
      <c r="A39" s="381"/>
      <c r="B39" s="385"/>
      <c r="C39" s="386"/>
      <c r="D39" s="387"/>
      <c r="E39" s="400"/>
      <c r="F39" s="401"/>
      <c r="G39" s="401"/>
      <c r="H39" s="402"/>
      <c r="I39" s="400"/>
      <c r="J39" s="401"/>
      <c r="K39" s="377"/>
    </row>
    <row r="40" spans="1:11" x14ac:dyDescent="0.2">
      <c r="A40" s="94"/>
      <c r="B40" s="368"/>
      <c r="C40" s="369"/>
      <c r="D40" s="370"/>
      <c r="E40" s="403"/>
      <c r="F40" s="404"/>
      <c r="G40" s="404"/>
      <c r="H40" s="405"/>
      <c r="I40" s="95"/>
      <c r="J40" s="95"/>
      <c r="K40" s="96" t="str">
        <f>IF(I40&lt;&gt;0,I40*J40,"")</f>
        <v/>
      </c>
    </row>
    <row r="41" spans="1:11" x14ac:dyDescent="0.2">
      <c r="A41" s="94"/>
      <c r="B41" s="368"/>
      <c r="C41" s="369"/>
      <c r="D41" s="370"/>
      <c r="E41" s="403"/>
      <c r="F41" s="404"/>
      <c r="G41" s="404"/>
      <c r="H41" s="405"/>
      <c r="I41" s="95"/>
      <c r="J41" s="95"/>
      <c r="K41" s="96" t="str">
        <f t="shared" ref="K41:K47" si="6">IF(I41&lt;&gt;0,I41*J41,"")</f>
        <v/>
      </c>
    </row>
    <row r="42" spans="1:11" x14ac:dyDescent="0.2">
      <c r="A42" s="94"/>
      <c r="B42" s="368"/>
      <c r="C42" s="369"/>
      <c r="D42" s="370"/>
      <c r="E42" s="403"/>
      <c r="F42" s="404"/>
      <c r="G42" s="404"/>
      <c r="H42" s="405"/>
      <c r="I42" s="95"/>
      <c r="J42" s="95"/>
      <c r="K42" s="96" t="str">
        <f t="shared" si="6"/>
        <v/>
      </c>
    </row>
    <row r="43" spans="1:11" x14ac:dyDescent="0.2">
      <c r="A43" s="94"/>
      <c r="B43" s="368"/>
      <c r="C43" s="369"/>
      <c r="D43" s="370"/>
      <c r="E43" s="403"/>
      <c r="F43" s="404"/>
      <c r="G43" s="404"/>
      <c r="H43" s="405"/>
      <c r="I43" s="95"/>
      <c r="J43" s="95"/>
      <c r="K43" s="96" t="str">
        <f t="shared" si="6"/>
        <v/>
      </c>
    </row>
    <row r="44" spans="1:11" x14ac:dyDescent="0.2">
      <c r="A44" s="94"/>
      <c r="B44" s="368"/>
      <c r="C44" s="369"/>
      <c r="D44" s="370"/>
      <c r="E44" s="403"/>
      <c r="F44" s="404"/>
      <c r="G44" s="404"/>
      <c r="H44" s="405"/>
      <c r="I44" s="95"/>
      <c r="J44" s="95"/>
      <c r="K44" s="96" t="str">
        <f t="shared" si="6"/>
        <v/>
      </c>
    </row>
    <row r="45" spans="1:11" x14ac:dyDescent="0.2">
      <c r="A45" s="94"/>
      <c r="B45" s="368"/>
      <c r="C45" s="369"/>
      <c r="D45" s="370"/>
      <c r="E45" s="403"/>
      <c r="F45" s="404"/>
      <c r="G45" s="404"/>
      <c r="H45" s="405"/>
      <c r="I45" s="95"/>
      <c r="J45" s="95"/>
      <c r="K45" s="96" t="str">
        <f t="shared" si="6"/>
        <v/>
      </c>
    </row>
    <row r="46" spans="1:11" x14ac:dyDescent="0.2">
      <c r="A46" s="94"/>
      <c r="B46" s="368"/>
      <c r="C46" s="369"/>
      <c r="D46" s="370"/>
      <c r="E46" s="403"/>
      <c r="F46" s="404"/>
      <c r="G46" s="404"/>
      <c r="H46" s="405"/>
      <c r="I46" s="95"/>
      <c r="J46" s="95"/>
      <c r="K46" s="96" t="str">
        <f t="shared" si="6"/>
        <v/>
      </c>
    </row>
    <row r="47" spans="1:11" ht="13.5" thickBot="1" x14ac:dyDescent="0.25">
      <c r="A47" s="97"/>
      <c r="B47" s="371"/>
      <c r="C47" s="372"/>
      <c r="D47" s="373"/>
      <c r="E47" s="403"/>
      <c r="F47" s="404"/>
      <c r="G47" s="404"/>
      <c r="H47" s="405"/>
      <c r="I47" s="98"/>
      <c r="J47" s="98"/>
      <c r="K47" s="96" t="str">
        <f t="shared" si="6"/>
        <v/>
      </c>
    </row>
    <row r="48" spans="1:11" ht="13.5" customHeight="1" thickBot="1" x14ac:dyDescent="0.25">
      <c r="A48" s="178"/>
      <c r="B48" s="178"/>
      <c r="C48" s="179"/>
      <c r="E48" s="395"/>
      <c r="F48" s="395"/>
      <c r="G48" s="395" t="s">
        <v>78</v>
      </c>
      <c r="H48" s="396"/>
      <c r="I48" s="100">
        <f t="shared" ref="I48:J48" si="7">SUM(I40:I47)</f>
        <v>0</v>
      </c>
      <c r="J48" s="100">
        <f t="shared" si="7"/>
        <v>0</v>
      </c>
      <c r="K48" s="102">
        <f>SUM(K40:K47)</f>
        <v>0</v>
      </c>
    </row>
    <row r="49" spans="1:11" ht="27.75" thickBot="1" x14ac:dyDescent="0.4">
      <c r="A49" s="378" t="s">
        <v>69</v>
      </c>
      <c r="B49" s="379"/>
      <c r="C49" s="379"/>
      <c r="D49" s="103"/>
      <c r="E49" s="103"/>
      <c r="F49" s="103"/>
      <c r="G49" s="103"/>
      <c r="H49" s="103"/>
      <c r="I49" s="103"/>
      <c r="J49" s="104"/>
      <c r="K49" s="110"/>
    </row>
    <row r="50" spans="1:11" x14ac:dyDescent="0.2">
      <c r="A50" s="380" t="s">
        <v>0</v>
      </c>
      <c r="B50" s="382" t="s">
        <v>91</v>
      </c>
      <c r="C50" s="383"/>
      <c r="D50" s="384"/>
      <c r="E50" s="397" t="s">
        <v>92</v>
      </c>
      <c r="F50" s="398"/>
      <c r="G50" s="398"/>
      <c r="H50" s="399"/>
      <c r="I50" s="397" t="s">
        <v>93</v>
      </c>
      <c r="J50" s="398" t="s">
        <v>94</v>
      </c>
      <c r="K50" s="376" t="s">
        <v>64</v>
      </c>
    </row>
    <row r="51" spans="1:11" x14ac:dyDescent="0.2">
      <c r="A51" s="381"/>
      <c r="B51" s="385"/>
      <c r="C51" s="386"/>
      <c r="D51" s="387"/>
      <c r="E51" s="400"/>
      <c r="F51" s="401"/>
      <c r="G51" s="401"/>
      <c r="H51" s="402"/>
      <c r="I51" s="400"/>
      <c r="J51" s="401"/>
      <c r="K51" s="377"/>
    </row>
    <row r="52" spans="1:11" x14ac:dyDescent="0.2">
      <c r="A52" s="94"/>
      <c r="B52" s="368"/>
      <c r="C52" s="369"/>
      <c r="D52" s="370"/>
      <c r="E52" s="403"/>
      <c r="F52" s="404"/>
      <c r="G52" s="404"/>
      <c r="H52" s="405"/>
      <c r="I52" s="95"/>
      <c r="J52" s="95"/>
      <c r="K52" s="96" t="str">
        <f>IF(I52&lt;&gt;0,I52*J52,"")</f>
        <v/>
      </c>
    </row>
    <row r="53" spans="1:11" x14ac:dyDescent="0.2">
      <c r="A53" s="94"/>
      <c r="B53" s="368"/>
      <c r="C53" s="369"/>
      <c r="D53" s="370"/>
      <c r="E53" s="403"/>
      <c r="F53" s="404"/>
      <c r="G53" s="404"/>
      <c r="H53" s="405"/>
      <c r="I53" s="95"/>
      <c r="J53" s="95"/>
      <c r="K53" s="96" t="str">
        <f t="shared" ref="K53:K59" si="8">IF(I53&lt;&gt;0,I53*J53,"")</f>
        <v/>
      </c>
    </row>
    <row r="54" spans="1:11" x14ac:dyDescent="0.2">
      <c r="A54" s="94"/>
      <c r="B54" s="368"/>
      <c r="C54" s="369"/>
      <c r="D54" s="370"/>
      <c r="E54" s="403"/>
      <c r="F54" s="404"/>
      <c r="G54" s="404"/>
      <c r="H54" s="405"/>
      <c r="I54" s="95"/>
      <c r="J54" s="95"/>
      <c r="K54" s="96" t="str">
        <f t="shared" si="8"/>
        <v/>
      </c>
    </row>
    <row r="55" spans="1:11" x14ac:dyDescent="0.2">
      <c r="A55" s="94"/>
      <c r="B55" s="368"/>
      <c r="C55" s="369"/>
      <c r="D55" s="370"/>
      <c r="E55" s="403"/>
      <c r="F55" s="404"/>
      <c r="G55" s="404"/>
      <c r="H55" s="405"/>
      <c r="I55" s="95"/>
      <c r="J55" s="95"/>
      <c r="K55" s="96" t="str">
        <f t="shared" si="8"/>
        <v/>
      </c>
    </row>
    <row r="56" spans="1:11" x14ac:dyDescent="0.2">
      <c r="A56" s="94"/>
      <c r="B56" s="368"/>
      <c r="C56" s="369"/>
      <c r="D56" s="370"/>
      <c r="E56" s="403"/>
      <c r="F56" s="404"/>
      <c r="G56" s="404"/>
      <c r="H56" s="405"/>
      <c r="I56" s="95"/>
      <c r="J56" s="95"/>
      <c r="K56" s="96" t="str">
        <f t="shared" si="8"/>
        <v/>
      </c>
    </row>
    <row r="57" spans="1:11" x14ac:dyDescent="0.2">
      <c r="A57" s="94"/>
      <c r="B57" s="368"/>
      <c r="C57" s="369"/>
      <c r="D57" s="370"/>
      <c r="E57" s="403"/>
      <c r="F57" s="404"/>
      <c r="G57" s="404"/>
      <c r="H57" s="405"/>
      <c r="I57" s="95"/>
      <c r="J57" s="95"/>
      <c r="K57" s="96" t="str">
        <f t="shared" si="8"/>
        <v/>
      </c>
    </row>
    <row r="58" spans="1:11" x14ac:dyDescent="0.2">
      <c r="A58" s="94"/>
      <c r="B58" s="368"/>
      <c r="C58" s="369"/>
      <c r="D58" s="370"/>
      <c r="E58" s="403"/>
      <c r="F58" s="404"/>
      <c r="G58" s="404"/>
      <c r="H58" s="405"/>
      <c r="I58" s="95"/>
      <c r="J58" s="95"/>
      <c r="K58" s="96" t="str">
        <f t="shared" si="8"/>
        <v/>
      </c>
    </row>
    <row r="59" spans="1:11" ht="13.5" thickBot="1" x14ac:dyDescent="0.25">
      <c r="A59" s="97"/>
      <c r="B59" s="371"/>
      <c r="C59" s="372"/>
      <c r="D59" s="373"/>
      <c r="E59" s="403"/>
      <c r="F59" s="404"/>
      <c r="G59" s="404"/>
      <c r="H59" s="405"/>
      <c r="I59" s="98"/>
      <c r="J59" s="98"/>
      <c r="K59" s="96" t="str">
        <f t="shared" si="8"/>
        <v/>
      </c>
    </row>
    <row r="60" spans="1:11" ht="13.5" customHeight="1" thickBot="1" x14ac:dyDescent="0.25">
      <c r="A60" s="178"/>
      <c r="B60" s="178"/>
      <c r="C60" s="179"/>
      <c r="E60" s="395"/>
      <c r="F60" s="395"/>
      <c r="G60" s="395" t="s">
        <v>78</v>
      </c>
      <c r="H60" s="396"/>
      <c r="I60" s="100">
        <f t="shared" ref="I60:J60" si="9">SUM(I52:I59)</f>
        <v>0</v>
      </c>
      <c r="J60" s="100">
        <f t="shared" si="9"/>
        <v>0</v>
      </c>
      <c r="K60" s="102">
        <f>SUM(K52:K59)</f>
        <v>0</v>
      </c>
    </row>
    <row r="61" spans="1:11" ht="27.75" thickBot="1" x14ac:dyDescent="0.4">
      <c r="A61" s="378" t="s">
        <v>70</v>
      </c>
      <c r="B61" s="379"/>
      <c r="C61" s="379"/>
      <c r="D61" s="103"/>
      <c r="E61" s="103"/>
      <c r="F61" s="103"/>
      <c r="G61" s="103"/>
      <c r="H61" s="103"/>
      <c r="I61" s="103"/>
      <c r="J61" s="104"/>
      <c r="K61" s="110"/>
    </row>
    <row r="62" spans="1:11" x14ac:dyDescent="0.2">
      <c r="A62" s="380" t="s">
        <v>0</v>
      </c>
      <c r="B62" s="382" t="s">
        <v>91</v>
      </c>
      <c r="C62" s="383"/>
      <c r="D62" s="384"/>
      <c r="E62" s="397" t="s">
        <v>92</v>
      </c>
      <c r="F62" s="398"/>
      <c r="G62" s="398"/>
      <c r="H62" s="399"/>
      <c r="I62" s="397" t="s">
        <v>93</v>
      </c>
      <c r="J62" s="398" t="s">
        <v>94</v>
      </c>
      <c r="K62" s="376" t="s">
        <v>64</v>
      </c>
    </row>
    <row r="63" spans="1:11" x14ac:dyDescent="0.2">
      <c r="A63" s="381"/>
      <c r="B63" s="385"/>
      <c r="C63" s="386"/>
      <c r="D63" s="387"/>
      <c r="E63" s="400"/>
      <c r="F63" s="401"/>
      <c r="G63" s="401"/>
      <c r="H63" s="402"/>
      <c r="I63" s="400"/>
      <c r="J63" s="401"/>
      <c r="K63" s="377"/>
    </row>
    <row r="64" spans="1:11" x14ac:dyDescent="0.2">
      <c r="A64" s="94"/>
      <c r="B64" s="368"/>
      <c r="C64" s="369"/>
      <c r="D64" s="370"/>
      <c r="E64" s="403"/>
      <c r="F64" s="404"/>
      <c r="G64" s="404"/>
      <c r="H64" s="405"/>
      <c r="I64" s="95"/>
      <c r="J64" s="95"/>
      <c r="K64" s="96" t="str">
        <f>IF(I64&lt;&gt;0,I64*J64,"")</f>
        <v/>
      </c>
    </row>
    <row r="65" spans="1:11" x14ac:dyDescent="0.2">
      <c r="A65" s="94"/>
      <c r="B65" s="368"/>
      <c r="C65" s="369"/>
      <c r="D65" s="370"/>
      <c r="E65" s="403"/>
      <c r="F65" s="404"/>
      <c r="G65" s="404"/>
      <c r="H65" s="405"/>
      <c r="I65" s="95"/>
      <c r="J65" s="95"/>
      <c r="K65" s="96" t="str">
        <f t="shared" ref="K65:K71" si="10">IF(I65&lt;&gt;0,I65*J65,"")</f>
        <v/>
      </c>
    </row>
    <row r="66" spans="1:11" x14ac:dyDescent="0.2">
      <c r="A66" s="94"/>
      <c r="B66" s="368"/>
      <c r="C66" s="369"/>
      <c r="D66" s="370"/>
      <c r="E66" s="403"/>
      <c r="F66" s="404"/>
      <c r="G66" s="404"/>
      <c r="H66" s="405"/>
      <c r="I66" s="95"/>
      <c r="J66" s="95"/>
      <c r="K66" s="96" t="str">
        <f t="shared" si="10"/>
        <v/>
      </c>
    </row>
    <row r="67" spans="1:11" x14ac:dyDescent="0.2">
      <c r="A67" s="94"/>
      <c r="B67" s="368"/>
      <c r="C67" s="369"/>
      <c r="D67" s="370"/>
      <c r="E67" s="403"/>
      <c r="F67" s="404"/>
      <c r="G67" s="404"/>
      <c r="H67" s="405"/>
      <c r="I67" s="95"/>
      <c r="J67" s="95"/>
      <c r="K67" s="96" t="str">
        <f t="shared" si="10"/>
        <v/>
      </c>
    </row>
    <row r="68" spans="1:11" x14ac:dyDescent="0.2">
      <c r="A68" s="94"/>
      <c r="B68" s="368"/>
      <c r="C68" s="369"/>
      <c r="D68" s="370"/>
      <c r="E68" s="403"/>
      <c r="F68" s="404"/>
      <c r="G68" s="404"/>
      <c r="H68" s="405"/>
      <c r="I68" s="95"/>
      <c r="J68" s="95"/>
      <c r="K68" s="96" t="str">
        <f t="shared" si="10"/>
        <v/>
      </c>
    </row>
    <row r="69" spans="1:11" x14ac:dyDescent="0.2">
      <c r="A69" s="94"/>
      <c r="B69" s="368"/>
      <c r="C69" s="369"/>
      <c r="D69" s="370"/>
      <c r="E69" s="403"/>
      <c r="F69" s="404"/>
      <c r="G69" s="404"/>
      <c r="H69" s="405"/>
      <c r="I69" s="95"/>
      <c r="J69" s="95"/>
      <c r="K69" s="96" t="str">
        <f t="shared" si="10"/>
        <v/>
      </c>
    </row>
    <row r="70" spans="1:11" x14ac:dyDescent="0.2">
      <c r="A70" s="94"/>
      <c r="B70" s="368"/>
      <c r="C70" s="369"/>
      <c r="D70" s="370"/>
      <c r="E70" s="403"/>
      <c r="F70" s="404"/>
      <c r="G70" s="404"/>
      <c r="H70" s="405"/>
      <c r="I70" s="95"/>
      <c r="J70" s="95"/>
      <c r="K70" s="96" t="str">
        <f t="shared" si="10"/>
        <v/>
      </c>
    </row>
    <row r="71" spans="1:11" ht="13.5" thickBot="1" x14ac:dyDescent="0.25">
      <c r="A71" s="97"/>
      <c r="B71" s="371"/>
      <c r="C71" s="372"/>
      <c r="D71" s="373"/>
      <c r="E71" s="403"/>
      <c r="F71" s="404"/>
      <c r="G71" s="404"/>
      <c r="H71" s="405"/>
      <c r="I71" s="98"/>
      <c r="J71" s="98"/>
      <c r="K71" s="96" t="str">
        <f t="shared" si="10"/>
        <v/>
      </c>
    </row>
    <row r="72" spans="1:11" ht="13.5" customHeight="1" thickBot="1" x14ac:dyDescent="0.25">
      <c r="A72" s="178"/>
      <c r="B72" s="178"/>
      <c r="C72" s="179"/>
      <c r="E72" s="395"/>
      <c r="F72" s="395"/>
      <c r="G72" s="395" t="s">
        <v>78</v>
      </c>
      <c r="H72" s="396"/>
      <c r="I72" s="100">
        <f t="shared" ref="I72:J72" si="11">SUM(I64:I71)</f>
        <v>0</v>
      </c>
      <c r="J72" s="100">
        <f t="shared" si="11"/>
        <v>0</v>
      </c>
      <c r="K72" s="102">
        <f>SUM(K64:K71)</f>
        <v>0</v>
      </c>
    </row>
    <row r="73" spans="1:11" ht="27.75" thickBot="1" x14ac:dyDescent="0.4">
      <c r="A73" s="378" t="s">
        <v>71</v>
      </c>
      <c r="B73" s="379"/>
      <c r="C73" s="379"/>
      <c r="D73" s="103"/>
      <c r="E73" s="103"/>
      <c r="F73" s="103"/>
      <c r="G73" s="103"/>
      <c r="H73" s="103"/>
      <c r="I73" s="103"/>
      <c r="J73" s="104"/>
      <c r="K73" s="110"/>
    </row>
    <row r="74" spans="1:11" x14ac:dyDescent="0.2">
      <c r="A74" s="380" t="s">
        <v>0</v>
      </c>
      <c r="B74" s="382" t="s">
        <v>91</v>
      </c>
      <c r="C74" s="383"/>
      <c r="D74" s="384"/>
      <c r="E74" s="397" t="s">
        <v>92</v>
      </c>
      <c r="F74" s="398"/>
      <c r="G74" s="398"/>
      <c r="H74" s="399"/>
      <c r="I74" s="397" t="s">
        <v>93</v>
      </c>
      <c r="J74" s="398" t="s">
        <v>94</v>
      </c>
      <c r="K74" s="376" t="s">
        <v>64</v>
      </c>
    </row>
    <row r="75" spans="1:11" x14ac:dyDescent="0.2">
      <c r="A75" s="381"/>
      <c r="B75" s="385"/>
      <c r="C75" s="386"/>
      <c r="D75" s="387"/>
      <c r="E75" s="400"/>
      <c r="F75" s="401"/>
      <c r="G75" s="401"/>
      <c r="H75" s="402"/>
      <c r="I75" s="400"/>
      <c r="J75" s="401"/>
      <c r="K75" s="377"/>
    </row>
    <row r="76" spans="1:11" x14ac:dyDescent="0.2">
      <c r="A76" s="94"/>
      <c r="B76" s="368"/>
      <c r="C76" s="369"/>
      <c r="D76" s="370"/>
      <c r="E76" s="403"/>
      <c r="F76" s="404"/>
      <c r="G76" s="404"/>
      <c r="H76" s="405"/>
      <c r="I76" s="95"/>
      <c r="J76" s="95"/>
      <c r="K76" s="96" t="str">
        <f>IF(I76&lt;&gt;0,I76*J76,"")</f>
        <v/>
      </c>
    </row>
    <row r="77" spans="1:11" x14ac:dyDescent="0.2">
      <c r="A77" s="94"/>
      <c r="B77" s="368"/>
      <c r="C77" s="369"/>
      <c r="D77" s="370"/>
      <c r="E77" s="403"/>
      <c r="F77" s="404"/>
      <c r="G77" s="404"/>
      <c r="H77" s="405"/>
      <c r="I77" s="95"/>
      <c r="J77" s="95"/>
      <c r="K77" s="96" t="str">
        <f t="shared" ref="K77:K83" si="12">IF(I77&lt;&gt;0,I77*J77,"")</f>
        <v/>
      </c>
    </row>
    <row r="78" spans="1:11" x14ac:dyDescent="0.2">
      <c r="A78" s="94"/>
      <c r="B78" s="368"/>
      <c r="C78" s="369"/>
      <c r="D78" s="370"/>
      <c r="E78" s="403"/>
      <c r="F78" s="404"/>
      <c r="G78" s="404"/>
      <c r="H78" s="405"/>
      <c r="I78" s="95"/>
      <c r="J78" s="95"/>
      <c r="K78" s="96" t="str">
        <f t="shared" si="12"/>
        <v/>
      </c>
    </row>
    <row r="79" spans="1:11" x14ac:dyDescent="0.2">
      <c r="A79" s="94"/>
      <c r="B79" s="368"/>
      <c r="C79" s="369"/>
      <c r="D79" s="370"/>
      <c r="E79" s="403"/>
      <c r="F79" s="404"/>
      <c r="G79" s="404"/>
      <c r="H79" s="405"/>
      <c r="I79" s="95"/>
      <c r="J79" s="95"/>
      <c r="K79" s="96" t="str">
        <f t="shared" si="12"/>
        <v/>
      </c>
    </row>
    <row r="80" spans="1:11" x14ac:dyDescent="0.2">
      <c r="A80" s="94"/>
      <c r="B80" s="368"/>
      <c r="C80" s="369"/>
      <c r="D80" s="370"/>
      <c r="E80" s="403"/>
      <c r="F80" s="404"/>
      <c r="G80" s="404"/>
      <c r="H80" s="405"/>
      <c r="I80" s="95"/>
      <c r="J80" s="95"/>
      <c r="K80" s="96" t="str">
        <f t="shared" si="12"/>
        <v/>
      </c>
    </row>
    <row r="81" spans="1:11" x14ac:dyDescent="0.2">
      <c r="A81" s="94"/>
      <c r="B81" s="368"/>
      <c r="C81" s="369"/>
      <c r="D81" s="370"/>
      <c r="E81" s="403"/>
      <c r="F81" s="404"/>
      <c r="G81" s="404"/>
      <c r="H81" s="405"/>
      <c r="I81" s="95"/>
      <c r="J81" s="95"/>
      <c r="K81" s="96" t="str">
        <f t="shared" si="12"/>
        <v/>
      </c>
    </row>
    <row r="82" spans="1:11" x14ac:dyDescent="0.2">
      <c r="A82" s="94"/>
      <c r="B82" s="368"/>
      <c r="C82" s="369"/>
      <c r="D82" s="370"/>
      <c r="E82" s="403"/>
      <c r="F82" s="404"/>
      <c r="G82" s="404"/>
      <c r="H82" s="405"/>
      <c r="I82" s="95"/>
      <c r="J82" s="95"/>
      <c r="K82" s="96" t="str">
        <f t="shared" si="12"/>
        <v/>
      </c>
    </row>
    <row r="83" spans="1:11" ht="13.5" thickBot="1" x14ac:dyDescent="0.25">
      <c r="A83" s="97"/>
      <c r="B83" s="371"/>
      <c r="C83" s="372"/>
      <c r="D83" s="373"/>
      <c r="E83" s="403"/>
      <c r="F83" s="404"/>
      <c r="G83" s="404"/>
      <c r="H83" s="405"/>
      <c r="I83" s="98"/>
      <c r="J83" s="98"/>
      <c r="K83" s="96" t="str">
        <f t="shared" si="12"/>
        <v/>
      </c>
    </row>
    <row r="84" spans="1:11" ht="13.5" customHeight="1" thickBot="1" x14ac:dyDescent="0.25">
      <c r="A84" s="178"/>
      <c r="B84" s="178"/>
      <c r="C84" s="179"/>
      <c r="E84" s="395"/>
      <c r="F84" s="395"/>
      <c r="G84" s="395" t="s">
        <v>78</v>
      </c>
      <c r="H84" s="396"/>
      <c r="I84" s="100">
        <f t="shared" ref="I84:J84" si="13">SUM(I76:I83)</f>
        <v>0</v>
      </c>
      <c r="J84" s="100">
        <f t="shared" si="13"/>
        <v>0</v>
      </c>
      <c r="K84" s="102">
        <f>SUM(K76:K83)</f>
        <v>0</v>
      </c>
    </row>
    <row r="85" spans="1:11" ht="27.75" thickBot="1" x14ac:dyDescent="0.4">
      <c r="A85" s="378" t="s">
        <v>90</v>
      </c>
      <c r="B85" s="379"/>
      <c r="C85" s="379"/>
      <c r="D85" s="103"/>
      <c r="E85" s="103"/>
      <c r="F85" s="103"/>
      <c r="G85" s="103"/>
      <c r="H85" s="103"/>
      <c r="I85" s="103"/>
      <c r="J85" s="104"/>
      <c r="K85" s="110"/>
    </row>
    <row r="86" spans="1:11" x14ac:dyDescent="0.2">
      <c r="A86" s="380" t="s">
        <v>0</v>
      </c>
      <c r="B86" s="382" t="s">
        <v>91</v>
      </c>
      <c r="C86" s="383"/>
      <c r="D86" s="384"/>
      <c r="E86" s="397" t="s">
        <v>92</v>
      </c>
      <c r="F86" s="398"/>
      <c r="G86" s="398"/>
      <c r="H86" s="399"/>
      <c r="I86" s="397" t="s">
        <v>93</v>
      </c>
      <c r="J86" s="398" t="s">
        <v>94</v>
      </c>
      <c r="K86" s="376" t="s">
        <v>64</v>
      </c>
    </row>
    <row r="87" spans="1:11" x14ac:dyDescent="0.2">
      <c r="A87" s="381"/>
      <c r="B87" s="385"/>
      <c r="C87" s="386"/>
      <c r="D87" s="387"/>
      <c r="E87" s="400"/>
      <c r="F87" s="401"/>
      <c r="G87" s="401"/>
      <c r="H87" s="402"/>
      <c r="I87" s="400"/>
      <c r="J87" s="401"/>
      <c r="K87" s="377"/>
    </row>
    <row r="88" spans="1:11" x14ac:dyDescent="0.2">
      <c r="A88" s="94"/>
      <c r="B88" s="368"/>
      <c r="C88" s="369"/>
      <c r="D88" s="370"/>
      <c r="E88" s="403"/>
      <c r="F88" s="404"/>
      <c r="G88" s="404"/>
      <c r="H88" s="405"/>
      <c r="I88" s="95"/>
      <c r="J88" s="95"/>
      <c r="K88" s="96" t="str">
        <f>IF(I88&lt;&gt;0,I88*J88,"")</f>
        <v/>
      </c>
    </row>
    <row r="89" spans="1:11" x14ac:dyDescent="0.2">
      <c r="A89" s="94"/>
      <c r="B89" s="368"/>
      <c r="C89" s="369"/>
      <c r="D89" s="370"/>
      <c r="E89" s="403"/>
      <c r="F89" s="404"/>
      <c r="G89" s="404"/>
      <c r="H89" s="405"/>
      <c r="I89" s="95"/>
      <c r="J89" s="95"/>
      <c r="K89" s="96" t="str">
        <f t="shared" ref="K89:K95" si="14">IF(I89&lt;&gt;0,I89*J89,"")</f>
        <v/>
      </c>
    </row>
    <row r="90" spans="1:11" x14ac:dyDescent="0.2">
      <c r="A90" s="94"/>
      <c r="B90" s="368"/>
      <c r="C90" s="369"/>
      <c r="D90" s="370"/>
      <c r="E90" s="403"/>
      <c r="F90" s="404"/>
      <c r="G90" s="404"/>
      <c r="H90" s="405"/>
      <c r="I90" s="95"/>
      <c r="J90" s="95"/>
      <c r="K90" s="96" t="str">
        <f t="shared" si="14"/>
        <v/>
      </c>
    </row>
    <row r="91" spans="1:11" x14ac:dyDescent="0.2">
      <c r="A91" s="94"/>
      <c r="B91" s="368"/>
      <c r="C91" s="369"/>
      <c r="D91" s="370"/>
      <c r="E91" s="403"/>
      <c r="F91" s="404"/>
      <c r="G91" s="404"/>
      <c r="H91" s="405"/>
      <c r="I91" s="95"/>
      <c r="J91" s="95"/>
      <c r="K91" s="96" t="str">
        <f t="shared" si="14"/>
        <v/>
      </c>
    </row>
    <row r="92" spans="1:11" x14ac:dyDescent="0.2">
      <c r="A92" s="94"/>
      <c r="B92" s="368"/>
      <c r="C92" s="369"/>
      <c r="D92" s="370"/>
      <c r="E92" s="403"/>
      <c r="F92" s="404"/>
      <c r="G92" s="404"/>
      <c r="H92" s="405"/>
      <c r="I92" s="95"/>
      <c r="J92" s="95"/>
      <c r="K92" s="96" t="str">
        <f t="shared" si="14"/>
        <v/>
      </c>
    </row>
    <row r="93" spans="1:11" x14ac:dyDescent="0.2">
      <c r="A93" s="94"/>
      <c r="B93" s="368"/>
      <c r="C93" s="369"/>
      <c r="D93" s="370"/>
      <c r="E93" s="403"/>
      <c r="F93" s="404"/>
      <c r="G93" s="404"/>
      <c r="H93" s="405"/>
      <c r="I93" s="95"/>
      <c r="J93" s="95"/>
      <c r="K93" s="96" t="str">
        <f t="shared" si="14"/>
        <v/>
      </c>
    </row>
    <row r="94" spans="1:11" x14ac:dyDescent="0.2">
      <c r="A94" s="94"/>
      <c r="B94" s="368"/>
      <c r="C94" s="369"/>
      <c r="D94" s="370"/>
      <c r="E94" s="403"/>
      <c r="F94" s="404"/>
      <c r="G94" s="404"/>
      <c r="H94" s="405"/>
      <c r="I94" s="95"/>
      <c r="J94" s="95"/>
      <c r="K94" s="96" t="str">
        <f t="shared" si="14"/>
        <v/>
      </c>
    </row>
    <row r="95" spans="1:11" ht="13.5" thickBot="1" x14ac:dyDescent="0.25">
      <c r="A95" s="97"/>
      <c r="B95" s="371"/>
      <c r="C95" s="372"/>
      <c r="D95" s="373"/>
      <c r="E95" s="403"/>
      <c r="F95" s="404"/>
      <c r="G95" s="404"/>
      <c r="H95" s="405"/>
      <c r="I95" s="98"/>
      <c r="J95" s="98"/>
      <c r="K95" s="96" t="str">
        <f t="shared" si="14"/>
        <v/>
      </c>
    </row>
    <row r="96" spans="1:11" ht="13.5" customHeight="1" thickBot="1" x14ac:dyDescent="0.25">
      <c r="A96" s="178"/>
      <c r="B96" s="178"/>
      <c r="C96" s="179"/>
      <c r="E96" s="395"/>
      <c r="F96" s="395"/>
      <c r="G96" s="395" t="s">
        <v>78</v>
      </c>
      <c r="H96" s="396"/>
      <c r="I96" s="100">
        <f t="shared" ref="I96:J96" si="15">SUM(I88:I95)</f>
        <v>0</v>
      </c>
      <c r="J96" s="100">
        <f t="shared" si="15"/>
        <v>0</v>
      </c>
      <c r="K96" s="102">
        <f>SUM(K88:K95)</f>
        <v>0</v>
      </c>
    </row>
    <row r="97" spans="1:11" ht="27.75" thickBot="1" x14ac:dyDescent="0.4">
      <c r="A97" s="378" t="s">
        <v>73</v>
      </c>
      <c r="B97" s="379"/>
      <c r="C97" s="379"/>
      <c r="D97" s="103"/>
      <c r="E97" s="103"/>
      <c r="F97" s="103"/>
      <c r="G97" s="103"/>
      <c r="H97" s="103"/>
      <c r="I97" s="103"/>
      <c r="J97" s="104"/>
      <c r="K97" s="110"/>
    </row>
    <row r="98" spans="1:11" x14ac:dyDescent="0.2">
      <c r="A98" s="380" t="s">
        <v>0</v>
      </c>
      <c r="B98" s="382" t="s">
        <v>91</v>
      </c>
      <c r="C98" s="383"/>
      <c r="D98" s="384"/>
      <c r="E98" s="397" t="s">
        <v>92</v>
      </c>
      <c r="F98" s="398"/>
      <c r="G98" s="398"/>
      <c r="H98" s="399"/>
      <c r="I98" s="397" t="s">
        <v>93</v>
      </c>
      <c r="J98" s="398" t="s">
        <v>94</v>
      </c>
      <c r="K98" s="376" t="s">
        <v>64</v>
      </c>
    </row>
    <row r="99" spans="1:11" x14ac:dyDescent="0.2">
      <c r="A99" s="381"/>
      <c r="B99" s="385"/>
      <c r="C99" s="386"/>
      <c r="D99" s="387"/>
      <c r="E99" s="400"/>
      <c r="F99" s="401"/>
      <c r="G99" s="401"/>
      <c r="H99" s="402"/>
      <c r="I99" s="400"/>
      <c r="J99" s="401"/>
      <c r="K99" s="377"/>
    </row>
    <row r="100" spans="1:11" x14ac:dyDescent="0.2">
      <c r="A100" s="94"/>
      <c r="B100" s="368"/>
      <c r="C100" s="369"/>
      <c r="D100" s="370"/>
      <c r="E100" s="403"/>
      <c r="F100" s="404"/>
      <c r="G100" s="404"/>
      <c r="H100" s="405"/>
      <c r="I100" s="95"/>
      <c r="J100" s="95"/>
      <c r="K100" s="96" t="str">
        <f>IF(I100&lt;&gt;0,I100*J100,"")</f>
        <v/>
      </c>
    </row>
    <row r="101" spans="1:11" x14ac:dyDescent="0.2">
      <c r="A101" s="94"/>
      <c r="B101" s="368"/>
      <c r="C101" s="369"/>
      <c r="D101" s="370"/>
      <c r="E101" s="403"/>
      <c r="F101" s="404"/>
      <c r="G101" s="404"/>
      <c r="H101" s="405"/>
      <c r="I101" s="95"/>
      <c r="J101" s="95"/>
      <c r="K101" s="96" t="str">
        <f t="shared" ref="K101:K107" si="16">IF(I101&lt;&gt;0,I101*J101,"")</f>
        <v/>
      </c>
    </row>
    <row r="102" spans="1:11" x14ac:dyDescent="0.2">
      <c r="A102" s="94"/>
      <c r="B102" s="368"/>
      <c r="C102" s="369"/>
      <c r="D102" s="370"/>
      <c r="E102" s="403"/>
      <c r="F102" s="404"/>
      <c r="G102" s="404"/>
      <c r="H102" s="405"/>
      <c r="I102" s="95"/>
      <c r="J102" s="95"/>
      <c r="K102" s="96" t="str">
        <f t="shared" si="16"/>
        <v/>
      </c>
    </row>
    <row r="103" spans="1:11" x14ac:dyDescent="0.2">
      <c r="A103" s="94"/>
      <c r="B103" s="368"/>
      <c r="C103" s="369"/>
      <c r="D103" s="370"/>
      <c r="E103" s="403"/>
      <c r="F103" s="404"/>
      <c r="G103" s="404"/>
      <c r="H103" s="405"/>
      <c r="I103" s="95"/>
      <c r="J103" s="95"/>
      <c r="K103" s="96" t="str">
        <f t="shared" si="16"/>
        <v/>
      </c>
    </row>
    <row r="104" spans="1:11" x14ac:dyDescent="0.2">
      <c r="A104" s="94"/>
      <c r="B104" s="368"/>
      <c r="C104" s="369"/>
      <c r="D104" s="370"/>
      <c r="E104" s="403"/>
      <c r="F104" s="404"/>
      <c r="G104" s="404"/>
      <c r="H104" s="405"/>
      <c r="I104" s="95"/>
      <c r="J104" s="95"/>
      <c r="K104" s="96" t="str">
        <f t="shared" si="16"/>
        <v/>
      </c>
    </row>
    <row r="105" spans="1:11" x14ac:dyDescent="0.2">
      <c r="A105" s="94"/>
      <c r="B105" s="368"/>
      <c r="C105" s="369"/>
      <c r="D105" s="370"/>
      <c r="E105" s="403"/>
      <c r="F105" s="404"/>
      <c r="G105" s="404"/>
      <c r="H105" s="405"/>
      <c r="I105" s="95"/>
      <c r="J105" s="95"/>
      <c r="K105" s="96" t="str">
        <f t="shared" si="16"/>
        <v/>
      </c>
    </row>
    <row r="106" spans="1:11" x14ac:dyDescent="0.2">
      <c r="A106" s="94"/>
      <c r="B106" s="368"/>
      <c r="C106" s="369"/>
      <c r="D106" s="370"/>
      <c r="E106" s="403"/>
      <c r="F106" s="404"/>
      <c r="G106" s="404"/>
      <c r="H106" s="405"/>
      <c r="I106" s="95"/>
      <c r="J106" s="95"/>
      <c r="K106" s="96" t="str">
        <f t="shared" si="16"/>
        <v/>
      </c>
    </row>
    <row r="107" spans="1:11" ht="13.5" thickBot="1" x14ac:dyDescent="0.25">
      <c r="A107" s="97"/>
      <c r="B107" s="371"/>
      <c r="C107" s="372"/>
      <c r="D107" s="373"/>
      <c r="E107" s="403"/>
      <c r="F107" s="404"/>
      <c r="G107" s="404"/>
      <c r="H107" s="405"/>
      <c r="I107" s="98"/>
      <c r="J107" s="98"/>
      <c r="K107" s="96" t="str">
        <f t="shared" si="16"/>
        <v/>
      </c>
    </row>
    <row r="108" spans="1:11" ht="13.5" customHeight="1" thickBot="1" x14ac:dyDescent="0.25">
      <c r="A108" s="178"/>
      <c r="B108" s="178"/>
      <c r="C108" s="179"/>
      <c r="E108" s="395"/>
      <c r="F108" s="395"/>
      <c r="G108" s="395" t="s">
        <v>78</v>
      </c>
      <c r="H108" s="396"/>
      <c r="I108" s="100">
        <f t="shared" ref="I108:J108" si="17">SUM(I100:I107)</f>
        <v>0</v>
      </c>
      <c r="J108" s="100">
        <f t="shared" si="17"/>
        <v>0</v>
      </c>
      <c r="K108" s="102">
        <f>SUM(K100:K107)</f>
        <v>0</v>
      </c>
    </row>
    <row r="109" spans="1:11" ht="27.75" thickBot="1" x14ac:dyDescent="0.4">
      <c r="A109" s="378" t="s">
        <v>74</v>
      </c>
      <c r="B109" s="379"/>
      <c r="C109" s="379"/>
      <c r="D109" s="103"/>
      <c r="E109" s="103"/>
      <c r="F109" s="103"/>
      <c r="G109" s="103"/>
      <c r="H109" s="103"/>
      <c r="I109" s="103"/>
      <c r="J109" s="104"/>
      <c r="K109" s="110"/>
    </row>
    <row r="110" spans="1:11" x14ac:dyDescent="0.2">
      <c r="A110" s="380" t="s">
        <v>0</v>
      </c>
      <c r="B110" s="382" t="s">
        <v>91</v>
      </c>
      <c r="C110" s="383"/>
      <c r="D110" s="384"/>
      <c r="E110" s="397" t="s">
        <v>92</v>
      </c>
      <c r="F110" s="398"/>
      <c r="G110" s="398"/>
      <c r="H110" s="399"/>
      <c r="I110" s="397" t="s">
        <v>93</v>
      </c>
      <c r="J110" s="398" t="s">
        <v>94</v>
      </c>
      <c r="K110" s="376" t="s">
        <v>64</v>
      </c>
    </row>
    <row r="111" spans="1:11" x14ac:dyDescent="0.2">
      <c r="A111" s="381"/>
      <c r="B111" s="385"/>
      <c r="C111" s="386"/>
      <c r="D111" s="387"/>
      <c r="E111" s="400"/>
      <c r="F111" s="401"/>
      <c r="G111" s="401"/>
      <c r="H111" s="402"/>
      <c r="I111" s="400"/>
      <c r="J111" s="401"/>
      <c r="K111" s="377"/>
    </row>
    <row r="112" spans="1:11" x14ac:dyDescent="0.2">
      <c r="A112" s="94"/>
      <c r="B112" s="368"/>
      <c r="C112" s="369"/>
      <c r="D112" s="370"/>
      <c r="E112" s="403"/>
      <c r="F112" s="404"/>
      <c r="G112" s="404"/>
      <c r="H112" s="405"/>
      <c r="I112" s="95"/>
      <c r="J112" s="95"/>
      <c r="K112" s="96" t="str">
        <f>IF(I112&lt;&gt;0,I112*J112,"")</f>
        <v/>
      </c>
    </row>
    <row r="113" spans="1:11" x14ac:dyDescent="0.2">
      <c r="A113" s="94"/>
      <c r="B113" s="368"/>
      <c r="C113" s="369"/>
      <c r="D113" s="370"/>
      <c r="E113" s="403"/>
      <c r="F113" s="404"/>
      <c r="G113" s="404"/>
      <c r="H113" s="405"/>
      <c r="I113" s="95"/>
      <c r="J113" s="95"/>
      <c r="K113" s="96" t="str">
        <f t="shared" ref="K113:K119" si="18">IF(I113&lt;&gt;0,I113*J113,"")</f>
        <v/>
      </c>
    </row>
    <row r="114" spans="1:11" x14ac:dyDescent="0.2">
      <c r="A114" s="94"/>
      <c r="B114" s="368"/>
      <c r="C114" s="369"/>
      <c r="D114" s="370"/>
      <c r="E114" s="403"/>
      <c r="F114" s="404"/>
      <c r="G114" s="404"/>
      <c r="H114" s="405"/>
      <c r="I114" s="95"/>
      <c r="J114" s="95"/>
      <c r="K114" s="96" t="str">
        <f t="shared" si="18"/>
        <v/>
      </c>
    </row>
    <row r="115" spans="1:11" x14ac:dyDescent="0.2">
      <c r="A115" s="94"/>
      <c r="B115" s="368"/>
      <c r="C115" s="369"/>
      <c r="D115" s="370"/>
      <c r="E115" s="403"/>
      <c r="F115" s="404"/>
      <c r="G115" s="404"/>
      <c r="H115" s="405"/>
      <c r="I115" s="95"/>
      <c r="J115" s="95"/>
      <c r="K115" s="96" t="str">
        <f t="shared" si="18"/>
        <v/>
      </c>
    </row>
    <row r="116" spans="1:11" x14ac:dyDescent="0.2">
      <c r="A116" s="94"/>
      <c r="B116" s="368"/>
      <c r="C116" s="369"/>
      <c r="D116" s="370"/>
      <c r="E116" s="403"/>
      <c r="F116" s="404"/>
      <c r="G116" s="404"/>
      <c r="H116" s="405"/>
      <c r="I116" s="95"/>
      <c r="J116" s="95"/>
      <c r="K116" s="96" t="str">
        <f t="shared" si="18"/>
        <v/>
      </c>
    </row>
    <row r="117" spans="1:11" x14ac:dyDescent="0.2">
      <c r="A117" s="94"/>
      <c r="B117" s="368"/>
      <c r="C117" s="369"/>
      <c r="D117" s="370"/>
      <c r="E117" s="403"/>
      <c r="F117" s="404"/>
      <c r="G117" s="404"/>
      <c r="H117" s="405"/>
      <c r="I117" s="95"/>
      <c r="J117" s="95"/>
      <c r="K117" s="96" t="str">
        <f t="shared" si="18"/>
        <v/>
      </c>
    </row>
    <row r="118" spans="1:11" x14ac:dyDescent="0.2">
      <c r="A118" s="94"/>
      <c r="B118" s="368"/>
      <c r="C118" s="369"/>
      <c r="D118" s="370"/>
      <c r="E118" s="403"/>
      <c r="F118" s="404"/>
      <c r="G118" s="404"/>
      <c r="H118" s="405"/>
      <c r="I118" s="95"/>
      <c r="J118" s="95"/>
      <c r="K118" s="96" t="str">
        <f t="shared" si="18"/>
        <v/>
      </c>
    </row>
    <row r="119" spans="1:11" ht="13.5" thickBot="1" x14ac:dyDescent="0.25">
      <c r="A119" s="97"/>
      <c r="B119" s="371"/>
      <c r="C119" s="372"/>
      <c r="D119" s="373"/>
      <c r="E119" s="403"/>
      <c r="F119" s="404"/>
      <c r="G119" s="404"/>
      <c r="H119" s="405"/>
      <c r="I119" s="98"/>
      <c r="J119" s="98"/>
      <c r="K119" s="96" t="str">
        <f t="shared" si="18"/>
        <v/>
      </c>
    </row>
    <row r="120" spans="1:11" ht="13.5" customHeight="1" thickBot="1" x14ac:dyDescent="0.25">
      <c r="A120" s="178"/>
      <c r="B120" s="178"/>
      <c r="C120" s="179"/>
      <c r="E120" s="395"/>
      <c r="F120" s="395"/>
      <c r="G120" s="395" t="s">
        <v>78</v>
      </c>
      <c r="H120" s="396"/>
      <c r="I120" s="100">
        <f t="shared" ref="I120:J120" si="19">SUM(I112:I119)</f>
        <v>0</v>
      </c>
      <c r="J120" s="100">
        <f t="shared" si="19"/>
        <v>0</v>
      </c>
      <c r="K120" s="102">
        <f>SUM(K112:K119)</f>
        <v>0</v>
      </c>
    </row>
    <row r="121" spans="1:11" ht="27.75" thickBot="1" x14ac:dyDescent="0.4">
      <c r="A121" s="378" t="s">
        <v>75</v>
      </c>
      <c r="B121" s="379"/>
      <c r="C121" s="379"/>
      <c r="D121" s="103"/>
      <c r="E121" s="103"/>
      <c r="F121" s="103"/>
      <c r="G121" s="103"/>
      <c r="H121" s="103"/>
      <c r="I121" s="103"/>
      <c r="J121" s="104"/>
      <c r="K121" s="110"/>
    </row>
    <row r="122" spans="1:11" x14ac:dyDescent="0.2">
      <c r="A122" s="380" t="s">
        <v>0</v>
      </c>
      <c r="B122" s="382" t="s">
        <v>91</v>
      </c>
      <c r="C122" s="383"/>
      <c r="D122" s="384"/>
      <c r="E122" s="397" t="s">
        <v>92</v>
      </c>
      <c r="F122" s="398"/>
      <c r="G122" s="398"/>
      <c r="H122" s="399"/>
      <c r="I122" s="397" t="s">
        <v>93</v>
      </c>
      <c r="J122" s="398" t="s">
        <v>94</v>
      </c>
      <c r="K122" s="376" t="s">
        <v>64</v>
      </c>
    </row>
    <row r="123" spans="1:11" x14ac:dyDescent="0.2">
      <c r="A123" s="381"/>
      <c r="B123" s="385"/>
      <c r="C123" s="386"/>
      <c r="D123" s="387"/>
      <c r="E123" s="400"/>
      <c r="F123" s="401"/>
      <c r="G123" s="401"/>
      <c r="H123" s="402"/>
      <c r="I123" s="400"/>
      <c r="J123" s="401"/>
      <c r="K123" s="377"/>
    </row>
    <row r="124" spans="1:11" x14ac:dyDescent="0.2">
      <c r="A124" s="94"/>
      <c r="B124" s="368"/>
      <c r="C124" s="369"/>
      <c r="D124" s="370"/>
      <c r="E124" s="403"/>
      <c r="F124" s="404"/>
      <c r="G124" s="404"/>
      <c r="H124" s="405"/>
      <c r="I124" s="95"/>
      <c r="J124" s="95"/>
      <c r="K124" s="96" t="str">
        <f>IF(I124&lt;&gt;0,I124*J124,"")</f>
        <v/>
      </c>
    </row>
    <row r="125" spans="1:11" x14ac:dyDescent="0.2">
      <c r="A125" s="94"/>
      <c r="B125" s="368"/>
      <c r="C125" s="369"/>
      <c r="D125" s="370"/>
      <c r="E125" s="403"/>
      <c r="F125" s="404"/>
      <c r="G125" s="404"/>
      <c r="H125" s="405"/>
      <c r="I125" s="95"/>
      <c r="J125" s="95"/>
      <c r="K125" s="96" t="str">
        <f t="shared" ref="K125:K131" si="20">IF(I125&lt;&gt;0,I125*J125,"")</f>
        <v/>
      </c>
    </row>
    <row r="126" spans="1:11" x14ac:dyDescent="0.2">
      <c r="A126" s="94"/>
      <c r="B126" s="368"/>
      <c r="C126" s="369"/>
      <c r="D126" s="370"/>
      <c r="E126" s="403"/>
      <c r="F126" s="404"/>
      <c r="G126" s="404"/>
      <c r="H126" s="405"/>
      <c r="I126" s="95"/>
      <c r="J126" s="95"/>
      <c r="K126" s="96" t="str">
        <f t="shared" si="20"/>
        <v/>
      </c>
    </row>
    <row r="127" spans="1:11" x14ac:dyDescent="0.2">
      <c r="A127" s="94"/>
      <c r="B127" s="368"/>
      <c r="C127" s="369"/>
      <c r="D127" s="370"/>
      <c r="E127" s="403"/>
      <c r="F127" s="404"/>
      <c r="G127" s="404"/>
      <c r="H127" s="405"/>
      <c r="I127" s="95"/>
      <c r="J127" s="95"/>
      <c r="K127" s="96" t="str">
        <f t="shared" si="20"/>
        <v/>
      </c>
    </row>
    <row r="128" spans="1:11" x14ac:dyDescent="0.2">
      <c r="A128" s="94"/>
      <c r="B128" s="368"/>
      <c r="C128" s="369"/>
      <c r="D128" s="370"/>
      <c r="E128" s="403"/>
      <c r="F128" s="404"/>
      <c r="G128" s="404"/>
      <c r="H128" s="405"/>
      <c r="I128" s="95"/>
      <c r="J128" s="95"/>
      <c r="K128" s="96" t="str">
        <f t="shared" si="20"/>
        <v/>
      </c>
    </row>
    <row r="129" spans="1:11" x14ac:dyDescent="0.2">
      <c r="A129" s="94"/>
      <c r="B129" s="368"/>
      <c r="C129" s="369"/>
      <c r="D129" s="370"/>
      <c r="E129" s="403"/>
      <c r="F129" s="404"/>
      <c r="G129" s="404"/>
      <c r="H129" s="405"/>
      <c r="I129" s="95"/>
      <c r="J129" s="95"/>
      <c r="K129" s="96" t="str">
        <f t="shared" si="20"/>
        <v/>
      </c>
    </row>
    <row r="130" spans="1:11" x14ac:dyDescent="0.2">
      <c r="A130" s="94"/>
      <c r="B130" s="368"/>
      <c r="C130" s="369"/>
      <c r="D130" s="370"/>
      <c r="E130" s="403"/>
      <c r="F130" s="404"/>
      <c r="G130" s="404"/>
      <c r="H130" s="405"/>
      <c r="I130" s="95"/>
      <c r="J130" s="95"/>
      <c r="K130" s="96" t="str">
        <f t="shared" si="20"/>
        <v/>
      </c>
    </row>
    <row r="131" spans="1:11" ht="13.5" thickBot="1" x14ac:dyDescent="0.25">
      <c r="A131" s="97"/>
      <c r="B131" s="371"/>
      <c r="C131" s="372"/>
      <c r="D131" s="373"/>
      <c r="E131" s="403"/>
      <c r="F131" s="404"/>
      <c r="G131" s="404"/>
      <c r="H131" s="405"/>
      <c r="I131" s="98"/>
      <c r="J131" s="98"/>
      <c r="K131" s="96" t="str">
        <f t="shared" si="20"/>
        <v/>
      </c>
    </row>
    <row r="132" spans="1:11" ht="13.5" customHeight="1" thickBot="1" x14ac:dyDescent="0.25">
      <c r="A132" s="178"/>
      <c r="B132" s="178"/>
      <c r="C132" s="179"/>
      <c r="E132" s="395"/>
      <c r="F132" s="395"/>
      <c r="G132" s="395" t="s">
        <v>78</v>
      </c>
      <c r="H132" s="396"/>
      <c r="I132" s="100">
        <f t="shared" ref="I132:J132" si="21">SUM(I124:I131)</f>
        <v>0</v>
      </c>
      <c r="J132" s="100">
        <f t="shared" si="21"/>
        <v>0</v>
      </c>
      <c r="K132" s="102">
        <f>SUM(K124:K131)</f>
        <v>0</v>
      </c>
    </row>
    <row r="133" spans="1:11" ht="27.75" thickBot="1" x14ac:dyDescent="0.4">
      <c r="A133" s="378" t="s">
        <v>76</v>
      </c>
      <c r="B133" s="379"/>
      <c r="C133" s="379"/>
      <c r="D133" s="103"/>
      <c r="E133" s="103"/>
      <c r="F133" s="103"/>
      <c r="G133" s="103"/>
      <c r="H133" s="103"/>
      <c r="I133" s="103"/>
      <c r="J133" s="104"/>
      <c r="K133" s="110"/>
    </row>
    <row r="134" spans="1:11" x14ac:dyDescent="0.2">
      <c r="A134" s="380" t="s">
        <v>0</v>
      </c>
      <c r="B134" s="382" t="s">
        <v>91</v>
      </c>
      <c r="C134" s="383"/>
      <c r="D134" s="384"/>
      <c r="E134" s="397" t="s">
        <v>92</v>
      </c>
      <c r="F134" s="398"/>
      <c r="G134" s="398"/>
      <c r="H134" s="399"/>
      <c r="I134" s="397" t="s">
        <v>93</v>
      </c>
      <c r="J134" s="398" t="s">
        <v>94</v>
      </c>
      <c r="K134" s="376" t="s">
        <v>64</v>
      </c>
    </row>
    <row r="135" spans="1:11" x14ac:dyDescent="0.2">
      <c r="A135" s="381"/>
      <c r="B135" s="385"/>
      <c r="C135" s="386"/>
      <c r="D135" s="387"/>
      <c r="E135" s="400"/>
      <c r="F135" s="401"/>
      <c r="G135" s="401"/>
      <c r="H135" s="402"/>
      <c r="I135" s="400"/>
      <c r="J135" s="401"/>
      <c r="K135" s="377"/>
    </row>
    <row r="136" spans="1:11" x14ac:dyDescent="0.2">
      <c r="A136" s="94"/>
      <c r="B136" s="368"/>
      <c r="C136" s="369"/>
      <c r="D136" s="370"/>
      <c r="E136" s="403"/>
      <c r="F136" s="404"/>
      <c r="G136" s="404"/>
      <c r="H136" s="405"/>
      <c r="I136" s="95"/>
      <c r="J136" s="95"/>
      <c r="K136" s="96" t="str">
        <f>IF(I136&lt;&gt;0,I136*J136,"")</f>
        <v/>
      </c>
    </row>
    <row r="137" spans="1:11" x14ac:dyDescent="0.2">
      <c r="A137" s="94"/>
      <c r="B137" s="368"/>
      <c r="C137" s="369"/>
      <c r="D137" s="370"/>
      <c r="E137" s="403"/>
      <c r="F137" s="404"/>
      <c r="G137" s="404"/>
      <c r="H137" s="405"/>
      <c r="I137" s="95"/>
      <c r="J137" s="95"/>
      <c r="K137" s="96" t="str">
        <f t="shared" ref="K137:K143" si="22">IF(I137&lt;&gt;0,I137*J137,"")</f>
        <v/>
      </c>
    </row>
    <row r="138" spans="1:11" x14ac:dyDescent="0.2">
      <c r="A138" s="94"/>
      <c r="B138" s="368"/>
      <c r="C138" s="369"/>
      <c r="D138" s="370"/>
      <c r="E138" s="403"/>
      <c r="F138" s="404"/>
      <c r="G138" s="404"/>
      <c r="H138" s="405"/>
      <c r="I138" s="95"/>
      <c r="J138" s="95"/>
      <c r="K138" s="96" t="str">
        <f t="shared" si="22"/>
        <v/>
      </c>
    </row>
    <row r="139" spans="1:11" x14ac:dyDescent="0.2">
      <c r="A139" s="94"/>
      <c r="B139" s="368"/>
      <c r="C139" s="369"/>
      <c r="D139" s="370"/>
      <c r="E139" s="403"/>
      <c r="F139" s="404"/>
      <c r="G139" s="404"/>
      <c r="H139" s="405"/>
      <c r="I139" s="95"/>
      <c r="J139" s="95"/>
      <c r="K139" s="96" t="str">
        <f t="shared" si="22"/>
        <v/>
      </c>
    </row>
    <row r="140" spans="1:11" x14ac:dyDescent="0.2">
      <c r="A140" s="94"/>
      <c r="B140" s="368"/>
      <c r="C140" s="369"/>
      <c r="D140" s="370"/>
      <c r="E140" s="403"/>
      <c r="F140" s="404"/>
      <c r="G140" s="404"/>
      <c r="H140" s="405"/>
      <c r="I140" s="95"/>
      <c r="J140" s="95"/>
      <c r="K140" s="96" t="str">
        <f t="shared" si="22"/>
        <v/>
      </c>
    </row>
    <row r="141" spans="1:11" x14ac:dyDescent="0.2">
      <c r="A141" s="94"/>
      <c r="B141" s="368"/>
      <c r="C141" s="369"/>
      <c r="D141" s="370"/>
      <c r="E141" s="403"/>
      <c r="F141" s="404"/>
      <c r="G141" s="404"/>
      <c r="H141" s="405"/>
      <c r="I141" s="95"/>
      <c r="J141" s="95"/>
      <c r="K141" s="96" t="str">
        <f t="shared" si="22"/>
        <v/>
      </c>
    </row>
    <row r="142" spans="1:11" x14ac:dyDescent="0.2">
      <c r="A142" s="94"/>
      <c r="B142" s="368"/>
      <c r="C142" s="369"/>
      <c r="D142" s="370"/>
      <c r="E142" s="403"/>
      <c r="F142" s="404"/>
      <c r="G142" s="404"/>
      <c r="H142" s="405"/>
      <c r="I142" s="95"/>
      <c r="J142" s="95"/>
      <c r="K142" s="96" t="str">
        <f t="shared" si="22"/>
        <v/>
      </c>
    </row>
    <row r="143" spans="1:11" ht="13.5" thickBot="1" x14ac:dyDescent="0.25">
      <c r="A143" s="97"/>
      <c r="B143" s="371"/>
      <c r="C143" s="372"/>
      <c r="D143" s="373"/>
      <c r="E143" s="403"/>
      <c r="F143" s="404"/>
      <c r="G143" s="404"/>
      <c r="H143" s="405"/>
      <c r="I143" s="98"/>
      <c r="J143" s="98"/>
      <c r="K143" s="96" t="str">
        <f t="shared" si="22"/>
        <v/>
      </c>
    </row>
    <row r="144" spans="1:11" ht="13.5" customHeight="1" thickBot="1" x14ac:dyDescent="0.25">
      <c r="A144" s="180"/>
      <c r="B144" s="180"/>
      <c r="C144" s="181"/>
      <c r="D144" s="182"/>
      <c r="E144" s="393"/>
      <c r="F144" s="393"/>
      <c r="G144" s="393" t="s">
        <v>78</v>
      </c>
      <c r="H144" s="394"/>
      <c r="I144" s="100">
        <f t="shared" ref="I144:J144" si="23">SUM(I136:I143)</f>
        <v>0</v>
      </c>
      <c r="J144" s="100">
        <f t="shared" si="23"/>
        <v>0</v>
      </c>
      <c r="K144" s="102">
        <f>SUM(K136:K143)</f>
        <v>0</v>
      </c>
    </row>
  </sheetData>
  <mergeCells count="300">
    <mergeCell ref="A1:C1"/>
    <mergeCell ref="A2:A3"/>
    <mergeCell ref="I2:I3"/>
    <mergeCell ref="K14:K15"/>
    <mergeCell ref="B17:D17"/>
    <mergeCell ref="B18:D18"/>
    <mergeCell ref="E14:H15"/>
    <mergeCell ref="E16:H16"/>
    <mergeCell ref="G12:H12"/>
    <mergeCell ref="A13:C13"/>
    <mergeCell ref="A14:A15"/>
    <mergeCell ref="K2:K3"/>
    <mergeCell ref="B2:D3"/>
    <mergeCell ref="B4:D4"/>
    <mergeCell ref="B5:D5"/>
    <mergeCell ref="B6:D6"/>
    <mergeCell ref="J2:J3"/>
    <mergeCell ref="B14:D15"/>
    <mergeCell ref="I14:I15"/>
    <mergeCell ref="J14:J15"/>
    <mergeCell ref="B16:D16"/>
    <mergeCell ref="E8:H8"/>
    <mergeCell ref="E9:H9"/>
    <mergeCell ref="E10:H10"/>
    <mergeCell ref="K26:K27"/>
    <mergeCell ref="B28:D28"/>
    <mergeCell ref="B29:D29"/>
    <mergeCell ref="B30:D30"/>
    <mergeCell ref="B31:D31"/>
    <mergeCell ref="A25:C25"/>
    <mergeCell ref="A26:A27"/>
    <mergeCell ref="B19:D19"/>
    <mergeCell ref="B20:D20"/>
    <mergeCell ref="B21:D21"/>
    <mergeCell ref="B22:D22"/>
    <mergeCell ref="I26:I27"/>
    <mergeCell ref="J26:J27"/>
    <mergeCell ref="E23:H23"/>
    <mergeCell ref="E24:F24"/>
    <mergeCell ref="G24:H24"/>
    <mergeCell ref="E26:H27"/>
    <mergeCell ref="K50:K51"/>
    <mergeCell ref="B53:D53"/>
    <mergeCell ref="B54:D54"/>
    <mergeCell ref="B55:D55"/>
    <mergeCell ref="B56:D56"/>
    <mergeCell ref="A49:C49"/>
    <mergeCell ref="A50:A51"/>
    <mergeCell ref="K38:K39"/>
    <mergeCell ref="I38:I39"/>
    <mergeCell ref="J38:J39"/>
    <mergeCell ref="B40:D40"/>
    <mergeCell ref="B41:D41"/>
    <mergeCell ref="A38:A39"/>
    <mergeCell ref="B38:D39"/>
    <mergeCell ref="E48:F48"/>
    <mergeCell ref="G48:H48"/>
    <mergeCell ref="E56:H56"/>
    <mergeCell ref="K62:K63"/>
    <mergeCell ref="B64:D64"/>
    <mergeCell ref="B65:D65"/>
    <mergeCell ref="B66:D66"/>
    <mergeCell ref="E64:H64"/>
    <mergeCell ref="A61:C61"/>
    <mergeCell ref="A62:A63"/>
    <mergeCell ref="B57:D57"/>
    <mergeCell ref="B58:D58"/>
    <mergeCell ref="B59:D59"/>
    <mergeCell ref="B62:D63"/>
    <mergeCell ref="I62:I63"/>
    <mergeCell ref="J62:J63"/>
    <mergeCell ref="E59:H59"/>
    <mergeCell ref="E60:F60"/>
    <mergeCell ref="G60:H60"/>
    <mergeCell ref="E62:H63"/>
    <mergeCell ref="E57:H57"/>
    <mergeCell ref="E58:H58"/>
    <mergeCell ref="A85:C85"/>
    <mergeCell ref="A86:A87"/>
    <mergeCell ref="K74:K75"/>
    <mergeCell ref="B76:D76"/>
    <mergeCell ref="B77:D77"/>
    <mergeCell ref="B78:D78"/>
    <mergeCell ref="B79:D79"/>
    <mergeCell ref="A73:C73"/>
    <mergeCell ref="A74:A75"/>
    <mergeCell ref="I74:I75"/>
    <mergeCell ref="J74:J75"/>
    <mergeCell ref="G84:H84"/>
    <mergeCell ref="E74:H75"/>
    <mergeCell ref="E76:H76"/>
    <mergeCell ref="E77:H77"/>
    <mergeCell ref="E78:H78"/>
    <mergeCell ref="E79:H79"/>
    <mergeCell ref="E80:H80"/>
    <mergeCell ref="E81:H81"/>
    <mergeCell ref="K98:K99"/>
    <mergeCell ref="B101:D101"/>
    <mergeCell ref="B102:D102"/>
    <mergeCell ref="B103:D103"/>
    <mergeCell ref="B104:D104"/>
    <mergeCell ref="A97:C97"/>
    <mergeCell ref="A98:A99"/>
    <mergeCell ref="K86:K87"/>
    <mergeCell ref="I86:I87"/>
    <mergeCell ref="J86:J87"/>
    <mergeCell ref="B88:D88"/>
    <mergeCell ref="B89:D89"/>
    <mergeCell ref="I98:I99"/>
    <mergeCell ref="J98:J99"/>
    <mergeCell ref="B100:D100"/>
    <mergeCell ref="E98:H99"/>
    <mergeCell ref="E100:H100"/>
    <mergeCell ref="B90:D90"/>
    <mergeCell ref="B91:D91"/>
    <mergeCell ref="B92:D92"/>
    <mergeCell ref="B93:D93"/>
    <mergeCell ref="B94:D94"/>
    <mergeCell ref="B95:D95"/>
    <mergeCell ref="E86:H87"/>
    <mergeCell ref="K110:K111"/>
    <mergeCell ref="B112:D112"/>
    <mergeCell ref="B113:D113"/>
    <mergeCell ref="B114:D114"/>
    <mergeCell ref="E112:H112"/>
    <mergeCell ref="A109:C109"/>
    <mergeCell ref="A110:A111"/>
    <mergeCell ref="B105:D105"/>
    <mergeCell ref="B106:D106"/>
    <mergeCell ref="I110:I111"/>
    <mergeCell ref="J110:J111"/>
    <mergeCell ref="B107:D107"/>
    <mergeCell ref="B110:D111"/>
    <mergeCell ref="E107:H107"/>
    <mergeCell ref="E108:F108"/>
    <mergeCell ref="G108:H108"/>
    <mergeCell ref="E110:H111"/>
    <mergeCell ref="K134:K135"/>
    <mergeCell ref="I134:I135"/>
    <mergeCell ref="J134:J135"/>
    <mergeCell ref="B136:D136"/>
    <mergeCell ref="B137:D137"/>
    <mergeCell ref="A133:C133"/>
    <mergeCell ref="A134:A135"/>
    <mergeCell ref="K122:K123"/>
    <mergeCell ref="B124:D124"/>
    <mergeCell ref="B125:D125"/>
    <mergeCell ref="B126:D126"/>
    <mergeCell ref="B127:D127"/>
    <mergeCell ref="A122:A123"/>
    <mergeCell ref="I122:I123"/>
    <mergeCell ref="J122:J123"/>
    <mergeCell ref="E124:H124"/>
    <mergeCell ref="E125:H125"/>
    <mergeCell ref="E126:H126"/>
    <mergeCell ref="E127:H127"/>
    <mergeCell ref="E122:H123"/>
    <mergeCell ref="E11:H11"/>
    <mergeCell ref="B7:D7"/>
    <mergeCell ref="B8:D8"/>
    <mergeCell ref="B9:D9"/>
    <mergeCell ref="B10:D10"/>
    <mergeCell ref="B11:D11"/>
    <mergeCell ref="B33:D33"/>
    <mergeCell ref="B34:D34"/>
    <mergeCell ref="B35:D35"/>
    <mergeCell ref="E34:H34"/>
    <mergeCell ref="E35:H35"/>
    <mergeCell ref="E12:F12"/>
    <mergeCell ref="E17:H17"/>
    <mergeCell ref="E18:H18"/>
    <mergeCell ref="E19:H19"/>
    <mergeCell ref="E20:H20"/>
    <mergeCell ref="E21:H21"/>
    <mergeCell ref="E22:H22"/>
    <mergeCell ref="B23:D23"/>
    <mergeCell ref="B26:D27"/>
    <mergeCell ref="E29:H29"/>
    <mergeCell ref="E30:H30"/>
    <mergeCell ref="E31:H31"/>
    <mergeCell ref="E32:H32"/>
    <mergeCell ref="A37:C37"/>
    <mergeCell ref="I50:I51"/>
    <mergeCell ref="J50:J51"/>
    <mergeCell ref="B52:D52"/>
    <mergeCell ref="E50:H51"/>
    <mergeCell ref="E52:H52"/>
    <mergeCell ref="B42:D42"/>
    <mergeCell ref="B43:D43"/>
    <mergeCell ref="B44:D44"/>
    <mergeCell ref="B45:D45"/>
    <mergeCell ref="B46:D46"/>
    <mergeCell ref="B47:D47"/>
    <mergeCell ref="E33:H33"/>
    <mergeCell ref="E44:H44"/>
    <mergeCell ref="E45:H45"/>
    <mergeCell ref="E46:H46"/>
    <mergeCell ref="E47:H47"/>
    <mergeCell ref="B67:D67"/>
    <mergeCell ref="B68:D68"/>
    <mergeCell ref="B69:D69"/>
    <mergeCell ref="B70:D70"/>
    <mergeCell ref="E68:H68"/>
    <mergeCell ref="E69:H69"/>
    <mergeCell ref="E70:H70"/>
    <mergeCell ref="G36:H36"/>
    <mergeCell ref="E38:H39"/>
    <mergeCell ref="E40:H40"/>
    <mergeCell ref="E41:H41"/>
    <mergeCell ref="E42:H42"/>
    <mergeCell ref="E43:H43"/>
    <mergeCell ref="E65:H65"/>
    <mergeCell ref="E66:H66"/>
    <mergeCell ref="E67:H67"/>
    <mergeCell ref="E53:H53"/>
    <mergeCell ref="E54:H54"/>
    <mergeCell ref="E55:H55"/>
    <mergeCell ref="A121:C121"/>
    <mergeCell ref="B115:D115"/>
    <mergeCell ref="B116:D116"/>
    <mergeCell ref="B117:D117"/>
    <mergeCell ref="B118:D118"/>
    <mergeCell ref="E113:H113"/>
    <mergeCell ref="E114:H114"/>
    <mergeCell ref="E115:H115"/>
    <mergeCell ref="E116:H116"/>
    <mergeCell ref="E117:H117"/>
    <mergeCell ref="E118:H118"/>
    <mergeCell ref="G120:H120"/>
    <mergeCell ref="B141:D141"/>
    <mergeCell ref="B142:D142"/>
    <mergeCell ref="B143:D143"/>
    <mergeCell ref="B128:D128"/>
    <mergeCell ref="B129:D129"/>
    <mergeCell ref="B130:D130"/>
    <mergeCell ref="B131:D131"/>
    <mergeCell ref="B134:D135"/>
    <mergeCell ref="E130:H130"/>
    <mergeCell ref="E131:H131"/>
    <mergeCell ref="E132:F132"/>
    <mergeCell ref="E128:H128"/>
    <mergeCell ref="E129:H129"/>
    <mergeCell ref="E140:H140"/>
    <mergeCell ref="E141:H141"/>
    <mergeCell ref="E142:H142"/>
    <mergeCell ref="E143:H143"/>
    <mergeCell ref="E2:H3"/>
    <mergeCell ref="E4:H4"/>
    <mergeCell ref="E5:H5"/>
    <mergeCell ref="E6:H6"/>
    <mergeCell ref="E7:H7"/>
    <mergeCell ref="B138:D138"/>
    <mergeCell ref="B139:D139"/>
    <mergeCell ref="B140:D140"/>
    <mergeCell ref="B119:D119"/>
    <mergeCell ref="B122:D123"/>
    <mergeCell ref="B98:D99"/>
    <mergeCell ref="B80:D80"/>
    <mergeCell ref="B81:D81"/>
    <mergeCell ref="B82:D82"/>
    <mergeCell ref="B83:D83"/>
    <mergeCell ref="B86:D87"/>
    <mergeCell ref="E82:H82"/>
    <mergeCell ref="E83:H83"/>
    <mergeCell ref="E84:F84"/>
    <mergeCell ref="B71:D71"/>
    <mergeCell ref="B74:D75"/>
    <mergeCell ref="B50:D51"/>
    <mergeCell ref="B32:D32"/>
    <mergeCell ref="E28:H28"/>
    <mergeCell ref="E36:F36"/>
    <mergeCell ref="E94:H94"/>
    <mergeCell ref="E95:H95"/>
    <mergeCell ref="E96:F96"/>
    <mergeCell ref="G96:H96"/>
    <mergeCell ref="E88:H88"/>
    <mergeCell ref="E89:H89"/>
    <mergeCell ref="E90:H90"/>
    <mergeCell ref="E91:H91"/>
    <mergeCell ref="E71:H71"/>
    <mergeCell ref="E72:F72"/>
    <mergeCell ref="G72:H72"/>
    <mergeCell ref="E92:H92"/>
    <mergeCell ref="E93:H93"/>
    <mergeCell ref="E144:F144"/>
    <mergeCell ref="G144:H144"/>
    <mergeCell ref="G132:H132"/>
    <mergeCell ref="E134:H135"/>
    <mergeCell ref="E136:H136"/>
    <mergeCell ref="E137:H137"/>
    <mergeCell ref="E138:H138"/>
    <mergeCell ref="E139:H139"/>
    <mergeCell ref="E101:H101"/>
    <mergeCell ref="E102:H102"/>
    <mergeCell ref="E103:H103"/>
    <mergeCell ref="E104:H104"/>
    <mergeCell ref="E105:H105"/>
    <mergeCell ref="E106:H106"/>
    <mergeCell ref="E119:H119"/>
    <mergeCell ref="E120:F120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92D050"/>
  </sheetPr>
  <dimension ref="A1:V36"/>
  <sheetViews>
    <sheetView showZeros="0" tabSelected="1" zoomScale="90" zoomScaleNormal="90" workbookViewId="0">
      <selection activeCell="A18" sqref="A18"/>
    </sheetView>
  </sheetViews>
  <sheetFormatPr baseColWidth="10" defaultRowHeight="14.25" x14ac:dyDescent="0.2"/>
  <cols>
    <col min="1" max="1" width="0.7109375" style="85" customWidth="1"/>
    <col min="2" max="2" width="13.85546875" style="115" bestFit="1" customWidth="1"/>
    <col min="3" max="3" width="5.140625" style="115" customWidth="1"/>
    <col min="4" max="4" width="2.140625" style="188" customWidth="1"/>
    <col min="5" max="5" width="5.7109375" style="188" customWidth="1"/>
    <col min="6" max="6" width="2.140625" style="188" customWidth="1"/>
    <col min="7" max="7" width="6.42578125" style="58" customWidth="1"/>
    <col min="8" max="8" width="4.28515625" style="115" customWidth="1"/>
    <col min="9" max="13" width="13.140625" style="116" customWidth="1"/>
    <col min="14" max="14" width="13.7109375" style="116" customWidth="1"/>
    <col min="15" max="15" width="13.140625" style="116" customWidth="1"/>
    <col min="16" max="16" width="12.85546875" style="117" customWidth="1"/>
    <col min="17" max="17" width="11.42578125" style="118" customWidth="1"/>
    <col min="18" max="18" width="12.85546875" style="117" customWidth="1"/>
    <col min="19" max="19" width="11.42578125" style="118" customWidth="1"/>
    <col min="20" max="20" width="13.42578125" style="118" customWidth="1"/>
    <col min="21" max="16384" width="11.42578125" style="85"/>
  </cols>
  <sheetData>
    <row r="1" spans="1:22" ht="7.5" customHeight="1" thickBot="1" x14ac:dyDescent="0.25">
      <c r="A1" s="128"/>
      <c r="B1" s="140"/>
      <c r="C1" s="140"/>
      <c r="D1" s="221"/>
      <c r="E1" s="221"/>
      <c r="F1" s="221"/>
      <c r="G1" s="222"/>
      <c r="H1" s="140"/>
      <c r="I1" s="141"/>
      <c r="J1" s="141"/>
      <c r="K1" s="141"/>
      <c r="L1" s="141"/>
      <c r="M1" s="141"/>
      <c r="N1" s="141"/>
      <c r="O1" s="141"/>
      <c r="P1" s="211"/>
      <c r="Q1" s="212"/>
      <c r="R1" s="211"/>
      <c r="S1" s="212"/>
      <c r="T1" s="212"/>
      <c r="U1" s="128"/>
      <c r="V1" s="128"/>
    </row>
    <row r="2" spans="1:22" s="83" customFormat="1" ht="19.5" customHeight="1" thickBot="1" x14ac:dyDescent="0.25">
      <c r="A2" s="119"/>
      <c r="B2" s="220"/>
      <c r="C2" s="426" t="s">
        <v>109</v>
      </c>
      <c r="D2" s="424"/>
      <c r="E2" s="425"/>
      <c r="F2" s="423" t="s">
        <v>110</v>
      </c>
      <c r="G2" s="424"/>
      <c r="H2" s="425"/>
      <c r="I2" s="228" t="s">
        <v>111</v>
      </c>
      <c r="J2" s="229" t="s">
        <v>112</v>
      </c>
      <c r="K2" s="229" t="s">
        <v>113</v>
      </c>
      <c r="L2" s="229" t="s">
        <v>114</v>
      </c>
      <c r="M2" s="230" t="s">
        <v>64</v>
      </c>
      <c r="N2" s="234" t="s">
        <v>79</v>
      </c>
      <c r="O2" s="202"/>
      <c r="P2" s="120"/>
      <c r="Q2" s="120"/>
      <c r="R2" s="120"/>
      <c r="S2" s="120"/>
      <c r="T2" s="120"/>
      <c r="U2" s="119"/>
      <c r="V2" s="119"/>
    </row>
    <row r="3" spans="1:22" s="83" customFormat="1" ht="14.25" customHeight="1" x14ac:dyDescent="0.2">
      <c r="A3" s="119"/>
      <c r="B3" s="231" t="s">
        <v>65</v>
      </c>
      <c r="C3" s="427">
        <f>+'Chiffres d''Affaires'!N12</f>
        <v>0</v>
      </c>
      <c r="D3" s="428"/>
      <c r="E3" s="428"/>
      <c r="F3" s="428">
        <f>+'Chiffres d''Affaires'!O12</f>
        <v>0</v>
      </c>
      <c r="G3" s="428"/>
      <c r="H3" s="428" t="e">
        <f>+#REF!</f>
        <v>#REF!</v>
      </c>
      <c r="I3" s="226">
        <f>+'Chiffres d''Affaires'!P12</f>
        <v>0</v>
      </c>
      <c r="J3" s="226">
        <f>+'Chiffres d''Affaires'!Q12</f>
        <v>0</v>
      </c>
      <c r="K3" s="226">
        <f>+'Chiffres d''Affaires'!R12</f>
        <v>0</v>
      </c>
      <c r="L3" s="227">
        <f>+'Chiffres d''Affaires'!S12</f>
        <v>0</v>
      </c>
      <c r="M3" s="217">
        <f>SUM(C3,F3,I3:K3:L3)</f>
        <v>0</v>
      </c>
      <c r="N3" s="136" t="str">
        <f t="shared" ref="N3:N14" si="0">IF(M3&lt;&gt;0,+M3/$M$15,"")</f>
        <v/>
      </c>
      <c r="O3" s="202"/>
      <c r="P3" s="121"/>
      <c r="Q3" s="122"/>
      <c r="R3" s="121"/>
      <c r="S3" s="122"/>
      <c r="T3" s="122"/>
      <c r="U3" s="119"/>
      <c r="V3" s="119"/>
    </row>
    <row r="4" spans="1:22" s="83" customFormat="1" ht="15" customHeight="1" x14ac:dyDescent="0.2">
      <c r="A4" s="119"/>
      <c r="B4" s="232" t="s">
        <v>66</v>
      </c>
      <c r="C4" s="429">
        <f>+'Chiffres d''Affaires'!N24</f>
        <v>0</v>
      </c>
      <c r="D4" s="430"/>
      <c r="E4" s="430"/>
      <c r="F4" s="430">
        <f>+'Chiffres d''Affaires'!O24</f>
        <v>0</v>
      </c>
      <c r="G4" s="430"/>
      <c r="H4" s="430"/>
      <c r="I4" s="197">
        <f>+'Chiffres d''Affaires'!P24</f>
        <v>0</v>
      </c>
      <c r="J4" s="197">
        <f>+'Chiffres d''Affaires'!Q24</f>
        <v>0</v>
      </c>
      <c r="K4" s="197">
        <f>+'Chiffres d''Affaires'!R24</f>
        <v>0</v>
      </c>
      <c r="L4" s="218">
        <f>+'Chiffres d''Affaires'!S24</f>
        <v>0</v>
      </c>
      <c r="M4" s="217">
        <f>SUM(C4,F4,I4:K4:L4)</f>
        <v>0</v>
      </c>
      <c r="N4" s="136" t="str">
        <f t="shared" si="0"/>
        <v/>
      </c>
      <c r="O4" s="202"/>
      <c r="P4" s="121"/>
      <c r="Q4" s="122"/>
      <c r="R4" s="121"/>
      <c r="S4" s="122"/>
      <c r="T4" s="122"/>
      <c r="U4" s="119"/>
      <c r="V4" s="119"/>
    </row>
    <row r="5" spans="1:22" s="84" customFormat="1" ht="15" customHeight="1" x14ac:dyDescent="0.4">
      <c r="A5" s="123"/>
      <c r="B5" s="232" t="s">
        <v>67</v>
      </c>
      <c r="C5" s="429">
        <f>+'Chiffres d''Affaires'!N36</f>
        <v>0</v>
      </c>
      <c r="D5" s="430"/>
      <c r="E5" s="430"/>
      <c r="F5" s="430">
        <f>+'Chiffres d''Affaires'!O36</f>
        <v>0</v>
      </c>
      <c r="G5" s="430"/>
      <c r="H5" s="430"/>
      <c r="I5" s="197">
        <f>+'Chiffres d''Affaires'!P36</f>
        <v>0</v>
      </c>
      <c r="J5" s="197">
        <f>+'Chiffres d''Affaires'!Q36</f>
        <v>0</v>
      </c>
      <c r="K5" s="197">
        <f>+'Chiffres d''Affaires'!R36</f>
        <v>0</v>
      </c>
      <c r="L5" s="218">
        <f>+'Chiffres d''Affaires'!S36</f>
        <v>0</v>
      </c>
      <c r="M5" s="217">
        <f>SUM(C5,F5,I5:K5:L5)</f>
        <v>0</v>
      </c>
      <c r="N5" s="136" t="str">
        <f t="shared" si="0"/>
        <v/>
      </c>
      <c r="O5" s="203"/>
      <c r="P5" s="124"/>
      <c r="Q5" s="125"/>
      <c r="R5" s="126"/>
      <c r="S5" s="125"/>
      <c r="T5" s="127"/>
      <c r="U5" s="123"/>
      <c r="V5" s="123"/>
    </row>
    <row r="6" spans="1:22" s="84" customFormat="1" ht="15" customHeight="1" x14ac:dyDescent="0.4">
      <c r="A6" s="123"/>
      <c r="B6" s="232" t="s">
        <v>68</v>
      </c>
      <c r="C6" s="429">
        <f>+'Chiffres d''Affaires'!N48</f>
        <v>0</v>
      </c>
      <c r="D6" s="430"/>
      <c r="E6" s="430"/>
      <c r="F6" s="430">
        <f>+'Chiffres d''Affaires'!O48</f>
        <v>0</v>
      </c>
      <c r="G6" s="430"/>
      <c r="H6" s="430"/>
      <c r="I6" s="197">
        <f>+'Chiffres d''Affaires'!P48</f>
        <v>0</v>
      </c>
      <c r="J6" s="197">
        <f>+'Chiffres d''Affaires'!Q48</f>
        <v>0</v>
      </c>
      <c r="K6" s="197">
        <f>+'Chiffres d''Affaires'!R48</f>
        <v>0</v>
      </c>
      <c r="L6" s="218">
        <f>+'Chiffres d''Affaires'!S48</f>
        <v>0</v>
      </c>
      <c r="M6" s="217">
        <f>SUM(C6,F6,I6:K6:L6)</f>
        <v>0</v>
      </c>
      <c r="N6" s="136" t="str">
        <f t="shared" si="0"/>
        <v/>
      </c>
      <c r="O6" s="203"/>
      <c r="P6" s="124"/>
      <c r="Q6" s="125"/>
      <c r="R6" s="126"/>
      <c r="S6" s="125"/>
      <c r="T6" s="127"/>
      <c r="U6" s="123"/>
      <c r="V6" s="123"/>
    </row>
    <row r="7" spans="1:22" ht="15" x14ac:dyDescent="0.2">
      <c r="A7" s="128"/>
      <c r="B7" s="232" t="s">
        <v>69</v>
      </c>
      <c r="C7" s="429">
        <f>+'Chiffres d''Affaires'!N60</f>
        <v>0</v>
      </c>
      <c r="D7" s="430"/>
      <c r="E7" s="430"/>
      <c r="F7" s="430">
        <f>+'Chiffres d''Affaires'!O60</f>
        <v>0</v>
      </c>
      <c r="G7" s="430"/>
      <c r="H7" s="430"/>
      <c r="I7" s="197">
        <f>+'Chiffres d''Affaires'!P60</f>
        <v>0</v>
      </c>
      <c r="J7" s="197">
        <f>+'Chiffres d''Affaires'!Q60</f>
        <v>0</v>
      </c>
      <c r="K7" s="197">
        <f>+'Chiffres d''Affaires'!R60</f>
        <v>0</v>
      </c>
      <c r="L7" s="218">
        <f>+'Chiffres d''Affaires'!S60</f>
        <v>0</v>
      </c>
      <c r="M7" s="217">
        <f>SUM(C7,F7,I7:K7:L7)</f>
        <v>0</v>
      </c>
      <c r="N7" s="136" t="str">
        <f t="shared" si="0"/>
        <v/>
      </c>
      <c r="O7" s="201"/>
      <c r="P7" s="129"/>
      <c r="Q7" s="130"/>
      <c r="R7" s="129"/>
      <c r="S7" s="130"/>
      <c r="T7" s="130"/>
      <c r="U7" s="128"/>
      <c r="V7" s="128"/>
    </row>
    <row r="8" spans="1:22" ht="15" x14ac:dyDescent="0.2">
      <c r="A8" s="128"/>
      <c r="B8" s="232" t="s">
        <v>70</v>
      </c>
      <c r="C8" s="429">
        <f>+'Chiffres d''Affaires'!N72</f>
        <v>0</v>
      </c>
      <c r="D8" s="430"/>
      <c r="E8" s="430"/>
      <c r="F8" s="430">
        <f>+'Chiffres d''Affaires'!O72</f>
        <v>0</v>
      </c>
      <c r="G8" s="430"/>
      <c r="H8" s="430"/>
      <c r="I8" s="197">
        <f>+'Chiffres d''Affaires'!P72</f>
        <v>0</v>
      </c>
      <c r="J8" s="197">
        <f>+'Chiffres d''Affaires'!Q72</f>
        <v>0</v>
      </c>
      <c r="K8" s="197">
        <f>+'Chiffres d''Affaires'!R72</f>
        <v>0</v>
      </c>
      <c r="L8" s="218">
        <f>+'Chiffres d''Affaires'!S72</f>
        <v>0</v>
      </c>
      <c r="M8" s="217">
        <f>SUM(C8,F8,I8:K8:L8)</f>
        <v>0</v>
      </c>
      <c r="N8" s="136" t="str">
        <f t="shared" si="0"/>
        <v/>
      </c>
      <c r="O8" s="201"/>
      <c r="P8" s="129"/>
      <c r="Q8" s="130"/>
      <c r="R8" s="129"/>
      <c r="S8" s="130"/>
      <c r="T8" s="130"/>
      <c r="U8" s="128"/>
      <c r="V8" s="128"/>
    </row>
    <row r="9" spans="1:22" ht="15" x14ac:dyDescent="0.2">
      <c r="A9" s="128"/>
      <c r="B9" s="232" t="s">
        <v>71</v>
      </c>
      <c r="C9" s="429">
        <f>+'Chiffres d''Affaires'!N84</f>
        <v>0</v>
      </c>
      <c r="D9" s="430"/>
      <c r="E9" s="430"/>
      <c r="F9" s="430">
        <f>+'Chiffres d''Affaires'!O84</f>
        <v>0</v>
      </c>
      <c r="G9" s="430"/>
      <c r="H9" s="430"/>
      <c r="I9" s="197">
        <f>+'Chiffres d''Affaires'!P84</f>
        <v>0</v>
      </c>
      <c r="J9" s="197">
        <f>+'Chiffres d''Affaires'!Q84</f>
        <v>0</v>
      </c>
      <c r="K9" s="197">
        <f>+'Chiffres d''Affaires'!R84</f>
        <v>0</v>
      </c>
      <c r="L9" s="218">
        <f>+'Chiffres d''Affaires'!S84</f>
        <v>0</v>
      </c>
      <c r="M9" s="217">
        <f>SUM(C9,F9,I9:K9:L9)</f>
        <v>0</v>
      </c>
      <c r="N9" s="136" t="str">
        <f t="shared" si="0"/>
        <v/>
      </c>
      <c r="O9" s="201"/>
      <c r="P9" s="129"/>
      <c r="Q9" s="130"/>
      <c r="R9" s="129"/>
      <c r="S9" s="130"/>
      <c r="T9" s="130"/>
      <c r="U9" s="128"/>
      <c r="V9" s="128"/>
    </row>
    <row r="10" spans="1:22" ht="15" x14ac:dyDescent="0.2">
      <c r="A10" s="128"/>
      <c r="B10" s="232" t="s">
        <v>72</v>
      </c>
      <c r="C10" s="429">
        <f>+'Chiffres d''Affaires'!N96</f>
        <v>0</v>
      </c>
      <c r="D10" s="430"/>
      <c r="E10" s="430"/>
      <c r="F10" s="430">
        <f>+'Chiffres d''Affaires'!O96</f>
        <v>0</v>
      </c>
      <c r="G10" s="430"/>
      <c r="H10" s="430"/>
      <c r="I10" s="197">
        <f>+'Chiffres d''Affaires'!P96</f>
        <v>0</v>
      </c>
      <c r="J10" s="197">
        <f>+'Chiffres d''Affaires'!Q96</f>
        <v>0</v>
      </c>
      <c r="K10" s="197">
        <f>+'Chiffres d''Affaires'!R96</f>
        <v>0</v>
      </c>
      <c r="L10" s="218">
        <f>+'Chiffres d''Affaires'!S96</f>
        <v>0</v>
      </c>
      <c r="M10" s="217">
        <f>SUM(C10,F10,I10:K10:L10)</f>
        <v>0</v>
      </c>
      <c r="N10" s="136" t="str">
        <f t="shared" si="0"/>
        <v/>
      </c>
      <c r="O10" s="201"/>
      <c r="P10" s="129"/>
      <c r="Q10" s="130"/>
      <c r="R10" s="129"/>
      <c r="S10" s="130"/>
      <c r="T10" s="130"/>
      <c r="U10" s="132"/>
      <c r="V10" s="128"/>
    </row>
    <row r="11" spans="1:22" ht="15" x14ac:dyDescent="0.2">
      <c r="A11" s="128"/>
      <c r="B11" s="232" t="s">
        <v>73</v>
      </c>
      <c r="C11" s="429">
        <f>+'Chiffres d''Affaires'!N108</f>
        <v>0</v>
      </c>
      <c r="D11" s="430"/>
      <c r="E11" s="430"/>
      <c r="F11" s="430">
        <f>+'Chiffres d''Affaires'!O108</f>
        <v>0</v>
      </c>
      <c r="G11" s="430"/>
      <c r="H11" s="430"/>
      <c r="I11" s="197">
        <f>+'Chiffres d''Affaires'!P108</f>
        <v>0</v>
      </c>
      <c r="J11" s="197">
        <f>+'Chiffres d''Affaires'!Q108</f>
        <v>0</v>
      </c>
      <c r="K11" s="197">
        <f>+'Chiffres d''Affaires'!R108</f>
        <v>0</v>
      </c>
      <c r="L11" s="218">
        <f>+'Chiffres d''Affaires'!S108</f>
        <v>0</v>
      </c>
      <c r="M11" s="217">
        <f>SUM(C11,F11,I11:K11:L11)</f>
        <v>0</v>
      </c>
      <c r="N11" s="136" t="str">
        <f t="shared" si="0"/>
        <v/>
      </c>
      <c r="O11" s="201"/>
      <c r="P11" s="129"/>
      <c r="Q11" s="130"/>
      <c r="R11" s="129"/>
      <c r="S11" s="130"/>
      <c r="T11" s="130"/>
      <c r="U11" s="128"/>
      <c r="V11" s="128"/>
    </row>
    <row r="12" spans="1:22" ht="15" x14ac:dyDescent="0.2">
      <c r="A12" s="128"/>
      <c r="B12" s="232" t="s">
        <v>74</v>
      </c>
      <c r="C12" s="429">
        <f>+'Chiffres d''Affaires'!N120</f>
        <v>0</v>
      </c>
      <c r="D12" s="430"/>
      <c r="E12" s="430"/>
      <c r="F12" s="430">
        <f>+'Chiffres d''Affaires'!O120</f>
        <v>0</v>
      </c>
      <c r="G12" s="430"/>
      <c r="H12" s="430"/>
      <c r="I12" s="197">
        <f>+'Chiffres d''Affaires'!P120</f>
        <v>0</v>
      </c>
      <c r="J12" s="197">
        <f>+'Chiffres d''Affaires'!Q120</f>
        <v>0</v>
      </c>
      <c r="K12" s="197">
        <f>+'Chiffres d''Affaires'!R120</f>
        <v>0</v>
      </c>
      <c r="L12" s="218">
        <f>+'Chiffres d''Affaires'!S120</f>
        <v>0</v>
      </c>
      <c r="M12" s="217">
        <f>SUM(C12,F12,I12:K12:L12)</f>
        <v>0</v>
      </c>
      <c r="N12" s="136" t="str">
        <f t="shared" si="0"/>
        <v/>
      </c>
      <c r="O12" s="201"/>
      <c r="P12" s="129"/>
      <c r="Q12" s="130"/>
      <c r="R12" s="129"/>
      <c r="S12" s="130"/>
      <c r="T12" s="130"/>
      <c r="U12" s="128"/>
      <c r="V12" s="128"/>
    </row>
    <row r="13" spans="1:22" ht="15" x14ac:dyDescent="0.2">
      <c r="A13" s="128"/>
      <c r="B13" s="232" t="s">
        <v>75</v>
      </c>
      <c r="C13" s="429">
        <f>+'Chiffres d''Affaires'!N132</f>
        <v>0</v>
      </c>
      <c r="D13" s="430"/>
      <c r="E13" s="430"/>
      <c r="F13" s="430">
        <f>+'Chiffres d''Affaires'!O132</f>
        <v>0</v>
      </c>
      <c r="G13" s="430"/>
      <c r="H13" s="430"/>
      <c r="I13" s="197">
        <f>+'Chiffres d''Affaires'!P132</f>
        <v>0</v>
      </c>
      <c r="J13" s="197">
        <f>+'Chiffres d''Affaires'!Q132</f>
        <v>0</v>
      </c>
      <c r="K13" s="197">
        <f>+'Chiffres d''Affaires'!R132</f>
        <v>0</v>
      </c>
      <c r="L13" s="218">
        <f>+'Chiffres d''Affaires'!S132</f>
        <v>0</v>
      </c>
      <c r="M13" s="217">
        <f>SUM(C13,F13,I13:K13:L13)</f>
        <v>0</v>
      </c>
      <c r="N13" s="136" t="str">
        <f t="shared" si="0"/>
        <v/>
      </c>
      <c r="O13" s="201"/>
      <c r="P13" s="129"/>
      <c r="Q13" s="130"/>
      <c r="R13" s="129"/>
      <c r="S13" s="130"/>
      <c r="T13" s="130"/>
      <c r="U13" s="128"/>
      <c r="V13" s="128"/>
    </row>
    <row r="14" spans="1:22" ht="15.75" thickBot="1" x14ac:dyDescent="0.25">
      <c r="A14" s="128"/>
      <c r="B14" s="233" t="s">
        <v>76</v>
      </c>
      <c r="C14" s="431">
        <f>+'Chiffres d''Affaires'!N144</f>
        <v>0</v>
      </c>
      <c r="D14" s="432"/>
      <c r="E14" s="432"/>
      <c r="F14" s="432">
        <f>+'Chiffres d''Affaires'!O144</f>
        <v>0</v>
      </c>
      <c r="G14" s="432"/>
      <c r="H14" s="432"/>
      <c r="I14" s="196">
        <f>+'Chiffres d''Affaires'!P144</f>
        <v>0</v>
      </c>
      <c r="J14" s="196">
        <f>+'Chiffres d''Affaires'!Q144</f>
        <v>0</v>
      </c>
      <c r="K14" s="196">
        <f>+'Chiffres d''Affaires'!R144</f>
        <v>0</v>
      </c>
      <c r="L14" s="219">
        <f>+'Chiffres d''Affaires'!S144</f>
        <v>0</v>
      </c>
      <c r="M14" s="217">
        <f>SUM(C14,F14,I14:K14:L14)</f>
        <v>0</v>
      </c>
      <c r="N14" s="136" t="str">
        <f t="shared" si="0"/>
        <v/>
      </c>
      <c r="O14" s="201"/>
      <c r="P14" s="129"/>
      <c r="Q14" s="130"/>
      <c r="R14" s="129"/>
      <c r="S14" s="130"/>
      <c r="T14" s="130"/>
      <c r="U14" s="128"/>
      <c r="V14" s="128"/>
    </row>
    <row r="15" spans="1:22" ht="15.75" thickBot="1" x14ac:dyDescent="0.25">
      <c r="A15" s="128"/>
      <c r="B15" s="135" t="s">
        <v>64</v>
      </c>
      <c r="C15" s="433">
        <f>SUM(C3:E14)</f>
        <v>0</v>
      </c>
      <c r="D15" s="433"/>
      <c r="E15" s="433"/>
      <c r="F15" s="433">
        <f>SUM(F3:F14)</f>
        <v>0</v>
      </c>
      <c r="G15" s="433"/>
      <c r="H15" s="433"/>
      <c r="I15" s="195">
        <f t="shared" ref="I15:N15" si="1">SUM(I3:I14)</f>
        <v>0</v>
      </c>
      <c r="J15" s="195">
        <f t="shared" si="1"/>
        <v>0</v>
      </c>
      <c r="K15" s="195">
        <f t="shared" si="1"/>
        <v>0</v>
      </c>
      <c r="L15" s="195">
        <f t="shared" si="1"/>
        <v>0</v>
      </c>
      <c r="M15" s="195">
        <f t="shared" si="1"/>
        <v>0</v>
      </c>
      <c r="N15" s="137">
        <f t="shared" si="1"/>
        <v>0</v>
      </c>
      <c r="O15" s="201"/>
      <c r="P15" s="129"/>
      <c r="Q15" s="130"/>
      <c r="R15" s="129"/>
      <c r="S15" s="130"/>
      <c r="T15" s="130"/>
      <c r="U15" s="128"/>
      <c r="V15" s="128"/>
    </row>
    <row r="16" spans="1:22" ht="15" thickBot="1" x14ac:dyDescent="0.25">
      <c r="A16" s="128"/>
      <c r="B16" s="140"/>
      <c r="C16" s="140"/>
      <c r="D16" s="208"/>
      <c r="E16" s="208"/>
      <c r="F16" s="208"/>
      <c r="G16" s="209"/>
      <c r="H16" s="140"/>
      <c r="I16" s="141"/>
      <c r="J16" s="141"/>
      <c r="K16" s="141"/>
      <c r="L16" s="141"/>
      <c r="M16" s="112"/>
      <c r="N16" s="112"/>
      <c r="O16" s="131"/>
      <c r="P16" s="129"/>
      <c r="Q16" s="130"/>
      <c r="R16" s="129"/>
      <c r="S16" s="130"/>
      <c r="T16" s="130"/>
      <c r="U16" s="128"/>
      <c r="V16" s="128"/>
    </row>
    <row r="17" spans="1:22" ht="14.25" customHeight="1" x14ac:dyDescent="0.2">
      <c r="A17" s="128"/>
      <c r="B17" s="142"/>
      <c r="C17" s="437" t="s">
        <v>82</v>
      </c>
      <c r="D17" s="437"/>
      <c r="E17" s="437"/>
      <c r="F17" s="437" t="s">
        <v>3</v>
      </c>
      <c r="G17" s="437"/>
      <c r="H17" s="437"/>
      <c r="I17" s="439" t="str">
        <f>'Récap des Factures'!R1</f>
        <v>Produits</v>
      </c>
      <c r="J17" s="440"/>
      <c r="K17" s="441"/>
      <c r="L17" s="200"/>
      <c r="M17" s="128"/>
      <c r="N17" s="128"/>
      <c r="O17" s="131"/>
      <c r="P17" s="129"/>
      <c r="Q17" s="130"/>
      <c r="R17" s="129"/>
      <c r="S17" s="130"/>
      <c r="T17" s="130"/>
      <c r="U17" s="128"/>
      <c r="V17" s="128"/>
    </row>
    <row r="18" spans="1:22" ht="15" thickBot="1" x14ac:dyDescent="0.25">
      <c r="A18" s="128"/>
      <c r="B18" s="142"/>
      <c r="C18" s="438"/>
      <c r="D18" s="438"/>
      <c r="E18" s="438"/>
      <c r="F18" s="438"/>
      <c r="G18" s="438"/>
      <c r="H18" s="438"/>
      <c r="I18" s="198" t="str">
        <f>'Récap des Factures'!R2</f>
        <v>Proposé</v>
      </c>
      <c r="J18" s="150" t="str">
        <f>'Récap des Factures'!S2</f>
        <v>Vendus</v>
      </c>
      <c r="K18" s="151" t="s">
        <v>10</v>
      </c>
      <c r="L18" s="201"/>
      <c r="M18" s="128"/>
      <c r="N18" s="128"/>
      <c r="O18" s="131"/>
      <c r="P18" s="129"/>
      <c r="Q18" s="130"/>
      <c r="R18" s="129"/>
      <c r="S18" s="130"/>
      <c r="T18" s="130"/>
      <c r="U18" s="128"/>
      <c r="V18" s="128"/>
    </row>
    <row r="19" spans="1:22" x14ac:dyDescent="0.2">
      <c r="A19" s="128"/>
      <c r="B19" s="147"/>
      <c r="C19" s="412"/>
      <c r="D19" s="413"/>
      <c r="E19" s="413"/>
      <c r="F19" s="445"/>
      <c r="G19" s="446"/>
      <c r="H19" s="447"/>
      <c r="I19" s="143"/>
      <c r="J19" s="143"/>
      <c r="K19" s="144"/>
      <c r="L19" s="201"/>
      <c r="M19" s="128"/>
      <c r="N19" s="128"/>
      <c r="O19" s="131"/>
      <c r="P19" s="129"/>
      <c r="Q19" s="130"/>
      <c r="R19" s="129"/>
      <c r="S19" s="130"/>
      <c r="T19" s="130"/>
      <c r="U19" s="128"/>
      <c r="V19" s="128"/>
    </row>
    <row r="20" spans="1:22" x14ac:dyDescent="0.2">
      <c r="A20" s="128"/>
      <c r="B20" s="148" t="s">
        <v>109</v>
      </c>
      <c r="C20" s="414">
        <f>COUNTIF('Récap des Factures'!$B$4:$B$4996,"AP")</f>
        <v>0</v>
      </c>
      <c r="D20" s="415"/>
      <c r="E20" s="416"/>
      <c r="F20" s="448">
        <f>SUMIF('Récap des Factures'!$B$4:$B$4996,"AP",'Récap des Factures'!$I$4:I$4996)</f>
        <v>0</v>
      </c>
      <c r="G20" s="449"/>
      <c r="H20" s="450"/>
      <c r="I20" s="199">
        <f>SUMIF('Récap des Factures'!$B$4:$B$4996,"AP",'Récap des Factures'!$R$4:S$4996)</f>
        <v>0</v>
      </c>
      <c r="J20" s="145">
        <f>SUMIF('Récap des Factures'!$B$4:$B$4996,"AP",'Récap des Factures'!$S$4:T$4996)</f>
        <v>0</v>
      </c>
      <c r="K20" s="152" t="str">
        <f t="shared" ref="K20:K25" si="2">IF(I20&lt;&gt;0,J20/I20,"")</f>
        <v/>
      </c>
      <c r="L20" s="201"/>
      <c r="M20" s="128"/>
      <c r="N20" s="128"/>
      <c r="O20" s="131"/>
      <c r="P20" s="129"/>
      <c r="Q20" s="130"/>
      <c r="R20" s="129"/>
      <c r="S20" s="130"/>
      <c r="T20" s="130"/>
      <c r="U20" s="128"/>
      <c r="V20" s="128"/>
    </row>
    <row r="21" spans="1:22" x14ac:dyDescent="0.2">
      <c r="A21" s="128"/>
      <c r="B21" s="148" t="s">
        <v>110</v>
      </c>
      <c r="C21" s="414">
        <f>COUNTIF('Récap des Factures'!$B$4:$B$4996,"JV")</f>
        <v>0</v>
      </c>
      <c r="D21" s="415"/>
      <c r="E21" s="416"/>
      <c r="F21" s="448">
        <f>SUMIF('Récap des Factures'!$B$4:$B$4996,"JV",'Récap des Factures'!$I$4:$I$4996)</f>
        <v>0</v>
      </c>
      <c r="G21" s="449"/>
      <c r="H21" s="450"/>
      <c r="I21" s="145">
        <f>SUMIF('Récap des Factures'!$B$4:$B$4996,"JV",'Récap des Factures'!$R$4:S$4996)</f>
        <v>0</v>
      </c>
      <c r="J21" s="145">
        <f>SUMIF('Récap des Factures'!$B$4:$B$4996,"JV",'Récap des Factures'!$S$4:T$4996)</f>
        <v>0</v>
      </c>
      <c r="K21" s="152" t="str">
        <f t="shared" si="2"/>
        <v/>
      </c>
      <c r="L21" s="201"/>
      <c r="M21" s="128"/>
      <c r="N21" s="128"/>
      <c r="O21" s="131"/>
      <c r="P21" s="129"/>
      <c r="Q21" s="130"/>
      <c r="R21" s="129"/>
      <c r="S21" s="130"/>
      <c r="T21" s="130"/>
      <c r="U21" s="128"/>
      <c r="V21" s="128"/>
    </row>
    <row r="22" spans="1:22" ht="15" x14ac:dyDescent="0.25">
      <c r="A22" s="128"/>
      <c r="B22" s="148" t="s">
        <v>111</v>
      </c>
      <c r="C22" s="414">
        <f>COUNTIF('Récap des Factures'!$B$4:$B$4996,"LI")</f>
        <v>0</v>
      </c>
      <c r="D22" s="415"/>
      <c r="E22" s="416"/>
      <c r="F22" s="448">
        <f>SUMIF('Récap des Factures'!$B$4:$B$4996,"LI",'Récap des Factures'!$I$4:$I$4996)</f>
        <v>0</v>
      </c>
      <c r="G22" s="449"/>
      <c r="H22" s="450"/>
      <c r="I22" s="145">
        <f>SUMIF('Récap des Factures'!$B$4:$B$4996,"LI",'Récap des Factures'!$R$4:S$4996)</f>
        <v>0</v>
      </c>
      <c r="J22" s="145">
        <f>SUMIF('Récap des Factures'!$B$4:$B$4996,"LI",'Récap des Factures'!$S$4:T$4996)</f>
        <v>0</v>
      </c>
      <c r="K22" s="152" t="str">
        <f t="shared" si="2"/>
        <v/>
      </c>
      <c r="L22" s="201"/>
      <c r="M22" s="134"/>
      <c r="N22" s="134"/>
      <c r="O22" s="131"/>
      <c r="P22" s="129"/>
      <c r="Q22" s="130"/>
      <c r="R22" s="129"/>
      <c r="S22" s="130"/>
      <c r="T22" s="130"/>
      <c r="U22" s="128"/>
      <c r="V22" s="128"/>
    </row>
    <row r="23" spans="1:22" ht="15" x14ac:dyDescent="0.25">
      <c r="A23" s="128"/>
      <c r="B23" s="148" t="s">
        <v>112</v>
      </c>
      <c r="C23" s="414">
        <f>COUNTIF('Récap des Factures'!$B$4:$B$4996,"LO")</f>
        <v>0</v>
      </c>
      <c r="D23" s="415"/>
      <c r="E23" s="416"/>
      <c r="F23" s="448">
        <f>SUMIF('Récap des Factures'!$B$4:$B$4996,"LO",'Récap des Factures'!$I$4:$I$4996)</f>
        <v>0</v>
      </c>
      <c r="G23" s="449"/>
      <c r="H23" s="450"/>
      <c r="I23" s="145">
        <f>SUMIF('Récap des Factures'!$B$4:$B$4996,"LO",'Récap des Factures'!$R$4:S$4996)</f>
        <v>0</v>
      </c>
      <c r="J23" s="145">
        <f>SUMIF('Récap des Factures'!$B$4:$B$4996,"LO",'Récap des Factures'!$S$4:T$4996)</f>
        <v>0</v>
      </c>
      <c r="K23" s="152" t="str">
        <f t="shared" si="2"/>
        <v/>
      </c>
      <c r="L23" s="201"/>
      <c r="M23" s="134"/>
      <c r="N23" s="134"/>
      <c r="O23" s="131"/>
      <c r="P23" s="129"/>
      <c r="Q23" s="130"/>
      <c r="R23" s="129"/>
      <c r="S23" s="130"/>
      <c r="T23" s="130"/>
      <c r="U23" s="128"/>
      <c r="V23" s="128"/>
    </row>
    <row r="24" spans="1:22" ht="15" x14ac:dyDescent="0.25">
      <c r="A24" s="128"/>
      <c r="B24" s="148" t="s">
        <v>113</v>
      </c>
      <c r="C24" s="414">
        <f>COUNTIF('Récap des Factures'!$B$4:$B$4996,"mU")</f>
        <v>0</v>
      </c>
      <c r="D24" s="415"/>
      <c r="E24" s="416"/>
      <c r="F24" s="448">
        <f>SUMIF('Récap des Factures'!$B$4:$B$4996,"MU",'Récap des Factures'!$I$4:$I$4996)</f>
        <v>0</v>
      </c>
      <c r="G24" s="449"/>
      <c r="H24" s="450"/>
      <c r="I24" s="145">
        <f>SUMIF('Récap des Factures'!$B$4:$B$4996,"MU",'Récap des Factures'!$R$4:S$4996)</f>
        <v>0</v>
      </c>
      <c r="J24" s="145">
        <f>SUMIF('Récap des Factures'!$B$4:$B$4996,"MU",'Récap des Factures'!$S$4:T$4996)</f>
        <v>0</v>
      </c>
      <c r="K24" s="152" t="str">
        <f t="shared" si="2"/>
        <v/>
      </c>
      <c r="L24" s="201"/>
      <c r="M24" s="134"/>
      <c r="N24" s="134"/>
      <c r="O24" s="131"/>
      <c r="P24" s="129"/>
      <c r="Q24" s="130"/>
      <c r="R24" s="129"/>
      <c r="S24" s="130"/>
      <c r="T24" s="130"/>
      <c r="U24" s="128"/>
      <c r="V24" s="128"/>
    </row>
    <row r="25" spans="1:22" ht="15" x14ac:dyDescent="0.25">
      <c r="A25" s="128"/>
      <c r="B25" s="148" t="s">
        <v>114</v>
      </c>
      <c r="C25" s="414">
        <f>COUNTIF('Récap des Factures'!$B$4:$B$4996,"VI")</f>
        <v>0</v>
      </c>
      <c r="D25" s="415"/>
      <c r="E25" s="416"/>
      <c r="F25" s="448">
        <f>SUMIF('Récap des Factures'!$B$4:$B$4996,"VI",'Récap des Factures'!$I$4:$I$4996)</f>
        <v>0</v>
      </c>
      <c r="G25" s="449"/>
      <c r="H25" s="450"/>
      <c r="I25" s="145">
        <f>SUMIF('Récap des Factures'!$B$4:$B$4996,"VI",'Récap des Factures'!$R$4:S$4996)</f>
        <v>0</v>
      </c>
      <c r="J25" s="145">
        <f>SUMIF('Récap des Factures'!$B$4:$B$4996,"VI",'Récap des Factures'!$S$4:T$4996)</f>
        <v>0</v>
      </c>
      <c r="K25" s="152" t="str">
        <f t="shared" si="2"/>
        <v/>
      </c>
      <c r="L25" s="201"/>
      <c r="M25" s="134"/>
      <c r="N25" s="134"/>
      <c r="O25" s="131"/>
      <c r="P25" s="129"/>
      <c r="Q25" s="130"/>
      <c r="R25" s="129"/>
      <c r="S25" s="130"/>
      <c r="T25" s="130"/>
      <c r="U25" s="128"/>
      <c r="V25" s="128"/>
    </row>
    <row r="26" spans="1:22" ht="15.75" thickBot="1" x14ac:dyDescent="0.3">
      <c r="A26" s="128"/>
      <c r="B26" s="149"/>
      <c r="C26" s="442"/>
      <c r="D26" s="443"/>
      <c r="E26" s="444"/>
      <c r="F26" s="451"/>
      <c r="G26" s="452"/>
      <c r="H26" s="453"/>
      <c r="I26" s="146"/>
      <c r="J26" s="146"/>
      <c r="K26" s="153"/>
      <c r="L26" s="201"/>
      <c r="M26" s="134"/>
      <c r="N26" s="134"/>
      <c r="O26" s="131"/>
      <c r="P26" s="129"/>
      <c r="Q26" s="130"/>
      <c r="R26" s="129"/>
      <c r="S26" s="130"/>
      <c r="T26" s="130"/>
      <c r="U26" s="128"/>
      <c r="V26" s="128"/>
    </row>
    <row r="27" spans="1:22" ht="15" customHeight="1" x14ac:dyDescent="0.25">
      <c r="A27" s="128"/>
      <c r="B27" s="406" t="s">
        <v>54</v>
      </c>
      <c r="C27" s="417">
        <f>SUM(C19:E26)</f>
        <v>0</v>
      </c>
      <c r="D27" s="417"/>
      <c r="E27" s="417"/>
      <c r="F27" s="420">
        <f>SUM(F19:H26)</f>
        <v>0</v>
      </c>
      <c r="G27" s="420"/>
      <c r="H27" s="420"/>
      <c r="I27" s="409">
        <f>SUM(I19:I26)</f>
        <v>0</v>
      </c>
      <c r="J27" s="409">
        <f>SUM(J19:J26)</f>
        <v>0</v>
      </c>
      <c r="K27" s="434" t="str">
        <f>IF(I27&lt;&gt;0,J27/I27,"")</f>
        <v/>
      </c>
      <c r="L27" s="201"/>
      <c r="M27" s="134"/>
      <c r="N27" s="134"/>
      <c r="O27" s="131"/>
      <c r="P27" s="129"/>
      <c r="Q27" s="130"/>
      <c r="R27" s="129"/>
      <c r="S27" s="130"/>
      <c r="T27" s="130"/>
      <c r="U27" s="128"/>
      <c r="V27" s="128"/>
    </row>
    <row r="28" spans="1:22" ht="15" customHeight="1" x14ac:dyDescent="0.25">
      <c r="A28" s="128"/>
      <c r="B28" s="407"/>
      <c r="C28" s="418"/>
      <c r="D28" s="418"/>
      <c r="E28" s="418"/>
      <c r="F28" s="421"/>
      <c r="G28" s="421"/>
      <c r="H28" s="421"/>
      <c r="I28" s="410"/>
      <c r="J28" s="410"/>
      <c r="K28" s="435"/>
      <c r="L28" s="201"/>
      <c r="M28" s="134"/>
      <c r="N28" s="134"/>
      <c r="O28" s="131"/>
      <c r="P28" s="129"/>
      <c r="Q28" s="130"/>
      <c r="R28" s="129"/>
      <c r="S28" s="130"/>
      <c r="T28" s="130"/>
      <c r="U28" s="128"/>
      <c r="V28" s="128"/>
    </row>
    <row r="29" spans="1:22" ht="15.75" customHeight="1" thickBot="1" x14ac:dyDescent="0.3">
      <c r="A29" s="128"/>
      <c r="B29" s="408"/>
      <c r="C29" s="419"/>
      <c r="D29" s="419"/>
      <c r="E29" s="419"/>
      <c r="F29" s="422"/>
      <c r="G29" s="422"/>
      <c r="H29" s="422"/>
      <c r="I29" s="411"/>
      <c r="J29" s="411"/>
      <c r="K29" s="436"/>
      <c r="L29" s="201"/>
      <c r="M29" s="134"/>
      <c r="N29" s="134"/>
      <c r="O29" s="131"/>
      <c r="P29" s="129"/>
      <c r="Q29" s="130"/>
      <c r="R29" s="129"/>
      <c r="S29" s="130"/>
      <c r="T29" s="130"/>
      <c r="U29" s="128"/>
      <c r="V29" s="128"/>
    </row>
    <row r="30" spans="1:22" ht="15" x14ac:dyDescent="0.25">
      <c r="A30" s="128"/>
      <c r="B30" s="133"/>
      <c r="C30" s="134"/>
      <c r="D30" s="208"/>
      <c r="E30" s="208"/>
      <c r="F30" s="208"/>
      <c r="G30" s="209"/>
      <c r="H30" s="134"/>
      <c r="I30" s="134"/>
      <c r="J30" s="134"/>
      <c r="K30" s="134"/>
      <c r="L30" s="134"/>
      <c r="M30" s="134"/>
      <c r="N30" s="134"/>
      <c r="O30" s="131"/>
      <c r="P30" s="129"/>
      <c r="Q30" s="130"/>
      <c r="R30" s="129"/>
      <c r="S30" s="130"/>
      <c r="T30" s="130"/>
      <c r="U30" s="128"/>
      <c r="V30" s="128"/>
    </row>
    <row r="31" spans="1:22" ht="15" x14ac:dyDescent="0.25">
      <c r="A31" s="128"/>
      <c r="B31" s="133"/>
      <c r="C31" s="134"/>
      <c r="D31" s="208"/>
      <c r="E31" s="208"/>
      <c r="F31" s="208"/>
      <c r="G31" s="209"/>
      <c r="H31" s="134"/>
      <c r="I31" s="134"/>
      <c r="J31" s="134"/>
      <c r="K31" s="134"/>
      <c r="L31" s="134"/>
      <c r="M31" s="134"/>
      <c r="N31" s="134"/>
      <c r="O31" s="131"/>
      <c r="P31" s="129"/>
      <c r="Q31" s="130"/>
      <c r="R31" s="129"/>
      <c r="S31" s="130"/>
      <c r="T31" s="130"/>
      <c r="U31" s="128"/>
      <c r="V31" s="128"/>
    </row>
    <row r="32" spans="1:22" s="86" customFormat="1" x14ac:dyDescent="0.2">
      <c r="B32" s="111"/>
      <c r="C32" s="111"/>
      <c r="D32" s="188"/>
      <c r="E32" s="188"/>
      <c r="F32" s="188"/>
      <c r="G32" s="58"/>
      <c r="H32" s="111"/>
      <c r="I32" s="112"/>
      <c r="J32" s="112"/>
      <c r="K32" s="112"/>
      <c r="L32" s="112"/>
      <c r="M32" s="112"/>
      <c r="N32" s="112"/>
      <c r="O32" s="112"/>
      <c r="P32" s="113"/>
      <c r="Q32" s="114"/>
      <c r="R32" s="113"/>
      <c r="S32" s="114"/>
      <c r="T32" s="114"/>
    </row>
    <row r="33" spans="2:20" s="86" customFormat="1" x14ac:dyDescent="0.2">
      <c r="B33" s="111"/>
      <c r="C33" s="111"/>
      <c r="D33" s="188"/>
      <c r="E33" s="188"/>
      <c r="F33" s="188"/>
      <c r="G33" s="58"/>
      <c r="H33" s="111"/>
      <c r="I33" s="112"/>
      <c r="J33" s="112"/>
      <c r="K33" s="112"/>
      <c r="L33" s="112"/>
      <c r="M33" s="112"/>
      <c r="N33" s="112"/>
      <c r="O33" s="112"/>
      <c r="P33" s="113"/>
      <c r="Q33" s="114"/>
      <c r="R33" s="113"/>
      <c r="S33" s="114"/>
      <c r="T33" s="114"/>
    </row>
    <row r="34" spans="2:20" s="86" customFormat="1" x14ac:dyDescent="0.2">
      <c r="B34" s="111"/>
      <c r="C34" s="111"/>
      <c r="D34" s="188"/>
      <c r="E34" s="188"/>
      <c r="F34" s="188"/>
      <c r="G34" s="58"/>
      <c r="H34" s="111"/>
      <c r="I34" s="112"/>
      <c r="J34" s="112"/>
      <c r="K34" s="112"/>
      <c r="L34" s="112"/>
      <c r="M34" s="112"/>
      <c r="N34" s="112"/>
      <c r="O34" s="112"/>
      <c r="P34" s="113"/>
      <c r="Q34" s="114"/>
      <c r="R34" s="113"/>
      <c r="S34" s="114"/>
      <c r="T34" s="114"/>
    </row>
    <row r="35" spans="2:20" s="86" customFormat="1" x14ac:dyDescent="0.2">
      <c r="B35" s="111"/>
      <c r="C35" s="111"/>
      <c r="D35" s="188"/>
      <c r="E35" s="188"/>
      <c r="F35" s="188"/>
      <c r="G35" s="58"/>
      <c r="H35" s="111"/>
      <c r="I35" s="112"/>
      <c r="J35" s="112"/>
      <c r="K35" s="112"/>
      <c r="L35" s="112"/>
      <c r="M35" s="112"/>
      <c r="N35" s="112"/>
      <c r="O35" s="112"/>
      <c r="P35" s="113"/>
      <c r="Q35" s="114"/>
      <c r="R35" s="113"/>
      <c r="S35" s="114"/>
      <c r="T35" s="114"/>
    </row>
    <row r="36" spans="2:20" s="86" customFormat="1" x14ac:dyDescent="0.2">
      <c r="B36" s="111"/>
      <c r="C36" s="111"/>
      <c r="D36" s="188"/>
      <c r="E36" s="188"/>
      <c r="F36" s="188"/>
      <c r="G36" s="58"/>
      <c r="H36" s="111"/>
      <c r="I36" s="112"/>
      <c r="J36" s="112"/>
      <c r="K36" s="112"/>
      <c r="L36" s="112"/>
      <c r="M36" s="112"/>
      <c r="N36" s="112"/>
      <c r="O36" s="112"/>
      <c r="P36" s="113"/>
      <c r="Q36" s="114"/>
      <c r="R36" s="113"/>
      <c r="S36" s="114"/>
      <c r="T36" s="114"/>
    </row>
  </sheetData>
  <dataConsolidate/>
  <mergeCells count="53">
    <mergeCell ref="K27:K29"/>
    <mergeCell ref="C17:E18"/>
    <mergeCell ref="F17:H18"/>
    <mergeCell ref="J27:J29"/>
    <mergeCell ref="I17:K17"/>
    <mergeCell ref="C24:E24"/>
    <mergeCell ref="C25:E25"/>
    <mergeCell ref="C26:E26"/>
    <mergeCell ref="F19:H19"/>
    <mergeCell ref="F20:H20"/>
    <mergeCell ref="F21:H21"/>
    <mergeCell ref="F22:H22"/>
    <mergeCell ref="F23:H23"/>
    <mergeCell ref="F24:H24"/>
    <mergeCell ref="F25:H25"/>
    <mergeCell ref="F26:H26"/>
    <mergeCell ref="F12:H12"/>
    <mergeCell ref="F11:H11"/>
    <mergeCell ref="F10:H10"/>
    <mergeCell ref="F9:H9"/>
    <mergeCell ref="F8:H8"/>
    <mergeCell ref="C13:E13"/>
    <mergeCell ref="C14:E14"/>
    <mergeCell ref="C15:E15"/>
    <mergeCell ref="F15:H15"/>
    <mergeCell ref="F14:H14"/>
    <mergeCell ref="F13:H13"/>
    <mergeCell ref="C8:E8"/>
    <mergeCell ref="C9:E9"/>
    <mergeCell ref="C10:E10"/>
    <mergeCell ref="C11:E11"/>
    <mergeCell ref="C12:E12"/>
    <mergeCell ref="C6:E6"/>
    <mergeCell ref="C7:E7"/>
    <mergeCell ref="F7:H7"/>
    <mergeCell ref="F6:H6"/>
    <mergeCell ref="F5:H5"/>
    <mergeCell ref="F2:H2"/>
    <mergeCell ref="C2:E2"/>
    <mergeCell ref="C3:E3"/>
    <mergeCell ref="C4:E4"/>
    <mergeCell ref="C5:E5"/>
    <mergeCell ref="F4:H4"/>
    <mergeCell ref="F3:H3"/>
    <mergeCell ref="B27:B29"/>
    <mergeCell ref="I27:I29"/>
    <mergeCell ref="C19:E19"/>
    <mergeCell ref="C20:E20"/>
    <mergeCell ref="C21:E21"/>
    <mergeCell ref="C22:E22"/>
    <mergeCell ref="C23:E23"/>
    <mergeCell ref="C27:E29"/>
    <mergeCell ref="F27:H29"/>
  </mergeCells>
  <conditionalFormatting sqref="N3:N14">
    <cfRule type="cellIs" dxfId="1" priority="61" operator="greaterThanOrEqual">
      <formula>$N$15</formula>
    </cfRule>
    <cfRule type="cellIs" dxfId="0" priority="105" operator="lessThan">
      <formula>$N$15/12</formula>
    </cfRule>
  </conditionalFormatting>
  <pageMargins left="0.25" right="0.25" top="0.75" bottom="0.75" header="0.3" footer="0.3"/>
  <pageSetup paperSize="9" orientation="landscape" horizontalDpi="1200" verticalDpi="98" r:id="rId1"/>
  <headerFooter>
    <oddHeader>&amp;R
&amp;LChiffre d'affaire réalisé pour l'année 2009 pour DUVERNET Vincent</oddHeader>
    <oddFooter>&amp;CNolmë Informatique - Lieudit Fontaine 61170 LALEU 
Tél.: +33 2 33 27 30 96 - E-mail: root@nolme.com - Site web: http://www.nolme.com
S.A.R.L. au capital de 7500 € - RCS Alençon 452 954 092 - Code APE: 725Z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99CC"/>
  </sheetPr>
  <dimension ref="A1:R33"/>
  <sheetViews>
    <sheetView zoomScale="90" zoomScaleNormal="90" workbookViewId="0">
      <selection activeCell="E7" sqref="E7"/>
    </sheetView>
  </sheetViews>
  <sheetFormatPr baseColWidth="10" defaultRowHeight="12.75" x14ac:dyDescent="0.2"/>
  <cols>
    <col min="1" max="1" width="1.42578125" customWidth="1"/>
    <col min="2" max="2" width="16.85546875" customWidth="1"/>
    <col min="3" max="3" width="14.28515625" customWidth="1"/>
    <col min="4" max="4" width="15.5703125" bestFit="1" customWidth="1"/>
    <col min="5" max="8" width="14.28515625" customWidth="1"/>
  </cols>
  <sheetData>
    <row r="1" spans="1:18" ht="34.5" customHeight="1" thickBot="1" x14ac:dyDescent="0.25">
      <c r="B1" s="456" t="s">
        <v>88</v>
      </c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8"/>
      <c r="P1" s="224"/>
      <c r="Q1" s="224"/>
      <c r="R1" s="224"/>
    </row>
    <row r="2" spans="1:18" ht="13.5" customHeight="1" x14ac:dyDescent="0.2">
      <c r="B2" s="254"/>
      <c r="C2" s="254"/>
      <c r="D2" s="254"/>
      <c r="E2" s="254"/>
      <c r="F2" s="254"/>
      <c r="G2" s="254"/>
      <c r="H2" s="254"/>
      <c r="I2" s="254"/>
      <c r="J2" s="254"/>
      <c r="K2" s="254"/>
      <c r="L2" s="254"/>
      <c r="M2" s="254"/>
      <c r="N2" s="254"/>
      <c r="O2" s="254"/>
      <c r="P2" s="224"/>
      <c r="Q2" s="224"/>
      <c r="R2" s="224"/>
    </row>
    <row r="3" spans="1:18" ht="15.75" thickBot="1" x14ac:dyDescent="0.3">
      <c r="A3" s="223"/>
      <c r="B3" s="223"/>
      <c r="C3" s="223"/>
      <c r="D3" s="223"/>
      <c r="E3" s="223"/>
      <c r="F3" s="223"/>
      <c r="G3" s="223"/>
      <c r="H3" s="223"/>
      <c r="I3" s="223"/>
      <c r="J3" s="224"/>
      <c r="K3" s="224"/>
      <c r="L3" s="224"/>
      <c r="M3" s="224"/>
      <c r="N3" s="224"/>
      <c r="O3" s="224"/>
      <c r="P3" s="224"/>
      <c r="Q3" s="224"/>
      <c r="R3" s="224"/>
    </row>
    <row r="4" spans="1:18" ht="15.75" thickBot="1" x14ac:dyDescent="0.3">
      <c r="A4" s="223"/>
      <c r="B4" s="223"/>
      <c r="C4" s="223"/>
      <c r="D4" s="454" t="s">
        <v>100</v>
      </c>
      <c r="E4" s="455"/>
      <c r="F4" s="223"/>
      <c r="G4" s="223"/>
      <c r="H4" s="223"/>
      <c r="I4" s="223"/>
      <c r="J4" s="224"/>
      <c r="K4" s="224"/>
      <c r="L4" s="224"/>
      <c r="M4" s="224"/>
      <c r="N4" s="224"/>
      <c r="O4" s="224"/>
      <c r="P4" s="224"/>
      <c r="Q4" s="224"/>
      <c r="R4" s="224"/>
    </row>
    <row r="5" spans="1:18" ht="15.75" thickBot="1" x14ac:dyDescent="0.3">
      <c r="A5" s="223"/>
      <c r="B5" s="223"/>
      <c r="C5" s="223"/>
      <c r="D5" s="257">
        <v>0.21299999999999999</v>
      </c>
      <c r="E5" s="258">
        <v>2.1999999999999999E-2</v>
      </c>
      <c r="F5" s="223"/>
      <c r="G5" s="223"/>
      <c r="H5" s="223"/>
      <c r="I5" s="223"/>
      <c r="J5" s="224"/>
      <c r="K5" s="224"/>
      <c r="L5" s="224"/>
      <c r="M5" s="224"/>
      <c r="N5" s="224"/>
      <c r="O5" s="224"/>
      <c r="P5" s="224"/>
      <c r="Q5" s="224"/>
      <c r="R5" s="224"/>
    </row>
    <row r="6" spans="1:18" ht="15.75" thickBot="1" x14ac:dyDescent="0.3">
      <c r="A6" s="223"/>
      <c r="B6" s="223"/>
      <c r="C6" s="255" t="s">
        <v>84</v>
      </c>
      <c r="D6" s="155" t="s">
        <v>104</v>
      </c>
      <c r="E6" s="155" t="s">
        <v>105</v>
      </c>
      <c r="F6" s="256" t="s">
        <v>85</v>
      </c>
      <c r="G6" s="154" t="s">
        <v>86</v>
      </c>
      <c r="H6" s="224"/>
      <c r="I6" s="223"/>
      <c r="J6" s="224"/>
      <c r="K6" s="224"/>
      <c r="L6" s="224"/>
      <c r="M6" s="224"/>
      <c r="N6" s="224"/>
      <c r="O6" s="224"/>
      <c r="P6" s="224"/>
      <c r="Q6" s="224"/>
      <c r="R6" s="224"/>
    </row>
    <row r="7" spans="1:18" ht="15.75" thickBot="1" x14ac:dyDescent="0.3">
      <c r="A7" s="223"/>
      <c r="B7" s="154" t="s">
        <v>65</v>
      </c>
      <c r="C7" s="156">
        <f>'Tableau de bord'!M3</f>
        <v>0</v>
      </c>
      <c r="D7" s="157">
        <f>+C7*D5</f>
        <v>0</v>
      </c>
      <c r="E7" s="157">
        <f>+D7*E5</f>
        <v>0</v>
      </c>
      <c r="F7" s="158">
        <f>Dépenses!K12</f>
        <v>0</v>
      </c>
      <c r="G7" s="159">
        <f>C7-D7-F7-E7</f>
        <v>0</v>
      </c>
      <c r="H7" s="154" t="s">
        <v>83</v>
      </c>
      <c r="I7" s="223"/>
      <c r="J7" s="224"/>
      <c r="K7" s="224"/>
      <c r="L7" s="224"/>
      <c r="M7" s="224"/>
      <c r="N7" s="224"/>
      <c r="O7" s="224"/>
      <c r="P7" s="224"/>
      <c r="Q7" s="224"/>
      <c r="R7" s="224"/>
    </row>
    <row r="8" spans="1:18" ht="15.75" thickBot="1" x14ac:dyDescent="0.3">
      <c r="A8" s="223"/>
      <c r="B8" s="154" t="s">
        <v>66</v>
      </c>
      <c r="C8" s="164">
        <f>'Tableau de bord'!M4</f>
        <v>0</v>
      </c>
      <c r="D8" s="157">
        <f>+C8*D5</f>
        <v>0</v>
      </c>
      <c r="E8" s="157">
        <f>+D8*E5</f>
        <v>0</v>
      </c>
      <c r="F8" s="158">
        <f>Dépenses!K24</f>
        <v>0</v>
      </c>
      <c r="G8" s="161">
        <f>C8-D8-F8-E8</f>
        <v>0</v>
      </c>
      <c r="H8" s="161">
        <f>G8-G7</f>
        <v>0</v>
      </c>
      <c r="I8" s="223"/>
      <c r="J8" s="224"/>
      <c r="K8" s="224"/>
      <c r="L8" s="224"/>
      <c r="M8" s="224"/>
      <c r="N8" s="224"/>
      <c r="O8" s="224"/>
      <c r="P8" s="224"/>
      <c r="Q8" s="224"/>
      <c r="R8" s="224"/>
    </row>
    <row r="9" spans="1:18" ht="15.75" thickBot="1" x14ac:dyDescent="0.3">
      <c r="A9" s="223"/>
      <c r="B9" s="163" t="s">
        <v>67</v>
      </c>
      <c r="C9" s="164">
        <f>'Tableau de bord'!M5</f>
        <v>0</v>
      </c>
      <c r="D9" s="165">
        <f>C9*D5</f>
        <v>0</v>
      </c>
      <c r="E9" s="165">
        <f>D9*E5</f>
        <v>0</v>
      </c>
      <c r="F9" s="166">
        <f>Dépenses!K36</f>
        <v>0</v>
      </c>
      <c r="G9" s="167">
        <f>C9-D9-F9-E9</f>
        <v>0</v>
      </c>
      <c r="H9" s="167">
        <f t="shared" ref="H9:H21" si="0">G9-G8</f>
        <v>0</v>
      </c>
      <c r="I9" s="223"/>
      <c r="J9" s="224"/>
      <c r="K9" s="224"/>
      <c r="L9" s="224"/>
      <c r="M9" s="224"/>
      <c r="N9" s="224"/>
      <c r="O9" s="224"/>
      <c r="P9" s="224"/>
      <c r="Q9" s="224"/>
      <c r="R9" s="224"/>
    </row>
    <row r="10" spans="1:18" ht="15.75" thickBot="1" x14ac:dyDescent="0.3">
      <c r="A10" s="223"/>
      <c r="B10" s="177" t="s">
        <v>89</v>
      </c>
      <c r="C10" s="170">
        <f>SUM(C7:C9)</f>
        <v>0</v>
      </c>
      <c r="D10" s="171">
        <f>SUM(D7:D9)</f>
        <v>0</v>
      </c>
      <c r="E10" s="171">
        <f>SUM(E7:E9)</f>
        <v>0</v>
      </c>
      <c r="F10" s="172">
        <f>SUM(F7:F9)</f>
        <v>0</v>
      </c>
      <c r="G10" s="173">
        <f>SUM(G7:G9)</f>
        <v>0</v>
      </c>
      <c r="H10" s="177"/>
      <c r="I10" s="223"/>
      <c r="J10" s="224"/>
      <c r="K10" s="224"/>
      <c r="L10" s="224"/>
      <c r="M10" s="224"/>
      <c r="N10" s="224"/>
      <c r="O10" s="224"/>
      <c r="P10" s="224"/>
      <c r="Q10" s="224"/>
      <c r="R10" s="224"/>
    </row>
    <row r="11" spans="1:18" ht="15.75" thickBot="1" x14ac:dyDescent="0.3">
      <c r="A11" s="223"/>
      <c r="B11" s="168" t="s">
        <v>68</v>
      </c>
      <c r="C11" s="156">
        <f>'Tableau de bord'!M6</f>
        <v>0</v>
      </c>
      <c r="D11" s="169">
        <f>C11*D5</f>
        <v>0</v>
      </c>
      <c r="E11" s="169">
        <f>D11*E5</f>
        <v>0</v>
      </c>
      <c r="F11" s="158">
        <f>Dépenses!K48</f>
        <v>0</v>
      </c>
      <c r="G11" s="159">
        <f>C11-D11-F11-E11</f>
        <v>0</v>
      </c>
      <c r="H11" s="159">
        <f>G11-G9</f>
        <v>0</v>
      </c>
      <c r="I11" s="223"/>
      <c r="J11" s="224"/>
      <c r="K11" s="224"/>
      <c r="L11" s="224"/>
      <c r="M11" s="224"/>
      <c r="N11" s="224"/>
      <c r="O11" s="224"/>
      <c r="P11" s="224"/>
      <c r="Q11" s="224"/>
      <c r="R11" s="224"/>
    </row>
    <row r="12" spans="1:18" ht="15.75" thickBot="1" x14ac:dyDescent="0.3">
      <c r="A12" s="223"/>
      <c r="B12" s="154" t="s">
        <v>69</v>
      </c>
      <c r="C12" s="160">
        <f>'Tableau de bord'!M7</f>
        <v>0</v>
      </c>
      <c r="D12" s="157">
        <f>C12*D5</f>
        <v>0</v>
      </c>
      <c r="E12" s="157">
        <f>D12*E5</f>
        <v>0</v>
      </c>
      <c r="F12" s="158">
        <f>Dépenses!K60</f>
        <v>0</v>
      </c>
      <c r="G12" s="161">
        <f>C12-D12-F12-E12</f>
        <v>0</v>
      </c>
      <c r="H12" s="161">
        <f t="shared" si="0"/>
        <v>0</v>
      </c>
      <c r="I12" s="223"/>
      <c r="J12" s="224"/>
      <c r="K12" s="224"/>
      <c r="L12" s="224"/>
      <c r="M12" s="224"/>
      <c r="N12" s="224"/>
      <c r="O12" s="224"/>
      <c r="P12" s="224"/>
      <c r="Q12" s="224"/>
      <c r="R12" s="224"/>
    </row>
    <row r="13" spans="1:18" ht="15.75" thickBot="1" x14ac:dyDescent="0.3">
      <c r="A13" s="223"/>
      <c r="B13" s="163" t="s">
        <v>70</v>
      </c>
      <c r="C13" s="164">
        <f>'Tableau de bord'!M8</f>
        <v>0</v>
      </c>
      <c r="D13" s="165">
        <f>C13*D5</f>
        <v>0</v>
      </c>
      <c r="E13" s="165">
        <f>D13*E5</f>
        <v>0</v>
      </c>
      <c r="F13" s="166">
        <f>Dépenses!K72</f>
        <v>0</v>
      </c>
      <c r="G13" s="167">
        <f>C13-D13-F13-E13</f>
        <v>0</v>
      </c>
      <c r="H13" s="167">
        <f t="shared" si="0"/>
        <v>0</v>
      </c>
      <c r="I13" s="223"/>
      <c r="J13" s="224"/>
      <c r="K13" s="224"/>
      <c r="L13" s="224"/>
      <c r="M13" s="224"/>
      <c r="N13" s="224"/>
      <c r="O13" s="224"/>
      <c r="P13" s="224"/>
      <c r="Q13" s="224"/>
      <c r="R13" s="224"/>
    </row>
    <row r="14" spans="1:18" ht="15.75" thickBot="1" x14ac:dyDescent="0.3">
      <c r="A14" s="223"/>
      <c r="B14" s="177" t="s">
        <v>89</v>
      </c>
      <c r="C14" s="170">
        <f>SUM(C11:C13)</f>
        <v>0</v>
      </c>
      <c r="D14" s="171">
        <f>SUM(D11:D13)</f>
        <v>0</v>
      </c>
      <c r="E14" s="171">
        <f>SUM(E11:E13)</f>
        <v>0</v>
      </c>
      <c r="F14" s="172">
        <f>SUM(F11:F13)</f>
        <v>0</v>
      </c>
      <c r="G14" s="173">
        <f>SUM(G11:G13)</f>
        <v>0</v>
      </c>
      <c r="H14" s="177"/>
      <c r="I14" s="223"/>
      <c r="J14" s="224"/>
      <c r="K14" s="224"/>
      <c r="L14" s="224"/>
      <c r="M14" s="224"/>
      <c r="N14" s="224"/>
      <c r="O14" s="224"/>
      <c r="P14" s="224"/>
      <c r="Q14" s="224"/>
      <c r="R14" s="224"/>
    </row>
    <row r="15" spans="1:18" ht="15.75" thickBot="1" x14ac:dyDescent="0.3">
      <c r="A15" s="223"/>
      <c r="B15" s="168" t="s">
        <v>71</v>
      </c>
      <c r="C15" s="156">
        <f>'Tableau de bord'!M9</f>
        <v>0</v>
      </c>
      <c r="D15" s="169">
        <f>C15*D5</f>
        <v>0</v>
      </c>
      <c r="E15" s="169">
        <f>D15*E5</f>
        <v>0</v>
      </c>
      <c r="F15" s="158">
        <f>Dépenses!K84</f>
        <v>0</v>
      </c>
      <c r="G15" s="159">
        <f>C15-D15-F15-E15</f>
        <v>0</v>
      </c>
      <c r="H15" s="159">
        <f>G15-G13</f>
        <v>0</v>
      </c>
      <c r="I15" s="223"/>
      <c r="J15" s="224"/>
      <c r="K15" s="224"/>
      <c r="L15" s="224"/>
      <c r="M15" s="224"/>
      <c r="N15" s="224"/>
      <c r="O15" s="224"/>
      <c r="P15" s="224"/>
      <c r="Q15" s="224"/>
      <c r="R15" s="224"/>
    </row>
    <row r="16" spans="1:18" ht="15.75" thickBot="1" x14ac:dyDescent="0.3">
      <c r="A16" s="223"/>
      <c r="B16" s="154" t="s">
        <v>72</v>
      </c>
      <c r="C16" s="160">
        <f>'Tableau de bord'!M10</f>
        <v>0</v>
      </c>
      <c r="D16" s="157">
        <f>C16*D5</f>
        <v>0</v>
      </c>
      <c r="E16" s="157">
        <f>D16*E5</f>
        <v>0</v>
      </c>
      <c r="F16" s="158">
        <f>Dépenses!K96</f>
        <v>0</v>
      </c>
      <c r="G16" s="161">
        <f>C16-D16-F16-E16</f>
        <v>0</v>
      </c>
      <c r="H16" s="161">
        <f t="shared" si="0"/>
        <v>0</v>
      </c>
      <c r="I16" s="223"/>
      <c r="J16" s="224"/>
      <c r="K16" s="224"/>
      <c r="L16" s="224"/>
      <c r="M16" s="224"/>
      <c r="N16" s="224"/>
      <c r="O16" s="224"/>
      <c r="P16" s="224"/>
      <c r="Q16" s="224"/>
      <c r="R16" s="224"/>
    </row>
    <row r="17" spans="1:18" ht="15.75" thickBot="1" x14ac:dyDescent="0.3">
      <c r="A17" s="223"/>
      <c r="B17" s="163" t="s">
        <v>73</v>
      </c>
      <c r="C17" s="164">
        <f>'Tableau de bord'!M11</f>
        <v>0</v>
      </c>
      <c r="D17" s="165">
        <f>C17*D5</f>
        <v>0</v>
      </c>
      <c r="E17" s="165">
        <f>D17*E5</f>
        <v>0</v>
      </c>
      <c r="F17" s="166">
        <f>Dépenses!K108</f>
        <v>0</v>
      </c>
      <c r="G17" s="167">
        <f>C17-D17-F17-E17</f>
        <v>0</v>
      </c>
      <c r="H17" s="167">
        <f t="shared" si="0"/>
        <v>0</v>
      </c>
      <c r="I17" s="223"/>
      <c r="J17" s="224"/>
      <c r="K17" s="224"/>
      <c r="L17" s="224"/>
      <c r="M17" s="224"/>
      <c r="N17" s="224"/>
      <c r="O17" s="224"/>
      <c r="P17" s="224"/>
      <c r="Q17" s="224"/>
      <c r="R17" s="224"/>
    </row>
    <row r="18" spans="1:18" ht="15.75" thickBot="1" x14ac:dyDescent="0.3">
      <c r="A18" s="223"/>
      <c r="B18" s="177" t="s">
        <v>89</v>
      </c>
      <c r="C18" s="170">
        <f>SUM(C15:C17)</f>
        <v>0</v>
      </c>
      <c r="D18" s="171">
        <f>SUM(D15:D17)</f>
        <v>0</v>
      </c>
      <c r="E18" s="171">
        <f>SUM(E15:E17)</f>
        <v>0</v>
      </c>
      <c r="F18" s="172">
        <f>SUM(F15:F17)</f>
        <v>0</v>
      </c>
      <c r="G18" s="173">
        <f>SUM(G15:G17)</f>
        <v>0</v>
      </c>
      <c r="H18" s="177"/>
      <c r="I18" s="223"/>
      <c r="J18" s="224"/>
      <c r="K18" s="224"/>
      <c r="L18" s="224"/>
      <c r="M18" s="224"/>
      <c r="N18" s="224"/>
      <c r="O18" s="224"/>
      <c r="P18" s="224"/>
      <c r="Q18" s="224"/>
      <c r="R18" s="224"/>
    </row>
    <row r="19" spans="1:18" ht="15.75" thickBot="1" x14ac:dyDescent="0.3">
      <c r="A19" s="223"/>
      <c r="B19" s="168" t="s">
        <v>74</v>
      </c>
      <c r="C19" s="156">
        <f>'Tableau de bord'!M12</f>
        <v>0</v>
      </c>
      <c r="D19" s="169">
        <f>C19*D5</f>
        <v>0</v>
      </c>
      <c r="E19" s="169">
        <f>D19*E5</f>
        <v>0</v>
      </c>
      <c r="F19" s="158">
        <f>Dépenses!K120</f>
        <v>0</v>
      </c>
      <c r="G19" s="159">
        <f>C19-D19-F19-E19</f>
        <v>0</v>
      </c>
      <c r="H19" s="159">
        <f>G19-G17</f>
        <v>0</v>
      </c>
      <c r="I19" s="223"/>
      <c r="J19" s="224"/>
      <c r="K19" s="224"/>
      <c r="L19" s="224"/>
      <c r="M19" s="224"/>
      <c r="N19" s="224"/>
      <c r="O19" s="224"/>
      <c r="P19" s="224"/>
      <c r="Q19" s="224"/>
      <c r="R19" s="224"/>
    </row>
    <row r="20" spans="1:18" ht="15.75" thickBot="1" x14ac:dyDescent="0.3">
      <c r="A20" s="223"/>
      <c r="B20" s="154" t="s">
        <v>75</v>
      </c>
      <c r="C20" s="160">
        <f>'Tableau de bord'!M13</f>
        <v>0</v>
      </c>
      <c r="D20" s="157">
        <f>C20*D5</f>
        <v>0</v>
      </c>
      <c r="E20" s="157">
        <f>D20*E5</f>
        <v>0</v>
      </c>
      <c r="F20" s="158">
        <f>Dépenses!K132</f>
        <v>0</v>
      </c>
      <c r="G20" s="161">
        <f>C20-D20-F20-E20</f>
        <v>0</v>
      </c>
      <c r="H20" s="161">
        <f t="shared" si="0"/>
        <v>0</v>
      </c>
      <c r="I20" s="223"/>
      <c r="J20" s="224"/>
      <c r="K20" s="224"/>
      <c r="L20" s="224"/>
      <c r="M20" s="224"/>
      <c r="N20" s="224"/>
      <c r="O20" s="224"/>
      <c r="P20" s="224"/>
      <c r="Q20" s="224"/>
      <c r="R20" s="224"/>
    </row>
    <row r="21" spans="1:18" ht="15.75" thickBot="1" x14ac:dyDescent="0.3">
      <c r="A21" s="223"/>
      <c r="B21" s="163" t="s">
        <v>76</v>
      </c>
      <c r="C21" s="164">
        <f>'Tableau de bord'!M14</f>
        <v>0</v>
      </c>
      <c r="D21" s="165">
        <f>C21*D5</f>
        <v>0</v>
      </c>
      <c r="E21" s="165">
        <f>D21*E5</f>
        <v>0</v>
      </c>
      <c r="F21" s="166">
        <f>Dépenses!K144</f>
        <v>0</v>
      </c>
      <c r="G21" s="167">
        <f>C21-D21-F21-E21</f>
        <v>0</v>
      </c>
      <c r="H21" s="167">
        <f t="shared" si="0"/>
        <v>0</v>
      </c>
      <c r="I21" s="223"/>
      <c r="J21" s="224"/>
      <c r="K21" s="224"/>
      <c r="L21" s="224"/>
      <c r="M21" s="224"/>
      <c r="N21" s="224"/>
      <c r="O21" s="224"/>
      <c r="P21" s="224"/>
      <c r="Q21" s="224"/>
      <c r="R21" s="224"/>
    </row>
    <row r="22" spans="1:18" ht="15.75" thickBot="1" x14ac:dyDescent="0.3">
      <c r="A22" s="223"/>
      <c r="B22" s="177" t="s">
        <v>89</v>
      </c>
      <c r="C22" s="170">
        <f>SUM(C19:C21)</f>
        <v>0</v>
      </c>
      <c r="D22" s="171">
        <f>SUM(D19:D21)</f>
        <v>0</v>
      </c>
      <c r="E22" s="171">
        <f>SUM(E19:E21)</f>
        <v>0</v>
      </c>
      <c r="F22" s="172">
        <f>SUM(F19:F21)</f>
        <v>0</v>
      </c>
      <c r="G22" s="173">
        <f>SUM(G19:G21)</f>
        <v>0</v>
      </c>
      <c r="H22" s="177"/>
      <c r="I22" s="223"/>
      <c r="J22" s="224"/>
      <c r="K22" s="224"/>
      <c r="L22" s="224"/>
      <c r="M22" s="224"/>
      <c r="N22" s="224"/>
      <c r="O22" s="224"/>
      <c r="P22" s="224"/>
      <c r="Q22" s="224"/>
      <c r="R22" s="224"/>
    </row>
    <row r="23" spans="1:18" ht="15.75" thickBot="1" x14ac:dyDescent="0.3">
      <c r="A23" s="223"/>
      <c r="B23" s="223"/>
      <c r="C23" s="223"/>
      <c r="D23" s="223"/>
      <c r="E23" s="223"/>
      <c r="F23" s="223"/>
      <c r="G23" s="223"/>
      <c r="H23" s="223"/>
      <c r="I23" s="223"/>
      <c r="J23" s="224"/>
      <c r="K23" s="224"/>
      <c r="L23" s="224"/>
      <c r="M23" s="224"/>
      <c r="N23" s="224"/>
      <c r="O23" s="224"/>
      <c r="P23" s="224"/>
      <c r="Q23" s="224"/>
      <c r="R23" s="224"/>
    </row>
    <row r="24" spans="1:18" ht="16.5" thickBot="1" x14ac:dyDescent="0.3">
      <c r="A24" s="223"/>
      <c r="B24" s="162" t="s">
        <v>87</v>
      </c>
      <c r="C24" s="174">
        <f>SUM(C7:C9,C11:C13,C15:C17,C19:C21)</f>
        <v>0</v>
      </c>
      <c r="D24" s="175">
        <f>SUM(D7:D9,D11:D13,D15:D17,D19:D21)</f>
        <v>0</v>
      </c>
      <c r="E24" s="175">
        <f>SUM(E7:E9,E11:E13,E15:E17,E19:E21)</f>
        <v>0</v>
      </c>
      <c r="F24" s="176">
        <f>SUM(F7:F9,F11:F13,F15:F17,F19:F21)</f>
        <v>0</v>
      </c>
      <c r="G24" s="225">
        <f>SUM(G7:G9,G11:G13,G15:G17,G19:G21)</f>
        <v>0</v>
      </c>
      <c r="H24" s="223"/>
      <c r="I24" s="223"/>
      <c r="J24" s="224"/>
      <c r="K24" s="224"/>
      <c r="L24" s="224"/>
      <c r="M24" s="224"/>
      <c r="N24" s="224"/>
      <c r="O24" s="224"/>
      <c r="P24" s="224"/>
      <c r="Q24" s="224"/>
      <c r="R24" s="224"/>
    </row>
    <row r="25" spans="1:18" x14ac:dyDescent="0.2">
      <c r="A25" s="224"/>
      <c r="B25" s="224"/>
      <c r="C25" s="224"/>
      <c r="D25" s="224"/>
      <c r="E25" s="224"/>
      <c r="F25" s="224"/>
      <c r="G25" s="224"/>
      <c r="H25" s="224"/>
      <c r="I25" s="224"/>
      <c r="J25" s="224"/>
      <c r="K25" s="224"/>
      <c r="L25" s="224"/>
      <c r="M25" s="224"/>
      <c r="N25" s="224"/>
      <c r="O25" s="224"/>
      <c r="P25" s="224"/>
      <c r="Q25" s="224"/>
      <c r="R25" s="224"/>
    </row>
    <row r="26" spans="1:18" x14ac:dyDescent="0.2">
      <c r="A26" s="224"/>
      <c r="B26" s="224"/>
      <c r="C26" s="224"/>
      <c r="D26" s="224"/>
      <c r="E26" s="224"/>
      <c r="F26" s="224"/>
      <c r="G26" s="224"/>
      <c r="H26" s="224"/>
      <c r="I26" s="224"/>
      <c r="J26" s="224"/>
      <c r="K26" s="224"/>
      <c r="L26" s="224"/>
      <c r="M26" s="224"/>
      <c r="N26" s="224"/>
      <c r="O26" s="224"/>
      <c r="P26" s="224"/>
      <c r="Q26" s="224"/>
      <c r="R26" s="224"/>
    </row>
    <row r="27" spans="1:18" x14ac:dyDescent="0.2">
      <c r="A27" s="224"/>
      <c r="B27" s="224"/>
      <c r="C27" s="224"/>
      <c r="D27" s="224"/>
      <c r="E27" s="224"/>
      <c r="F27" s="224"/>
      <c r="G27" s="224"/>
      <c r="H27" s="224"/>
      <c r="I27" s="224"/>
      <c r="J27" s="224"/>
      <c r="K27" s="224"/>
      <c r="L27" s="224"/>
      <c r="M27" s="224"/>
      <c r="N27" s="224"/>
      <c r="O27" s="224"/>
      <c r="P27" s="224"/>
      <c r="Q27" s="224"/>
      <c r="R27" s="224"/>
    </row>
    <row r="28" spans="1:18" x14ac:dyDescent="0.2">
      <c r="A28" s="224"/>
      <c r="B28" s="224"/>
      <c r="C28" s="224"/>
      <c r="D28" s="224"/>
      <c r="E28" s="224"/>
      <c r="F28" s="224"/>
      <c r="G28" s="224"/>
      <c r="H28" s="224"/>
      <c r="I28" s="224"/>
      <c r="J28" s="224"/>
      <c r="K28" s="224"/>
      <c r="L28" s="224"/>
      <c r="M28" s="224"/>
      <c r="N28" s="224"/>
      <c r="O28" s="224"/>
      <c r="P28" s="224"/>
      <c r="Q28" s="224"/>
      <c r="R28" s="224"/>
    </row>
    <row r="29" spans="1:18" x14ac:dyDescent="0.2">
      <c r="A29" s="224"/>
      <c r="B29" s="224"/>
      <c r="C29" s="224"/>
      <c r="D29" s="224"/>
      <c r="E29" s="224"/>
      <c r="F29" s="224"/>
      <c r="G29" s="224"/>
      <c r="H29" s="224"/>
      <c r="I29" s="224"/>
      <c r="J29" s="224"/>
      <c r="K29" s="224"/>
      <c r="L29" s="224"/>
      <c r="M29" s="224"/>
      <c r="N29" s="224"/>
      <c r="O29" s="224"/>
      <c r="P29" s="224"/>
      <c r="Q29" s="224"/>
      <c r="R29" s="224"/>
    </row>
    <row r="30" spans="1:18" x14ac:dyDescent="0.2">
      <c r="A30" s="224"/>
      <c r="B30" s="224"/>
      <c r="C30" s="224"/>
      <c r="D30" s="224"/>
      <c r="E30" s="224"/>
      <c r="F30" s="224"/>
      <c r="G30" s="224"/>
      <c r="H30" s="224"/>
      <c r="I30" s="224"/>
      <c r="J30" s="224"/>
      <c r="K30" s="224"/>
      <c r="L30" s="224"/>
      <c r="M30" s="224"/>
      <c r="N30" s="224"/>
      <c r="O30" s="224"/>
      <c r="P30" s="224"/>
      <c r="Q30" s="224"/>
      <c r="R30" s="224"/>
    </row>
    <row r="31" spans="1:18" x14ac:dyDescent="0.2">
      <c r="A31" s="224"/>
      <c r="B31" s="224"/>
      <c r="C31" s="224"/>
      <c r="D31" s="224"/>
      <c r="E31" s="224"/>
      <c r="F31" s="224"/>
      <c r="G31" s="224"/>
      <c r="H31" s="224"/>
      <c r="I31" s="224"/>
      <c r="J31" s="224"/>
      <c r="K31" s="224"/>
      <c r="L31" s="224"/>
      <c r="M31" s="224"/>
      <c r="N31" s="224"/>
      <c r="O31" s="224"/>
      <c r="P31" s="224"/>
      <c r="Q31" s="224"/>
      <c r="R31" s="224"/>
    </row>
    <row r="32" spans="1:18" x14ac:dyDescent="0.2">
      <c r="A32" s="224"/>
      <c r="B32" s="224"/>
      <c r="C32" s="224"/>
      <c r="D32" s="224"/>
      <c r="E32" s="224"/>
      <c r="F32" s="224"/>
      <c r="G32" s="224"/>
      <c r="H32" s="224"/>
      <c r="I32" s="224"/>
      <c r="J32" s="224"/>
      <c r="K32" s="224"/>
      <c r="L32" s="224"/>
      <c r="M32" s="224"/>
      <c r="N32" s="224"/>
      <c r="O32" s="224"/>
      <c r="P32" s="224"/>
      <c r="Q32" s="224"/>
      <c r="R32" s="224"/>
    </row>
    <row r="33" spans="1:18" x14ac:dyDescent="0.2">
      <c r="A33" s="224"/>
      <c r="B33" s="224"/>
      <c r="C33" s="224"/>
      <c r="D33" s="224"/>
      <c r="E33" s="224"/>
      <c r="F33" s="224"/>
      <c r="G33" s="224"/>
      <c r="H33" s="224"/>
      <c r="I33" s="224"/>
      <c r="J33" s="224"/>
      <c r="K33" s="224"/>
      <c r="L33" s="224"/>
      <c r="M33" s="224"/>
      <c r="N33" s="224"/>
      <c r="O33" s="224"/>
      <c r="P33" s="224"/>
      <c r="Q33" s="224"/>
      <c r="R33" s="224"/>
    </row>
  </sheetData>
  <mergeCells count="2">
    <mergeCell ref="D4:E4"/>
    <mergeCell ref="B1:O1"/>
  </mergeCells>
  <conditionalFormatting sqref="H8:H9 H11:H13 H15:H17 H19:H21">
    <cfRule type="iconSet" priority="77">
      <iconSet iconSet="3Arrows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4</vt:i4>
      </vt:variant>
    </vt:vector>
  </HeadingPairs>
  <TitlesOfParts>
    <vt:vector size="14" baseType="lpstr">
      <vt:lpstr>SOMMAIRE</vt:lpstr>
      <vt:lpstr>Facture</vt:lpstr>
      <vt:lpstr>Tarifs</vt:lpstr>
      <vt:lpstr>Clients</vt:lpstr>
      <vt:lpstr>Prospection Client</vt:lpstr>
      <vt:lpstr>Récap des Factures</vt:lpstr>
      <vt:lpstr>Chiffres d'Affaires</vt:lpstr>
      <vt:lpstr>Dépenses</vt:lpstr>
      <vt:lpstr>Tableau de bord</vt:lpstr>
      <vt:lpstr>Bilan</vt:lpstr>
      <vt:lpstr>Facture!_GoBack</vt:lpstr>
      <vt:lpstr>Bilan!Zone_d_impression</vt:lpstr>
      <vt:lpstr>Facture!Zone_d_impression</vt:lpstr>
      <vt:lpstr>'Tableau de bord'!Zone_d_impression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2011-11-17T18:42:27Z</dcterms:created>
  <dcterms:modified xsi:type="dcterms:W3CDTF">2011-11-29T18:28:45Z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TC022643169991</vt:lpwstr>
  </property>
</Properties>
</file>