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15" windowWidth="22275" windowHeight="1212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Feuil1!$A$7:$L$7</definedName>
  </definedNames>
  <calcPr calcId="125725"/>
</workbook>
</file>

<file path=xl/calcChain.xml><?xml version="1.0" encoding="utf-8"?>
<calcChain xmlns="http://schemas.openxmlformats.org/spreadsheetml/2006/main">
  <c r="O13" i="1"/>
  <c r="P13"/>
  <c r="P8"/>
  <c r="O8"/>
  <c r="N8"/>
  <c r="M8"/>
  <c r="L8"/>
  <c r="K6"/>
  <c r="J5" s="1"/>
  <c r="J6"/>
  <c r="N16"/>
  <c r="M16"/>
  <c r="L15"/>
  <c r="M15" s="1"/>
  <c r="L14"/>
  <c r="N14" s="1"/>
  <c r="N13"/>
  <c r="M13"/>
  <c r="L13"/>
  <c r="N12"/>
  <c r="M12"/>
  <c r="L12"/>
  <c r="N11"/>
  <c r="M11"/>
  <c r="L11"/>
  <c r="N10"/>
  <c r="M10"/>
  <c r="L10"/>
  <c r="L9"/>
  <c r="M9" s="1"/>
  <c r="L16"/>
  <c r="N15" l="1"/>
  <c r="P15" s="1"/>
  <c r="M14"/>
  <c r="N9"/>
  <c r="M7"/>
  <c r="O14"/>
  <c r="O12"/>
  <c r="P11"/>
  <c r="P16"/>
  <c r="O16"/>
  <c r="P12"/>
  <c r="O11"/>
  <c r="P10"/>
  <c r="O9"/>
  <c r="O15"/>
  <c r="P14"/>
  <c r="O10"/>
  <c r="N7" l="1"/>
  <c r="M5" s="1"/>
  <c r="P9"/>
  <c r="O7"/>
  <c r="P7"/>
  <c r="O5" l="1"/>
</calcChain>
</file>

<file path=xl/sharedStrings.xml><?xml version="1.0" encoding="utf-8"?>
<sst xmlns="http://schemas.openxmlformats.org/spreadsheetml/2006/main" count="73" uniqueCount="47">
  <si>
    <t>JN</t>
  </si>
  <si>
    <t>Affec</t>
  </si>
  <si>
    <t>Jours</t>
  </si>
  <si>
    <t>DATE</t>
  </si>
  <si>
    <t>Mois</t>
  </si>
  <si>
    <t>N° Compte</t>
  </si>
  <si>
    <t>Intitulé du compte</t>
  </si>
  <si>
    <t>N°pièces</t>
  </si>
  <si>
    <t>Libellé Opération</t>
  </si>
  <si>
    <t>Débit</t>
  </si>
  <si>
    <t>Crédit</t>
  </si>
  <si>
    <t>P</t>
  </si>
  <si>
    <t>AC</t>
  </si>
  <si>
    <t>Loyer</t>
  </si>
  <si>
    <t>Algeco avr-18 Loyer</t>
  </si>
  <si>
    <t>Françoise</t>
  </si>
  <si>
    <t>O</t>
  </si>
  <si>
    <t>Locations Bureau</t>
  </si>
  <si>
    <t>F0418</t>
  </si>
  <si>
    <t>Charges locatives et de copropriété </t>
  </si>
  <si>
    <t>T.V.A. sur A.B.S</t>
  </si>
  <si>
    <t>U</t>
  </si>
  <si>
    <t>BNP LEASING</t>
  </si>
  <si>
    <t>F. 04</t>
  </si>
  <si>
    <t>BNP avr-18 F. 04</t>
  </si>
  <si>
    <t>CB mob. - Photocopieur</t>
  </si>
  <si>
    <t>SOUS TOT.SUIV FILTRE--&gt;</t>
  </si>
  <si>
    <t>Col A : affectation (en majus)</t>
  </si>
  <si>
    <t>Menuiserie</t>
  </si>
  <si>
    <t>Non Menuiserie</t>
  </si>
  <si>
    <t>Men ou 1/2 Men</t>
  </si>
  <si>
    <t>LCM</t>
  </si>
  <si>
    <t>LCM avr-18 F0418</t>
  </si>
  <si>
    <t>P = Menuiserie</t>
  </si>
  <si>
    <t>U = 1/2 Menuiserie</t>
  </si>
  <si>
    <t>O = Non Menuiserie</t>
  </si>
  <si>
    <t>=SI(L8="Men";J8;SI(L8="1/2 Men";J8/2;))</t>
  </si>
  <si>
    <t>Eclatement des montants</t>
  </si>
  <si>
    <t>=SI(A8="P";"Men";SI(A8="U";"1/2 Men";""))</t>
  </si>
  <si>
    <t>Col L</t>
  </si>
  <si>
    <t>Col M</t>
  </si>
  <si>
    <t>Col N</t>
  </si>
  <si>
    <t>'=SI(L8="Men";K8;SI(L8="1/2 Men";K8/2;))</t>
  </si>
  <si>
    <t>Col O</t>
  </si>
  <si>
    <t>Col P</t>
  </si>
  <si>
    <t>=SI(M13&gt;0;J13-M13;J13)</t>
  </si>
  <si>
    <t>=SI(N13&gt;0;K13-N13;K13)</t>
  </si>
</sst>
</file>

<file path=xl/styles.xml><?xml version="1.0" encoding="utf-8"?>
<styleSheet xmlns="http://schemas.openxmlformats.org/spreadsheetml/2006/main">
  <numFmts count="3">
    <numFmt numFmtId="164" formatCode="dd/mm/yy;@"/>
    <numFmt numFmtId="165" formatCode="mmm"/>
    <numFmt numFmtId="166" formatCode="#,##0.00_ ;[Red]\-#,##0.00\ "/>
  </numFmts>
  <fonts count="12">
    <font>
      <sz val="11"/>
      <color theme="1"/>
      <name val="Calibri"/>
      <family val="2"/>
    </font>
    <font>
      <b/>
      <sz val="10"/>
      <name val="Calibri"/>
      <family val="2"/>
    </font>
    <font>
      <b/>
      <sz val="10"/>
      <color rgb="FF1F497D"/>
      <name val="Calibri"/>
      <family val="2"/>
      <scheme val="minor"/>
    </font>
    <font>
      <sz val="11"/>
      <color theme="1"/>
      <name val="Wingdings 2"/>
      <family val="1"/>
      <charset val="2"/>
    </font>
    <font>
      <sz val="10"/>
      <color theme="1"/>
      <name val="Calibri"/>
      <family val="2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3"/>
      <name val="Calibri"/>
      <family val="2"/>
    </font>
    <font>
      <b/>
      <sz val="10"/>
      <color rgb="FF0000FF"/>
      <name val="Calibri"/>
      <family val="2"/>
    </font>
    <font>
      <b/>
      <sz val="10"/>
      <color rgb="FFB40000"/>
      <name val="Calibri"/>
      <family val="2"/>
    </font>
    <font>
      <b/>
      <sz val="10"/>
      <color rgb="FF009644"/>
      <name val="Calibri"/>
      <family val="2"/>
    </font>
    <font>
      <b/>
      <sz val="9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hair">
        <color theme="0" tint="-0.499984740745262"/>
      </right>
      <top style="thin">
        <color theme="0" tint="-0.499984740745262"/>
      </top>
      <bottom style="hair">
        <color theme="0" tint="-0.499984740745262"/>
      </bottom>
      <diagonal/>
    </border>
    <border>
      <left style="hair">
        <color theme="0" tint="-0.499984740745262"/>
      </left>
      <right style="thin">
        <color theme="0" tint="-0.499984740745262"/>
      </right>
      <top style="thin">
        <color theme="0" tint="-0.499984740745262"/>
      </top>
      <bottom style="hair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 style="thin">
        <color theme="0" tint="-0.499984740745262"/>
      </left>
      <right/>
      <top style="hair">
        <color theme="0" tint="-0.499984740745262"/>
      </top>
      <bottom style="hair">
        <color theme="0" tint="-0.499984740745262"/>
      </bottom>
      <diagonal/>
    </border>
    <border>
      <left style="thin">
        <color theme="0" tint="-0.499984740745262"/>
      </left>
      <right style="hair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 style="hair">
        <color theme="0" tint="-0.499984740745262"/>
      </left>
      <right style="thin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/>
      <diagonal/>
    </border>
    <border>
      <left/>
      <right style="thin">
        <color theme="0" tint="-0.499984740745262"/>
      </right>
      <top style="thin">
        <color theme="0" tint="-0.499984740745262"/>
      </top>
      <bottom/>
      <diagonal/>
    </border>
    <border>
      <left/>
      <right style="hair">
        <color theme="0" tint="-0.499984740745262"/>
      </right>
      <top style="thin">
        <color theme="0" tint="-0.499984740745262"/>
      </top>
      <bottom style="hair">
        <color theme="0" tint="-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/>
      <top/>
      <bottom/>
      <diagonal/>
    </border>
    <border>
      <left style="medium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/>
      <top style="hair">
        <color theme="0" tint="-0.499984740745262"/>
      </top>
      <bottom style="hair">
        <color theme="0" tint="-0.499984740745262"/>
      </bottom>
      <diagonal/>
    </border>
    <border>
      <left style="medium">
        <color theme="0" tint="-0.499984740745262"/>
      </left>
      <right/>
      <top style="medium">
        <color theme="0" tint="-0.499984740745262"/>
      </top>
      <bottom/>
      <diagonal/>
    </border>
    <border>
      <left/>
      <right/>
      <top style="medium">
        <color theme="0" tint="-0.499984740745262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4" fontId="1" fillId="0" borderId="1" xfId="0" applyNumberFormat="1" applyFont="1" applyBorder="1" applyAlignment="1">
      <alignment horizontal="center" vertical="top"/>
    </xf>
    <xf numFmtId="0" fontId="1" fillId="0" borderId="1" xfId="0" applyNumberFormat="1" applyFont="1" applyBorder="1" applyAlignment="1">
      <alignment horizontal="center" vertical="top"/>
    </xf>
    <xf numFmtId="4" fontId="1" fillId="0" borderId="1" xfId="0" applyNumberFormat="1" applyFont="1" applyBorder="1" applyAlignment="1">
      <alignment horizontal="center" vertical="top" wrapText="1"/>
    </xf>
    <xf numFmtId="0" fontId="1" fillId="0" borderId="1" xfId="0" applyFont="1" applyBorder="1" applyAlignment="1">
      <alignment horizontal="center" vertical="top"/>
    </xf>
    <xf numFmtId="0" fontId="1" fillId="0" borderId="1" xfId="0" applyFont="1" applyBorder="1" applyAlignment="1">
      <alignment horizontal="left" vertical="top"/>
    </xf>
    <xf numFmtId="0" fontId="1" fillId="0" borderId="1" xfId="0" applyFont="1" applyBorder="1" applyAlignment="1" applyProtection="1">
      <alignment horizontal="center" vertical="top"/>
    </xf>
    <xf numFmtId="4" fontId="2" fillId="0" borderId="2" xfId="0" quotePrefix="1" applyNumberFormat="1" applyFont="1" applyBorder="1"/>
    <xf numFmtId="0" fontId="3" fillId="0" borderId="4" xfId="0" applyFont="1" applyBorder="1"/>
    <xf numFmtId="0" fontId="4" fillId="0" borderId="4" xfId="0" applyFont="1" applyBorder="1"/>
    <xf numFmtId="0" fontId="4" fillId="0" borderId="4" xfId="0" applyFont="1" applyBorder="1" applyAlignment="1">
      <alignment horizontal="center"/>
    </xf>
    <xf numFmtId="164" fontId="4" fillId="0" borderId="4" xfId="0" applyNumberFormat="1" applyFont="1" applyBorder="1"/>
    <xf numFmtId="165" fontId="4" fillId="0" borderId="4" xfId="0" applyNumberFormat="1" applyFont="1" applyBorder="1" applyAlignment="1">
      <alignment horizontal="left"/>
    </xf>
    <xf numFmtId="2" fontId="4" fillId="0" borderId="4" xfId="0" applyNumberFormat="1" applyFont="1" applyBorder="1"/>
    <xf numFmtId="4" fontId="6" fillId="0" borderId="6" xfId="0" quotePrefix="1" applyNumberFormat="1" applyFont="1" applyBorder="1"/>
    <xf numFmtId="4" fontId="6" fillId="0" borderId="7" xfId="0" quotePrefix="1" applyNumberFormat="1" applyFont="1" applyBorder="1"/>
    <xf numFmtId="166" fontId="7" fillId="0" borderId="1" xfId="0" applyNumberFormat="1" applyFont="1" applyBorder="1"/>
    <xf numFmtId="4" fontId="4" fillId="0" borderId="1" xfId="0" applyNumberFormat="1" applyFont="1" applyBorder="1"/>
    <xf numFmtId="0" fontId="4" fillId="0" borderId="8" xfId="0" applyFont="1" applyBorder="1" applyAlignment="1">
      <alignment horizontal="centerContinuous"/>
    </xf>
    <xf numFmtId="0" fontId="0" fillId="0" borderId="9" xfId="0" applyBorder="1" applyAlignment="1">
      <alignment horizontal="centerContinuous"/>
    </xf>
    <xf numFmtId="4" fontId="2" fillId="0" borderId="2" xfId="0" quotePrefix="1" applyNumberFormat="1" applyFont="1" applyBorder="1" applyAlignment="1">
      <alignment vertical="center"/>
    </xf>
    <xf numFmtId="4" fontId="2" fillId="0" borderId="10" xfId="0" quotePrefix="1" applyNumberFormat="1" applyFont="1" applyBorder="1" applyAlignment="1">
      <alignment vertical="center"/>
    </xf>
    <xf numFmtId="4" fontId="2" fillId="0" borderId="3" xfId="0" quotePrefix="1" applyNumberFormat="1" applyFont="1" applyBorder="1" applyAlignment="1">
      <alignment vertical="center"/>
    </xf>
    <xf numFmtId="0" fontId="4" fillId="0" borderId="0" xfId="0" applyFont="1"/>
    <xf numFmtId="0" fontId="8" fillId="0" borderId="0" xfId="0" applyFont="1"/>
    <xf numFmtId="0" fontId="9" fillId="0" borderId="0" xfId="0" applyFont="1"/>
    <xf numFmtId="0" fontId="10" fillId="0" borderId="0" xfId="0" applyFont="1"/>
    <xf numFmtId="0" fontId="11" fillId="0" borderId="0" xfId="0" applyFont="1"/>
    <xf numFmtId="0" fontId="0" fillId="0" borderId="12" xfId="0" applyBorder="1"/>
    <xf numFmtId="0" fontId="0" fillId="0" borderId="0" xfId="0" applyBorder="1"/>
    <xf numFmtId="4" fontId="2" fillId="0" borderId="11" xfId="0" quotePrefix="1" applyNumberFormat="1" applyFont="1" applyBorder="1"/>
    <xf numFmtId="4" fontId="1" fillId="0" borderId="11" xfId="0" applyNumberFormat="1" applyFont="1" applyBorder="1" applyAlignment="1" applyProtection="1">
      <alignment horizontal="center" vertical="top"/>
    </xf>
    <xf numFmtId="2" fontId="4" fillId="0" borderId="5" xfId="0" applyNumberFormat="1" applyFont="1" applyBorder="1"/>
    <xf numFmtId="4" fontId="1" fillId="0" borderId="13" xfId="0" applyNumberFormat="1" applyFont="1" applyBorder="1" applyAlignment="1" applyProtection="1">
      <alignment horizontal="center" vertical="top" wrapText="1"/>
    </xf>
    <xf numFmtId="0" fontId="5" fillId="0" borderId="14" xfId="0" quotePrefix="1" applyNumberFormat="1" applyFont="1" applyFill="1" applyBorder="1" applyAlignment="1">
      <alignment horizontal="center"/>
    </xf>
    <xf numFmtId="0" fontId="4" fillId="0" borderId="11" xfId="0" applyFont="1" applyBorder="1" applyAlignment="1">
      <alignment horizontal="centerContinuous"/>
    </xf>
    <xf numFmtId="0" fontId="0" fillId="0" borderId="15" xfId="0" applyBorder="1"/>
    <xf numFmtId="0" fontId="0" fillId="0" borderId="16" xfId="0" applyBorder="1"/>
    <xf numFmtId="0" fontId="0" fillId="0" borderId="0" xfId="0" quotePrefix="1"/>
    <xf numFmtId="4" fontId="6" fillId="2" borderId="6" xfId="0" quotePrefix="1" applyNumberFormat="1" applyFont="1" applyFill="1" applyBorder="1"/>
    <xf numFmtId="4" fontId="6" fillId="2" borderId="7" xfId="0" quotePrefix="1" applyNumberFormat="1" applyFont="1" applyFill="1" applyBorder="1"/>
    <xf numFmtId="4" fontId="6" fillId="3" borderId="6" xfId="0" quotePrefix="1" applyNumberFormat="1" applyFont="1" applyFill="1" applyBorder="1"/>
    <xf numFmtId="4" fontId="6" fillId="3" borderId="7" xfId="0" quotePrefix="1" applyNumberFormat="1" applyFont="1" applyFill="1" applyBorder="1"/>
    <xf numFmtId="0" fontId="3" fillId="2" borderId="4" xfId="0" applyFont="1" applyFill="1" applyBorder="1"/>
    <xf numFmtId="2" fontId="4" fillId="2" borderId="4" xfId="0" applyNumberFormat="1" applyFont="1" applyFill="1" applyBorder="1"/>
  </cellXfs>
  <cellStyles count="1">
    <cellStyle name="Normal" xfId="0" builtinId="0"/>
  </cellStyles>
  <dxfs count="3">
    <dxf>
      <font>
        <b/>
        <i val="0"/>
        <color rgb="FF009644"/>
      </font>
    </dxf>
    <dxf>
      <font>
        <b/>
        <i val="0"/>
        <color rgb="FFB40000"/>
      </font>
    </dxf>
    <dxf>
      <font>
        <b/>
        <i val="0"/>
        <color rgb="FF0000FF"/>
      </font>
    </dxf>
  </dxfs>
  <tableStyles count="0" defaultTableStyle="TableStyleMedium9" defaultPivotStyle="PivotStyleLight16"/>
  <colors>
    <mruColors>
      <color rgb="FF009644"/>
      <color rgb="FF0000FF"/>
      <color rgb="FFB40000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19049</xdr:colOff>
      <xdr:row>16</xdr:row>
      <xdr:rowOff>152398</xdr:rowOff>
    </xdr:from>
    <xdr:ext cx="4410075" cy="3933827"/>
    <xdr:sp macro="" textlink="">
      <xdr:nvSpPr>
        <xdr:cNvPr id="2" name="ZoneTexte 1"/>
        <xdr:cNvSpPr txBox="1"/>
      </xdr:nvSpPr>
      <xdr:spPr>
        <a:xfrm>
          <a:off x="257174" y="3343273"/>
          <a:ext cx="4410075" cy="3933827"/>
        </a:xfrm>
        <a:prstGeom prst="rect">
          <a:avLst/>
        </a:prstGeom>
        <a:noFill/>
        <a:ln>
          <a:solidFill>
            <a:schemeClr val="bg1">
              <a:lumMod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r>
            <a:rPr lang="fr-FR" sz="1100"/>
            <a:t>Bonjour</a:t>
          </a:r>
          <a:r>
            <a:rPr lang="fr-FR" sz="1100" baseline="0"/>
            <a:t> à tous,</a:t>
          </a:r>
        </a:p>
        <a:p>
          <a:r>
            <a:rPr lang="fr-FR" sz="1100" u="sng" baseline="0"/>
            <a:t>les colonnes B à K  viennent de la comptabilité.</a:t>
          </a:r>
        </a:p>
        <a:p>
          <a:r>
            <a:rPr lang="fr-FR" sz="1100" baseline="0"/>
            <a:t>Dans la colonne A, je saisi </a:t>
          </a:r>
        </a:p>
        <a:p>
          <a:r>
            <a:rPr lang="fr-FR" sz="1100" b="1" baseline="0">
              <a:solidFill>
                <a:srgbClr val="009644"/>
              </a:solidFill>
            </a:rPr>
            <a:t>P</a:t>
          </a:r>
          <a:r>
            <a:rPr lang="fr-FR" sz="1100" baseline="0"/>
            <a:t> pour Menuiserie, </a:t>
          </a:r>
          <a:r>
            <a:rPr lang="fr-FR" sz="1100" b="1" baseline="0">
              <a:solidFill>
                <a:srgbClr val="B40000"/>
              </a:solidFill>
            </a:rPr>
            <a:t>U</a:t>
          </a:r>
          <a:r>
            <a:rPr lang="fr-FR" sz="1100" baseline="0"/>
            <a:t> pour 1/2 Menuiserie, et </a:t>
          </a:r>
          <a:r>
            <a:rPr lang="fr-FR" sz="1100" b="1" baseline="0">
              <a:solidFill>
                <a:srgbClr val="0000FF"/>
              </a:solidFill>
            </a:rPr>
            <a:t>O</a:t>
          </a:r>
          <a:r>
            <a:rPr lang="fr-FR" sz="1100" baseline="0"/>
            <a:t> pour Non Menuiserie.</a:t>
          </a:r>
        </a:p>
        <a:p>
          <a:endParaRPr lang="fr-FR" sz="1100" baseline="0"/>
        </a:p>
        <a:p>
          <a:r>
            <a:rPr lang="fr-FR" sz="1400" baseline="0">
              <a:sym typeface="Wingdings 2"/>
            </a:rPr>
            <a:t></a:t>
          </a:r>
          <a:r>
            <a:rPr lang="fr-FR" sz="1100" baseline="0"/>
            <a:t>  Colonne </a:t>
          </a:r>
          <a:r>
            <a:rPr lang="fr-FR" sz="1100" b="1" u="sng" baseline="0"/>
            <a:t>L</a:t>
          </a:r>
          <a:r>
            <a:rPr lang="fr-FR" sz="1100" baseline="0"/>
            <a:t> en relation avec </a:t>
          </a:r>
          <a:r>
            <a:rPr lang="fr-FR" sz="1100" b="1" u="sng" baseline="0"/>
            <a:t>A</a:t>
          </a:r>
          <a:r>
            <a:rPr lang="fr-FR" sz="1100" baseline="0"/>
            <a:t> la formule suivante : si A contient "P" écrire Men, et si A contient U écrire 1/2 Men</a:t>
          </a:r>
        </a:p>
        <a:p>
          <a:r>
            <a:rPr lang="fr-FR" sz="1100" i="1" baseline="0">
              <a:solidFill>
                <a:schemeClr val="tx1">
                  <a:lumMod val="50000"/>
                  <a:lumOff val="50000"/>
                </a:schemeClr>
              </a:solidFill>
            </a:rPr>
            <a:t>'=SI(A8="P";"Men";SI(A8="U";"1/2 Men";""))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400" baseline="0">
              <a:solidFill>
                <a:schemeClr val="tx1"/>
              </a:solidFill>
              <a:latin typeface="+mn-lt"/>
              <a:ea typeface="+mn-ea"/>
              <a:cs typeface="+mn-cs"/>
              <a:sym typeface="Wingdings 2"/>
            </a:rPr>
            <a:t></a:t>
          </a:r>
          <a:r>
            <a:rPr lang="fr-FR" sz="1100" baseline="0">
              <a:solidFill>
                <a:schemeClr val="tx1"/>
              </a:solidFill>
              <a:latin typeface="+mn-lt"/>
              <a:ea typeface="+mn-ea"/>
              <a:cs typeface="+mn-cs"/>
            </a:rPr>
            <a:t>  Colonne </a:t>
          </a:r>
          <a:r>
            <a:rPr lang="fr-FR" sz="1100" b="1" u="sng" baseline="0">
              <a:solidFill>
                <a:schemeClr val="tx1"/>
              </a:solidFill>
              <a:latin typeface="+mn-lt"/>
              <a:ea typeface="+mn-ea"/>
              <a:cs typeface="+mn-cs"/>
            </a:rPr>
            <a:t>M</a:t>
          </a:r>
          <a:r>
            <a:rPr lang="fr-FR" sz="1100" baseline="0">
              <a:solidFill>
                <a:schemeClr val="tx1"/>
              </a:solidFill>
              <a:latin typeface="+mn-lt"/>
              <a:ea typeface="+mn-ea"/>
              <a:cs typeface="+mn-cs"/>
            </a:rPr>
            <a:t> en relation avec </a:t>
          </a:r>
          <a:r>
            <a:rPr lang="fr-FR" sz="1100" b="1" u="sng" baseline="0">
              <a:solidFill>
                <a:schemeClr val="tx1"/>
              </a:solidFill>
              <a:latin typeface="+mn-lt"/>
              <a:ea typeface="+mn-ea"/>
              <a:cs typeface="+mn-cs"/>
            </a:rPr>
            <a:t>L &amp; J</a:t>
          </a:r>
          <a:r>
            <a:rPr lang="fr-FR" sz="1100" baseline="0">
              <a:solidFill>
                <a:schemeClr val="tx1"/>
              </a:solidFill>
              <a:latin typeface="+mn-lt"/>
              <a:ea typeface="+mn-ea"/>
              <a:cs typeface="+mn-cs"/>
            </a:rPr>
            <a:t> , la formule suivante : 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tx1"/>
              </a:solidFill>
              <a:latin typeface="+mn-lt"/>
              <a:ea typeface="+mn-ea"/>
              <a:cs typeface="+mn-cs"/>
            </a:rPr>
            <a:t>si  L = "Men" ; </a:t>
          </a:r>
          <a:r>
            <a:rPr lang="fr-FR" sz="1100" baseline="0">
              <a:solidFill>
                <a:srgbClr val="0000FF"/>
              </a:solidFill>
              <a:latin typeface="+mn-lt"/>
              <a:ea typeface="+mn-ea"/>
              <a:cs typeface="+mn-cs"/>
            </a:rPr>
            <a:t>J8</a:t>
          </a:r>
          <a:r>
            <a:rPr lang="fr-FR" sz="1100" baseline="0">
              <a:solidFill>
                <a:schemeClr val="tx1"/>
              </a:solidFill>
              <a:latin typeface="+mn-lt"/>
              <a:ea typeface="+mn-ea"/>
              <a:cs typeface="+mn-cs"/>
            </a:rPr>
            <a:t>; si L ="1/2 Men"; </a:t>
          </a:r>
          <a:r>
            <a:rPr lang="fr-FR" sz="1100" baseline="0">
              <a:solidFill>
                <a:srgbClr val="0000FF"/>
              </a:solidFill>
              <a:latin typeface="+mn-lt"/>
              <a:ea typeface="+mn-ea"/>
              <a:cs typeface="+mn-cs"/>
            </a:rPr>
            <a:t>J8</a:t>
          </a:r>
          <a:r>
            <a:rPr lang="fr-FR" sz="1100" baseline="0">
              <a:solidFill>
                <a:schemeClr val="tx1"/>
              </a:solidFill>
              <a:latin typeface="+mn-lt"/>
              <a:ea typeface="+mn-ea"/>
              <a:cs typeface="+mn-cs"/>
            </a:rPr>
            <a:t>/2</a:t>
          </a:r>
          <a:endParaRPr lang="fr-FR"/>
        </a:p>
        <a:p>
          <a:r>
            <a:rPr lang="fr-FR" sz="1100" i="1" baseline="0">
              <a:solidFill>
                <a:schemeClr val="tx1">
                  <a:lumMod val="50000"/>
                  <a:lumOff val="50000"/>
                </a:schemeClr>
              </a:solidFill>
            </a:rPr>
            <a:t>'=SI(L8="Men";J8;SI(L8="1/2 Men";J8/2;))</a:t>
          </a:r>
        </a:p>
        <a:p>
          <a:pPr eaLnBrk="1" fontAlgn="auto" latinLnBrk="0" hangingPunct="1"/>
          <a:r>
            <a:rPr lang="fr-FR" sz="1400" baseline="0">
              <a:solidFill>
                <a:schemeClr val="tx1"/>
              </a:solidFill>
              <a:latin typeface="+mn-lt"/>
              <a:ea typeface="+mn-ea"/>
              <a:cs typeface="+mn-cs"/>
              <a:sym typeface="Wingdings 2"/>
            </a:rPr>
            <a:t></a:t>
          </a:r>
          <a:r>
            <a:rPr lang="fr-FR" sz="1100" baseline="0">
              <a:solidFill>
                <a:schemeClr val="tx1"/>
              </a:solidFill>
              <a:latin typeface="+mn-lt"/>
              <a:ea typeface="+mn-ea"/>
              <a:cs typeface="+mn-cs"/>
            </a:rPr>
            <a:t>  Colonne </a:t>
          </a:r>
          <a:r>
            <a:rPr lang="fr-FR" sz="1100" b="1" u="sng" baseline="0">
              <a:solidFill>
                <a:schemeClr val="tx1"/>
              </a:solidFill>
              <a:latin typeface="+mn-lt"/>
              <a:ea typeface="+mn-ea"/>
              <a:cs typeface="+mn-cs"/>
            </a:rPr>
            <a:t>N</a:t>
          </a:r>
          <a:r>
            <a:rPr lang="fr-FR" sz="1100" baseline="0">
              <a:solidFill>
                <a:schemeClr val="tx1"/>
              </a:solidFill>
              <a:latin typeface="+mn-lt"/>
              <a:ea typeface="+mn-ea"/>
              <a:cs typeface="+mn-cs"/>
            </a:rPr>
            <a:t> en relation avec </a:t>
          </a:r>
          <a:r>
            <a:rPr lang="fr-FR" sz="1100" b="1" u="sng" baseline="0">
              <a:solidFill>
                <a:schemeClr val="tx1"/>
              </a:solidFill>
              <a:latin typeface="+mn-lt"/>
              <a:ea typeface="+mn-ea"/>
              <a:cs typeface="+mn-cs"/>
            </a:rPr>
            <a:t>L &amp; K</a:t>
          </a:r>
          <a:r>
            <a:rPr lang="fr-FR" sz="1100" baseline="0">
              <a:solidFill>
                <a:schemeClr val="tx1"/>
              </a:solidFill>
              <a:latin typeface="+mn-lt"/>
              <a:ea typeface="+mn-ea"/>
              <a:cs typeface="+mn-cs"/>
            </a:rPr>
            <a:t> , la formule suivante : </a:t>
          </a:r>
          <a:endParaRPr lang="fr-FR"/>
        </a:p>
        <a:p>
          <a:pPr eaLnBrk="1" fontAlgn="auto" latinLnBrk="0" hangingPunct="1"/>
          <a:r>
            <a:rPr lang="fr-FR" sz="1100" baseline="0">
              <a:solidFill>
                <a:schemeClr val="tx1"/>
              </a:solidFill>
              <a:latin typeface="+mn-lt"/>
              <a:ea typeface="+mn-ea"/>
              <a:cs typeface="+mn-cs"/>
            </a:rPr>
            <a:t>si  L = "Men" ; </a:t>
          </a:r>
          <a:r>
            <a:rPr lang="fr-FR" sz="1100" baseline="0">
              <a:solidFill>
                <a:srgbClr val="0000FF"/>
              </a:solidFill>
              <a:latin typeface="+mn-lt"/>
              <a:ea typeface="+mn-ea"/>
              <a:cs typeface="+mn-cs"/>
            </a:rPr>
            <a:t>K8</a:t>
          </a:r>
          <a:r>
            <a:rPr lang="fr-FR" sz="1100" baseline="0">
              <a:solidFill>
                <a:schemeClr val="tx1"/>
              </a:solidFill>
              <a:latin typeface="+mn-lt"/>
              <a:ea typeface="+mn-ea"/>
              <a:cs typeface="+mn-cs"/>
            </a:rPr>
            <a:t>; si L ="1/2 Men"; </a:t>
          </a:r>
          <a:r>
            <a:rPr lang="fr-FR" sz="1100" baseline="0">
              <a:solidFill>
                <a:srgbClr val="0000FF"/>
              </a:solidFill>
              <a:latin typeface="+mn-lt"/>
              <a:ea typeface="+mn-ea"/>
              <a:cs typeface="+mn-cs"/>
            </a:rPr>
            <a:t>K8</a:t>
          </a:r>
          <a:r>
            <a:rPr lang="fr-FR" sz="1100" baseline="0">
              <a:solidFill>
                <a:schemeClr val="tx1"/>
              </a:solidFill>
              <a:latin typeface="+mn-lt"/>
              <a:ea typeface="+mn-ea"/>
              <a:cs typeface="+mn-cs"/>
            </a:rPr>
            <a:t>/2</a:t>
          </a:r>
          <a:endParaRPr lang="fr-FR" sz="1100">
            <a:solidFill>
              <a:schemeClr val="tx1"/>
            </a:solidFill>
            <a:latin typeface="+mn-lt"/>
            <a:ea typeface="+mn-ea"/>
            <a:cs typeface="+mn-cs"/>
          </a:endParaRPr>
        </a:p>
        <a:p>
          <a:r>
            <a:rPr lang="fr-FR" sz="1100" i="1" baseline="0">
              <a:solidFill>
                <a:schemeClr val="tx1">
                  <a:lumMod val="50000"/>
                  <a:lumOff val="50000"/>
                </a:schemeClr>
              </a:solidFill>
            </a:rPr>
            <a:t>'=SI(L8="Men";K8;SI(L8="1/2 Men";K8/2;))</a:t>
          </a:r>
        </a:p>
        <a:p>
          <a:r>
            <a:rPr lang="fr-FR" sz="1100" b="1">
              <a:solidFill>
                <a:srgbClr val="009644"/>
              </a:solidFill>
            </a:rPr>
            <a:t>Jusque là tout VA BIEN.</a:t>
          </a:r>
        </a:p>
        <a:p>
          <a:endParaRPr lang="fr-FR" sz="1100"/>
        </a:p>
        <a:p>
          <a:r>
            <a:rPr lang="fr-FR" sz="1100"/>
            <a:t>Maintenant ce que je souhaite, c'est dans les colonnes </a:t>
          </a:r>
          <a:r>
            <a:rPr lang="fr-FR" sz="1100" b="1" u="sng"/>
            <a:t>O et P, </a:t>
          </a:r>
        </a:p>
        <a:p>
          <a:r>
            <a:rPr lang="fr-FR" sz="1100" b="1"/>
            <a:t>Si A est vide </a:t>
          </a:r>
          <a:r>
            <a:rPr lang="fr-FR" sz="1100"/>
            <a:t>ne pas inscrire</a:t>
          </a:r>
          <a:r>
            <a:rPr lang="fr-FR" sz="1100" baseline="0"/>
            <a:t> les montants des colonnes J et K.</a:t>
          </a:r>
        </a:p>
        <a:p>
          <a:r>
            <a:rPr lang="fr-FR" sz="1100" baseline="0"/>
            <a:t>Pour l'instant j'ai : </a:t>
          </a:r>
        </a:p>
        <a:p>
          <a:r>
            <a:rPr lang="fr-FR" sz="1100" baseline="0"/>
            <a:t>Si M 8 est &gt;0; J8 moins M8 sinon J8, </a:t>
          </a:r>
        </a:p>
        <a:p>
          <a:r>
            <a:rPr lang="fr-FR" sz="1100" baseline="0"/>
            <a:t>si je remplace J8 par zéro la formule ne fonctionne pas  si la Col A n'est pas VIDE.</a:t>
          </a:r>
        </a:p>
        <a:p>
          <a:r>
            <a:rPr lang="fr-FR" sz="1100" baseline="0"/>
            <a:t>  </a:t>
          </a:r>
        </a:p>
        <a:p>
          <a:endParaRPr lang="fr-FR" sz="1100" baseline="0"/>
        </a:p>
        <a:p>
          <a:endParaRPr lang="fr-FR" sz="1100" baseline="0"/>
        </a:p>
        <a:p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25"/>
  <sheetViews>
    <sheetView showGridLines="0" showZeros="0" tabSelected="1" topLeftCell="A4" workbookViewId="0">
      <selection activeCell="L32" sqref="L32"/>
    </sheetView>
  </sheetViews>
  <sheetFormatPr baseColWidth="10" defaultRowHeight="15"/>
  <cols>
    <col min="1" max="1" width="3.5703125" customWidth="1"/>
    <col min="2" max="2" width="3.7109375" customWidth="1"/>
    <col min="3" max="3" width="4.28515625" customWidth="1"/>
    <col min="4" max="4" width="8.42578125" customWidth="1"/>
    <col min="5" max="5" width="5" customWidth="1"/>
    <col min="6" max="6" width="10" customWidth="1"/>
    <col min="7" max="7" width="12.85546875" customWidth="1"/>
    <col min="8" max="8" width="10.7109375" customWidth="1"/>
    <col min="9" max="9" width="18.85546875" customWidth="1"/>
    <col min="10" max="10" width="11.42578125" customWidth="1"/>
    <col min="11" max="11" width="12.140625" customWidth="1"/>
    <col min="12" max="12" width="8.42578125" customWidth="1"/>
  </cols>
  <sheetData>
    <row r="1" spans="1:16">
      <c r="M1" s="29"/>
    </row>
    <row r="2" spans="1:16" ht="15.75" thickBot="1">
      <c r="D2" s="23" t="s">
        <v>27</v>
      </c>
      <c r="M2" s="29"/>
    </row>
    <row r="3" spans="1:16">
      <c r="D3" s="26" t="s">
        <v>33</v>
      </c>
      <c r="L3" s="36"/>
      <c r="M3" s="37"/>
      <c r="N3" s="37" t="s">
        <v>37</v>
      </c>
      <c r="O3" s="37"/>
      <c r="P3" s="37"/>
    </row>
    <row r="4" spans="1:16">
      <c r="D4" s="25" t="s">
        <v>34</v>
      </c>
      <c r="L4" s="28"/>
      <c r="M4" s="29"/>
    </row>
    <row r="5" spans="1:16">
      <c r="D5" s="24" t="s">
        <v>35</v>
      </c>
      <c r="J5" s="16">
        <f>J6-K6</f>
        <v>0</v>
      </c>
      <c r="L5" s="28"/>
      <c r="M5" s="17">
        <f>M7-N7</f>
        <v>-13.5</v>
      </c>
      <c r="O5" s="17">
        <f>O7-P7</f>
        <v>13.5</v>
      </c>
    </row>
    <row r="6" spans="1:16">
      <c r="I6" s="27" t="s">
        <v>26</v>
      </c>
      <c r="J6" s="7">
        <f>SUBTOTAL(9,J8:J16)</f>
        <v>806.5</v>
      </c>
      <c r="K6" s="30">
        <f>SUBTOTAL(9,K8:K16)</f>
        <v>806.5</v>
      </c>
      <c r="L6" s="28"/>
      <c r="M6" s="35" t="s">
        <v>28</v>
      </c>
      <c r="N6" s="19"/>
      <c r="O6" s="18" t="s">
        <v>29</v>
      </c>
      <c r="P6" s="19"/>
    </row>
    <row r="7" spans="1:16" ht="25.5">
      <c r="A7" s="1" t="s">
        <v>1</v>
      </c>
      <c r="B7" s="1" t="s">
        <v>0</v>
      </c>
      <c r="C7" s="2" t="s">
        <v>2</v>
      </c>
      <c r="D7" s="1" t="s">
        <v>3</v>
      </c>
      <c r="E7" s="3" t="s">
        <v>4</v>
      </c>
      <c r="F7" s="4" t="s">
        <v>5</v>
      </c>
      <c r="G7" s="4" t="s">
        <v>6</v>
      </c>
      <c r="H7" s="5" t="s">
        <v>7</v>
      </c>
      <c r="I7" s="6" t="s">
        <v>8</v>
      </c>
      <c r="J7" s="6" t="s">
        <v>9</v>
      </c>
      <c r="K7" s="31" t="s">
        <v>10</v>
      </c>
      <c r="L7" s="33" t="s">
        <v>30</v>
      </c>
      <c r="M7" s="20">
        <f>SUM(M8:M16)</f>
        <v>462</v>
      </c>
      <c r="N7" s="21">
        <f>SUM(N8:N16)</f>
        <v>475.5</v>
      </c>
      <c r="O7" s="20">
        <f>SUM(O8:O16)</f>
        <v>344.5</v>
      </c>
      <c r="P7" s="22">
        <f>SUM(P8:P16)</f>
        <v>331</v>
      </c>
    </row>
    <row r="8" spans="1:16">
      <c r="A8" s="8" t="s">
        <v>11</v>
      </c>
      <c r="B8" s="9" t="s">
        <v>12</v>
      </c>
      <c r="C8" s="10">
        <v>1</v>
      </c>
      <c r="D8" s="11">
        <v>43191</v>
      </c>
      <c r="E8" s="12">
        <v>43191</v>
      </c>
      <c r="F8" s="10">
        <v>4011909</v>
      </c>
      <c r="G8" s="9" t="s">
        <v>15</v>
      </c>
      <c r="H8" s="9" t="s">
        <v>13</v>
      </c>
      <c r="I8" s="9" t="s">
        <v>14</v>
      </c>
      <c r="J8" s="13">
        <v>0</v>
      </c>
      <c r="K8" s="32">
        <v>394.5</v>
      </c>
      <c r="L8" s="34" t="str">
        <f t="shared" ref="L8:L15" si="0">IF(A8="P","Men",IF(A8="U","1/2 Men",""))</f>
        <v>Men</v>
      </c>
      <c r="M8" s="14">
        <f t="shared" ref="M8:M16" si="1">IF(L8="Men",J8,IF(L8="1/2 Men",J8/2,))</f>
        <v>0</v>
      </c>
      <c r="N8" s="15">
        <f t="shared" ref="N8:N16" si="2">IF(L8="Men",K8,IF(L8="1/2 Men",K8/2,))</f>
        <v>394.5</v>
      </c>
      <c r="O8" s="41">
        <f>IF(M8&gt;0,J8-M8,J8)</f>
        <v>0</v>
      </c>
      <c r="P8" s="42">
        <f>IF(N8&gt;0,K8-N8,K8)</f>
        <v>0</v>
      </c>
    </row>
    <row r="9" spans="1:16">
      <c r="A9" s="8" t="s">
        <v>11</v>
      </c>
      <c r="B9" s="9" t="s">
        <v>12</v>
      </c>
      <c r="C9" s="10">
        <v>1</v>
      </c>
      <c r="D9" s="11">
        <v>43191</v>
      </c>
      <c r="E9" s="12">
        <v>43191</v>
      </c>
      <c r="F9" s="10">
        <v>6132000</v>
      </c>
      <c r="G9" s="9" t="s">
        <v>17</v>
      </c>
      <c r="H9" s="9" t="s">
        <v>13</v>
      </c>
      <c r="I9" s="9" t="s">
        <v>14</v>
      </c>
      <c r="J9" s="13">
        <v>394.5</v>
      </c>
      <c r="K9" s="32">
        <v>0</v>
      </c>
      <c r="L9" s="34" t="str">
        <f t="shared" si="0"/>
        <v>Men</v>
      </c>
      <c r="M9" s="14">
        <f t="shared" si="1"/>
        <v>394.5</v>
      </c>
      <c r="N9" s="15">
        <f t="shared" si="2"/>
        <v>0</v>
      </c>
      <c r="O9" s="41">
        <f t="shared" ref="O9:O12" si="3">IF(M9&gt;0,J9-M9,J9)</f>
        <v>0</v>
      </c>
      <c r="P9" s="42">
        <f t="shared" ref="P9:P12" si="4">IF(N9&gt;0,K9-N9,K9)</f>
        <v>0</v>
      </c>
    </row>
    <row r="10" spans="1:16">
      <c r="A10" s="8" t="s">
        <v>16</v>
      </c>
      <c r="B10" s="9" t="s">
        <v>12</v>
      </c>
      <c r="C10" s="10">
        <v>1</v>
      </c>
      <c r="D10" s="11">
        <v>43191</v>
      </c>
      <c r="E10" s="12">
        <v>43191</v>
      </c>
      <c r="F10" s="10">
        <v>4010824</v>
      </c>
      <c r="G10" s="9" t="s">
        <v>31</v>
      </c>
      <c r="H10" s="9" t="s">
        <v>18</v>
      </c>
      <c r="I10" s="9" t="s">
        <v>32</v>
      </c>
      <c r="J10" s="13">
        <v>0</v>
      </c>
      <c r="K10" s="32">
        <v>250</v>
      </c>
      <c r="L10" s="34" t="str">
        <f t="shared" si="0"/>
        <v/>
      </c>
      <c r="M10" s="14">
        <f t="shared" si="1"/>
        <v>0</v>
      </c>
      <c r="N10" s="15">
        <f t="shared" si="2"/>
        <v>0</v>
      </c>
      <c r="O10" s="41">
        <f t="shared" si="3"/>
        <v>0</v>
      </c>
      <c r="P10" s="42">
        <f t="shared" si="4"/>
        <v>250</v>
      </c>
    </row>
    <row r="11" spans="1:16">
      <c r="A11" s="8" t="s">
        <v>16</v>
      </c>
      <c r="B11" s="9" t="s">
        <v>12</v>
      </c>
      <c r="C11" s="10">
        <v>1</v>
      </c>
      <c r="D11" s="11">
        <v>43191</v>
      </c>
      <c r="E11" s="12">
        <v>43191</v>
      </c>
      <c r="F11" s="10">
        <v>6132000</v>
      </c>
      <c r="G11" s="9" t="s">
        <v>17</v>
      </c>
      <c r="H11" s="9" t="s">
        <v>18</v>
      </c>
      <c r="I11" s="9" t="s">
        <v>32</v>
      </c>
      <c r="J11" s="13">
        <v>158.33000000000001</v>
      </c>
      <c r="K11" s="32">
        <v>0</v>
      </c>
      <c r="L11" s="34" t="str">
        <f t="shared" si="0"/>
        <v/>
      </c>
      <c r="M11" s="14">
        <f t="shared" si="1"/>
        <v>0</v>
      </c>
      <c r="N11" s="15">
        <f t="shared" si="2"/>
        <v>0</v>
      </c>
      <c r="O11" s="41">
        <f t="shared" si="3"/>
        <v>158.33000000000001</v>
      </c>
      <c r="P11" s="42">
        <f t="shared" si="4"/>
        <v>0</v>
      </c>
    </row>
    <row r="12" spans="1:16">
      <c r="A12" s="8" t="s">
        <v>16</v>
      </c>
      <c r="B12" s="9" t="s">
        <v>12</v>
      </c>
      <c r="C12" s="10">
        <v>1</v>
      </c>
      <c r="D12" s="11">
        <v>43191</v>
      </c>
      <c r="E12" s="12">
        <v>43191</v>
      </c>
      <c r="F12" s="10">
        <v>6140000</v>
      </c>
      <c r="G12" s="9" t="s">
        <v>19</v>
      </c>
      <c r="H12" s="9" t="s">
        <v>18</v>
      </c>
      <c r="I12" s="9" t="s">
        <v>32</v>
      </c>
      <c r="J12" s="13">
        <v>50</v>
      </c>
      <c r="K12" s="32">
        <v>0</v>
      </c>
      <c r="L12" s="34" t="str">
        <f t="shared" si="0"/>
        <v/>
      </c>
      <c r="M12" s="14">
        <f t="shared" si="1"/>
        <v>0</v>
      </c>
      <c r="N12" s="15">
        <f t="shared" si="2"/>
        <v>0</v>
      </c>
      <c r="O12" s="41">
        <f t="shared" si="3"/>
        <v>50</v>
      </c>
      <c r="P12" s="42">
        <f t="shared" si="4"/>
        <v>0</v>
      </c>
    </row>
    <row r="13" spans="1:16">
      <c r="A13" s="43"/>
      <c r="B13" s="9" t="s">
        <v>12</v>
      </c>
      <c r="C13" s="10">
        <v>1</v>
      </c>
      <c r="D13" s="11">
        <v>43191</v>
      </c>
      <c r="E13" s="12">
        <v>43191</v>
      </c>
      <c r="F13" s="10">
        <v>4456600</v>
      </c>
      <c r="G13" s="9" t="s">
        <v>20</v>
      </c>
      <c r="H13" s="9" t="s">
        <v>18</v>
      </c>
      <c r="I13" s="9" t="s">
        <v>32</v>
      </c>
      <c r="J13" s="44">
        <v>41.67</v>
      </c>
      <c r="K13" s="32">
        <v>0</v>
      </c>
      <c r="L13" s="34" t="str">
        <f t="shared" si="0"/>
        <v/>
      </c>
      <c r="M13" s="14">
        <f t="shared" si="1"/>
        <v>0</v>
      </c>
      <c r="N13" s="15">
        <f t="shared" si="2"/>
        <v>0</v>
      </c>
      <c r="O13" s="39">
        <f>IF(M13&gt;0,J13-M13,J13)</f>
        <v>41.67</v>
      </c>
      <c r="P13" s="40">
        <f>IF(N13&gt;0,K13-N13,K13)</f>
        <v>0</v>
      </c>
    </row>
    <row r="14" spans="1:16">
      <c r="A14" s="8" t="s">
        <v>21</v>
      </c>
      <c r="B14" s="9" t="s">
        <v>12</v>
      </c>
      <c r="C14" s="10">
        <v>1</v>
      </c>
      <c r="D14" s="11">
        <v>43191</v>
      </c>
      <c r="E14" s="12">
        <v>43191</v>
      </c>
      <c r="F14" s="10">
        <v>4010217</v>
      </c>
      <c r="G14" s="9" t="s">
        <v>22</v>
      </c>
      <c r="H14" s="9" t="s">
        <v>23</v>
      </c>
      <c r="I14" s="9" t="s">
        <v>24</v>
      </c>
      <c r="J14" s="13">
        <v>0</v>
      </c>
      <c r="K14" s="32">
        <v>162</v>
      </c>
      <c r="L14" s="34" t="str">
        <f t="shared" si="0"/>
        <v>1/2 Men</v>
      </c>
      <c r="M14" s="14">
        <f t="shared" si="1"/>
        <v>0</v>
      </c>
      <c r="N14" s="15">
        <f t="shared" si="2"/>
        <v>81</v>
      </c>
      <c r="O14" s="41">
        <f t="shared" ref="O14:O16" si="5">IF(M14&gt;0,J14-M14,J14)</f>
        <v>0</v>
      </c>
      <c r="P14" s="42">
        <f t="shared" ref="P14:P16" si="6">IF(N14&gt;0,K14-N14,K14)</f>
        <v>81</v>
      </c>
    </row>
    <row r="15" spans="1:16">
      <c r="A15" s="8" t="s">
        <v>21</v>
      </c>
      <c r="B15" s="9" t="s">
        <v>12</v>
      </c>
      <c r="C15" s="10">
        <v>1</v>
      </c>
      <c r="D15" s="11">
        <v>43191</v>
      </c>
      <c r="E15" s="12">
        <v>43191</v>
      </c>
      <c r="F15" s="10">
        <v>6122200</v>
      </c>
      <c r="G15" s="9" t="s">
        <v>25</v>
      </c>
      <c r="H15" s="9" t="s">
        <v>23</v>
      </c>
      <c r="I15" s="9" t="s">
        <v>24</v>
      </c>
      <c r="J15" s="13">
        <v>135</v>
      </c>
      <c r="K15" s="32">
        <v>0</v>
      </c>
      <c r="L15" s="34" t="str">
        <f t="shared" si="0"/>
        <v>1/2 Men</v>
      </c>
      <c r="M15" s="14">
        <f t="shared" si="1"/>
        <v>67.5</v>
      </c>
      <c r="N15" s="15">
        <f t="shared" si="2"/>
        <v>0</v>
      </c>
      <c r="O15" s="41">
        <f t="shared" si="5"/>
        <v>67.5</v>
      </c>
      <c r="P15" s="42">
        <f t="shared" si="6"/>
        <v>0</v>
      </c>
    </row>
    <row r="16" spans="1:16">
      <c r="A16" s="43"/>
      <c r="B16" s="9" t="s">
        <v>12</v>
      </c>
      <c r="C16" s="10">
        <v>1</v>
      </c>
      <c r="D16" s="11">
        <v>43191</v>
      </c>
      <c r="E16" s="12">
        <v>43191</v>
      </c>
      <c r="F16" s="10">
        <v>4456600</v>
      </c>
      <c r="G16" s="9" t="s">
        <v>20</v>
      </c>
      <c r="H16" s="9" t="s">
        <v>23</v>
      </c>
      <c r="I16" s="9" t="s">
        <v>24</v>
      </c>
      <c r="J16" s="44">
        <v>27</v>
      </c>
      <c r="K16" s="32">
        <v>0</v>
      </c>
      <c r="L16" s="34" t="str">
        <f t="shared" ref="L16" si="7">IF(A16="P","Aff",IF(A16="U","1/2 Aff",""))</f>
        <v/>
      </c>
      <c r="M16" s="14">
        <f t="shared" si="1"/>
        <v>0</v>
      </c>
      <c r="N16" s="15">
        <f t="shared" si="2"/>
        <v>0</v>
      </c>
      <c r="O16" s="39">
        <f t="shared" si="5"/>
        <v>27</v>
      </c>
      <c r="P16" s="40">
        <f t="shared" si="6"/>
        <v>0</v>
      </c>
    </row>
    <row r="18" spans="11:16">
      <c r="K18" t="s">
        <v>39</v>
      </c>
      <c r="L18" s="38" t="s">
        <v>38</v>
      </c>
    </row>
    <row r="19" spans="11:16">
      <c r="K19" t="s">
        <v>40</v>
      </c>
      <c r="M19" s="38" t="s">
        <v>36</v>
      </c>
    </row>
    <row r="20" spans="11:16">
      <c r="K20" t="s">
        <v>41</v>
      </c>
      <c r="N20" t="s">
        <v>42</v>
      </c>
    </row>
    <row r="24" spans="11:16">
      <c r="K24" t="s">
        <v>43</v>
      </c>
      <c r="O24" s="38" t="s">
        <v>45</v>
      </c>
    </row>
    <row r="25" spans="11:16">
      <c r="K25" t="s">
        <v>44</v>
      </c>
      <c r="P25" s="38" t="s">
        <v>46</v>
      </c>
    </row>
  </sheetData>
  <autoFilter ref="A7:L7"/>
  <conditionalFormatting sqref="A8:A16">
    <cfRule type="containsText" dxfId="2" priority="19" stopIfTrue="1" operator="containsText" text="O">
      <formula>NOT(ISERROR(SEARCH("O",A8)))</formula>
    </cfRule>
    <cfRule type="containsText" dxfId="1" priority="20" stopIfTrue="1" operator="containsText" text="U">
      <formula>NOT(ISERROR(SEARCH("U",A8)))</formula>
    </cfRule>
    <cfRule type="containsText" dxfId="0" priority="21" stopIfTrue="1" operator="containsText" text="P">
      <formula>NOT(ISERROR(SEARCH("P",A8)))</formula>
    </cfRule>
  </conditionalFormatting>
  <dataValidations count="1">
    <dataValidation type="list" allowBlank="1" showInputMessage="1" sqref="A8:A16">
      <formula1>"P,U,O"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</dc:creator>
  <cp:lastModifiedBy>Marie</cp:lastModifiedBy>
  <dcterms:created xsi:type="dcterms:W3CDTF">2018-05-17T05:35:49Z</dcterms:created>
  <dcterms:modified xsi:type="dcterms:W3CDTF">2018-05-17T07:13:11Z</dcterms:modified>
</cp:coreProperties>
</file>