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510" yWindow="1650" windowWidth="15315" windowHeight="9675"/>
  </bookViews>
  <sheets>
    <sheet name="Feuil1" sheetId="1" r:id="rId1"/>
  </sheets>
  <definedNames>
    <definedName name="_xlnm._FilterDatabase" localSheetId="0" hidden="1">Feuil1!$C$6:$H$59</definedName>
  </definedNames>
  <calcPr calcId="125725"/>
</workbook>
</file>

<file path=xl/calcChain.xml><?xml version="1.0" encoding="utf-8"?>
<calcChain xmlns="http://schemas.openxmlformats.org/spreadsheetml/2006/main">
  <c r="J54" i="1"/>
  <c r="J21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40"/>
  <c r="C24"/>
  <c r="C25"/>
  <c r="C26"/>
  <c r="C27"/>
  <c r="C28"/>
  <c r="C29"/>
  <c r="C30"/>
  <c r="C31"/>
  <c r="C32"/>
  <c r="C33"/>
  <c r="C34"/>
  <c r="C35"/>
  <c r="C36"/>
  <c r="C37"/>
  <c r="C38"/>
  <c r="C39"/>
  <c r="C8"/>
  <c r="C9"/>
  <c r="C10"/>
  <c r="C11"/>
  <c r="C12"/>
  <c r="C13"/>
  <c r="C14"/>
  <c r="C15"/>
  <c r="C16"/>
  <c r="C17"/>
  <c r="C18"/>
  <c r="C19"/>
  <c r="C20"/>
  <c r="C21"/>
  <c r="C22"/>
  <c r="C23"/>
  <c r="C7"/>
  <c r="F70" l="1"/>
  <c r="F71"/>
  <c r="E71"/>
  <c r="E70"/>
  <c r="E69"/>
  <c r="F69"/>
  <c r="F68"/>
  <c r="F66"/>
  <c r="E68"/>
  <c r="F67"/>
  <c r="E67"/>
  <c r="E66"/>
  <c r="K9"/>
  <c r="K11"/>
  <c r="K16"/>
  <c r="K12"/>
  <c r="K8"/>
  <c r="K17"/>
  <c r="K13"/>
  <c r="K18"/>
  <c r="K14"/>
  <c r="K10"/>
  <c r="K7"/>
  <c r="K15"/>
  <c r="M10"/>
  <c r="M8"/>
  <c r="K41"/>
  <c r="L46"/>
  <c r="L41"/>
  <c r="M17"/>
  <c r="L12"/>
  <c r="L8"/>
  <c r="M40"/>
  <c r="L49"/>
  <c r="M46"/>
  <c r="M42"/>
  <c r="M16"/>
  <c r="L15"/>
  <c r="M12"/>
  <c r="L40"/>
  <c r="K51"/>
  <c r="M49"/>
  <c r="L48"/>
  <c r="K47"/>
  <c r="M45"/>
  <c r="L44"/>
  <c r="K43"/>
  <c r="M41"/>
  <c r="M18"/>
  <c r="M15"/>
  <c r="L14"/>
  <c r="M11"/>
  <c r="L10"/>
  <c r="K40"/>
  <c r="L51"/>
  <c r="K50"/>
  <c r="M48"/>
  <c r="L47"/>
  <c r="K46"/>
  <c r="M44"/>
  <c r="L43"/>
  <c r="K42"/>
  <c r="L7"/>
  <c r="L16"/>
  <c r="M13"/>
  <c r="M9"/>
  <c r="M50"/>
  <c r="K48"/>
  <c r="L45"/>
  <c r="K44"/>
  <c r="L18"/>
  <c r="L11"/>
  <c r="M7"/>
  <c r="L17"/>
  <c r="M14"/>
  <c r="L13"/>
  <c r="L9"/>
  <c r="M51"/>
  <c r="L50"/>
  <c r="K49"/>
  <c r="M47"/>
  <c r="K45"/>
  <c r="M43"/>
  <c r="L42"/>
  <c r="M21" l="1"/>
  <c r="K21"/>
  <c r="L21"/>
  <c r="L54"/>
  <c r="M54"/>
  <c r="K54"/>
  <c r="M58" l="1"/>
  <c r="K58"/>
  <c r="L58"/>
</calcChain>
</file>

<file path=xl/sharedStrings.xml><?xml version="1.0" encoding="utf-8"?>
<sst xmlns="http://schemas.openxmlformats.org/spreadsheetml/2006/main" count="176" uniqueCount="46">
  <si>
    <t>Sexe</t>
  </si>
  <si>
    <t>Poids</t>
  </si>
  <si>
    <t>Montant</t>
  </si>
  <si>
    <t>Code</t>
  </si>
  <si>
    <t>Col D &amp; E</t>
  </si>
  <si>
    <t>SAI</t>
  </si>
  <si>
    <t>F</t>
  </si>
  <si>
    <t>CEMC1</t>
  </si>
  <si>
    <t>M</t>
  </si>
  <si>
    <t>CHI</t>
  </si>
  <si>
    <t>CEMC2</t>
  </si>
  <si>
    <t>FA</t>
  </si>
  <si>
    <t>CEF</t>
  </si>
  <si>
    <t>Recapitalatif</t>
  </si>
  <si>
    <t>CEFF</t>
  </si>
  <si>
    <t>CEIJCM</t>
  </si>
  <si>
    <t>CEMC1M</t>
  </si>
  <si>
    <t>CEMC2M</t>
  </si>
  <si>
    <t>CHIF</t>
  </si>
  <si>
    <t>CHIM</t>
  </si>
  <si>
    <t>FAF</t>
  </si>
  <si>
    <t>SAIF</t>
  </si>
  <si>
    <t>SAIM</t>
  </si>
  <si>
    <t>Nbr</t>
  </si>
  <si>
    <t>Total</t>
  </si>
  <si>
    <t>de 40 à 50</t>
  </si>
  <si>
    <t>de 50 à 80</t>
  </si>
  <si>
    <t>de 80 à 100</t>
  </si>
  <si>
    <t>de 100 à 150</t>
  </si>
  <si>
    <t>de 150 à 180</t>
  </si>
  <si>
    <t>de 180 à 200</t>
  </si>
  <si>
    <t>Exemple</t>
  </si>
  <si>
    <t>de 0 à 40</t>
  </si>
  <si>
    <t>Avec la somme des poids différents :de 0 à 40,de 40 à 50,de 50 à 80,de 80 à 100,de 100 à 150,de 150 à 180,de 180 à 200</t>
  </si>
  <si>
    <t>code</t>
  </si>
  <si>
    <t>nbr</t>
  </si>
  <si>
    <t>poids</t>
  </si>
  <si>
    <t>pour 169</t>
  </si>
  <si>
    <t>pour 533</t>
  </si>
  <si>
    <t>pour 193</t>
  </si>
  <si>
    <t>pour 160</t>
  </si>
  <si>
    <t>pour 310</t>
  </si>
  <si>
    <t>pour 87</t>
  </si>
  <si>
    <t>pour 244</t>
  </si>
  <si>
    <t>pour ces codes c'est cpmpliqué</t>
  </si>
  <si>
    <t>Je recherche le nbr de F  et M pour les différents codes</t>
  </si>
</sst>
</file>

<file path=xl/styles.xml><?xml version="1.0" encoding="utf-8"?>
<styleSheet xmlns="http://schemas.openxmlformats.org/spreadsheetml/2006/main">
  <numFmts count="3">
    <numFmt numFmtId="42" formatCode="_-* #,##0\ &quot;€&quot;_-;\-* #,##0\ &quot;€&quot;_-;_-* &quot;-&quot;\ &quot;€&quot;_-;_-@_-"/>
    <numFmt numFmtId="44" formatCode="_-* #,##0.00\ &quot;€&quot;_-;\-* #,##0.00\ &quot;€&quot;_-;_-* &quot;-&quot;??\ &quot;€&quot;_-;_-@_-"/>
    <numFmt numFmtId="165" formatCode="ddd\ dd\ mmm\ yy"/>
  </numFmts>
  <fonts count="10">
    <font>
      <sz val="11"/>
      <color theme="1"/>
      <name val="Calibri"/>
      <family val="2"/>
    </font>
    <font>
      <sz val="11"/>
      <color theme="1"/>
      <name val="Calibri"/>
      <family val="2"/>
    </font>
    <font>
      <sz val="10"/>
      <color theme="1"/>
      <name val="Calibri"/>
      <family val="2"/>
    </font>
    <font>
      <sz val="11"/>
      <color rgb="FFFF0000"/>
      <name val="Calibri"/>
      <family val="2"/>
      <scheme val="minor"/>
    </font>
    <font>
      <i/>
      <sz val="10"/>
      <color theme="1"/>
      <name val="Calibri"/>
      <family val="2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name val="Calibri"/>
      <family val="2"/>
    </font>
    <font>
      <i/>
      <sz val="10"/>
      <name val="Calibri"/>
      <family val="2"/>
      <scheme val="minor"/>
    </font>
    <font>
      <i/>
      <sz val="10"/>
      <name val="Calibri"/>
      <family val="2"/>
    </font>
  </fonts>
  <fills count="12">
    <fill>
      <patternFill patternType="none"/>
    </fill>
    <fill>
      <patternFill patternType="gray125"/>
    </fill>
    <fill>
      <patternFill patternType="solid">
        <fgColor rgb="FFECF1F8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2DDDC"/>
        <bgColor indexed="64"/>
      </patternFill>
    </fill>
    <fill>
      <patternFill patternType="solid">
        <fgColor rgb="FFEAF1DD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E799"/>
        <bgColor indexed="64"/>
      </patternFill>
    </fill>
    <fill>
      <patternFill patternType="solid">
        <fgColor rgb="FFAEE694"/>
        <bgColor indexed="64"/>
      </patternFill>
    </fill>
    <fill>
      <patternFill patternType="solid">
        <fgColor rgb="FFDBEEF3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78">
    <xf numFmtId="0" fontId="0" fillId="0" borderId="0" xfId="0"/>
    <xf numFmtId="0" fontId="2" fillId="0" borderId="0" xfId="0" applyFont="1"/>
    <xf numFmtId="0" fontId="0" fillId="0" borderId="3" xfId="0" applyFont="1" applyFill="1" applyBorder="1" applyAlignment="1">
      <alignment horizontal="center"/>
    </xf>
    <xf numFmtId="0" fontId="0" fillId="0" borderId="2" xfId="0" applyFont="1" applyFill="1" applyBorder="1" applyAlignment="1">
      <alignment horizontal="center"/>
    </xf>
    <xf numFmtId="0" fontId="0" fillId="0" borderId="2" xfId="0" applyFont="1" applyFill="1" applyBorder="1" applyAlignment="1">
      <alignment horizontal="center" wrapText="1"/>
    </xf>
    <xf numFmtId="49" fontId="0" fillId="0" borderId="2" xfId="0" applyNumberFormat="1" applyFont="1" applyFill="1" applyBorder="1" applyAlignment="1">
      <alignment horizontal="center" wrapText="1"/>
    </xf>
    <xf numFmtId="49" fontId="0" fillId="0" borderId="3" xfId="0" applyNumberFormat="1" applyFont="1" applyFill="1" applyBorder="1" applyAlignment="1">
      <alignment horizontal="center"/>
    </xf>
    <xf numFmtId="0" fontId="3" fillId="0" borderId="3" xfId="0" applyFont="1" applyFill="1" applyBorder="1" applyAlignment="1">
      <alignment horizontal="center"/>
    </xf>
    <xf numFmtId="0" fontId="4" fillId="0" borderId="0" xfId="0" applyFont="1"/>
    <xf numFmtId="0" fontId="0" fillId="0" borderId="4" xfId="0" applyFont="1" applyFill="1" applyBorder="1" applyAlignment="1">
      <alignment horizontal="center"/>
    </xf>
    <xf numFmtId="49" fontId="0" fillId="0" borderId="4" xfId="0" applyNumberFormat="1" applyFont="1" applyFill="1" applyBorder="1" applyAlignment="1">
      <alignment horizontal="center"/>
    </xf>
    <xf numFmtId="0" fontId="0" fillId="0" borderId="0" xfId="0" applyFont="1" applyFill="1" applyBorder="1" applyAlignment="1">
      <alignment horizontal="center" vertical="center"/>
    </xf>
    <xf numFmtId="0" fontId="5" fillId="0" borderId="5" xfId="0" applyFont="1" applyBorder="1"/>
    <xf numFmtId="0" fontId="5" fillId="0" borderId="5" xfId="0" applyFont="1" applyFill="1" applyBorder="1"/>
    <xf numFmtId="0" fontId="2" fillId="0" borderId="0" xfId="0" applyFont="1" applyAlignment="1">
      <alignment horizontal="center"/>
    </xf>
    <xf numFmtId="42" fontId="5" fillId="0" borderId="0" xfId="1" quotePrefix="1" applyNumberFormat="1" applyFont="1" applyAlignment="1"/>
    <xf numFmtId="15" fontId="6" fillId="0" borderId="0" xfId="0" applyNumberFormat="1" applyFont="1" applyAlignment="1">
      <alignment horizontal="left"/>
    </xf>
    <xf numFmtId="15" fontId="6" fillId="0" borderId="6" xfId="0" applyNumberFormat="1" applyFont="1" applyBorder="1" applyAlignment="1">
      <alignment horizontal="left"/>
    </xf>
    <xf numFmtId="49" fontId="0" fillId="0" borderId="2" xfId="0" applyNumberFormat="1" applyFont="1" applyFill="1" applyBorder="1" applyAlignment="1">
      <alignment horizontal="center"/>
    </xf>
    <xf numFmtId="0" fontId="0" fillId="0" borderId="7" xfId="0" applyFont="1" applyFill="1" applyBorder="1" applyAlignment="1">
      <alignment horizontal="center"/>
    </xf>
    <xf numFmtId="49" fontId="0" fillId="0" borderId="7" xfId="0" applyNumberFormat="1" applyFont="1" applyFill="1" applyBorder="1" applyAlignment="1">
      <alignment horizontal="center"/>
    </xf>
    <xf numFmtId="0" fontId="4" fillId="0" borderId="9" xfId="0" applyFont="1" applyBorder="1"/>
    <xf numFmtId="15" fontId="6" fillId="0" borderId="11" xfId="0" applyNumberFormat="1" applyFont="1" applyBorder="1" applyAlignment="1">
      <alignment horizontal="left"/>
    </xf>
    <xf numFmtId="165" fontId="8" fillId="0" borderId="12" xfId="0" applyNumberFormat="1" applyFont="1" applyBorder="1"/>
    <xf numFmtId="0" fontId="9" fillId="0" borderId="13" xfId="0" applyFont="1" applyBorder="1" applyAlignment="1">
      <alignment horizontal="center"/>
    </xf>
    <xf numFmtId="42" fontId="7" fillId="0" borderId="14" xfId="0" applyNumberFormat="1" applyFont="1" applyBorder="1"/>
    <xf numFmtId="0" fontId="7" fillId="0" borderId="13" xfId="0" applyFont="1" applyBorder="1" applyAlignment="1">
      <alignment horizontal="center"/>
    </xf>
    <xf numFmtId="0" fontId="0" fillId="0" borderId="15" xfId="0" applyBorder="1"/>
    <xf numFmtId="0" fontId="0" fillId="0" borderId="16" xfId="0" applyBorder="1"/>
    <xf numFmtId="42" fontId="0" fillId="0" borderId="17" xfId="1" applyNumberFormat="1" applyFont="1" applyBorder="1"/>
    <xf numFmtId="0" fontId="2" fillId="2" borderId="1" xfId="0" applyFont="1" applyFill="1" applyBorder="1"/>
    <xf numFmtId="0" fontId="0" fillId="2" borderId="1" xfId="0" applyFill="1" applyBorder="1" applyAlignment="1">
      <alignment horizontal="center" vertical="center"/>
    </xf>
    <xf numFmtId="0" fontId="0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2" borderId="3" xfId="0" applyFont="1" applyFill="1" applyBorder="1" applyAlignment="1">
      <alignment horizontal="center"/>
    </xf>
    <xf numFmtId="0" fontId="0" fillId="2" borderId="0" xfId="0" applyFill="1" applyAlignment="1">
      <alignment horizontal="center"/>
    </xf>
    <xf numFmtId="0" fontId="0" fillId="2" borderId="0" xfId="0" applyFill="1"/>
    <xf numFmtId="0" fontId="0" fillId="3" borderId="3" xfId="0" applyFont="1" applyFill="1" applyBorder="1" applyAlignment="1">
      <alignment horizontal="center"/>
    </xf>
    <xf numFmtId="0" fontId="0" fillId="3" borderId="0" xfId="0" applyFill="1" applyAlignment="1">
      <alignment horizontal="center"/>
    </xf>
    <xf numFmtId="0" fontId="0" fillId="3" borderId="0" xfId="0" applyFill="1"/>
    <xf numFmtId="0" fontId="0" fillId="4" borderId="2" xfId="0" applyFont="1" applyFill="1" applyBorder="1" applyAlignment="1">
      <alignment horizontal="center" wrapText="1"/>
    </xf>
    <xf numFmtId="0" fontId="0" fillId="4" borderId="3" xfId="0" applyFont="1" applyFill="1" applyBorder="1" applyAlignment="1">
      <alignment horizontal="center"/>
    </xf>
    <xf numFmtId="0" fontId="0" fillId="4" borderId="0" xfId="0" applyFill="1"/>
    <xf numFmtId="0" fontId="0" fillId="5" borderId="7" xfId="0" applyFont="1" applyFill="1" applyBorder="1" applyAlignment="1">
      <alignment horizontal="center"/>
    </xf>
    <xf numFmtId="0" fontId="4" fillId="5" borderId="10" xfId="0" applyFont="1" applyFill="1" applyBorder="1"/>
    <xf numFmtId="0" fontId="4" fillId="5" borderId="0" xfId="0" applyFont="1" applyFill="1"/>
    <xf numFmtId="0" fontId="4" fillId="5" borderId="9" xfId="0" applyFont="1" applyFill="1" applyBorder="1"/>
    <xf numFmtId="0" fontId="0" fillId="6" borderId="2" xfId="0" applyFont="1" applyFill="1" applyBorder="1" applyAlignment="1">
      <alignment horizontal="center"/>
    </xf>
    <xf numFmtId="0" fontId="4" fillId="6" borderId="9" xfId="0" applyFont="1" applyFill="1" applyBorder="1"/>
    <xf numFmtId="0" fontId="4" fillId="6" borderId="8" xfId="0" applyFont="1" applyFill="1" applyBorder="1"/>
    <xf numFmtId="0" fontId="4" fillId="6" borderId="0" xfId="0" applyFont="1" applyFill="1"/>
    <xf numFmtId="0" fontId="4" fillId="2" borderId="0" xfId="0" applyFont="1" applyFill="1"/>
    <xf numFmtId="0" fontId="4" fillId="2" borderId="9" xfId="0" applyFont="1" applyFill="1" applyBorder="1"/>
    <xf numFmtId="0" fontId="0" fillId="0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0" fillId="5" borderId="0" xfId="0" applyFill="1"/>
    <xf numFmtId="0" fontId="4" fillId="8" borderId="0" xfId="0" applyFont="1" applyFill="1"/>
    <xf numFmtId="0" fontId="4" fillId="8" borderId="6" xfId="0" applyFont="1" applyFill="1" applyBorder="1"/>
    <xf numFmtId="0" fontId="4" fillId="8" borderId="9" xfId="0" applyFont="1" applyFill="1" applyBorder="1"/>
    <xf numFmtId="0" fontId="0" fillId="8" borderId="3" xfId="0" applyFont="1" applyFill="1" applyBorder="1" applyAlignment="1">
      <alignment horizontal="center"/>
    </xf>
    <xf numFmtId="0" fontId="0" fillId="8" borderId="4" xfId="0" applyFont="1" applyFill="1" applyBorder="1" applyAlignment="1">
      <alignment horizontal="center"/>
    </xf>
    <xf numFmtId="0" fontId="0" fillId="8" borderId="0" xfId="0" applyFill="1"/>
    <xf numFmtId="0" fontId="0" fillId="8" borderId="0" xfId="0" applyFill="1" applyAlignment="1">
      <alignment horizontal="center"/>
    </xf>
    <xf numFmtId="0" fontId="0" fillId="7" borderId="3" xfId="0" applyFont="1" applyFill="1" applyBorder="1" applyAlignment="1">
      <alignment horizontal="center"/>
    </xf>
    <xf numFmtId="0" fontId="0" fillId="7" borderId="0" xfId="0" applyFill="1"/>
    <xf numFmtId="0" fontId="0" fillId="7" borderId="0" xfId="0" applyFill="1" applyAlignment="1">
      <alignment horizontal="center"/>
    </xf>
    <xf numFmtId="0" fontId="0" fillId="9" borderId="3" xfId="0" applyFont="1" applyFill="1" applyBorder="1" applyAlignment="1">
      <alignment horizontal="center"/>
    </xf>
    <xf numFmtId="0" fontId="0" fillId="9" borderId="0" xfId="0" applyFill="1"/>
    <xf numFmtId="0" fontId="0" fillId="9" borderId="0" xfId="0" applyFill="1" applyAlignment="1">
      <alignment horizontal="center"/>
    </xf>
    <xf numFmtId="0" fontId="0" fillId="10" borderId="0" xfId="0" applyFill="1"/>
    <xf numFmtId="0" fontId="0" fillId="10" borderId="0" xfId="0" applyFill="1" applyAlignment="1">
      <alignment horizontal="center"/>
    </xf>
    <xf numFmtId="0" fontId="4" fillId="10" borderId="0" xfId="0" applyFont="1" applyFill="1"/>
    <xf numFmtId="0" fontId="0" fillId="10" borderId="3" xfId="0" applyFont="1" applyFill="1" applyBorder="1" applyAlignment="1">
      <alignment horizontal="center"/>
    </xf>
    <xf numFmtId="0" fontId="4" fillId="11" borderId="0" xfId="0" applyFont="1" applyFill="1"/>
    <xf numFmtId="0" fontId="4" fillId="11" borderId="9" xfId="0" applyFont="1" applyFill="1" applyBorder="1"/>
    <xf numFmtId="0" fontId="4" fillId="9" borderId="0" xfId="0" applyFont="1" applyFill="1"/>
    <xf numFmtId="0" fontId="4" fillId="9" borderId="9" xfId="0" applyFont="1" applyFill="1" applyBorder="1"/>
    <xf numFmtId="0" fontId="0" fillId="0" borderId="0" xfId="0" applyAlignment="1">
      <alignment horizontal="center" vertical="center" wrapText="1"/>
    </xf>
  </cellXfs>
  <cellStyles count="2">
    <cellStyle name="Monétaire" xfId="1" builtinId="4"/>
    <cellStyle name="Normal" xfId="0" builtinId="0"/>
  </cellStyles>
  <dxfs count="0"/>
  <tableStyles count="0" defaultTableStyle="TableStyleMedium9" defaultPivotStyle="PivotStyleLight16"/>
  <colors>
    <mruColors>
      <color rgb="FFFFE799"/>
      <color rgb="FFDBEEF3"/>
      <color rgb="FFAEE694"/>
      <color rgb="FFA9D18D"/>
      <color rgb="FFF2DDDC"/>
      <color rgb="FFECF1F8"/>
      <color rgb="FFEAF1DD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5:M80"/>
  <sheetViews>
    <sheetView showGridLines="0" tabSelected="1" topLeftCell="A58" workbookViewId="0">
      <selection activeCell="F66" sqref="F66"/>
    </sheetView>
  </sheetViews>
  <sheetFormatPr baseColWidth="10" defaultRowHeight="15"/>
  <cols>
    <col min="1" max="1" width="4.5703125" customWidth="1"/>
    <col min="2" max="2" width="9" customWidth="1"/>
    <col min="3" max="3" width="8.5703125" customWidth="1"/>
    <col min="5" max="5" width="12.85546875" customWidth="1"/>
    <col min="6" max="6" width="11.140625" customWidth="1"/>
    <col min="9" max="9" width="3.7109375" customWidth="1"/>
    <col min="10" max="10" width="12.85546875" customWidth="1"/>
    <col min="11" max="11" width="6.42578125" customWidth="1"/>
    <col min="12" max="12" width="8.42578125" customWidth="1"/>
  </cols>
  <sheetData>
    <row r="5" spans="2:13">
      <c r="J5" s="11" t="s">
        <v>13</v>
      </c>
    </row>
    <row r="6" spans="2:13">
      <c r="C6" s="30" t="s">
        <v>4</v>
      </c>
      <c r="D6" s="31" t="s">
        <v>3</v>
      </c>
      <c r="E6" s="32" t="s">
        <v>0</v>
      </c>
      <c r="F6" s="32" t="s">
        <v>1</v>
      </c>
      <c r="G6" s="32"/>
      <c r="H6" s="32" t="s">
        <v>2</v>
      </c>
      <c r="K6" s="14" t="s">
        <v>23</v>
      </c>
      <c r="L6" s="14" t="s">
        <v>1</v>
      </c>
      <c r="M6" s="14" t="s">
        <v>2</v>
      </c>
    </row>
    <row r="7" spans="2:13">
      <c r="B7" s="16">
        <v>45583</v>
      </c>
      <c r="C7" s="45" t="str">
        <f>D7&amp;E7</f>
        <v>SAIF</v>
      </c>
      <c r="D7" s="3" t="s">
        <v>5</v>
      </c>
      <c r="E7" s="4" t="s">
        <v>6</v>
      </c>
      <c r="F7" s="40">
        <v>32</v>
      </c>
      <c r="G7" s="5"/>
      <c r="H7" s="4">
        <v>25</v>
      </c>
      <c r="J7" s="12" t="s">
        <v>14</v>
      </c>
      <c r="K7" s="14">
        <f>COUNTIF($C$7:$C$39,J7)</f>
        <v>2</v>
      </c>
      <c r="L7" s="14">
        <f>SUMIFS($F$7:$F$39,$C$7:$C$39,$J7)</f>
        <v>217</v>
      </c>
      <c r="M7" s="15">
        <f>SUMIFS($H$7:$H$39,$C$7:$C$39,$J7)</f>
        <v>100</v>
      </c>
    </row>
    <row r="8" spans="2:13">
      <c r="B8" s="16">
        <v>45583</v>
      </c>
      <c r="C8" s="8" t="str">
        <f t="shared" ref="C8:C59" si="0">D8&amp;E8</f>
        <v>CEMC1M</v>
      </c>
      <c r="D8" s="2" t="s">
        <v>7</v>
      </c>
      <c r="E8" s="2" t="s">
        <v>8</v>
      </c>
      <c r="F8" s="2">
        <v>165</v>
      </c>
      <c r="G8" s="6"/>
      <c r="H8" s="2">
        <v>180</v>
      </c>
      <c r="J8" s="12" t="s">
        <v>15</v>
      </c>
      <c r="K8" s="14">
        <f t="shared" ref="K8:K18" si="1">COUNTIF($C$7:$C$39,J8)</f>
        <v>0</v>
      </c>
      <c r="L8" s="14">
        <f t="shared" ref="L8:L18" si="2">SUMIFS($F$7:$F$39,$C$7:$C$39,$J8)</f>
        <v>0</v>
      </c>
      <c r="M8" s="15">
        <f t="shared" ref="M8:M18" si="3">SUMIFS($H$7:$H$39,$C$7:$C$39,$J8)</f>
        <v>0</v>
      </c>
    </row>
    <row r="9" spans="2:13">
      <c r="B9" s="16">
        <v>45583</v>
      </c>
      <c r="C9" s="8" t="str">
        <f t="shared" si="0"/>
        <v>SAI</v>
      </c>
      <c r="D9" s="2" t="s">
        <v>5</v>
      </c>
      <c r="E9" s="2"/>
      <c r="F9" s="2"/>
      <c r="G9" s="6"/>
      <c r="H9" s="2"/>
      <c r="J9" s="12" t="s">
        <v>16</v>
      </c>
      <c r="K9" s="14">
        <f t="shared" si="1"/>
        <v>1</v>
      </c>
      <c r="L9" s="14">
        <f t="shared" si="2"/>
        <v>165</v>
      </c>
      <c r="M9" s="15">
        <f t="shared" si="3"/>
        <v>180</v>
      </c>
    </row>
    <row r="10" spans="2:13">
      <c r="B10" s="16">
        <v>45583</v>
      </c>
      <c r="C10" s="71" t="str">
        <f t="shared" si="0"/>
        <v>SAIM</v>
      </c>
      <c r="D10" s="2" t="s">
        <v>5</v>
      </c>
      <c r="E10" s="2" t="s">
        <v>8</v>
      </c>
      <c r="F10" s="72">
        <v>160</v>
      </c>
      <c r="G10" s="6"/>
      <c r="H10" s="2">
        <v>50</v>
      </c>
      <c r="J10" s="12" t="s">
        <v>17</v>
      </c>
      <c r="K10" s="14">
        <f t="shared" si="1"/>
        <v>1</v>
      </c>
      <c r="L10" s="14">
        <f t="shared" si="2"/>
        <v>187</v>
      </c>
      <c r="M10" s="15">
        <f t="shared" si="3"/>
        <v>180</v>
      </c>
    </row>
    <row r="11" spans="2:13">
      <c r="B11" s="16">
        <v>45583</v>
      </c>
      <c r="C11" s="73" t="str">
        <f t="shared" si="0"/>
        <v>SAIM</v>
      </c>
      <c r="D11" s="2" t="s">
        <v>5</v>
      </c>
      <c r="E11" s="2" t="s">
        <v>8</v>
      </c>
      <c r="F11" s="63">
        <v>51</v>
      </c>
      <c r="G11" s="6"/>
      <c r="H11" s="2">
        <v>50</v>
      </c>
      <c r="J11" s="12" t="s">
        <v>9</v>
      </c>
      <c r="K11" s="14">
        <f t="shared" si="1"/>
        <v>3</v>
      </c>
      <c r="L11" s="14">
        <f t="shared" si="2"/>
        <v>0</v>
      </c>
      <c r="M11" s="15">
        <f t="shared" si="3"/>
        <v>60</v>
      </c>
    </row>
    <row r="12" spans="2:13">
      <c r="B12" s="16">
        <v>45583</v>
      </c>
      <c r="C12" s="50" t="str">
        <f t="shared" si="0"/>
        <v>SAIF</v>
      </c>
      <c r="D12" s="2" t="s">
        <v>5</v>
      </c>
      <c r="E12" s="2" t="s">
        <v>6</v>
      </c>
      <c r="F12" s="37">
        <v>52</v>
      </c>
      <c r="G12" s="6"/>
      <c r="H12" s="2"/>
      <c r="J12" s="12" t="s">
        <v>18</v>
      </c>
      <c r="K12" s="14">
        <f t="shared" si="1"/>
        <v>4</v>
      </c>
      <c r="L12" s="14">
        <f t="shared" si="2"/>
        <v>18</v>
      </c>
      <c r="M12" s="15">
        <f t="shared" si="3"/>
        <v>40</v>
      </c>
    </row>
    <row r="13" spans="2:13">
      <c r="B13" s="16">
        <v>45583</v>
      </c>
      <c r="C13" s="8" t="str">
        <f t="shared" si="0"/>
        <v>CHIF</v>
      </c>
      <c r="D13" s="2" t="s">
        <v>9</v>
      </c>
      <c r="E13" s="2" t="s">
        <v>6</v>
      </c>
      <c r="F13" s="7"/>
      <c r="G13" s="6"/>
      <c r="H13" s="2">
        <v>20</v>
      </c>
      <c r="J13" s="12" t="s">
        <v>19</v>
      </c>
      <c r="K13" s="14">
        <f t="shared" si="1"/>
        <v>1</v>
      </c>
      <c r="L13" s="14">
        <f t="shared" si="2"/>
        <v>0</v>
      </c>
      <c r="M13" s="15">
        <f t="shared" si="3"/>
        <v>20</v>
      </c>
    </row>
    <row r="14" spans="2:13">
      <c r="B14" s="16">
        <v>45583</v>
      </c>
      <c r="C14" s="51" t="str">
        <f t="shared" si="0"/>
        <v>SAIF</v>
      </c>
      <c r="D14" s="2" t="s">
        <v>5</v>
      </c>
      <c r="E14" s="2" t="s">
        <v>6</v>
      </c>
      <c r="F14" s="34">
        <v>42</v>
      </c>
      <c r="G14" s="6"/>
      <c r="H14" s="2">
        <v>25</v>
      </c>
      <c r="J14" s="12" t="s">
        <v>11</v>
      </c>
      <c r="K14" s="14">
        <f t="shared" si="1"/>
        <v>0</v>
      </c>
      <c r="L14" s="14">
        <f t="shared" si="2"/>
        <v>0</v>
      </c>
      <c r="M14" s="15">
        <f t="shared" si="3"/>
        <v>0</v>
      </c>
    </row>
    <row r="15" spans="2:13">
      <c r="B15" s="16">
        <v>45583</v>
      </c>
      <c r="C15" s="8" t="str">
        <f t="shared" si="0"/>
        <v>CEMC2M</v>
      </c>
      <c r="D15" s="2" t="s">
        <v>10</v>
      </c>
      <c r="E15" s="2" t="s">
        <v>8</v>
      </c>
      <c r="F15" s="2">
        <v>187</v>
      </c>
      <c r="G15" s="6"/>
      <c r="H15" s="2">
        <v>180</v>
      </c>
      <c r="J15" s="12" t="s">
        <v>20</v>
      </c>
      <c r="K15" s="14">
        <f t="shared" si="1"/>
        <v>1</v>
      </c>
      <c r="L15" s="14">
        <f t="shared" si="2"/>
        <v>62</v>
      </c>
      <c r="M15" s="15">
        <f t="shared" si="3"/>
        <v>0</v>
      </c>
    </row>
    <row r="16" spans="2:13">
      <c r="B16" s="16">
        <v>45583</v>
      </c>
      <c r="C16" s="8" t="str">
        <f t="shared" si="0"/>
        <v>CHIM</v>
      </c>
      <c r="D16" s="2" t="s">
        <v>9</v>
      </c>
      <c r="E16" s="2" t="s">
        <v>8</v>
      </c>
      <c r="F16" s="2"/>
      <c r="G16" s="6"/>
      <c r="H16" s="2">
        <v>20</v>
      </c>
      <c r="J16" s="13" t="s">
        <v>5</v>
      </c>
      <c r="K16" s="14">
        <f t="shared" si="1"/>
        <v>1</v>
      </c>
      <c r="L16" s="14">
        <f t="shared" si="2"/>
        <v>0</v>
      </c>
      <c r="M16" s="15">
        <f t="shared" si="3"/>
        <v>0</v>
      </c>
    </row>
    <row r="17" spans="2:13">
      <c r="B17" s="16">
        <v>45583</v>
      </c>
      <c r="C17" s="75" t="str">
        <f t="shared" si="0"/>
        <v>SAIM</v>
      </c>
      <c r="D17" s="2" t="s">
        <v>5</v>
      </c>
      <c r="E17" s="2" t="s">
        <v>8</v>
      </c>
      <c r="F17" s="66">
        <v>98</v>
      </c>
      <c r="G17" s="6"/>
      <c r="H17" s="2">
        <v>25</v>
      </c>
      <c r="J17" s="12" t="s">
        <v>21</v>
      </c>
      <c r="K17" s="14">
        <f t="shared" si="1"/>
        <v>11</v>
      </c>
      <c r="L17" s="14">
        <f t="shared" si="2"/>
        <v>381</v>
      </c>
      <c r="M17" s="15">
        <f t="shared" si="3"/>
        <v>125</v>
      </c>
    </row>
    <row r="18" spans="2:13">
      <c r="B18" s="16">
        <v>45583</v>
      </c>
      <c r="C18" s="45" t="str">
        <f t="shared" si="0"/>
        <v>SAIF</v>
      </c>
      <c r="D18" s="2" t="s">
        <v>5</v>
      </c>
      <c r="E18" s="2" t="s">
        <v>6</v>
      </c>
      <c r="F18" s="41">
        <v>25</v>
      </c>
      <c r="G18" s="6"/>
      <c r="H18" s="2">
        <v>25</v>
      </c>
      <c r="J18" s="12" t="s">
        <v>22</v>
      </c>
      <c r="K18" s="14">
        <f t="shared" si="1"/>
        <v>8</v>
      </c>
      <c r="L18" s="14">
        <f t="shared" si="2"/>
        <v>548</v>
      </c>
      <c r="M18" s="15">
        <f t="shared" si="3"/>
        <v>125</v>
      </c>
    </row>
    <row r="19" spans="2:13">
      <c r="B19" s="16">
        <v>45583</v>
      </c>
      <c r="C19" s="8" t="str">
        <f t="shared" si="0"/>
        <v>CHI</v>
      </c>
      <c r="D19" s="2" t="s">
        <v>9</v>
      </c>
      <c r="E19" s="2"/>
      <c r="F19" s="2"/>
      <c r="G19" s="6"/>
      <c r="H19" s="2">
        <v>20</v>
      </c>
      <c r="K19" s="1"/>
      <c r="L19" s="1"/>
      <c r="M19" s="1"/>
    </row>
    <row r="20" spans="2:13">
      <c r="B20" s="16">
        <v>45583</v>
      </c>
      <c r="C20" s="56" t="str">
        <f t="shared" si="0"/>
        <v>SAIM</v>
      </c>
      <c r="D20" s="2" t="s">
        <v>5</v>
      </c>
      <c r="E20" s="2" t="s">
        <v>8</v>
      </c>
      <c r="F20" s="59">
        <v>28</v>
      </c>
      <c r="G20" s="6"/>
      <c r="H20" s="2"/>
    </row>
    <row r="21" spans="2:13">
      <c r="B21" s="16">
        <v>45583</v>
      </c>
      <c r="C21" s="8" t="str">
        <f t="shared" si="0"/>
        <v>FAF</v>
      </c>
      <c r="D21" s="2" t="s">
        <v>11</v>
      </c>
      <c r="E21" s="2" t="s">
        <v>6</v>
      </c>
      <c r="F21" s="2">
        <v>62</v>
      </c>
      <c r="G21" s="6"/>
      <c r="H21" s="2"/>
      <c r="J21" s="23">
        <f>B39</f>
        <v>45583</v>
      </c>
      <c r="K21" s="24">
        <f>SUM(K7:K20)</f>
        <v>33</v>
      </c>
      <c r="L21" s="26">
        <f>SUM(L7:L20)</f>
        <v>1578</v>
      </c>
      <c r="M21" s="25">
        <f>SUM(M7:M20)</f>
        <v>830</v>
      </c>
    </row>
    <row r="22" spans="2:13">
      <c r="B22" s="16">
        <v>45583</v>
      </c>
      <c r="C22" s="45" t="str">
        <f t="shared" si="0"/>
        <v>SAIF</v>
      </c>
      <c r="D22" s="2" t="s">
        <v>5</v>
      </c>
      <c r="E22" s="2" t="s">
        <v>6</v>
      </c>
      <c r="F22" s="41">
        <v>28</v>
      </c>
      <c r="G22" s="6"/>
      <c r="H22" s="2">
        <v>25</v>
      </c>
    </row>
    <row r="23" spans="2:13">
      <c r="B23" s="16">
        <v>45583</v>
      </c>
      <c r="C23" s="73" t="str">
        <f t="shared" si="0"/>
        <v>SAIM</v>
      </c>
      <c r="D23" s="2" t="s">
        <v>5</v>
      </c>
      <c r="E23" s="2" t="s">
        <v>8</v>
      </c>
      <c r="F23" s="63">
        <v>80</v>
      </c>
      <c r="G23" s="6"/>
      <c r="H23" s="2"/>
    </row>
    <row r="24" spans="2:13">
      <c r="B24" s="16">
        <v>45583</v>
      </c>
      <c r="C24" s="45" t="str">
        <f t="shared" si="0"/>
        <v>SAIF</v>
      </c>
      <c r="D24" s="2" t="s">
        <v>5</v>
      </c>
      <c r="E24" s="2" t="s">
        <v>6</v>
      </c>
      <c r="F24" s="41">
        <v>30</v>
      </c>
      <c r="G24" s="6"/>
      <c r="H24" s="2">
        <v>25</v>
      </c>
    </row>
    <row r="25" spans="2:13">
      <c r="B25" s="16">
        <v>45583</v>
      </c>
      <c r="C25" s="73" t="str">
        <f t="shared" si="0"/>
        <v>SAIM</v>
      </c>
      <c r="D25" s="2" t="s">
        <v>5</v>
      </c>
      <c r="E25" s="2" t="s">
        <v>8</v>
      </c>
      <c r="F25" s="63">
        <v>70</v>
      </c>
      <c r="G25" s="6"/>
      <c r="H25" s="2"/>
    </row>
    <row r="26" spans="2:13">
      <c r="B26" s="16">
        <v>45583</v>
      </c>
      <c r="C26" s="8" t="str">
        <f t="shared" si="0"/>
        <v>CHIF</v>
      </c>
      <c r="D26" s="2" t="s">
        <v>9</v>
      </c>
      <c r="E26" s="2" t="s">
        <v>6</v>
      </c>
      <c r="F26" s="2"/>
      <c r="G26" s="6"/>
      <c r="H26" s="2">
        <v>20</v>
      </c>
    </row>
    <row r="27" spans="2:13">
      <c r="B27" s="16">
        <v>45583</v>
      </c>
      <c r="C27" s="45" t="str">
        <f t="shared" si="0"/>
        <v>SAIF</v>
      </c>
      <c r="D27" s="2" t="s">
        <v>5</v>
      </c>
      <c r="E27" s="2" t="s">
        <v>6</v>
      </c>
      <c r="F27" s="41">
        <v>20</v>
      </c>
      <c r="G27" s="6"/>
      <c r="H27" s="2"/>
    </row>
    <row r="28" spans="2:13">
      <c r="B28" s="16">
        <v>45583</v>
      </c>
      <c r="C28" s="8" t="str">
        <f t="shared" si="0"/>
        <v>CHI</v>
      </c>
      <c r="D28" s="2" t="s">
        <v>9</v>
      </c>
      <c r="E28" s="2"/>
      <c r="F28" s="2"/>
      <c r="G28" s="6"/>
      <c r="H28" s="2">
        <v>20</v>
      </c>
    </row>
    <row r="29" spans="2:13">
      <c r="B29" s="16">
        <v>45583</v>
      </c>
      <c r="C29" s="8" t="str">
        <f t="shared" si="0"/>
        <v>CEFF</v>
      </c>
      <c r="D29" s="2" t="s">
        <v>12</v>
      </c>
      <c r="E29" s="2" t="s">
        <v>6</v>
      </c>
      <c r="F29" s="2">
        <v>105</v>
      </c>
      <c r="G29" s="6"/>
      <c r="H29" s="2">
        <v>50</v>
      </c>
    </row>
    <row r="30" spans="2:13">
      <c r="B30" s="16">
        <v>45583</v>
      </c>
      <c r="C30" s="8" t="str">
        <f t="shared" si="0"/>
        <v>CHI</v>
      </c>
      <c r="D30" s="2" t="s">
        <v>9</v>
      </c>
      <c r="E30" s="2"/>
      <c r="F30" s="2"/>
      <c r="G30" s="2"/>
      <c r="H30" s="2">
        <v>20</v>
      </c>
    </row>
    <row r="31" spans="2:13">
      <c r="B31" s="16">
        <v>45583</v>
      </c>
      <c r="C31" s="8" t="str">
        <f t="shared" si="0"/>
        <v>CEFF</v>
      </c>
      <c r="D31" s="2" t="s">
        <v>12</v>
      </c>
      <c r="E31" s="2" t="s">
        <v>6</v>
      </c>
      <c r="F31" s="2">
        <v>112</v>
      </c>
      <c r="G31" s="6"/>
      <c r="H31" s="2">
        <v>50</v>
      </c>
    </row>
    <row r="32" spans="2:13">
      <c r="B32" s="16">
        <v>45583</v>
      </c>
      <c r="C32" s="8" t="str">
        <f t="shared" si="0"/>
        <v>CHIF</v>
      </c>
      <c r="D32" s="2" t="s">
        <v>9</v>
      </c>
      <c r="E32" s="2" t="s">
        <v>6</v>
      </c>
      <c r="F32" s="2"/>
      <c r="G32" s="6"/>
      <c r="H32" s="2"/>
    </row>
    <row r="33" spans="2:13">
      <c r="B33" s="16">
        <v>45583</v>
      </c>
      <c r="C33" s="50" t="str">
        <f t="shared" si="0"/>
        <v>SAIF</v>
      </c>
      <c r="D33" s="2" t="s">
        <v>5</v>
      </c>
      <c r="E33" s="2" t="s">
        <v>6</v>
      </c>
      <c r="F33" s="37">
        <v>52</v>
      </c>
      <c r="G33" s="6"/>
      <c r="H33" s="2"/>
    </row>
    <row r="34" spans="2:13">
      <c r="B34" s="16">
        <v>45583</v>
      </c>
      <c r="C34" s="45" t="str">
        <f t="shared" si="0"/>
        <v>SAIF</v>
      </c>
      <c r="D34" s="2" t="s">
        <v>5</v>
      </c>
      <c r="E34" s="2" t="s">
        <v>6</v>
      </c>
      <c r="F34" s="41">
        <v>32</v>
      </c>
      <c r="G34" s="6"/>
      <c r="H34" s="2"/>
    </row>
    <row r="35" spans="2:13">
      <c r="B35" s="16">
        <v>45583</v>
      </c>
      <c r="C35" s="45" t="str">
        <f t="shared" si="0"/>
        <v>SAIF</v>
      </c>
      <c r="D35" s="2" t="s">
        <v>5</v>
      </c>
      <c r="E35" s="2" t="s">
        <v>6</v>
      </c>
      <c r="F35" s="41">
        <v>28</v>
      </c>
      <c r="G35" s="6"/>
      <c r="H35" s="2"/>
    </row>
    <row r="36" spans="2:13">
      <c r="B36" s="16">
        <v>45583</v>
      </c>
      <c r="C36" s="56" t="str">
        <f t="shared" si="0"/>
        <v>SAIM</v>
      </c>
      <c r="D36" s="2" t="s">
        <v>5</v>
      </c>
      <c r="E36" s="2" t="s">
        <v>8</v>
      </c>
      <c r="F36" s="59">
        <v>35</v>
      </c>
      <c r="G36" s="6"/>
      <c r="H36" s="2"/>
    </row>
    <row r="37" spans="2:13">
      <c r="B37" s="16">
        <v>45583</v>
      </c>
      <c r="C37" s="45" t="str">
        <f t="shared" si="0"/>
        <v>SAIF</v>
      </c>
      <c r="D37" s="2" t="s">
        <v>5</v>
      </c>
      <c r="E37" s="2" t="s">
        <v>6</v>
      </c>
      <c r="F37" s="41">
        <v>40</v>
      </c>
      <c r="G37" s="6"/>
      <c r="H37" s="2"/>
    </row>
    <row r="38" spans="2:13">
      <c r="B38" s="16">
        <v>45583</v>
      </c>
      <c r="C38" s="8" t="str">
        <f t="shared" si="0"/>
        <v>CHIF</v>
      </c>
      <c r="D38" s="2" t="s">
        <v>9</v>
      </c>
      <c r="E38" s="2" t="s">
        <v>6</v>
      </c>
      <c r="F38" s="2">
        <v>18</v>
      </c>
      <c r="G38" s="6"/>
      <c r="H38" s="2"/>
    </row>
    <row r="39" spans="2:13">
      <c r="B39" s="17">
        <v>45583</v>
      </c>
      <c r="C39" s="57" t="str">
        <f t="shared" si="0"/>
        <v>SAIM</v>
      </c>
      <c r="D39" s="9" t="s">
        <v>5</v>
      </c>
      <c r="E39" s="9" t="s">
        <v>8</v>
      </c>
      <c r="F39" s="60">
        <v>26</v>
      </c>
      <c r="G39" s="10"/>
      <c r="H39" s="9"/>
    </row>
    <row r="40" spans="2:13">
      <c r="B40" s="16">
        <v>45584</v>
      </c>
      <c r="C40" s="49" t="str">
        <f t="shared" si="0"/>
        <v>SAIF</v>
      </c>
      <c r="D40" s="3" t="s">
        <v>5</v>
      </c>
      <c r="E40" s="3" t="s">
        <v>6</v>
      </c>
      <c r="F40" s="47">
        <v>65</v>
      </c>
      <c r="G40" s="18"/>
      <c r="H40" s="3">
        <v>50</v>
      </c>
      <c r="J40" s="12" t="s">
        <v>14</v>
      </c>
      <c r="K40" s="14">
        <f>COUNTIF($C$40:$C$59,$J40)</f>
        <v>0</v>
      </c>
      <c r="L40" s="14">
        <f>SUMIFS($F$40:$F$59,$C$40:$C$59,$J40)</f>
        <v>0</v>
      </c>
      <c r="M40" s="15">
        <f>SUMIFS($H$40:$H$59,$C$40:$C$59,$J40)</f>
        <v>0</v>
      </c>
    </row>
    <row r="41" spans="2:13">
      <c r="B41" s="16">
        <v>45584</v>
      </c>
      <c r="C41" s="74" t="str">
        <f t="shared" si="0"/>
        <v>SAIM</v>
      </c>
      <c r="D41" s="2" t="s">
        <v>5</v>
      </c>
      <c r="E41" s="2" t="s">
        <v>8</v>
      </c>
      <c r="F41" s="63">
        <v>55</v>
      </c>
      <c r="G41" s="6"/>
      <c r="H41" s="2">
        <v>50</v>
      </c>
      <c r="J41" s="12" t="s">
        <v>15</v>
      </c>
      <c r="K41" s="14">
        <f t="shared" ref="K41:K51" si="4">COUNTIF($C$40:$C$59,$J41)</f>
        <v>0</v>
      </c>
      <c r="L41" s="14">
        <f t="shared" ref="L41:L51" si="5">SUMIFS($F$40:$F$59,$C$40:$C$59,$J41)</f>
        <v>0</v>
      </c>
      <c r="M41" s="15">
        <f t="shared" ref="M41:M51" si="6">SUMIFS($H$40:$H$59,$C$40:$C$59,$J41)</f>
        <v>0</v>
      </c>
    </row>
    <row r="42" spans="2:13">
      <c r="B42" s="16">
        <v>45584</v>
      </c>
      <c r="C42" s="74" t="str">
        <f t="shared" si="0"/>
        <v>SAIM</v>
      </c>
      <c r="D42" s="2" t="s">
        <v>5</v>
      </c>
      <c r="E42" s="2" t="s">
        <v>8</v>
      </c>
      <c r="F42" s="63">
        <v>80</v>
      </c>
      <c r="G42" s="6"/>
      <c r="H42" s="2">
        <v>50</v>
      </c>
      <c r="J42" s="12" t="s">
        <v>16</v>
      </c>
      <c r="K42" s="14">
        <f t="shared" si="4"/>
        <v>0</v>
      </c>
      <c r="L42" s="14">
        <f t="shared" si="5"/>
        <v>0</v>
      </c>
      <c r="M42" s="15">
        <f t="shared" si="6"/>
        <v>0</v>
      </c>
    </row>
    <row r="43" spans="2:13">
      <c r="B43" s="16">
        <v>45584</v>
      </c>
      <c r="C43" s="21" t="str">
        <f t="shared" si="0"/>
        <v>CHIF</v>
      </c>
      <c r="D43" s="2" t="s">
        <v>9</v>
      </c>
      <c r="E43" s="2" t="s">
        <v>6</v>
      </c>
      <c r="F43" s="2"/>
      <c r="G43" s="6"/>
      <c r="H43" s="2">
        <v>20</v>
      </c>
      <c r="J43" s="12" t="s">
        <v>17</v>
      </c>
      <c r="K43" s="14">
        <f t="shared" si="4"/>
        <v>0</v>
      </c>
      <c r="L43" s="14">
        <f t="shared" si="5"/>
        <v>0</v>
      </c>
      <c r="M43" s="15">
        <f t="shared" si="6"/>
        <v>0</v>
      </c>
    </row>
    <row r="44" spans="2:13">
      <c r="B44" s="16">
        <v>45584</v>
      </c>
      <c r="C44" s="21" t="str">
        <f t="shared" si="0"/>
        <v>CHIF</v>
      </c>
      <c r="D44" s="2" t="s">
        <v>9</v>
      </c>
      <c r="E44" s="2" t="s">
        <v>6</v>
      </c>
      <c r="F44" s="2">
        <v>19</v>
      </c>
      <c r="G44" s="6"/>
      <c r="H44" s="2">
        <v>40</v>
      </c>
      <c r="J44" s="12" t="s">
        <v>9</v>
      </c>
      <c r="K44" s="14">
        <f t="shared" si="4"/>
        <v>0</v>
      </c>
      <c r="L44" s="14">
        <f t="shared" si="5"/>
        <v>0</v>
      </c>
      <c r="M44" s="15">
        <f t="shared" si="6"/>
        <v>0</v>
      </c>
    </row>
    <row r="45" spans="2:13">
      <c r="B45" s="16">
        <v>45584</v>
      </c>
      <c r="C45" s="52" t="str">
        <f t="shared" si="0"/>
        <v>SAIF</v>
      </c>
      <c r="D45" s="2" t="s">
        <v>5</v>
      </c>
      <c r="E45" s="2" t="s">
        <v>6</v>
      </c>
      <c r="F45" s="34">
        <v>45</v>
      </c>
      <c r="G45" s="6"/>
      <c r="H45" s="2">
        <v>25</v>
      </c>
      <c r="J45" s="12" t="s">
        <v>18</v>
      </c>
      <c r="K45" s="14">
        <f t="shared" si="4"/>
        <v>4</v>
      </c>
      <c r="L45" s="14">
        <f t="shared" si="5"/>
        <v>57</v>
      </c>
      <c r="M45" s="15">
        <f t="shared" si="6"/>
        <v>60</v>
      </c>
    </row>
    <row r="46" spans="2:13">
      <c r="B46" s="16">
        <v>45584</v>
      </c>
      <c r="C46" s="74" t="str">
        <f t="shared" si="0"/>
        <v>SAIM</v>
      </c>
      <c r="D46" s="2" t="s">
        <v>5</v>
      </c>
      <c r="E46" s="2" t="s">
        <v>8</v>
      </c>
      <c r="F46" s="63">
        <v>62</v>
      </c>
      <c r="G46" s="6"/>
      <c r="H46" s="2">
        <v>50</v>
      </c>
      <c r="J46" s="12" t="s">
        <v>19</v>
      </c>
      <c r="K46" s="14">
        <f t="shared" si="4"/>
        <v>2</v>
      </c>
      <c r="L46" s="14">
        <f t="shared" si="5"/>
        <v>26</v>
      </c>
      <c r="M46" s="15">
        <f t="shared" si="6"/>
        <v>40</v>
      </c>
    </row>
    <row r="47" spans="2:13">
      <c r="B47" s="16">
        <v>45584</v>
      </c>
      <c r="C47" s="58" t="str">
        <f t="shared" si="0"/>
        <v>SAIM</v>
      </c>
      <c r="D47" s="2" t="s">
        <v>5</v>
      </c>
      <c r="E47" s="2" t="s">
        <v>8</v>
      </c>
      <c r="F47" s="59">
        <v>25</v>
      </c>
      <c r="G47" s="6"/>
      <c r="H47" s="2">
        <v>25</v>
      </c>
      <c r="J47" s="12" t="s">
        <v>11</v>
      </c>
      <c r="K47" s="14">
        <f t="shared" si="4"/>
        <v>0</v>
      </c>
      <c r="L47" s="14">
        <f t="shared" si="5"/>
        <v>0</v>
      </c>
      <c r="M47" s="15">
        <f t="shared" si="6"/>
        <v>0</v>
      </c>
    </row>
    <row r="48" spans="2:13">
      <c r="B48" s="16">
        <v>45584</v>
      </c>
      <c r="C48" s="74" t="str">
        <f t="shared" si="0"/>
        <v>SAIM</v>
      </c>
      <c r="D48" s="2" t="s">
        <v>5</v>
      </c>
      <c r="E48" s="2" t="s">
        <v>8</v>
      </c>
      <c r="F48" s="63">
        <v>65</v>
      </c>
      <c r="G48" s="6"/>
      <c r="H48" s="2"/>
      <c r="J48" s="12" t="s">
        <v>20</v>
      </c>
      <c r="K48" s="14">
        <f t="shared" si="4"/>
        <v>0</v>
      </c>
      <c r="L48" s="14">
        <f t="shared" si="5"/>
        <v>0</v>
      </c>
      <c r="M48" s="15">
        <f t="shared" si="6"/>
        <v>0</v>
      </c>
    </row>
    <row r="49" spans="2:13">
      <c r="B49" s="16">
        <v>45584</v>
      </c>
      <c r="C49" s="58" t="str">
        <f t="shared" si="0"/>
        <v>SAIM</v>
      </c>
      <c r="D49" s="2" t="s">
        <v>5</v>
      </c>
      <c r="E49" s="2" t="s">
        <v>8</v>
      </c>
      <c r="F49" s="59">
        <v>30</v>
      </c>
      <c r="G49" s="6"/>
      <c r="H49" s="2">
        <v>25</v>
      </c>
      <c r="J49" s="13" t="s">
        <v>5</v>
      </c>
      <c r="K49" s="14">
        <f t="shared" si="4"/>
        <v>0</v>
      </c>
      <c r="L49" s="14">
        <f t="shared" si="5"/>
        <v>0</v>
      </c>
      <c r="M49" s="15">
        <f t="shared" si="6"/>
        <v>0</v>
      </c>
    </row>
    <row r="50" spans="2:13">
      <c r="B50" s="16">
        <v>45584</v>
      </c>
      <c r="C50" s="21" t="str">
        <f t="shared" si="0"/>
        <v>CHIM</v>
      </c>
      <c r="D50" s="2" t="s">
        <v>9</v>
      </c>
      <c r="E50" s="2" t="s">
        <v>8</v>
      </c>
      <c r="F50" s="2"/>
      <c r="G50" s="6"/>
      <c r="H50" s="2">
        <v>20</v>
      </c>
      <c r="J50" s="12" t="s">
        <v>21</v>
      </c>
      <c r="K50" s="14">
        <f t="shared" si="4"/>
        <v>5</v>
      </c>
      <c r="L50" s="14">
        <f t="shared" si="5"/>
        <v>260</v>
      </c>
      <c r="M50" s="15">
        <f t="shared" si="6"/>
        <v>75</v>
      </c>
    </row>
    <row r="51" spans="2:13">
      <c r="B51" s="16">
        <v>45584</v>
      </c>
      <c r="C51" s="76" t="str">
        <f t="shared" si="0"/>
        <v>SAIM</v>
      </c>
      <c r="D51" s="2" t="s">
        <v>5</v>
      </c>
      <c r="E51" s="2" t="s">
        <v>8</v>
      </c>
      <c r="F51" s="66">
        <v>95</v>
      </c>
      <c r="G51" s="6"/>
      <c r="H51" s="2">
        <v>50</v>
      </c>
      <c r="J51" s="12" t="s">
        <v>22</v>
      </c>
      <c r="K51" s="14">
        <f t="shared" si="4"/>
        <v>9</v>
      </c>
      <c r="L51" s="14">
        <f t="shared" si="5"/>
        <v>507</v>
      </c>
      <c r="M51" s="15">
        <f t="shared" si="6"/>
        <v>300</v>
      </c>
    </row>
    <row r="52" spans="2:13">
      <c r="B52" s="16">
        <v>45584</v>
      </c>
      <c r="C52" s="74" t="str">
        <f t="shared" si="0"/>
        <v>SAIM</v>
      </c>
      <c r="D52" s="2" t="s">
        <v>5</v>
      </c>
      <c r="E52" s="2" t="s">
        <v>8</v>
      </c>
      <c r="F52" s="63">
        <v>70</v>
      </c>
      <c r="G52" s="6"/>
      <c r="H52" s="2">
        <v>50</v>
      </c>
    </row>
    <row r="53" spans="2:13">
      <c r="B53" s="16">
        <v>45584</v>
      </c>
      <c r="C53" s="48" t="str">
        <f t="shared" si="0"/>
        <v>SAIF</v>
      </c>
      <c r="D53" s="2" t="s">
        <v>5</v>
      </c>
      <c r="E53" s="2" t="s">
        <v>6</v>
      </c>
      <c r="F53" s="37">
        <v>75</v>
      </c>
      <c r="G53" s="6"/>
      <c r="H53" s="2"/>
    </row>
    <row r="54" spans="2:13">
      <c r="B54" s="16">
        <v>45584</v>
      </c>
      <c r="C54" s="21" t="str">
        <f t="shared" si="0"/>
        <v>CHIM</v>
      </c>
      <c r="D54" s="2" t="s">
        <v>9</v>
      </c>
      <c r="E54" s="2" t="s">
        <v>8</v>
      </c>
      <c r="F54" s="2">
        <v>26</v>
      </c>
      <c r="G54" s="6"/>
      <c r="H54" s="2">
        <v>20</v>
      </c>
      <c r="J54" s="23">
        <f>B59</f>
        <v>45584</v>
      </c>
      <c r="K54" s="24">
        <f>SUM(K40:K53)</f>
        <v>20</v>
      </c>
      <c r="L54" s="26">
        <f>SUM(L40:L53)</f>
        <v>850</v>
      </c>
      <c r="M54" s="25">
        <f>SUM(M40:M53)</f>
        <v>475</v>
      </c>
    </row>
    <row r="55" spans="2:13">
      <c r="B55" s="16">
        <v>45584</v>
      </c>
      <c r="C55" s="21" t="str">
        <f t="shared" si="0"/>
        <v>CHIF</v>
      </c>
      <c r="D55" s="2" t="s">
        <v>9</v>
      </c>
      <c r="E55" s="2" t="s">
        <v>6</v>
      </c>
      <c r="F55" s="2">
        <v>20</v>
      </c>
      <c r="G55" s="6"/>
      <c r="H55" s="2"/>
    </row>
    <row r="56" spans="2:13">
      <c r="B56" s="16">
        <v>45584</v>
      </c>
      <c r="C56" s="21" t="str">
        <f t="shared" si="0"/>
        <v>CHIF</v>
      </c>
      <c r="D56" s="2" t="s">
        <v>9</v>
      </c>
      <c r="E56" s="2" t="s">
        <v>6</v>
      </c>
      <c r="F56" s="2">
        <v>18</v>
      </c>
      <c r="G56" s="6"/>
      <c r="H56" s="2"/>
    </row>
    <row r="57" spans="2:13">
      <c r="B57" s="16">
        <v>45584</v>
      </c>
      <c r="C57" s="46" t="str">
        <f t="shared" si="0"/>
        <v>SAIF</v>
      </c>
      <c r="D57" s="2" t="s">
        <v>5</v>
      </c>
      <c r="E57" s="2" t="s">
        <v>6</v>
      </c>
      <c r="F57" s="41">
        <v>40</v>
      </c>
      <c r="G57" s="6"/>
      <c r="H57" s="2"/>
    </row>
    <row r="58" spans="2:13">
      <c r="B58" s="16">
        <v>45584</v>
      </c>
      <c r="C58" s="58" t="str">
        <f t="shared" si="0"/>
        <v>SAIM</v>
      </c>
      <c r="D58" s="2" t="s">
        <v>5</v>
      </c>
      <c r="E58" s="2" t="s">
        <v>8</v>
      </c>
      <c r="F58" s="59">
        <v>25</v>
      </c>
      <c r="G58" s="6"/>
      <c r="H58" s="2"/>
      <c r="J58" s="27" t="s">
        <v>24</v>
      </c>
      <c r="K58" s="28">
        <f>K21+K54</f>
        <v>53</v>
      </c>
      <c r="L58" s="28">
        <f>L21+L54</f>
        <v>2428</v>
      </c>
      <c r="M58" s="29">
        <f>M21+M54</f>
        <v>1305</v>
      </c>
    </row>
    <row r="59" spans="2:13" ht="15.75" thickBot="1">
      <c r="B59" s="22">
        <v>45584</v>
      </c>
      <c r="C59" s="44" t="str">
        <f t="shared" si="0"/>
        <v>SAIF</v>
      </c>
      <c r="D59" s="19" t="s">
        <v>5</v>
      </c>
      <c r="E59" s="19" t="s">
        <v>6</v>
      </c>
      <c r="F59" s="43">
        <v>35</v>
      </c>
      <c r="G59" s="20"/>
      <c r="H59" s="19"/>
    </row>
    <row r="62" spans="2:13">
      <c r="C62" t="s">
        <v>45</v>
      </c>
    </row>
    <row r="63" spans="2:13">
      <c r="C63" t="s">
        <v>33</v>
      </c>
    </row>
    <row r="65" spans="2:7">
      <c r="B65" t="s">
        <v>31</v>
      </c>
      <c r="D65" t="s">
        <v>34</v>
      </c>
      <c r="E65" s="53" t="s">
        <v>35</v>
      </c>
      <c r="F65" s="33" t="s">
        <v>36</v>
      </c>
    </row>
    <row r="66" spans="2:7">
      <c r="D66" t="s">
        <v>18</v>
      </c>
      <c r="E66" s="33">
        <f>COUNTIF($C$7:$C$59,$D66)</f>
        <v>8</v>
      </c>
      <c r="F66" s="33">
        <f>SUMIFS($F$7:$F$59,$C$7:$C$59,$D66)</f>
        <v>75</v>
      </c>
      <c r="G66" t="s">
        <v>32</v>
      </c>
    </row>
    <row r="67" spans="2:7">
      <c r="D67" t="s">
        <v>19</v>
      </c>
      <c r="E67" s="33">
        <f>COUNTIF($C$7:$C$59,$D67)</f>
        <v>3</v>
      </c>
      <c r="F67" s="33">
        <f>SUMIFS($F$7:$F$59,$C$7:$C$59,$D67)</f>
        <v>26</v>
      </c>
      <c r="G67" t="s">
        <v>32</v>
      </c>
    </row>
    <row r="68" spans="2:7">
      <c r="D68" t="s">
        <v>14</v>
      </c>
      <c r="E68" s="33">
        <f>COUNTIF($C$7:$C$59,$D68)</f>
        <v>2</v>
      </c>
      <c r="F68" s="33">
        <f>SUMIFS($F$7:$F$59,$C$7:$C$59,$D68)</f>
        <v>217</v>
      </c>
      <c r="G68" t="s">
        <v>28</v>
      </c>
    </row>
    <row r="69" spans="2:7">
      <c r="D69" t="s">
        <v>16</v>
      </c>
      <c r="E69" s="33">
        <f>COUNTIF($C$7:$C$59,$D69)</f>
        <v>1</v>
      </c>
      <c r="F69" s="33">
        <f>SUMIFS($F$7:$F$59,$C$7:$C$59,$D69)</f>
        <v>165</v>
      </c>
      <c r="G69" t="s">
        <v>29</v>
      </c>
    </row>
    <row r="70" spans="2:7">
      <c r="D70" t="s">
        <v>17</v>
      </c>
      <c r="E70" s="33">
        <f>COUNTIF($C$7:$C$59,$D70)</f>
        <v>1</v>
      </c>
      <c r="F70" s="33">
        <f>SUMIFS($F$7:$F$59,$C$7:$C$59,$D70)</f>
        <v>187</v>
      </c>
      <c r="G70" t="s">
        <v>30</v>
      </c>
    </row>
    <row r="71" spans="2:7">
      <c r="D71" t="s">
        <v>20</v>
      </c>
      <c r="E71" s="33">
        <f>COUNTIF($C$7:$C$59,$D71)</f>
        <v>1</v>
      </c>
      <c r="F71" s="33">
        <f>SUMIFS($F$7:$F$59,$C$7:$C$59,$D71)</f>
        <v>62</v>
      </c>
      <c r="G71" t="s">
        <v>26</v>
      </c>
    </row>
    <row r="73" spans="2:7">
      <c r="B73" s="77" t="s">
        <v>44</v>
      </c>
      <c r="C73" s="77"/>
      <c r="D73" s="55" t="s">
        <v>21</v>
      </c>
      <c r="E73" s="54">
        <v>10</v>
      </c>
      <c r="F73" t="s">
        <v>41</v>
      </c>
      <c r="G73" s="42" t="s">
        <v>32</v>
      </c>
    </row>
    <row r="74" spans="2:7">
      <c r="B74" s="77"/>
      <c r="C74" s="77"/>
      <c r="D74" s="36" t="s">
        <v>21</v>
      </c>
      <c r="E74" s="35">
        <v>2</v>
      </c>
      <c r="F74" t="s">
        <v>42</v>
      </c>
      <c r="G74" s="36" t="s">
        <v>25</v>
      </c>
    </row>
    <row r="75" spans="2:7">
      <c r="B75" s="77"/>
      <c r="C75" s="77"/>
      <c r="D75" s="39" t="s">
        <v>21</v>
      </c>
      <c r="E75" s="38">
        <v>4</v>
      </c>
      <c r="F75" t="s">
        <v>43</v>
      </c>
      <c r="G75" s="39" t="s">
        <v>26</v>
      </c>
    </row>
    <row r="76" spans="2:7">
      <c r="B76" s="77"/>
      <c r="C76" s="77"/>
    </row>
    <row r="77" spans="2:7">
      <c r="B77" s="77"/>
      <c r="C77" s="77"/>
      <c r="D77" s="61" t="s">
        <v>22</v>
      </c>
      <c r="E77" s="62">
        <v>6</v>
      </c>
      <c r="F77" t="s">
        <v>37</v>
      </c>
      <c r="G77" s="61" t="s">
        <v>32</v>
      </c>
    </row>
    <row r="78" spans="2:7">
      <c r="B78" s="77"/>
      <c r="C78" s="77"/>
      <c r="D78" s="64" t="s">
        <v>22</v>
      </c>
      <c r="E78" s="65">
        <v>8</v>
      </c>
      <c r="F78" t="s">
        <v>38</v>
      </c>
      <c r="G78" s="64" t="s">
        <v>26</v>
      </c>
    </row>
    <row r="79" spans="2:7">
      <c r="B79" s="77"/>
      <c r="C79" s="77"/>
      <c r="D79" s="67" t="s">
        <v>22</v>
      </c>
      <c r="E79" s="68">
        <v>2</v>
      </c>
      <c r="F79" t="s">
        <v>39</v>
      </c>
      <c r="G79" s="67" t="s">
        <v>27</v>
      </c>
    </row>
    <row r="80" spans="2:7">
      <c r="B80" s="77"/>
      <c r="C80" s="77"/>
      <c r="D80" s="69" t="s">
        <v>22</v>
      </c>
      <c r="E80" s="70">
        <v>1</v>
      </c>
      <c r="F80" t="s">
        <v>40</v>
      </c>
      <c r="G80" s="69" t="s">
        <v>29</v>
      </c>
    </row>
  </sheetData>
  <autoFilter ref="C6:H59"/>
  <mergeCells count="1">
    <mergeCell ref="B73:C8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</dc:creator>
  <cp:lastModifiedBy>Marie</cp:lastModifiedBy>
  <dcterms:created xsi:type="dcterms:W3CDTF">2025-04-26T16:24:41Z</dcterms:created>
  <dcterms:modified xsi:type="dcterms:W3CDTF">2025-04-26T18:04:42Z</dcterms:modified>
</cp:coreProperties>
</file>