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nak\Desktop\"/>
    </mc:Choice>
  </mc:AlternateContent>
  <xr:revisionPtr revIDLastSave="0" documentId="8_{002C65F2-655C-4B3B-8C0D-DDD1180389EE}" xr6:coauthVersionLast="47" xr6:coauthVersionMax="47" xr10:uidLastSave="{00000000-0000-0000-0000-000000000000}"/>
  <bookViews>
    <workbookView xWindow="-108" yWindow="-108" windowWidth="23256" windowHeight="12456" xr2:uid="{72E64942-8FA8-4AD6-9AFC-51C9E8DF6AF7}"/>
  </bookViews>
  <sheets>
    <sheet name="Feuil1" sheetId="1" r:id="rId1"/>
  </sheets>
  <externalReferences>
    <externalReference r:id="rId2"/>
  </externalReferences>
  <definedNames>
    <definedName name="Trie_Par_secteur">'[1]Volume magasins'!$A$19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8" i="1" l="1"/>
  <c r="H28" i="1" a="1"/>
  <c r="H28" i="1" s="1"/>
  <c r="G28" i="1"/>
  <c r="I27" i="1"/>
  <c r="H27" i="1"/>
  <c r="H27" i="1" a="1"/>
  <c r="G27" i="1"/>
  <c r="I26" i="1"/>
  <c r="H26" i="1"/>
  <c r="H26" i="1" a="1"/>
  <c r="G26" i="1"/>
  <c r="I25" i="1"/>
  <c r="H25" i="1" a="1"/>
  <c r="H25" i="1" s="1"/>
  <c r="G25" i="1"/>
  <c r="I24" i="1"/>
  <c r="H24" i="1" a="1"/>
  <c r="H24" i="1" s="1"/>
  <c r="G24" i="1"/>
  <c r="I23" i="1"/>
  <c r="H23" i="1" a="1"/>
  <c r="H23" i="1" s="1"/>
  <c r="G23" i="1"/>
  <c r="I22" i="1"/>
  <c r="H22" i="1"/>
  <c r="H22" i="1" a="1"/>
  <c r="G22" i="1"/>
  <c r="I21" i="1"/>
  <c r="H21" i="1" a="1"/>
  <c r="H21" i="1" s="1"/>
  <c r="G21" i="1"/>
  <c r="I20" i="1"/>
  <c r="H20" i="1"/>
  <c r="H20" i="1" a="1"/>
  <c r="G20" i="1"/>
  <c r="I19" i="1"/>
  <c r="H19" i="1"/>
  <c r="H19" i="1" a="1"/>
  <c r="G19" i="1"/>
  <c r="I18" i="1"/>
  <c r="H18" i="1"/>
  <c r="H18" i="1" a="1"/>
  <c r="G18" i="1"/>
  <c r="I17" i="1"/>
  <c r="H17" i="1" a="1"/>
  <c r="H17" i="1" s="1"/>
  <c r="G17" i="1"/>
  <c r="I16" i="1"/>
  <c r="H16" i="1" a="1"/>
  <c r="H16" i="1" s="1"/>
  <c r="G16" i="1"/>
  <c r="I15" i="1"/>
  <c r="H15" i="1" a="1"/>
  <c r="H15" i="1" s="1"/>
  <c r="G15" i="1"/>
  <c r="I14" i="1"/>
  <c r="H14" i="1" a="1"/>
  <c r="H14" i="1" s="1"/>
  <c r="G14" i="1"/>
  <c r="I13" i="1"/>
  <c r="H13" i="1" a="1"/>
  <c r="H13" i="1" s="1"/>
  <c r="G13" i="1"/>
  <c r="I12" i="1"/>
  <c r="H12" i="1"/>
  <c r="H12" i="1" a="1"/>
  <c r="G12" i="1"/>
  <c r="I11" i="1"/>
  <c r="H11" i="1"/>
  <c r="H11" i="1" a="1"/>
  <c r="G11" i="1"/>
  <c r="I10" i="1"/>
  <c r="H10" i="1"/>
  <c r="H10" i="1" a="1"/>
  <c r="G10" i="1"/>
  <c r="I9" i="1"/>
  <c r="H9" i="1" a="1"/>
  <c r="H9" i="1" s="1"/>
  <c r="G9" i="1"/>
  <c r="I8" i="1"/>
  <c r="H8" i="1" a="1"/>
  <c r="H8" i="1" s="1"/>
  <c r="G8" i="1"/>
  <c r="I7" i="1"/>
  <c r="H7" i="1" a="1"/>
  <c r="H7" i="1" s="1"/>
  <c r="G7" i="1"/>
  <c r="I6" i="1"/>
  <c r="H6" i="1" a="1"/>
  <c r="H6" i="1" s="1"/>
  <c r="G6" i="1"/>
  <c r="I5" i="1"/>
  <c r="H5" i="1" a="1"/>
  <c r="H5" i="1" s="1"/>
  <c r="G5" i="1"/>
  <c r="Y3" i="1"/>
  <c r="V3" i="1"/>
  <c r="S3" i="1"/>
  <c r="R3" i="1"/>
  <c r="Q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tc={CB073E07-1951-436A-B24E-5CFF4307B6F3}</author>
  </authors>
  <commentList>
    <comment ref="K4" authorId="0" shapeId="0" xr:uid="{CB073E07-1951-436A-B24E-5CFF4307B6F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Début 4h30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<sst xmlns="http://schemas.openxmlformats.org/spreadsheetml/2006/main" count="58" uniqueCount="52">
  <si>
    <t>04h30</t>
  </si>
  <si>
    <t>05h30</t>
  </si>
  <si>
    <t>06h30</t>
  </si>
  <si>
    <t>07h30</t>
  </si>
  <si>
    <t>08h30</t>
  </si>
  <si>
    <t>09h30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</si>
  <si>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</si>
  <si>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</si>
  <si>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</si>
  <si>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</si>
  <si>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</si>
  <si>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</si>
  <si>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</si>
  <si>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</si>
  <si>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</si>
  <si>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919(21)</t>
  </si>
  <si>
    <t>379(23)</t>
  </si>
  <si>
    <t>609(12)</t>
  </si>
  <si>
    <t>392(13)</t>
  </si>
  <si>
    <t>225(2)</t>
  </si>
  <si>
    <t>392(17)</t>
  </si>
  <si>
    <t>225(18)</t>
  </si>
  <si>
    <t>609(2)</t>
  </si>
  <si>
    <t>361(23)</t>
  </si>
  <si>
    <t>715(13)</t>
  </si>
  <si>
    <t>715 (10)</t>
  </si>
  <si>
    <t>392(10)</t>
  </si>
  <si>
    <t>Secteur</t>
  </si>
  <si>
    <t>MAGASINS</t>
  </si>
  <si>
    <t>Camion</t>
  </si>
  <si>
    <t>Volume</t>
  </si>
  <si>
    <t>prio</t>
  </si>
  <si>
    <t>Realise</t>
  </si>
  <si>
    <t>solde</t>
  </si>
  <si>
    <t>total</t>
  </si>
  <si>
    <t>%</t>
  </si>
  <si>
    <t>nombre</t>
  </si>
  <si>
    <t>277(23)</t>
  </si>
  <si>
    <t>225(20)</t>
  </si>
  <si>
    <t>609(4)</t>
  </si>
  <si>
    <t>609(3)</t>
  </si>
  <si>
    <t>715(2)</t>
  </si>
  <si>
    <t>277(21)</t>
  </si>
  <si>
    <t>392(14)</t>
  </si>
  <si>
    <t>609(1)</t>
  </si>
  <si>
    <t>379(16)</t>
  </si>
  <si>
    <t>919(15)</t>
  </si>
  <si>
    <t>225(8)</t>
  </si>
  <si>
    <t>715(9)</t>
  </si>
  <si>
    <t>609(10)</t>
  </si>
  <si>
    <t>361(20)</t>
  </si>
  <si>
    <t>379(18)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</si>
</sst>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amion &quot;0&quot; P&quot;"/>
    <numFmt numFmtId="165" formatCode="0;\-0;"/>
  </numFmts>
  <fonts count="8" x14ac:knownFonts="1">
    <font>
      <sz val="11"/>
      <color theme="1"/>
      <name val="Aptos Narrow"/>
      <family val="2"/>
      <scheme val="minor"/>
    </font>
    <font>
      <b/>
      <sz val="14"/>
      <name val="Calibri"/>
      <family val="2"/>
    </font>
    <font>
      <b/>
      <sz val="10"/>
      <color rgb="FFFF0000"/>
      <name val="Calibri"/>
      <family val="2"/>
    </font>
    <font>
      <b/>
      <sz val="10"/>
      <name val="Calibri"/>
      <family val="2"/>
    </font>
    <font>
      <b/>
      <sz val="10"/>
      <color theme="0"/>
      <name val="Calibri"/>
      <family val="2"/>
    </font>
    <font>
      <b/>
      <sz val="12"/>
      <name val="Calibri"/>
      <family val="2"/>
    </font>
    <font>
      <sz val="9"/>
      <color indexed="81"/>
      <name val="Tahoma"/>
      <charset val="1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6C3FF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rgb="FFFF0000"/>
      </bottom>
      <diagonal/>
    </border>
    <border>
      <left style="thin">
        <color indexed="64"/>
      </left>
      <right/>
      <top style="thick">
        <color indexed="64"/>
      </top>
      <bottom style="double">
        <color rgb="FFFF0000"/>
      </bottom>
      <diagonal/>
    </border>
    <border>
      <left style="thin">
        <color auto="1"/>
      </left>
      <right style="thick">
        <color auto="1"/>
      </right>
      <top style="thick">
        <color indexed="64"/>
      </top>
      <bottom style="double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ck">
        <color indexed="64"/>
      </bottom>
      <diagonal/>
    </border>
    <border>
      <left/>
      <right/>
      <top style="thin">
        <color theme="4" tint="0.39997558519241921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theme="4" tint="0.39997558519241921"/>
      </bottom>
      <diagonal/>
    </border>
    <border>
      <left/>
      <right/>
      <top style="thick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4" fontId="4" fillId="4" borderId="17" xfId="0" applyNumberFormat="1" applyFont="1" applyFill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/>
    </xf>
    <xf numFmtId="164" fontId="4" fillId="4" borderId="18" xfId="0" applyNumberFormat="1" applyFont="1" applyFill="1" applyBorder="1" applyAlignment="1">
      <alignment horizontal="center" vertical="center" shrinkToFit="1"/>
    </xf>
    <xf numFmtId="164" fontId="4" fillId="4" borderId="19" xfId="0" applyNumberFormat="1" applyFont="1" applyFill="1" applyBorder="1" applyAlignment="1">
      <alignment horizontal="center" vertical="center" shrinkToFit="1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1" fontId="7" fillId="5" borderId="21" xfId="0" applyNumberFormat="1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/>
    </xf>
    <xf numFmtId="165" fontId="7" fillId="5" borderId="21" xfId="0" applyNumberFormat="1" applyFont="1" applyFill="1" applyBorder="1" applyAlignment="1">
      <alignment horizontal="center"/>
    </xf>
    <xf numFmtId="10" fontId="7" fillId="5" borderId="6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165" fontId="7" fillId="0" borderId="23" xfId="0" applyNumberFormat="1" applyFont="1" applyBorder="1" applyAlignment="1">
      <alignment horizontal="center"/>
    </xf>
    <xf numFmtId="10" fontId="7" fillId="0" borderId="10" xfId="0" applyNumberFormat="1" applyFont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1" fontId="7" fillId="5" borderId="23" xfId="0" applyNumberFormat="1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/>
    </xf>
    <xf numFmtId="165" fontId="7" fillId="5" borderId="23" xfId="0" applyNumberFormat="1" applyFont="1" applyFill="1" applyBorder="1" applyAlignment="1">
      <alignment horizontal="center"/>
    </xf>
    <xf numFmtId="10" fontId="7" fillId="5" borderId="10" xfId="0" applyNumberFormat="1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1" fontId="7" fillId="0" borderId="25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165" fontId="7" fillId="0" borderId="25" xfId="0" applyNumberFormat="1" applyFont="1" applyBorder="1" applyAlignment="1">
      <alignment horizontal="center"/>
    </xf>
    <xf numFmtId="0" fontId="5" fillId="0" borderId="26" xfId="0" applyFont="1" applyBorder="1" applyAlignment="1">
      <alignment horizontal="center" vertical="center"/>
    </xf>
    <xf numFmtId="10" fontId="7" fillId="0" borderId="26" xfId="0" applyNumberFormat="1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>
        <bottom/>
        <vertical/>
        <horizontal/>
      </border>
    </dxf>
    <dxf>
      <fill>
        <patternFill>
          <bgColor rgb="FFFFC000"/>
        </patternFill>
      </fill>
    </dxf>
    <dxf>
      <border>
        <bottom/>
        <vertical/>
        <horizontal/>
      </border>
    </dxf>
    <dxf>
      <fill>
        <patternFill>
          <bgColor rgb="FFC4E59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6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wnloads/test-v12-v3-3.xlsb" TargetMode="External"/><Relationship Id="rId2" Type="http://schemas.openxmlformats.org/officeDocument/2006/relationships/externalLinkPath" Target="file:///C:\Users\kanak\Downloads\test-v12-v3-3.xlsb" TargetMode="External"/><Relationship Id="rId1" Type="http://schemas.openxmlformats.org/officeDocument/2006/relationships/externalLinkPath" Target="/Users/kanak/Downloads/test-v12-v3-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onnees"/>
      <sheetName val="Volume magasins"/>
      <sheetName val="Brouillon"/>
    </sheetNames>
    <sheetDataSet>
      <sheetData sheetId="0"/>
      <sheetData sheetId="1">
        <row r="19">
          <cell r="A19">
            <v>0</v>
          </cell>
        </row>
      </sheetData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06C8B13C-EA54-4501-B2EE-3DBD4D0E49C1}" userId="S::emmanuelm@groupecreo.com::8ae1beb9-1646-4460-9e64-f87fc530e0d7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4" dT="2026-04-27T21:28:19.97" personId="{06C8B13C-EA54-4501-B2EE-3DBD4D0E49C1}" id="{CB073E07-1951-436A-B24E-5CFF4307B6F3}">
    <text>Début 4h30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5545C-D3FD-4CEE-8675-195E8F2486D8}">
  <dimension ref="A2:Y29"/>
  <sheetViews>
    <sheetView tabSelected="1" topLeftCell="E2" zoomScale="80" zoomScaleNormal="80" workbookViewId="0">
      <selection activeCell="A3" sqref="A3:XFD3"/>
    </sheetView>
  </sheetViews>
  <sheetFormatPr baseColWidth="10" defaultRowHeight="14.4" x14ac:dyDescent="0.3"/>
  <sheetData>
    <row r="2" spans="1:25" ht="18" x14ac:dyDescent="0.3">
      <c r="K2" s="1"/>
      <c r="L2" s="2"/>
      <c r="M2" s="2"/>
      <c r="N2" s="2"/>
      <c r="O2" s="2"/>
      <c r="P2" s="2"/>
      <c r="Q2" s="2"/>
      <c r="R2" s="2"/>
      <c r="S2" s="3"/>
      <c r="T2" s="4"/>
      <c r="U2" s="5"/>
      <c r="V2" s="5"/>
      <c r="W2" s="5"/>
      <c r="X2" s="5"/>
      <c r="Y2" s="6"/>
    </row>
    <row r="3" spans="1:25" ht="15" thickBot="1" x14ac:dyDescent="0.35">
      <c r="K3" s="1">
        <v>2</v>
      </c>
      <c r="L3" s="2">
        <v>6</v>
      </c>
      <c r="M3" s="2">
        <v>3</v>
      </c>
      <c r="N3" s="2">
        <v>10</v>
      </c>
      <c r="O3" s="2">
        <v>2</v>
      </c>
      <c r="P3" s="2">
        <v>6</v>
      </c>
      <c r="Q3" s="2">
        <f>COUNTA([1]!Tabel4[10h30])</f>
        <v>0</v>
      </c>
      <c r="R3" s="2">
        <f>COUNTA([1]!Tabel4[11h30])</f>
        <v>0</v>
      </c>
      <c r="S3" s="2">
        <f>COUNTA([1]!Tabel4[12h30])</f>
        <v>0</v>
      </c>
      <c r="T3" s="1">
        <v>0</v>
      </c>
      <c r="U3" s="2">
        <v>0</v>
      </c>
      <c r="V3" s="2">
        <f>COUNTA([1]!Tabel4[15h30])</f>
        <v>3</v>
      </c>
      <c r="W3" s="2">
        <v>0</v>
      </c>
      <c r="X3" s="2">
        <v>1</v>
      </c>
      <c r="Y3" s="6">
        <f>COUNTA([1]!Tabel4[18h30])</f>
        <v>0</v>
      </c>
    </row>
    <row r="4" spans="1:25" ht="15" thickTop="1" x14ac:dyDescent="0.3">
      <c r="A4" s="21" t="s">
        <v>27</v>
      </c>
      <c r="B4" s="22" t="s">
        <v>28</v>
      </c>
      <c r="C4" s="22" t="s">
        <v>29</v>
      </c>
      <c r="D4" s="22" t="s">
        <v>30</v>
      </c>
      <c r="E4" s="23" t="s">
        <v>31</v>
      </c>
      <c r="F4" s="23" t="s">
        <v>32</v>
      </c>
      <c r="G4" s="23" t="s">
        <v>33</v>
      </c>
      <c r="H4" s="23" t="s">
        <v>34</v>
      </c>
      <c r="I4" s="23" t="s">
        <v>35</v>
      </c>
      <c r="J4" s="24" t="s">
        <v>36</v>
      </c>
      <c r="K4" s="7" t="s">
        <v>0</v>
      </c>
      <c r="L4" s="8" t="s">
        <v>1</v>
      </c>
      <c r="M4" s="8" t="s">
        <v>2</v>
      </c>
      <c r="N4" s="8" t="s">
        <v>3</v>
      </c>
      <c r="O4" s="8" t="s">
        <v>4</v>
      </c>
      <c r="P4" s="8" t="s">
        <v>5</v>
      </c>
      <c r="Q4" s="8" t="s">
        <v>6</v>
      </c>
      <c r="R4" s="8" t="s">
        <v>7</v>
      </c>
      <c r="S4" s="8" t="s">
        <v>8</v>
      </c>
      <c r="T4" s="8" t="s">
        <v>9</v>
      </c>
      <c r="U4" s="8" t="s">
        <v>10</v>
      </c>
      <c r="V4" s="8" t="s">
        <v>11</v>
      </c>
      <c r="W4" s="8" t="s">
        <v>12</v>
      </c>
      <c r="X4" s="8" t="s">
        <v>13</v>
      </c>
      <c r="Y4" s="8" t="s">
        <v>14</v>
      </c>
    </row>
    <row r="5" spans="1:25" ht="16.2" thickBot="1" x14ac:dyDescent="0.35">
      <c r="A5" s="25">
        <v>5</v>
      </c>
      <c r="B5" s="26">
        <v>41</v>
      </c>
      <c r="C5" s="27">
        <v>23</v>
      </c>
      <c r="D5" s="27">
        <v>10</v>
      </c>
      <c r="E5" s="28">
        <v>1</v>
      </c>
      <c r="F5" s="28">
        <v>10</v>
      </c>
      <c r="G5" s="29">
        <f>IFERROR(IF([1]!Tabel4[[#This Row],[MAGASINS]]=0,0,+[1]!Tabel4[[#This Row],[Volume]]-[1]!Tabel4[[#This Row],[Realise]]),0)</f>
        <v>0</v>
      </c>
      <c r="H5" s="10" cm="1">
        <f t="array" ref="H5">SUM(IFERROR(VLOOKUP([1]!Tabel4[[#This Row],[04h30]:[18h30]],[1]!Tabel1[[camion]:[Cap]],2,0),0))</f>
        <v>0</v>
      </c>
      <c r="I5" s="30" t="str">
        <f>IFERROR(+[1]!Tabel4[[#This Row],[Realise]]/[1]!Tabel4[[#This Row],[Volume]],"-")</f>
        <v>-</v>
      </c>
      <c r="J5" s="27">
        <v>1</v>
      </c>
      <c r="K5" s="9" t="s">
        <v>25</v>
      </c>
      <c r="L5" s="10"/>
      <c r="M5" s="10"/>
      <c r="N5" s="10"/>
      <c r="O5" s="10"/>
      <c r="P5" s="10"/>
      <c r="Q5" s="10"/>
      <c r="R5" s="10"/>
      <c r="S5" s="11"/>
      <c r="T5" s="9"/>
      <c r="U5" s="10"/>
      <c r="V5" s="10"/>
      <c r="W5" s="10"/>
      <c r="X5" s="10"/>
      <c r="Y5" s="12"/>
    </row>
    <row r="6" spans="1:25" ht="16.8" thickTop="1" thickBot="1" x14ac:dyDescent="0.35">
      <c r="A6" s="31">
        <v>7</v>
      </c>
      <c r="B6" s="32">
        <v>44</v>
      </c>
      <c r="C6" s="33">
        <v>23</v>
      </c>
      <c r="D6" s="33">
        <v>10</v>
      </c>
      <c r="E6" s="34">
        <v>1</v>
      </c>
      <c r="F6" s="34">
        <v>10</v>
      </c>
      <c r="G6" s="35">
        <f>IFERROR(IF([1]!Tabel4[[#This Row],[MAGASINS]]=0,0,+[1]!Tabel4[[#This Row],[Volume]]-[1]!Tabel4[[#This Row],[Realise]]),0)</f>
        <v>0</v>
      </c>
      <c r="H6" s="14" cm="1">
        <f t="array" ref="H6">SUM(IFERROR(VLOOKUP([1]!Tabel4[[#This Row],[04h30]:[18h30]],[1]!Tabel1[[camion]:[Cap]],2,0),0))</f>
        <v>0</v>
      </c>
      <c r="I6" s="36" t="str">
        <f>IFERROR(+[1]!Tabel4[[#This Row],[Realise]]/[1]!Tabel4[[#This Row],[Volume]],"-")</f>
        <v>-</v>
      </c>
      <c r="J6" s="33">
        <v>1</v>
      </c>
      <c r="K6" s="13" t="s">
        <v>26</v>
      </c>
      <c r="L6" s="14"/>
      <c r="M6" s="14"/>
      <c r="N6" s="14"/>
      <c r="O6" s="14"/>
      <c r="P6" s="14"/>
      <c r="Q6" s="14"/>
      <c r="R6" s="14"/>
      <c r="S6" s="15"/>
      <c r="T6" s="13"/>
      <c r="U6" s="14"/>
      <c r="V6" s="14"/>
      <c r="W6" s="14"/>
      <c r="X6" s="14"/>
      <c r="Y6" s="16"/>
    </row>
    <row r="7" spans="1:25" ht="16.8" thickTop="1" thickBot="1" x14ac:dyDescent="0.35">
      <c r="A7" s="37">
        <v>2</v>
      </c>
      <c r="B7" s="38">
        <v>10</v>
      </c>
      <c r="C7" s="39">
        <v>23</v>
      </c>
      <c r="D7" s="39">
        <v>60</v>
      </c>
      <c r="E7" s="40">
        <v>2</v>
      </c>
      <c r="F7" s="40">
        <v>60</v>
      </c>
      <c r="G7" s="41">
        <f>IFERROR(IF([1]!Tabel4[[#This Row],[MAGASINS]]=0,0,+[1]!Tabel4[[#This Row],[Volume]]-[1]!Tabel4[[#This Row],[Realise]]),0)</f>
        <v>0</v>
      </c>
      <c r="H7" s="14" cm="1">
        <f t="array" ref="H7">SUM(IFERROR(VLOOKUP([1]!Tabel4[[#This Row],[04h30]:[18h30]],[1]!Tabel1[[camion]:[Cap]],2,0),0))</f>
        <v>0</v>
      </c>
      <c r="I7" s="42" t="str">
        <f>IFERROR(+[1]!Tabel4[[#This Row],[Realise]]/[1]!Tabel4[[#This Row],[Volume]],"-")</f>
        <v>-</v>
      </c>
      <c r="J7" s="39">
        <v>3</v>
      </c>
      <c r="K7" s="13"/>
      <c r="L7" s="14" t="s">
        <v>37</v>
      </c>
      <c r="M7" s="14"/>
      <c r="N7" s="14"/>
      <c r="O7" s="14"/>
      <c r="P7" s="14" t="s">
        <v>23</v>
      </c>
      <c r="Q7" s="14"/>
      <c r="R7" s="14"/>
      <c r="S7" s="15"/>
      <c r="T7" s="13"/>
      <c r="U7" s="14"/>
      <c r="V7" s="14"/>
      <c r="W7" s="14"/>
      <c r="X7" s="14"/>
      <c r="Y7" s="16"/>
    </row>
    <row r="8" spans="1:25" ht="16.8" thickTop="1" thickBot="1" x14ac:dyDescent="0.35">
      <c r="A8" s="31">
        <v>1</v>
      </c>
      <c r="B8" s="43">
        <v>11</v>
      </c>
      <c r="C8" s="33">
        <v>15</v>
      </c>
      <c r="D8" s="33">
        <v>47</v>
      </c>
      <c r="E8" s="34">
        <v>2</v>
      </c>
      <c r="F8" s="34">
        <v>47</v>
      </c>
      <c r="G8" s="35">
        <f>IFERROR(IF([1]!Tabel4[[#This Row],[MAGASINS]]=0,0,+[1]!Tabel4[[#This Row],[Volume]]-[1]!Tabel4[[#This Row],[Realise]]),0)</f>
        <v>0</v>
      </c>
      <c r="H8" s="14" cm="1">
        <f t="array" ref="H8">SUM(IFERROR(VLOOKUP([1]!Tabel4[[#This Row],[04h30]:[18h30]],[1]!Tabel1[[camion]:[Cap]],2,0),0))</f>
        <v>0</v>
      </c>
      <c r="I8" s="36" t="str">
        <f>IFERROR(+[1]!Tabel4[[#This Row],[Realise]]/[1]!Tabel4[[#This Row],[Volume]],"-")</f>
        <v>-</v>
      </c>
      <c r="J8" s="33">
        <v>3</v>
      </c>
      <c r="K8" s="13"/>
      <c r="L8" s="14" t="s">
        <v>16</v>
      </c>
      <c r="M8" s="14"/>
      <c r="N8" s="14" t="s">
        <v>44</v>
      </c>
      <c r="O8" s="14"/>
      <c r="P8" s="14" t="s">
        <v>37</v>
      </c>
      <c r="Q8" s="14"/>
      <c r="R8" s="14"/>
      <c r="S8" s="15"/>
      <c r="T8" s="13"/>
      <c r="U8" s="14"/>
      <c r="V8" s="14"/>
      <c r="W8" s="14"/>
      <c r="X8" s="14"/>
      <c r="Y8" s="16"/>
    </row>
    <row r="9" spans="1:25" ht="16.8" thickTop="1" thickBot="1" x14ac:dyDescent="0.35">
      <c r="A9" s="37">
        <v>3</v>
      </c>
      <c r="B9" s="32">
        <v>17</v>
      </c>
      <c r="C9" s="39">
        <v>12</v>
      </c>
      <c r="D9" s="39">
        <v>39</v>
      </c>
      <c r="E9" s="40">
        <v>2</v>
      </c>
      <c r="F9" s="40">
        <v>39</v>
      </c>
      <c r="G9" s="41">
        <f>IFERROR(IF([1]!Tabel4[[#This Row],[MAGASINS]]=0,0,+[1]!Tabel4[[#This Row],[Volume]]-[1]!Tabel4[[#This Row],[Realise]]),0)</f>
        <v>0</v>
      </c>
      <c r="H9" s="14" cm="1">
        <f t="array" ref="H9">SUM(IFERROR(VLOOKUP([1]!Tabel4[[#This Row],[04h30]:[18h30]],[1]!Tabel1[[camion]:[Cap]],2,0),0))</f>
        <v>0</v>
      </c>
      <c r="I9" s="42" t="str">
        <f>IFERROR(+[1]!Tabel4[[#This Row],[Realise]]/[1]!Tabel4[[#This Row],[Volume]],"-")</f>
        <v>-</v>
      </c>
      <c r="J9" s="39">
        <v>2</v>
      </c>
      <c r="K9" s="13"/>
      <c r="L9" s="14" t="s">
        <v>23</v>
      </c>
      <c r="M9" s="14"/>
      <c r="N9" s="14"/>
      <c r="O9" s="14"/>
      <c r="P9" s="14" t="s">
        <v>45</v>
      </c>
      <c r="Q9" s="14"/>
      <c r="R9" s="14"/>
      <c r="S9" s="15"/>
      <c r="T9" s="13"/>
      <c r="U9" s="14"/>
      <c r="V9" s="14"/>
      <c r="W9" s="14"/>
      <c r="X9" s="14"/>
      <c r="Y9" s="16"/>
    </row>
    <row r="10" spans="1:25" ht="16.8" thickTop="1" thickBot="1" x14ac:dyDescent="0.35">
      <c r="A10" s="31">
        <v>4</v>
      </c>
      <c r="B10" s="43">
        <v>18</v>
      </c>
      <c r="C10" s="33">
        <v>23</v>
      </c>
      <c r="D10" s="33">
        <v>31</v>
      </c>
      <c r="E10" s="34">
        <v>2</v>
      </c>
      <c r="F10" s="34">
        <v>31</v>
      </c>
      <c r="G10" s="35">
        <f>IFERROR(IF([1]!Tabel4[[#This Row],[MAGASINS]]=0,0,+[1]!Tabel4[[#This Row],[Volume]]-[1]!Tabel4[[#This Row],[Realise]]),0)</f>
        <v>0</v>
      </c>
      <c r="H10" s="14" cm="1">
        <f t="array" ref="H10">SUM(IFERROR(VLOOKUP([1]!Tabel4[[#This Row],[04h30]:[18h30]],[1]!Tabel1[[camion]:[Cap]],2,0),0))</f>
        <v>0</v>
      </c>
      <c r="I10" s="36" t="str">
        <f>IFERROR(+[1]!Tabel4[[#This Row],[Realise]]/[1]!Tabel4[[#This Row],[Volume]],"-")</f>
        <v>-</v>
      </c>
      <c r="J10" s="33">
        <v>1</v>
      </c>
      <c r="K10" s="13"/>
      <c r="L10" s="51" t="s">
        <v>15</v>
      </c>
      <c r="M10" s="14"/>
      <c r="N10" s="14"/>
      <c r="O10" s="14"/>
      <c r="P10" s="14" t="s">
        <v>49</v>
      </c>
      <c r="Q10" s="14"/>
      <c r="R10" s="14"/>
      <c r="S10" s="15"/>
      <c r="T10" s="13"/>
      <c r="U10" s="14"/>
      <c r="V10" s="14"/>
      <c r="W10" s="14"/>
      <c r="X10" s="14"/>
      <c r="Y10" s="16"/>
    </row>
    <row r="11" spans="1:25" ht="16.8" thickTop="1" thickBot="1" x14ac:dyDescent="0.35">
      <c r="A11" s="37">
        <v>1</v>
      </c>
      <c r="B11" s="38">
        <v>303</v>
      </c>
      <c r="C11" s="39">
        <v>12</v>
      </c>
      <c r="D11" s="39">
        <v>2</v>
      </c>
      <c r="E11" s="40">
        <v>2</v>
      </c>
      <c r="F11" s="40">
        <v>2</v>
      </c>
      <c r="G11" s="41">
        <f>IFERROR(IF([1]!Tabel4[[#This Row],[MAGASINS]]=0,0,+[1]!Tabel4[[#This Row],[Volume]]-[1]!Tabel4[[#This Row],[Realise]]),0)</f>
        <v>0</v>
      </c>
      <c r="H11" s="14" cm="1">
        <f t="array" ref="H11">SUM(IFERROR(VLOOKUP([1]!Tabel4[[#This Row],[04h30]:[18h30]],[1]!Tabel1[[camion]:[Cap]],2,0),0))</f>
        <v>0</v>
      </c>
      <c r="I11" s="42" t="str">
        <f>IFERROR(+[1]!Tabel4[[#This Row],[Realise]]/[1]!Tabel4[[#This Row],[Volume]],"-")</f>
        <v>-</v>
      </c>
      <c r="J11" s="39">
        <v>1</v>
      </c>
      <c r="K11" s="13"/>
      <c r="L11" s="13"/>
      <c r="M11" s="14" t="s">
        <v>41</v>
      </c>
      <c r="N11" s="14"/>
      <c r="O11" s="14"/>
      <c r="P11" s="14"/>
      <c r="Q11" s="14"/>
      <c r="R11" s="14"/>
      <c r="S11" s="15"/>
      <c r="T11" s="13"/>
      <c r="U11" s="14"/>
      <c r="V11" s="14"/>
      <c r="W11" s="14"/>
      <c r="X11" s="14"/>
      <c r="Y11" s="16"/>
    </row>
    <row r="12" spans="1:25" ht="16.8" thickTop="1" thickBot="1" x14ac:dyDescent="0.35">
      <c r="A12" s="31">
        <v>2</v>
      </c>
      <c r="B12" s="43">
        <v>19</v>
      </c>
      <c r="C12" s="33">
        <v>23</v>
      </c>
      <c r="D12" s="33">
        <v>23</v>
      </c>
      <c r="E12" s="34">
        <v>3</v>
      </c>
      <c r="F12" s="34">
        <v>23</v>
      </c>
      <c r="G12" s="35">
        <f>IFERROR(IF([1]!Tabel4[[#This Row],[MAGASINS]]=0,0,+[1]!Tabel4[[#This Row],[Volume]]-[1]!Tabel4[[#This Row],[Realise]]),0)</f>
        <v>0</v>
      </c>
      <c r="H12" s="14" cm="1">
        <f t="array" ref="H12">SUM(IFERROR(VLOOKUP([1]!Tabel4[[#This Row],[04h30]:[18h30]],[1]!Tabel1[[camion]:[Cap]],2,0),0))</f>
        <v>0</v>
      </c>
      <c r="I12" s="36" t="str">
        <f>IFERROR(+[1]!Tabel4[[#This Row],[Realise]]/[1]!Tabel4[[#This Row],[Volume]],"-")</f>
        <v>-</v>
      </c>
      <c r="J12" s="33">
        <v>2</v>
      </c>
      <c r="K12" s="13"/>
      <c r="L12" s="14" t="s">
        <v>38</v>
      </c>
      <c r="M12" s="14"/>
      <c r="N12" s="14" t="s">
        <v>40</v>
      </c>
      <c r="O12" s="14"/>
      <c r="P12" s="14"/>
      <c r="Q12" s="14"/>
      <c r="R12" s="14"/>
      <c r="S12" s="15"/>
      <c r="T12" s="13"/>
      <c r="U12" s="14"/>
      <c r="V12" s="14"/>
      <c r="W12" s="14"/>
      <c r="X12" s="14"/>
      <c r="Y12" s="16"/>
    </row>
    <row r="13" spans="1:25" ht="16.8" thickTop="1" thickBot="1" x14ac:dyDescent="0.35">
      <c r="A13" s="37">
        <v>2</v>
      </c>
      <c r="B13" s="38">
        <v>220</v>
      </c>
      <c r="C13" s="39">
        <v>23</v>
      </c>
      <c r="D13" s="39">
        <v>16</v>
      </c>
      <c r="E13" s="40">
        <v>3</v>
      </c>
      <c r="F13" s="40">
        <v>16</v>
      </c>
      <c r="G13" s="41">
        <f>IFERROR(IF([1]!Tabel4[[#This Row],[MAGASINS]]=0,0,+[1]!Tabel4[[#This Row],[Volume]]-[1]!Tabel4[[#This Row],[Realise]]),0)</f>
        <v>0</v>
      </c>
      <c r="H13" s="14" cm="1">
        <f t="array" ref="H13">SUM(IFERROR(VLOOKUP([1]!Tabel4[[#This Row],[04h30]:[18h30]],[1]!Tabel1[[camion]:[Cap]],2,0),0))</f>
        <v>0</v>
      </c>
      <c r="I13" s="42" t="str">
        <f>IFERROR(+[1]!Tabel4[[#This Row],[Realise]]/[1]!Tabel4[[#This Row],[Volume]],"-")</f>
        <v>-</v>
      </c>
      <c r="J13" s="39">
        <v>2</v>
      </c>
      <c r="K13" s="13"/>
      <c r="L13" s="14" t="s">
        <v>17</v>
      </c>
      <c r="M13" s="14"/>
      <c r="N13" s="14" t="s">
        <v>39</v>
      </c>
      <c r="O13" s="14"/>
      <c r="P13" s="14"/>
      <c r="Q13" s="14"/>
      <c r="R13" s="14"/>
      <c r="S13" s="15"/>
      <c r="T13" s="13"/>
      <c r="U13" s="14"/>
      <c r="V13" s="14"/>
      <c r="W13" s="14"/>
      <c r="X13" s="14"/>
      <c r="Y13" s="16"/>
    </row>
    <row r="14" spans="1:25" ht="16.8" thickTop="1" thickBot="1" x14ac:dyDescent="0.35">
      <c r="A14" s="31">
        <v>1</v>
      </c>
      <c r="B14" s="43">
        <v>219</v>
      </c>
      <c r="C14" s="33">
        <v>12</v>
      </c>
      <c r="D14" s="33">
        <v>13</v>
      </c>
      <c r="E14" s="34">
        <v>3</v>
      </c>
      <c r="F14" s="34">
        <v>13</v>
      </c>
      <c r="G14" s="35">
        <f>IFERROR(IF([1]!Tabel4[[#This Row],[MAGASINS]]=0,0,+[1]!Tabel4[[#This Row],[Volume]]-[1]!Tabel4[[#This Row],[Realise]]),0)</f>
        <v>0</v>
      </c>
      <c r="H14" s="14" cm="1">
        <f t="array" ref="H14">SUM(IFERROR(VLOOKUP([1]!Tabel4[[#This Row],[04h30]:[18h30]],[1]!Tabel1[[camion]:[Cap]],2,0),0))</f>
        <v>0</v>
      </c>
      <c r="I14" s="36" t="str">
        <f>IFERROR(+[1]!Tabel4[[#This Row],[Realise]]/[1]!Tabel4[[#This Row],[Volume]],"-")</f>
        <v>-</v>
      </c>
      <c r="J14" s="33">
        <v>1</v>
      </c>
      <c r="K14" s="13"/>
      <c r="L14" s="13"/>
      <c r="M14" s="14" t="s">
        <v>24</v>
      </c>
      <c r="N14" s="14"/>
      <c r="O14" s="14"/>
      <c r="P14" s="14"/>
      <c r="Q14" s="14"/>
      <c r="R14" s="14"/>
      <c r="S14" s="15"/>
      <c r="T14" s="13"/>
      <c r="U14" s="14"/>
      <c r="V14" s="14"/>
      <c r="W14" s="14"/>
      <c r="X14" s="14"/>
      <c r="Y14" s="16"/>
    </row>
    <row r="15" spans="1:25" ht="16.8" thickTop="1" thickBot="1" x14ac:dyDescent="0.35">
      <c r="A15" s="37">
        <v>2</v>
      </c>
      <c r="B15" s="38">
        <v>302</v>
      </c>
      <c r="C15" s="39">
        <v>12</v>
      </c>
      <c r="D15" s="39">
        <v>2</v>
      </c>
      <c r="E15" s="40">
        <v>3</v>
      </c>
      <c r="F15" s="40">
        <v>2</v>
      </c>
      <c r="G15" s="41">
        <f>IFERROR(IF([1]!Tabel4[[#This Row],[MAGASINS]]=0,0,+[1]!Tabel4[[#This Row],[Volume]]-[1]!Tabel4[[#This Row],[Realise]]),0)</f>
        <v>0</v>
      </c>
      <c r="H15" s="14" cm="1">
        <f t="array" ref="H15">SUM(IFERROR(VLOOKUP([1]!Tabel4[[#This Row],[04h30]:[18h30]],[1]!Tabel1[[camion]:[Cap]],2,0),0))</f>
        <v>0</v>
      </c>
      <c r="I15" s="42" t="str">
        <f>IFERROR(+[1]!Tabel4[[#This Row],[Realise]]/[1]!Tabel4[[#This Row],[Volume]],"-")</f>
        <v>-</v>
      </c>
      <c r="J15" s="39">
        <v>1</v>
      </c>
      <c r="K15" s="13"/>
      <c r="L15" s="13"/>
      <c r="M15" s="14"/>
      <c r="N15" s="14" t="s">
        <v>22</v>
      </c>
      <c r="O15" s="14"/>
      <c r="P15" s="14"/>
      <c r="Q15" s="14"/>
      <c r="R15" s="14"/>
      <c r="S15" s="15"/>
      <c r="T15" s="13"/>
      <c r="U15" s="14"/>
      <c r="V15" s="14"/>
      <c r="W15" s="14"/>
      <c r="X15" s="14"/>
      <c r="Y15" s="16"/>
    </row>
    <row r="16" spans="1:25" ht="16.8" thickTop="1" thickBot="1" x14ac:dyDescent="0.35">
      <c r="A16" s="31">
        <v>8</v>
      </c>
      <c r="B16" s="43">
        <v>50</v>
      </c>
      <c r="C16" s="33">
        <v>23</v>
      </c>
      <c r="D16" s="33">
        <v>26</v>
      </c>
      <c r="E16" s="34">
        <v>4</v>
      </c>
      <c r="F16" s="34">
        <v>26</v>
      </c>
      <c r="G16" s="35">
        <f>IFERROR(IF([1]!Tabel4[[#This Row],[MAGASINS]]=0,0,+[1]!Tabel4[[#This Row],[Volume]]-[1]!Tabel4[[#This Row],[Realise]]),0)</f>
        <v>0</v>
      </c>
      <c r="H16" s="14" cm="1">
        <f t="array" ref="H16">SUM(IFERROR(VLOOKUP([1]!Tabel4[[#This Row],[04h30]:[18h30]],[1]!Tabel1[[camion]:[Cap]],2,0),0))</f>
        <v>0</v>
      </c>
      <c r="I16" s="36" t="str">
        <f>IFERROR(+[1]!Tabel4[[#This Row],[Realise]]/[1]!Tabel4[[#This Row],[Volume]],"-")</f>
        <v>-</v>
      </c>
      <c r="J16" s="33">
        <v>2</v>
      </c>
      <c r="K16" s="13"/>
      <c r="L16" s="14"/>
      <c r="M16" s="14" t="s">
        <v>20</v>
      </c>
      <c r="N16" s="14"/>
      <c r="O16" s="14" t="s">
        <v>48</v>
      </c>
      <c r="P16" s="14"/>
      <c r="Q16" s="14"/>
      <c r="R16" s="14"/>
      <c r="S16" s="15"/>
      <c r="T16" s="13"/>
      <c r="U16" s="14"/>
      <c r="V16" s="14"/>
      <c r="W16" s="14"/>
      <c r="X16" s="14"/>
      <c r="Y16" s="16"/>
    </row>
    <row r="17" spans="1:25" ht="16.8" thickTop="1" thickBot="1" x14ac:dyDescent="0.35">
      <c r="A17" s="37">
        <v>4</v>
      </c>
      <c r="B17" s="38">
        <v>20</v>
      </c>
      <c r="C17" s="39">
        <v>23</v>
      </c>
      <c r="D17" s="39">
        <v>24</v>
      </c>
      <c r="E17" s="40">
        <v>4</v>
      </c>
      <c r="F17" s="40">
        <v>24</v>
      </c>
      <c r="G17" s="41">
        <f>IFERROR(IF([1]!Tabel4[[#This Row],[MAGASINS]]=0,0,+[1]!Tabel4[[#This Row],[Volume]]-[1]!Tabel4[[#This Row],[Realise]]),0)</f>
        <v>0</v>
      </c>
      <c r="H17" s="14" cm="1">
        <f t="array" ref="H17">SUM(IFERROR(VLOOKUP([1]!Tabel4[[#This Row],[04h30]:[18h30]],[1]!Tabel1[[camion]:[Cap]],2,0),0))</f>
        <v>0</v>
      </c>
      <c r="I17" s="42" t="str">
        <f>IFERROR(+[1]!Tabel4[[#This Row],[Realise]]/[1]!Tabel4[[#This Row],[Volume]],"-")</f>
        <v>-</v>
      </c>
      <c r="J17" s="39">
        <v>2</v>
      </c>
      <c r="K17" s="13"/>
      <c r="L17" s="14"/>
      <c r="M17" s="14"/>
      <c r="N17" s="52" t="s">
        <v>23</v>
      </c>
      <c r="O17" s="14"/>
      <c r="P17" s="14"/>
      <c r="Q17" s="14"/>
      <c r="R17" s="14"/>
      <c r="S17" s="15"/>
      <c r="T17" s="13"/>
      <c r="U17" s="14"/>
      <c r="V17" s="14"/>
      <c r="W17" s="14"/>
      <c r="X17" s="14"/>
      <c r="Y17" s="16"/>
    </row>
    <row r="18" spans="1:25" ht="16.8" thickTop="1" thickBot="1" x14ac:dyDescent="0.35">
      <c r="A18" s="31">
        <v>4</v>
      </c>
      <c r="B18" s="43">
        <v>46</v>
      </c>
      <c r="C18" s="33">
        <v>12</v>
      </c>
      <c r="D18" s="33">
        <v>21</v>
      </c>
      <c r="E18" s="34">
        <v>4</v>
      </c>
      <c r="F18" s="34">
        <v>21</v>
      </c>
      <c r="G18" s="35">
        <f>IFERROR(IF([1]!Tabel4[[#This Row],[MAGASINS]]=0,0,+[1]!Tabel4[[#This Row],[Volume]]-[1]!Tabel4[[#This Row],[Realise]]),0)</f>
        <v>0</v>
      </c>
      <c r="H18" s="14" cm="1">
        <f t="array" ref="H18">SUM(IFERROR(VLOOKUP([1]!Tabel4[[#This Row],[04h30]:[18h30]],[1]!Tabel1[[camion]:[Cap]],2,0),0))</f>
        <v>0</v>
      </c>
      <c r="I18" s="36" t="str">
        <f>IFERROR(+[1]!Tabel4[[#This Row],[Realise]]/[1]!Tabel4[[#This Row],[Volume]],"-")</f>
        <v>-</v>
      </c>
      <c r="J18" s="33">
        <v>1</v>
      </c>
      <c r="K18" s="13"/>
      <c r="L18" s="14"/>
      <c r="M18" s="14"/>
      <c r="N18" s="14" t="s">
        <v>42</v>
      </c>
      <c r="O18" s="14"/>
      <c r="P18" s="14"/>
      <c r="Q18" s="14"/>
      <c r="R18" s="14"/>
      <c r="S18" s="15"/>
      <c r="T18" s="13"/>
      <c r="U18" s="14"/>
      <c r="V18" s="14"/>
      <c r="W18" s="14"/>
      <c r="X18" s="14"/>
      <c r="Y18" s="16"/>
    </row>
    <row r="19" spans="1:25" ht="16.8" thickTop="1" thickBot="1" x14ac:dyDescent="0.35">
      <c r="A19" s="37">
        <v>4</v>
      </c>
      <c r="B19" s="38">
        <v>216</v>
      </c>
      <c r="C19" s="39">
        <v>23</v>
      </c>
      <c r="D19" s="39">
        <v>18</v>
      </c>
      <c r="E19" s="40">
        <v>4</v>
      </c>
      <c r="F19" s="40">
        <v>18</v>
      </c>
      <c r="G19" s="41">
        <f>IFERROR(IF([1]!Tabel4[[#This Row],[MAGASINS]]=0,0,+[1]!Tabel4[[#This Row],[Volume]]-[1]!Tabel4[[#This Row],[Realise]]),0)</f>
        <v>0</v>
      </c>
      <c r="H19" s="14" cm="1">
        <f t="array" ref="H19">SUM(IFERROR(VLOOKUP([1]!Tabel4[[#This Row],[04h30]:[18h30]],[1]!Tabel1[[camion]:[Cap]],2,0),0))</f>
        <v>0</v>
      </c>
      <c r="I19" s="42" t="str">
        <f>IFERROR(+[1]!Tabel4[[#This Row],[Realise]]/[1]!Tabel4[[#This Row],[Volume]],"-")</f>
        <v>-</v>
      </c>
      <c r="J19" s="39">
        <v>1</v>
      </c>
      <c r="K19" s="13"/>
      <c r="L19" s="14"/>
      <c r="M19" s="14"/>
      <c r="P19" s="14" t="s">
        <v>21</v>
      </c>
      <c r="Q19" s="14"/>
      <c r="R19" s="14"/>
      <c r="S19" s="15"/>
      <c r="T19" s="13"/>
      <c r="U19" s="14"/>
      <c r="V19" s="14"/>
      <c r="W19" s="14"/>
      <c r="X19" s="14"/>
      <c r="Y19" s="16"/>
    </row>
    <row r="20" spans="1:25" ht="16.8" thickTop="1" thickBot="1" x14ac:dyDescent="0.35">
      <c r="A20" s="31">
        <v>4</v>
      </c>
      <c r="B20" s="43">
        <v>300</v>
      </c>
      <c r="C20" s="33">
        <v>23</v>
      </c>
      <c r="D20" s="33">
        <v>2</v>
      </c>
      <c r="E20" s="34">
        <v>4</v>
      </c>
      <c r="F20" s="34">
        <v>2</v>
      </c>
      <c r="G20" s="35">
        <f>IFERROR(IF([1]!Tabel4[[#This Row],[MAGASINS]]=0,0,+[1]!Tabel4[[#This Row],[Volume]]-[1]!Tabel4[[#This Row],[Realise]]),0)</f>
        <v>0</v>
      </c>
      <c r="H20" s="14" cm="1">
        <f t="array" ref="H20">SUM(IFERROR(VLOOKUP([1]!Tabel4[[#This Row],[04h30]:[18h30]],[1]!Tabel1[[camion]:[Cap]],2,0),0))</f>
        <v>0</v>
      </c>
      <c r="I20" s="36" t="str">
        <f>IFERROR(+[1]!Tabel4[[#This Row],[Realise]]/[1]!Tabel4[[#This Row],[Volume]],"-")</f>
        <v>-</v>
      </c>
      <c r="J20" s="33">
        <v>1</v>
      </c>
      <c r="K20" s="13"/>
      <c r="L20" s="14"/>
      <c r="M20" s="14"/>
      <c r="P20" s="14" t="s">
        <v>19</v>
      </c>
      <c r="Q20" s="14"/>
      <c r="R20" s="14"/>
      <c r="S20" s="15"/>
      <c r="T20" s="13"/>
      <c r="U20" s="14"/>
      <c r="V20" s="14"/>
      <c r="W20" s="14"/>
      <c r="X20" s="14"/>
      <c r="Y20" s="16"/>
    </row>
    <row r="21" spans="1:25" ht="16.8" thickTop="1" thickBot="1" x14ac:dyDescent="0.35">
      <c r="A21" s="37">
        <v>7</v>
      </c>
      <c r="B21" s="38">
        <v>222</v>
      </c>
      <c r="C21" s="39">
        <v>23</v>
      </c>
      <c r="D21" s="39">
        <v>15</v>
      </c>
      <c r="E21" s="40">
        <v>5</v>
      </c>
      <c r="F21" s="40">
        <v>15</v>
      </c>
      <c r="G21" s="41">
        <f>IFERROR(IF([1]!Tabel4[[#This Row],[MAGASINS]]=0,0,+[1]!Tabel4[[#This Row],[Volume]]-[1]!Tabel4[[#This Row],[Realise]]),0)</f>
        <v>0</v>
      </c>
      <c r="H21" s="14" cm="1">
        <f t="array" ref="H21">SUM(IFERROR(VLOOKUP([1]!Tabel4[[#This Row],[04h30]:[18h30]],[1]!Tabel1[[camion]:[Cap]],2,0),0))</f>
        <v>0</v>
      </c>
      <c r="I21" s="42">
        <f>IFERROR(+[1]!Tabel4[[#This Row],[Realise]]/[1]!Tabel4[[#This Row],[Volume]],"-")</f>
        <v>1</v>
      </c>
      <c r="J21" s="39">
        <v>1</v>
      </c>
      <c r="K21" s="13"/>
      <c r="L21" s="14"/>
      <c r="M21" s="14"/>
      <c r="N21" s="51" t="s">
        <v>46</v>
      </c>
      <c r="O21" s="14"/>
      <c r="P21" s="14"/>
      <c r="Q21" s="14"/>
      <c r="R21" s="14"/>
      <c r="S21" s="15"/>
      <c r="T21" s="13"/>
      <c r="U21" s="14"/>
      <c r="V21" s="14"/>
      <c r="W21" s="14"/>
      <c r="X21" s="14"/>
      <c r="Y21" s="16"/>
    </row>
    <row r="22" spans="1:25" ht="16.8" thickTop="1" thickBot="1" x14ac:dyDescent="0.35">
      <c r="A22" s="31">
        <v>7</v>
      </c>
      <c r="B22" s="43">
        <v>721</v>
      </c>
      <c r="C22" s="33">
        <v>12</v>
      </c>
      <c r="D22" s="33">
        <v>14</v>
      </c>
      <c r="E22" s="34">
        <v>5</v>
      </c>
      <c r="F22" s="34">
        <v>14</v>
      </c>
      <c r="G22" s="35">
        <f>IFERROR(IF([1]!Tabel4[[#This Row],[MAGASINS]]=0,0,+[1]!Tabel4[[#This Row],[Volume]]-[1]!Tabel4[[#This Row],[Realise]]),0)</f>
        <v>0</v>
      </c>
      <c r="H22" s="14" cm="1">
        <f t="array" ref="H22">SUM(IFERROR(VLOOKUP([1]!Tabel4[[#This Row],[04h30]:[18h30]],[1]!Tabel1[[camion]:[Cap]],2,0),0))</f>
        <v>0</v>
      </c>
      <c r="I22" s="36">
        <f>IFERROR(+[1]!Tabel4[[#This Row],[Realise]]/[1]!Tabel4[[#This Row],[Volume]],"-")</f>
        <v>1</v>
      </c>
      <c r="J22" s="33">
        <v>1</v>
      </c>
      <c r="K22" s="13"/>
      <c r="L22" s="14"/>
      <c r="M22" s="14"/>
      <c r="N22" s="14"/>
      <c r="O22" s="13" t="s">
        <v>43</v>
      </c>
      <c r="P22" s="14"/>
      <c r="Q22" s="14"/>
      <c r="R22" s="14"/>
      <c r="S22" s="15"/>
      <c r="T22" s="13"/>
      <c r="U22" s="14"/>
      <c r="V22" s="14"/>
      <c r="W22" s="14"/>
      <c r="X22" s="14"/>
      <c r="Y22" s="16"/>
    </row>
    <row r="23" spans="1:25" ht="16.8" thickTop="1" thickBot="1" x14ac:dyDescent="0.35">
      <c r="A23" s="37">
        <v>3</v>
      </c>
      <c r="B23" s="38">
        <v>221</v>
      </c>
      <c r="C23" s="39">
        <v>23</v>
      </c>
      <c r="D23" s="39">
        <v>23</v>
      </c>
      <c r="E23" s="40">
        <v>6</v>
      </c>
      <c r="F23" s="40">
        <v>23</v>
      </c>
      <c r="G23" s="41">
        <f>IFERROR(IF([1]!Tabel4[[#This Row],[MAGASINS]]=0,0,+[1]!Tabel4[[#This Row],[Volume]]-[1]!Tabel4[[#This Row],[Realise]]),0)</f>
        <v>0</v>
      </c>
      <c r="H23" s="14" cm="1">
        <f t="array" ref="H23">SUM(IFERROR(VLOOKUP([1]!Tabel4[[#This Row],[04h30]:[18h30]],[1]!Tabel1[[camion]:[Cap]],2,0),0))</f>
        <v>0</v>
      </c>
      <c r="I23" s="42">
        <f>IFERROR(+[1]!Tabel4[[#This Row],[Realise]]/[1]!Tabel4[[#This Row],[Volume]],"-")</f>
        <v>1</v>
      </c>
      <c r="J23" s="39">
        <v>1</v>
      </c>
      <c r="K23" s="13"/>
      <c r="L23" s="14"/>
      <c r="M23" s="14"/>
      <c r="N23" s="14" t="s">
        <v>16</v>
      </c>
      <c r="O23" s="14"/>
      <c r="P23" s="14"/>
      <c r="Q23" s="14"/>
      <c r="R23" s="14"/>
      <c r="S23" s="15"/>
      <c r="T23" s="13"/>
      <c r="U23" s="14"/>
      <c r="V23" s="14"/>
      <c r="W23" s="14"/>
      <c r="X23" s="14"/>
      <c r="Y23" s="16"/>
    </row>
    <row r="24" spans="1:25" ht="16.8" thickTop="1" thickBot="1" x14ac:dyDescent="0.35">
      <c r="A24" s="31">
        <v>3</v>
      </c>
      <c r="B24" s="43">
        <v>218</v>
      </c>
      <c r="C24" s="33">
        <v>12</v>
      </c>
      <c r="D24" s="33">
        <v>8</v>
      </c>
      <c r="E24" s="34">
        <v>6</v>
      </c>
      <c r="F24" s="34">
        <v>8</v>
      </c>
      <c r="G24" s="35">
        <f>IFERROR(IF([1]!Tabel4[[#This Row],[MAGASINS]]=0,0,+[1]!Tabel4[[#This Row],[Volume]]-[1]!Tabel4[[#This Row],[Realise]]),0)</f>
        <v>0</v>
      </c>
      <c r="H24" s="14" cm="1">
        <f t="array" ref="H24">SUM(IFERROR(VLOOKUP([1]!Tabel4[[#This Row],[04h30]:[18h30]],[1]!Tabel1[[camion]:[Cap]],2,0),0))</f>
        <v>0</v>
      </c>
      <c r="I24" s="36">
        <f>IFERROR(+[1]!Tabel4[[#This Row],[Realise]]/[1]!Tabel4[[#This Row],[Volume]],"-")</f>
        <v>1</v>
      </c>
      <c r="J24" s="33">
        <v>1</v>
      </c>
      <c r="K24" s="13"/>
      <c r="L24" s="14"/>
      <c r="M24" s="14"/>
      <c r="N24" s="14" t="s">
        <v>47</v>
      </c>
      <c r="O24" s="14"/>
      <c r="P24" s="14"/>
      <c r="Q24" s="14"/>
      <c r="R24" s="14"/>
      <c r="S24" s="15"/>
      <c r="T24" s="13"/>
      <c r="U24" s="14"/>
      <c r="V24" s="14"/>
      <c r="W24" s="14"/>
      <c r="X24" s="14"/>
      <c r="Y24" s="16"/>
    </row>
    <row r="25" spans="1:25" ht="16.8" thickTop="1" thickBot="1" x14ac:dyDescent="0.35">
      <c r="A25" s="37">
        <v>3</v>
      </c>
      <c r="B25" s="38">
        <v>301</v>
      </c>
      <c r="C25" s="39">
        <v>12</v>
      </c>
      <c r="D25" s="39">
        <v>2</v>
      </c>
      <c r="E25" s="40">
        <v>6</v>
      </c>
      <c r="F25" s="40">
        <v>2</v>
      </c>
      <c r="G25" s="41">
        <f>IFERROR(IF([1]!Tabel4[[#This Row],[MAGASINS]]=0,0,+[1]!Tabel4[[#This Row],[Volume]]-[1]!Tabel4[[#This Row],[Realise]]),0)</f>
        <v>0</v>
      </c>
      <c r="H25" s="14" cm="1">
        <f t="array" ref="H25">SUM(IFERROR(VLOOKUP([1]!Tabel4[[#This Row],[04h30]:[18h30]],[1]!Tabel1[[camion]:[Cap]],2,0),0))</f>
        <v>0</v>
      </c>
      <c r="I25" s="42">
        <f>IFERROR(+[1]!Tabel4[[#This Row],[Realise]]/[1]!Tabel4[[#This Row],[Volume]],"-")</f>
        <v>1</v>
      </c>
      <c r="J25" s="39">
        <v>1</v>
      </c>
      <c r="K25" s="13"/>
      <c r="L25" s="14"/>
      <c r="M25" s="14"/>
      <c r="N25" s="14" t="s">
        <v>19</v>
      </c>
      <c r="O25" s="14"/>
      <c r="P25" s="14"/>
      <c r="Q25" s="14"/>
      <c r="R25" s="14"/>
      <c r="S25" s="15"/>
      <c r="T25" s="13"/>
      <c r="U25" s="14"/>
      <c r="V25" s="14"/>
      <c r="W25" s="14"/>
      <c r="X25" s="14"/>
      <c r="Y25" s="16"/>
    </row>
    <row r="26" spans="1:25" ht="16.8" thickTop="1" thickBot="1" x14ac:dyDescent="0.35">
      <c r="A26" s="31">
        <v>6</v>
      </c>
      <c r="B26" s="43">
        <v>42</v>
      </c>
      <c r="C26" s="33">
        <v>23</v>
      </c>
      <c r="D26" s="33">
        <v>36</v>
      </c>
      <c r="E26" s="34">
        <v>7</v>
      </c>
      <c r="F26" s="34">
        <v>36</v>
      </c>
      <c r="G26" s="35">
        <f>IFERROR(IF([1]!Tabel4[[#This Row],[MAGASINS]]=0,0,+[1]!Tabel4[[#This Row],[Volume]]-[1]!Tabel4[[#This Row],[Realise]]),0)</f>
        <v>0</v>
      </c>
      <c r="H26" s="14" cm="1">
        <f t="array" ref="H26">SUM(IFERROR(VLOOKUP([1]!Tabel4[[#This Row],[04h30]:[18h30]],[1]!Tabel1[[camion]:[Cap]],2,0),0))</f>
        <v>0</v>
      </c>
      <c r="I26" s="36">
        <f>IFERROR(+[1]!Tabel4[[#This Row],[Realise]]/[1]!Tabel4[[#This Row],[Volume]],"-")</f>
        <v>1</v>
      </c>
      <c r="J26" s="33"/>
      <c r="K26" s="13"/>
      <c r="L26" s="14"/>
      <c r="M26" s="14"/>
      <c r="N26" s="14"/>
      <c r="O26" s="14"/>
      <c r="P26" s="14"/>
      <c r="Q26" s="14"/>
      <c r="R26" s="14"/>
      <c r="S26" s="15"/>
      <c r="T26" s="13"/>
      <c r="U26" s="14"/>
      <c r="V26" s="14" t="s">
        <v>37</v>
      </c>
      <c r="W26" s="14"/>
      <c r="X26" s="14" t="s">
        <v>18</v>
      </c>
      <c r="Y26" s="16"/>
    </row>
    <row r="27" spans="1:25" ht="16.8" thickTop="1" thickBot="1" x14ac:dyDescent="0.35">
      <c r="A27" s="37">
        <v>6</v>
      </c>
      <c r="B27" s="38">
        <v>43</v>
      </c>
      <c r="C27" s="39">
        <v>23</v>
      </c>
      <c r="D27" s="39">
        <v>20</v>
      </c>
      <c r="E27" s="40">
        <v>7</v>
      </c>
      <c r="F27" s="40">
        <v>20</v>
      </c>
      <c r="G27" s="41">
        <f>IFERROR(IF([1]!Tabel4[[#This Row],[MAGASINS]]=0,0,+[1]!Tabel4[[#This Row],[Volume]]-[1]!Tabel4[[#This Row],[Realise]]),0)</f>
        <v>0</v>
      </c>
      <c r="H27" s="14" cm="1">
        <f t="array" ref="H27">SUM(IFERROR(VLOOKUP([1]!Tabel4[[#This Row],[04h30]:[18h30]],[1]!Tabel1[[camion]:[Cap]],2,0),0))</f>
        <v>0</v>
      </c>
      <c r="I27" s="42">
        <f>IFERROR(+[1]!Tabel4[[#This Row],[Realise]]/[1]!Tabel4[[#This Row],[Volume]],"-")</f>
        <v>1</v>
      </c>
      <c r="J27" s="39">
        <v>1</v>
      </c>
      <c r="K27" s="13"/>
      <c r="L27" s="14"/>
      <c r="M27" s="14"/>
      <c r="N27" s="14"/>
      <c r="O27" s="14"/>
      <c r="P27" s="14"/>
      <c r="Q27" s="14"/>
      <c r="R27" s="14"/>
      <c r="S27" s="15"/>
      <c r="T27" s="13"/>
      <c r="U27" s="14"/>
      <c r="V27" s="14" t="s">
        <v>50</v>
      </c>
      <c r="W27" s="14"/>
      <c r="X27" s="14"/>
      <c r="Y27" s="16"/>
    </row>
    <row r="28" spans="1:25" ht="16.8" thickTop="1" thickBot="1" x14ac:dyDescent="0.35">
      <c r="A28" s="44">
        <v>6</v>
      </c>
      <c r="B28" s="45">
        <v>45</v>
      </c>
      <c r="C28" s="46">
        <v>12</v>
      </c>
      <c r="D28" s="46">
        <v>18</v>
      </c>
      <c r="E28" s="47">
        <v>7</v>
      </c>
      <c r="F28" s="47">
        <v>18</v>
      </c>
      <c r="G28" s="48">
        <f>IFERROR(IF([1]!Tabel4[[#This Row],[MAGASINS]]=0,0,+[1]!Tabel4[[#This Row],[Volume]]-[1]!Tabel4[[#This Row],[Realise]]),0)</f>
        <v>0</v>
      </c>
      <c r="H28" s="49" cm="1">
        <f t="array" ref="H28">SUM(IFERROR(VLOOKUP([1]!Tabel4[[#This Row],[04h30]:[18h30]],[1]!Tabel1[[camion]:[Cap]],2,0),0))</f>
        <v>0</v>
      </c>
      <c r="I28" s="50">
        <f>IFERROR(+[1]!Tabel4[[#This Row],[Realise]]/[1]!Tabel4[[#This Row],[Volume]],"-")</f>
        <v>1</v>
      </c>
      <c r="J28" s="46">
        <v>1</v>
      </c>
      <c r="K28" s="17"/>
      <c r="L28" s="18"/>
      <c r="M28" s="18"/>
      <c r="N28" s="18"/>
      <c r="O28" s="18"/>
      <c r="P28" s="18"/>
      <c r="Q28" s="18"/>
      <c r="R28" s="18"/>
      <c r="S28" s="19"/>
      <c r="T28" s="17"/>
      <c r="U28" s="14"/>
      <c r="V28" s="14" t="s">
        <v>51</v>
      </c>
      <c r="W28" s="14"/>
      <c r="X28" s="18"/>
      <c r="Y28" s="20"/>
    </row>
    <row r="29" spans="1:25" ht="15" thickTop="1" x14ac:dyDescent="0.3"/>
  </sheetData>
  <conditionalFormatting sqref="K5:Y18 K21:Y28 K19:M20 P19:Y20">
    <cfRule type="expression" dxfId="39" priority="28">
      <formula>ISNUMBER(SEARCH("351",K5))</formula>
    </cfRule>
    <cfRule type="expression" dxfId="38" priority="29">
      <formula>ISNUMBER(SEARCH("802",K5))</formula>
    </cfRule>
    <cfRule type="expression" dxfId="37" priority="30">
      <formula>ISNUMBER(SEARCH("392",K5))</formula>
    </cfRule>
    <cfRule type="expression" dxfId="36" priority="31">
      <formula>ISNUMBER(SEARCH("277",K5))</formula>
    </cfRule>
    <cfRule type="expression" dxfId="35" priority="32">
      <formula>ISNUMBER(SEARCH("379",K5))</formula>
    </cfRule>
    <cfRule type="expression" dxfId="34" priority="33">
      <formula>ISNUMBER(SEARCH("361",K5))</formula>
    </cfRule>
    <cfRule type="expression" dxfId="33" priority="34">
      <formula>ISNUMBER(SEARCH("609",K5))</formula>
    </cfRule>
    <cfRule type="expression" dxfId="32" priority="35">
      <formula>ISNUMBER(SEARCH("715",K5))</formula>
    </cfRule>
    <cfRule type="expression" dxfId="31" priority="36">
      <formula>ISNUMBER(SEARCH("392",K5))</formula>
    </cfRule>
    <cfRule type="expression" dxfId="30" priority="37">
      <formula>ISNUMBER(SEARCH("919",K5))</formula>
    </cfRule>
    <cfRule type="expression" dxfId="29" priority="38">
      <formula>ISNUMBER(SEARCH("225",K5))</formula>
    </cfRule>
  </conditionalFormatting>
  <conditionalFormatting sqref="L10 K11:Y12 K5:Y9 K14:Y18 K21:Y28 K19:M20 P19:Y20">
    <cfRule type="expression" dxfId="28" priority="27">
      <formula>OR(AND(Trie_Par_secteur=0,$L5=OFFSET($L5,1,)),AND(Trie_Par_secteur&gt;0,$G5=OFFSET($G5,1,)))</formula>
    </cfRule>
  </conditionalFormatting>
  <conditionalFormatting sqref="I5:I28">
    <cfRule type="expression" dxfId="27" priority="24">
      <formula>I5&lt;1</formula>
    </cfRule>
  </conditionalFormatting>
  <conditionalFormatting sqref="A5:J28">
    <cfRule type="expression" dxfId="26" priority="23">
      <formula>OR(AND(Trie_Par_secteur=0,$E5=OFFSET($E5,1,)),AND(Trie_Par_secteur&gt;0,$A5=OFFSET($A5,1,)))</formula>
    </cfRule>
  </conditionalFormatting>
  <conditionalFormatting sqref="G5:G28">
    <cfRule type="expression" dxfId="25" priority="22">
      <formula>G5&lt;0</formula>
    </cfRule>
  </conditionalFormatting>
  <conditionalFormatting sqref="C5:C28">
    <cfRule type="top10" dxfId="24" priority="25" bottom="1" rank="1"/>
  </conditionalFormatting>
  <conditionalFormatting sqref="D5:D28"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{BBBC035C-97F8-4FAF-B075-A921CBE08303}</x14:id>
        </ext>
      </extLst>
    </cfRule>
  </conditionalFormatting>
  <conditionalFormatting sqref="L13">
    <cfRule type="expression" dxfId="23" priority="84">
      <formula>OR(AND(Trie_Par_secteur=0,$L13=OFFSET($L13,1,)),AND(Trie_Par_secteur&gt;0,$G10=OFFSET($G10,1,)))</formula>
    </cfRule>
  </conditionalFormatting>
  <conditionalFormatting sqref="M10:Y10 K10 L13">
    <cfRule type="expression" dxfId="22" priority="85">
      <formula>OR(AND(Trie_Par_secteur=0,$L13=OFFSET($L13,1,)),AND(Trie_Par_secteur&gt;0,$G10=OFFSET($G10,1,)))</formula>
    </cfRule>
  </conditionalFormatting>
  <conditionalFormatting sqref="K13:Y13">
    <cfRule type="expression" dxfId="21" priority="86">
      <formula>OR(AND(Trie_Par_secteur=0,#REF!=OFFSET(#REF!,1,)),AND(Trie_Par_secteur&gt;0,$G13=OFFSET($G13,1,)))</formula>
    </cfRule>
  </conditionalFormatting>
  <conditionalFormatting sqref="N12:N13">
    <cfRule type="expression" dxfId="20" priority="20">
      <formula>OR(AND(Trie_Par_secteur=0,$L12=OFFSET($L12,1,)),AND(Trie_Par_secteur&gt;0,$G9=OFFSET($G9,1,)))</formula>
    </cfRule>
  </conditionalFormatting>
  <conditionalFormatting sqref="N12:N13">
    <cfRule type="expression" dxfId="19" priority="21">
      <formula>OR(AND(Trie_Par_secteur=0,$L15=OFFSET($L15,1,)),AND(Trie_Par_secteur&gt;0,$G12=OFFSET($G12,1,)))</formula>
    </cfRule>
  </conditionalFormatting>
  <conditionalFormatting sqref="L13">
    <cfRule type="expression" dxfId="18" priority="18">
      <formula>OR(AND(Trie_Par_secteur=0,$L13=OFFSET($L13,1,)),AND(Trie_Par_secteur&gt;0,$G10=OFFSET($G10,1,)))</formula>
    </cfRule>
  </conditionalFormatting>
  <conditionalFormatting sqref="L13">
    <cfRule type="expression" dxfId="17" priority="19">
      <formula>OR(AND(Trie_Par_secteur=0,$L16=OFFSET($L16,1,)),AND(Trie_Par_secteur&gt;0,$G13=OFFSET($G13,1,)))</formula>
    </cfRule>
  </conditionalFormatting>
  <conditionalFormatting sqref="N15">
    <cfRule type="expression" dxfId="16" priority="17">
      <formula>OR(AND(Trie_Par_secteur=0,#REF!=OFFSET(#REF!,1,)),AND(Trie_Par_secteur&gt;0,$G15=OFFSET($G15,1,)))</formula>
    </cfRule>
  </conditionalFormatting>
  <conditionalFormatting sqref="N15">
    <cfRule type="expression" dxfId="15" priority="15">
      <formula>OR(AND(Trie_Par_secteur=0,$L15=OFFSET($L15,1,)),AND(Trie_Par_secteur&gt;0,$G12=OFFSET($G12,1,)))</formula>
    </cfRule>
  </conditionalFormatting>
  <conditionalFormatting sqref="N15">
    <cfRule type="expression" dxfId="14" priority="16">
      <formula>OR(AND(Trie_Par_secteur=0,$L18=OFFSET($L18,1,)),AND(Trie_Par_secteur&gt;0,$G15=OFFSET($G15,1,)))</formula>
    </cfRule>
  </conditionalFormatting>
  <conditionalFormatting sqref="N12">
    <cfRule type="expression" dxfId="13" priority="14">
      <formula>OR(AND(Trie_Par_secteur=0,#REF!=OFFSET(#REF!,1,)),AND(Trie_Par_secteur&gt;0,$G12=OFFSET($G12,1,)))</formula>
    </cfRule>
  </conditionalFormatting>
  <conditionalFormatting sqref="P24">
    <cfRule type="expression" dxfId="12" priority="13">
      <formula>OR(AND(Trie_Par_secteur=0,#REF!=OFFSET(#REF!,1,)),AND(Trie_Par_secteur&gt;0,$G24=OFFSET($G24,1,)))</formula>
    </cfRule>
  </conditionalFormatting>
  <conditionalFormatting sqref="P24">
    <cfRule type="expression" dxfId="11" priority="11">
      <formula>OR(AND(Trie_Par_secteur=0,$L24=OFFSET($L24,1,)),AND(Trie_Par_secteur&gt;0,$G21=OFFSET($G21,1,)))</formula>
    </cfRule>
  </conditionalFormatting>
  <conditionalFormatting sqref="P24">
    <cfRule type="expression" dxfId="10" priority="12">
      <formula>OR(AND(Trie_Par_secteur=0,$L27=OFFSET($L27,1,)),AND(Trie_Par_secteur&gt;0,$G24=OFFSET($G24,1,)))</formula>
    </cfRule>
  </conditionalFormatting>
  <conditionalFormatting sqref="P25">
    <cfRule type="expression" dxfId="9" priority="10">
      <formula>OR(AND(Trie_Par_secteur=0,#REF!=OFFSET(#REF!,1,)),AND(Trie_Par_secteur&gt;0,$G25=OFFSET($G25,1,)))</formula>
    </cfRule>
  </conditionalFormatting>
  <conditionalFormatting sqref="P25">
    <cfRule type="expression" dxfId="8" priority="8">
      <formula>OR(AND(Trie_Par_secteur=0,$L25=OFFSET($L25,1,)),AND(Trie_Par_secteur&gt;0,$G22=OFFSET($G22,1,)))</formula>
    </cfRule>
  </conditionalFormatting>
  <conditionalFormatting sqref="P25">
    <cfRule type="expression" dxfId="7" priority="9">
      <formula>OR(AND(Trie_Par_secteur=0,$L28=OFFSET($L28,1,)),AND(Trie_Par_secteur&gt;0,$G25=OFFSET($G25,1,)))</formula>
    </cfRule>
  </conditionalFormatting>
  <conditionalFormatting sqref="N8">
    <cfRule type="expression" dxfId="6" priority="7">
      <formula>OR(AND(Trie_Par_secteur=0,#REF!=OFFSET(#REF!,1,)),AND(Trie_Par_secteur&gt;0,$G8=OFFSET($G8,1,)))</formula>
    </cfRule>
  </conditionalFormatting>
  <conditionalFormatting sqref="N8">
    <cfRule type="expression" dxfId="5" priority="5">
      <formula>OR(AND(Trie_Par_secteur=0,$L8=OFFSET($L8,1,)),AND(Trie_Par_secteur&gt;0,$G5=OFFSET($G5,1,)))</formula>
    </cfRule>
  </conditionalFormatting>
  <conditionalFormatting sqref="N8">
    <cfRule type="expression" dxfId="4" priority="6">
      <formula>OR(AND(Trie_Par_secteur=0,$L11=OFFSET($L11,1,)),AND(Trie_Par_secteur&gt;0,$G8=OFFSET($G8,1,)))</formula>
    </cfRule>
  </conditionalFormatting>
  <conditionalFormatting sqref="P10">
    <cfRule type="expression" dxfId="3" priority="4">
      <formula>OR(AND(Trie_Par_secteur=0,$L10=OFFSET($L10,1,)),AND(Trie_Par_secteur&gt;0,$G10=OFFSET($G10,1,)))</formula>
    </cfRule>
  </conditionalFormatting>
  <conditionalFormatting sqref="P10">
    <cfRule type="expression" dxfId="2" priority="3">
      <formula>OR(AND(Trie_Par_secteur=0,#REF!=OFFSET(#REF!,1,)),AND(Trie_Par_secteur&gt;0,$G10=OFFSET($G10,1,)))</formula>
    </cfRule>
  </conditionalFormatting>
  <conditionalFormatting sqref="P10">
    <cfRule type="expression" dxfId="1" priority="1">
      <formula>OR(AND(Trie_Par_secteur=0,$L10=OFFSET($L10,1,)),AND(Trie_Par_secteur&gt;0,$G7=OFFSET($G7,1,)))</formula>
    </cfRule>
  </conditionalFormatting>
  <conditionalFormatting sqref="P10">
    <cfRule type="expression" dxfId="0" priority="2">
      <formula>OR(AND(Trie_Par_secteur=0,$L13=OFFSET($L13,1,)),AND(Trie_Par_secteur&gt;0,$G10=OFFSET($G10,1,)))</formula>
    </cfRule>
  </conditionalFormatting>
  <dataValidations count="1">
    <dataValidation type="list" allowBlank="1" showInputMessage="1" showErrorMessage="1" sqref="C5:C28" xr:uid="{C1E452FF-FADF-43B5-84E0-918F8C8F0419}">
      <formula1>$C$6:$C$17</formula1>
    </dataValidation>
  </dataValidation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BBC035C-97F8-4FAF-B075-A921CBE0830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</dc:creator>
  <cp:lastModifiedBy>Patrick M</cp:lastModifiedBy>
  <dcterms:created xsi:type="dcterms:W3CDTF">2026-05-05T21:16:56Z</dcterms:created>
  <dcterms:modified xsi:type="dcterms:W3CDTF">2026-05-05T22:20:06Z</dcterms:modified>
</cp:coreProperties>
</file>