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84" windowWidth="5700" windowHeight="3192" firstSheet="3" activeTab="7"/>
  </bookViews>
  <sheets>
    <sheet name="Liste des clients" sheetId="3" r:id="rId1"/>
    <sheet name="Liste des chauffeurs" sheetId="2" r:id="rId2"/>
    <sheet name="liste des camion" sheetId="1" r:id="rId3"/>
    <sheet name="Type de marchandise" sheetId="18" r:id="rId4"/>
    <sheet name="affectation" sheetId="5" r:id="rId5"/>
    <sheet name=" livraison" sheetId="6" r:id="rId6"/>
    <sheet name="Destination &amp; Tari" sheetId="10" r:id="rId7"/>
    <sheet name="Facturation" sheetId="19" r:id="rId8"/>
  </sheets>
  <definedNames>
    <definedName name="_xlnm._FilterDatabase" localSheetId="5" hidden="1">' livraison'!$P$1:$P$616</definedName>
    <definedName name="_xlnm._FilterDatabase" localSheetId="4" hidden="1">affectation!$A$1:$N$5</definedName>
    <definedName name="_xlnm._FilterDatabase" localSheetId="6" hidden="1">'Destination &amp; Tari'!$A$1:$K$48</definedName>
    <definedName name="_xlnm._FilterDatabase" localSheetId="0" hidden="1">'Liste des clients'!$A$1:$H$48</definedName>
    <definedName name="capaciter">'liste des camion'!#REF!</definedName>
    <definedName name="destinations">'Destination &amp; Tari'!$A$3:$B$48</definedName>
    <definedName name="listeBL">' livraison'!$B$2:$B$1290</definedName>
    <definedName name="listecamions">'liste des camion'!$B$2:$B$4</definedName>
    <definedName name="Listeclients">'Liste des clients'!$A$2:$H$48</definedName>
    <definedName name="livraison">' livraison'!$A$2:$O$5332</definedName>
    <definedName name="nfacture">' livraison'!$P:$P</definedName>
    <definedName name="nomchauff">'Liste des chauffeurs'!$A$2:$A$3</definedName>
    <definedName name="Nomclients">'Liste des clients'!$A$2:$A$48</definedName>
    <definedName name="tarif15">'Destination &amp; Tari'!$A$3:$H$48</definedName>
    <definedName name="tarif25">'Destination &amp; Tari'!$A$3:$K$48</definedName>
    <definedName name="typemarchandise">'Type de marchandise'!$A$2:$A$3</definedName>
  </definedNames>
  <calcPr calcId="125725"/>
</workbook>
</file>

<file path=xl/calcChain.xml><?xml version="1.0" encoding="utf-8"?>
<calcChain xmlns="http://schemas.openxmlformats.org/spreadsheetml/2006/main">
  <c r="C28" i="19"/>
  <c r="C35"/>
  <c r="C34"/>
  <c r="C33"/>
  <c r="C29"/>
  <c r="C27"/>
  <c r="C26"/>
  <c r="C32"/>
  <c r="C20"/>
  <c r="C23"/>
  <c r="C22"/>
  <c r="C21"/>
  <c r="C10"/>
  <c r="C12" s="1"/>
  <c r="F10"/>
  <c r="C9"/>
  <c r="D3" i="5"/>
  <c r="D4"/>
  <c r="D2"/>
  <c r="G5"/>
  <c r="H4"/>
  <c r="G4"/>
  <c r="H2"/>
  <c r="D4" i="3"/>
  <c r="D5"/>
  <c r="D6" s="1"/>
  <c r="D7" s="1"/>
  <c r="D8" s="1"/>
  <c r="D9" s="1"/>
  <c r="D10" s="1"/>
  <c r="D11" s="1"/>
  <c r="D12" s="1"/>
  <c r="D3"/>
  <c r="G2" i="5"/>
  <c r="K3" i="6"/>
  <c r="C30" i="19" s="1"/>
  <c r="K4" i="6"/>
  <c r="C36" i="19" s="1"/>
  <c r="K5" i="6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L3"/>
  <c r="M3" s="1"/>
  <c r="L4"/>
  <c r="N4" s="1"/>
  <c r="D32" i="19" s="1"/>
  <c r="F32" s="1"/>
  <c r="L5" i="6"/>
  <c r="N5" s="1"/>
  <c r="L6"/>
  <c r="M6" s="1"/>
  <c r="L7"/>
  <c r="M7" s="1"/>
  <c r="N7" s="1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2"/>
  <c r="N2" s="1"/>
  <c r="D20" i="19" s="1"/>
  <c r="F20" s="1"/>
  <c r="C41" s="1"/>
  <c r="D41" s="1"/>
  <c r="E41" s="1"/>
  <c r="K2" i="6"/>
  <c r="C24" i="19" s="1"/>
  <c r="N123" i="6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K40" i="10"/>
  <c r="K41"/>
  <c r="K42"/>
  <c r="H40"/>
  <c r="H41"/>
  <c r="H42"/>
  <c r="H43"/>
  <c r="H44"/>
  <c r="H45"/>
  <c r="G40"/>
  <c r="G41"/>
  <c r="G42"/>
  <c r="E40"/>
  <c r="E41"/>
  <c r="E42"/>
  <c r="D40"/>
  <c r="D41"/>
  <c r="D42"/>
  <c r="G4"/>
  <c r="H4" s="1"/>
  <c r="G5"/>
  <c r="G6"/>
  <c r="G7"/>
  <c r="G8"/>
  <c r="H8" s="1"/>
  <c r="G9"/>
  <c r="G10"/>
  <c r="G11"/>
  <c r="G12"/>
  <c r="H12" s="1"/>
  <c r="G14"/>
  <c r="G15"/>
  <c r="G16"/>
  <c r="H16" s="1"/>
  <c r="G17"/>
  <c r="H17" s="1"/>
  <c r="G18"/>
  <c r="G19"/>
  <c r="G20"/>
  <c r="H20" s="1"/>
  <c r="G21"/>
  <c r="H21" s="1"/>
  <c r="G22"/>
  <c r="G23"/>
  <c r="G24"/>
  <c r="H24" s="1"/>
  <c r="G25"/>
  <c r="H25" s="1"/>
  <c r="G26"/>
  <c r="G27"/>
  <c r="G28"/>
  <c r="H28" s="1"/>
  <c r="G29"/>
  <c r="H29" s="1"/>
  <c r="G30"/>
  <c r="G31"/>
  <c r="G32"/>
  <c r="H32" s="1"/>
  <c r="G33"/>
  <c r="H33" s="1"/>
  <c r="G34"/>
  <c r="G35"/>
  <c r="G36"/>
  <c r="H36" s="1"/>
  <c r="G37"/>
  <c r="G38"/>
  <c r="G39"/>
  <c r="G43"/>
  <c r="G44"/>
  <c r="G45"/>
  <c r="G46"/>
  <c r="G47"/>
  <c r="G48"/>
  <c r="H48" s="1"/>
  <c r="H23"/>
  <c r="H37"/>
  <c r="H39"/>
  <c r="H38"/>
  <c r="J32"/>
  <c r="J33"/>
  <c r="J34"/>
  <c r="J35"/>
  <c r="K35" s="1"/>
  <c r="J36"/>
  <c r="K36" s="1"/>
  <c r="J37"/>
  <c r="J38"/>
  <c r="J39"/>
  <c r="J40"/>
  <c r="J41"/>
  <c r="J42"/>
  <c r="J43"/>
  <c r="K43" s="1"/>
  <c r="J44"/>
  <c r="J45"/>
  <c r="J46"/>
  <c r="J47"/>
  <c r="K47" s="1"/>
  <c r="J48"/>
  <c r="K48" s="1"/>
  <c r="H5"/>
  <c r="H6"/>
  <c r="H7"/>
  <c r="H9"/>
  <c r="H10"/>
  <c r="H11"/>
  <c r="H14"/>
  <c r="H15"/>
  <c r="H18"/>
  <c r="H19"/>
  <c r="H22"/>
  <c r="H26"/>
  <c r="H27"/>
  <c r="H30"/>
  <c r="H31"/>
  <c r="M8" i="6"/>
  <c r="N8" s="1"/>
  <c r="M9"/>
  <c r="N9" s="1"/>
  <c r="M10"/>
  <c r="N10" s="1"/>
  <c r="M11"/>
  <c r="N11" s="1"/>
  <c r="M12"/>
  <c r="N12" s="1"/>
  <c r="M13"/>
  <c r="N13" s="1"/>
  <c r="M14"/>
  <c r="N14" s="1"/>
  <c r="M15"/>
  <c r="N15" s="1"/>
  <c r="M16"/>
  <c r="N16" s="1"/>
  <c r="M17"/>
  <c r="N17" s="1"/>
  <c r="M18"/>
  <c r="N18" s="1"/>
  <c r="M19"/>
  <c r="N19" s="1"/>
  <c r="M20"/>
  <c r="N20" s="1"/>
  <c r="M21"/>
  <c r="N21" s="1"/>
  <c r="M22"/>
  <c r="N22" s="1"/>
  <c r="M23"/>
  <c r="N23" s="1"/>
  <c r="M24"/>
  <c r="N24" s="1"/>
  <c r="M25"/>
  <c r="N25" s="1"/>
  <c r="M26"/>
  <c r="N26" s="1"/>
  <c r="M27"/>
  <c r="N27" s="1"/>
  <c r="M28"/>
  <c r="N28" s="1"/>
  <c r="M29"/>
  <c r="N29" s="1"/>
  <c r="M30"/>
  <c r="N30" s="1"/>
  <c r="M31"/>
  <c r="N31" s="1"/>
  <c r="M32"/>
  <c r="N32" s="1"/>
  <c r="M33"/>
  <c r="N33" s="1"/>
  <c r="M34"/>
  <c r="N34" s="1"/>
  <c r="M35"/>
  <c r="N35" s="1"/>
  <c r="M36"/>
  <c r="N36" s="1"/>
  <c r="M37"/>
  <c r="N37" s="1"/>
  <c r="M38"/>
  <c r="N38" s="1"/>
  <c r="M39"/>
  <c r="N39" s="1"/>
  <c r="M40"/>
  <c r="N40" s="1"/>
  <c r="M41"/>
  <c r="N41" s="1"/>
  <c r="M42"/>
  <c r="N42" s="1"/>
  <c r="M43"/>
  <c r="N43" s="1"/>
  <c r="M44"/>
  <c r="N44" s="1"/>
  <c r="M45"/>
  <c r="N45" s="1"/>
  <c r="M46"/>
  <c r="N46" s="1"/>
  <c r="M47"/>
  <c r="N47" s="1"/>
  <c r="M48"/>
  <c r="N48" s="1"/>
  <c r="M49"/>
  <c r="N49" s="1"/>
  <c r="M50"/>
  <c r="N50" s="1"/>
  <c r="M51"/>
  <c r="N51" s="1"/>
  <c r="M52"/>
  <c r="N52" s="1"/>
  <c r="M53"/>
  <c r="N53" s="1"/>
  <c r="M54"/>
  <c r="N54" s="1"/>
  <c r="M55"/>
  <c r="N55" s="1"/>
  <c r="M56"/>
  <c r="N56" s="1"/>
  <c r="M57"/>
  <c r="N57" s="1"/>
  <c r="M58"/>
  <c r="N58" s="1"/>
  <c r="M59"/>
  <c r="N59" s="1"/>
  <c r="M60"/>
  <c r="N60" s="1"/>
  <c r="M61"/>
  <c r="N61" s="1"/>
  <c r="M62"/>
  <c r="N62" s="1"/>
  <c r="M63"/>
  <c r="N63" s="1"/>
  <c r="M64"/>
  <c r="N64" s="1"/>
  <c r="M65"/>
  <c r="N65" s="1"/>
  <c r="M66"/>
  <c r="N66" s="1"/>
  <c r="M67"/>
  <c r="N67" s="1"/>
  <c r="M68"/>
  <c r="N68" s="1"/>
  <c r="M69"/>
  <c r="N69" s="1"/>
  <c r="M70"/>
  <c r="N70" s="1"/>
  <c r="M71"/>
  <c r="N71" s="1"/>
  <c r="M72"/>
  <c r="N72" s="1"/>
  <c r="M73"/>
  <c r="N73" s="1"/>
  <c r="M74"/>
  <c r="N74" s="1"/>
  <c r="M75"/>
  <c r="N75" s="1"/>
  <c r="M76"/>
  <c r="N76" s="1"/>
  <c r="M77"/>
  <c r="N77" s="1"/>
  <c r="M78"/>
  <c r="N78" s="1"/>
  <c r="M79"/>
  <c r="N79" s="1"/>
  <c r="M80"/>
  <c r="N80" s="1"/>
  <c r="M81"/>
  <c r="N81" s="1"/>
  <c r="M82"/>
  <c r="N82" s="1"/>
  <c r="M83"/>
  <c r="N83" s="1"/>
  <c r="M84"/>
  <c r="N84" s="1"/>
  <c r="M85"/>
  <c r="N85" s="1"/>
  <c r="M86"/>
  <c r="N86" s="1"/>
  <c r="M87"/>
  <c r="N87" s="1"/>
  <c r="M88"/>
  <c r="N88" s="1"/>
  <c r="M89"/>
  <c r="N89" s="1"/>
  <c r="M90"/>
  <c r="N90" s="1"/>
  <c r="M91"/>
  <c r="N91" s="1"/>
  <c r="M92"/>
  <c r="N92" s="1"/>
  <c r="M93"/>
  <c r="N93" s="1"/>
  <c r="M94"/>
  <c r="N94" s="1"/>
  <c r="M95"/>
  <c r="N95" s="1"/>
  <c r="M96"/>
  <c r="N96" s="1"/>
  <c r="M97"/>
  <c r="N97" s="1"/>
  <c r="M98"/>
  <c r="N98" s="1"/>
  <c r="M99"/>
  <c r="N99" s="1"/>
  <c r="M100"/>
  <c r="N100" s="1"/>
  <c r="M101"/>
  <c r="N101" s="1"/>
  <c r="M102"/>
  <c r="N102" s="1"/>
  <c r="M103"/>
  <c r="N103" s="1"/>
  <c r="M104"/>
  <c r="N104" s="1"/>
  <c r="M105"/>
  <c r="N105" s="1"/>
  <c r="M106"/>
  <c r="N106" s="1"/>
  <c r="M107"/>
  <c r="N107" s="1"/>
  <c r="M108"/>
  <c r="N108" s="1"/>
  <c r="M109"/>
  <c r="N109" s="1"/>
  <c r="M110"/>
  <c r="N110" s="1"/>
  <c r="M111"/>
  <c r="N111" s="1"/>
  <c r="M112"/>
  <c r="N112" s="1"/>
  <c r="M113"/>
  <c r="N113" s="1"/>
  <c r="M114"/>
  <c r="N114" s="1"/>
  <c r="M115"/>
  <c r="N115" s="1"/>
  <c r="M116"/>
  <c r="N116" s="1"/>
  <c r="M117"/>
  <c r="N117" s="1"/>
  <c r="M118"/>
  <c r="N118" s="1"/>
  <c r="M119"/>
  <c r="N119" s="1"/>
  <c r="M120"/>
  <c r="N120" s="1"/>
  <c r="M121"/>
  <c r="N121" s="1"/>
  <c r="M122"/>
  <c r="N122" s="1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B40" i="10"/>
  <c r="G2" i="6"/>
  <c r="K4" i="10"/>
  <c r="K7"/>
  <c r="K8"/>
  <c r="K9"/>
  <c r="K10"/>
  <c r="K11"/>
  <c r="K12"/>
  <c r="K13"/>
  <c r="K14"/>
  <c r="K15"/>
  <c r="K16"/>
  <c r="K17"/>
  <c r="K18"/>
  <c r="K20"/>
  <c r="K21"/>
  <c r="K22"/>
  <c r="K23"/>
  <c r="K24"/>
  <c r="K25"/>
  <c r="K27"/>
  <c r="K29"/>
  <c r="K31"/>
  <c r="K32"/>
  <c r="K33"/>
  <c r="K34"/>
  <c r="K39"/>
  <c r="K44"/>
  <c r="K45"/>
  <c r="K46"/>
  <c r="K3"/>
  <c r="E48"/>
  <c r="D4"/>
  <c r="D5"/>
  <c r="E5" s="1"/>
  <c r="D6"/>
  <c r="E6" s="1"/>
  <c r="D7"/>
  <c r="D8"/>
  <c r="D9"/>
  <c r="E9" s="1"/>
  <c r="D10"/>
  <c r="E10" s="1"/>
  <c r="D11"/>
  <c r="D12"/>
  <c r="D14"/>
  <c r="D15"/>
  <c r="D16"/>
  <c r="D17"/>
  <c r="E17" s="1"/>
  <c r="D18"/>
  <c r="D19"/>
  <c r="E19" s="1"/>
  <c r="D20"/>
  <c r="E20" s="1"/>
  <c r="D21"/>
  <c r="E21" s="1"/>
  <c r="D22"/>
  <c r="D23"/>
  <c r="D24"/>
  <c r="D25"/>
  <c r="E25" s="1"/>
  <c r="D26"/>
  <c r="D27"/>
  <c r="D28"/>
  <c r="E28" s="1"/>
  <c r="D29"/>
  <c r="E29" s="1"/>
  <c r="D30"/>
  <c r="D31"/>
  <c r="D32"/>
  <c r="D33"/>
  <c r="E33" s="1"/>
  <c r="D34"/>
  <c r="D35"/>
  <c r="E35" s="1"/>
  <c r="D36"/>
  <c r="D37"/>
  <c r="E37" s="1"/>
  <c r="D38"/>
  <c r="D39"/>
  <c r="D43"/>
  <c r="D44"/>
  <c r="D45"/>
  <c r="D46"/>
  <c r="E46" s="1"/>
  <c r="D47"/>
  <c r="E4"/>
  <c r="E7"/>
  <c r="E8"/>
  <c r="E11"/>
  <c r="E12"/>
  <c r="E14"/>
  <c r="E15"/>
  <c r="E16"/>
  <c r="E18"/>
  <c r="E22"/>
  <c r="E23"/>
  <c r="E24"/>
  <c r="E26"/>
  <c r="E27"/>
  <c r="E30"/>
  <c r="E31"/>
  <c r="E32"/>
  <c r="E34"/>
  <c r="E36"/>
  <c r="E38"/>
  <c r="E39"/>
  <c r="E43"/>
  <c r="E44"/>
  <c r="E45"/>
  <c r="E47"/>
  <c r="J12"/>
  <c r="J13"/>
  <c r="J14"/>
  <c r="J15"/>
  <c r="J16"/>
  <c r="J17"/>
  <c r="J18"/>
  <c r="J19"/>
  <c r="K19" s="1"/>
  <c r="J20"/>
  <c r="J21"/>
  <c r="J22"/>
  <c r="J23"/>
  <c r="J24"/>
  <c r="J25"/>
  <c r="J26"/>
  <c r="K26" s="1"/>
  <c r="J27"/>
  <c r="J28"/>
  <c r="K28" s="1"/>
  <c r="J29"/>
  <c r="J30"/>
  <c r="K30" s="1"/>
  <c r="J31"/>
  <c r="K37"/>
  <c r="K38"/>
  <c r="J4"/>
  <c r="J5"/>
  <c r="K5" s="1"/>
  <c r="J6"/>
  <c r="K6" s="1"/>
  <c r="J7"/>
  <c r="J8"/>
  <c r="J9"/>
  <c r="J10"/>
  <c r="J11"/>
  <c r="J3"/>
  <c r="D3"/>
  <c r="E3" s="1"/>
  <c r="H34"/>
  <c r="H46"/>
  <c r="H47"/>
  <c r="G3"/>
  <c r="H3"/>
  <c r="J2"/>
  <c r="K2"/>
  <c r="I2"/>
  <c r="G2"/>
  <c r="H2"/>
  <c r="F2"/>
  <c r="C25" i="19" l="1"/>
  <c r="C31"/>
  <c r="C37"/>
  <c r="C11"/>
  <c r="N3" i="6"/>
  <c r="D26" i="19" s="1"/>
  <c r="F26" s="1"/>
  <c r="M5" i="6"/>
  <c r="N6"/>
  <c r="H35" i="10"/>
  <c r="M4" i="6"/>
  <c r="M2"/>
</calcChain>
</file>

<file path=xl/sharedStrings.xml><?xml version="1.0" encoding="utf-8"?>
<sst xmlns="http://schemas.openxmlformats.org/spreadsheetml/2006/main" count="264" uniqueCount="195">
  <si>
    <t xml:space="preserve">Email </t>
  </si>
  <si>
    <t>Nom du responsable</t>
  </si>
  <si>
    <t>Telephone</t>
  </si>
  <si>
    <t>Casablanca</t>
  </si>
  <si>
    <t>Bouskoura</t>
  </si>
  <si>
    <t xml:space="preserve">Nom </t>
  </si>
  <si>
    <t xml:space="preserve">Prenom </t>
  </si>
  <si>
    <t>Date de naissance</t>
  </si>
  <si>
    <t>Lieux de naissance</t>
  </si>
  <si>
    <t>Adresse</t>
  </si>
  <si>
    <t>Date entrée</t>
  </si>
  <si>
    <t>N permis de conduire</t>
  </si>
  <si>
    <t>delivree le</t>
  </si>
  <si>
    <t>Brahim</t>
  </si>
  <si>
    <t>Jamal</t>
  </si>
  <si>
    <t xml:space="preserve">12, rue du douar </t>
  </si>
  <si>
    <t>12, rue des angenivier</t>
  </si>
  <si>
    <t>66687479r</t>
  </si>
  <si>
    <t>7889294rt</t>
  </si>
  <si>
    <t>0663400313</t>
  </si>
  <si>
    <t>0658535129</t>
  </si>
  <si>
    <t>Numero ass</t>
  </si>
  <si>
    <t>Date effet</t>
  </si>
  <si>
    <t>Date expiration</t>
  </si>
  <si>
    <t>Exp control tech</t>
  </si>
  <si>
    <t>Matricule</t>
  </si>
  <si>
    <t>123-d-6</t>
  </si>
  <si>
    <t>2232-d-6</t>
  </si>
  <si>
    <t>1132d-11</t>
  </si>
  <si>
    <t>Date</t>
  </si>
  <si>
    <t>Camion</t>
  </si>
  <si>
    <t>Type de marchandise</t>
  </si>
  <si>
    <t xml:space="preserve">Depart </t>
  </si>
  <si>
    <t>d00001</t>
  </si>
  <si>
    <t>12342hr</t>
  </si>
  <si>
    <t>Chauffeur</t>
  </si>
  <si>
    <t>Status</t>
  </si>
  <si>
    <t>bourich</t>
  </si>
  <si>
    <t>mhamed</t>
  </si>
  <si>
    <t>Agadir</t>
  </si>
  <si>
    <t xml:space="preserve">Berrechid </t>
  </si>
  <si>
    <t>CHEFCHAOUEN</t>
  </si>
  <si>
    <t>MEKNES</t>
  </si>
  <si>
    <t>NADOR</t>
  </si>
  <si>
    <t>OUARZAZATE</t>
  </si>
  <si>
    <t>SAFI</t>
  </si>
  <si>
    <t>TAN-TAN</t>
  </si>
  <si>
    <t>TAZA</t>
  </si>
  <si>
    <t>TETOUAN</t>
  </si>
  <si>
    <t>casaport</t>
  </si>
  <si>
    <t xml:space="preserve">Mohamedia </t>
  </si>
  <si>
    <t>El jadida</t>
  </si>
  <si>
    <t>Kenitra</t>
  </si>
  <si>
    <t>Fes</t>
  </si>
  <si>
    <t>Tanger</t>
  </si>
  <si>
    <t>Oujda</t>
  </si>
  <si>
    <t>AL Hoceima</t>
  </si>
  <si>
    <t>Azilal</t>
  </si>
  <si>
    <t>Destination</t>
  </si>
  <si>
    <t>Errachidia</t>
  </si>
  <si>
    <t>Essaouira</t>
  </si>
  <si>
    <t>Khouribga</t>
  </si>
  <si>
    <t>Laayoun</t>
  </si>
  <si>
    <t xml:space="preserve">Marrakech </t>
  </si>
  <si>
    <t>Bouznika</t>
  </si>
  <si>
    <t>Taux de tva</t>
  </si>
  <si>
    <t>TVA</t>
  </si>
  <si>
    <t>Nombre de kilometre</t>
  </si>
  <si>
    <t>a facturer</t>
  </si>
  <si>
    <t xml:space="preserve">Destination </t>
  </si>
  <si>
    <t>5 tonnes</t>
  </si>
  <si>
    <t>15 tonnes</t>
  </si>
  <si>
    <t>25 tonnes</t>
  </si>
  <si>
    <t>Prix H.T</t>
  </si>
  <si>
    <t>TTC</t>
  </si>
  <si>
    <t xml:space="preserve">Numero de facture </t>
  </si>
  <si>
    <t>f00001</t>
  </si>
  <si>
    <t>sidi hajaj</t>
  </si>
  <si>
    <t>Rabat/sale</t>
  </si>
  <si>
    <t>-</t>
  </si>
  <si>
    <t>Capaciter</t>
  </si>
  <si>
    <t>d00002</t>
  </si>
  <si>
    <t>12344hr</t>
  </si>
  <si>
    <t>d00003</t>
  </si>
  <si>
    <t>12345hr</t>
  </si>
  <si>
    <t>Facture n°</t>
  </si>
  <si>
    <t>Numéro client</t>
  </si>
  <si>
    <t>Nom</t>
  </si>
  <si>
    <t>Type</t>
  </si>
  <si>
    <t>Entreprise</t>
  </si>
  <si>
    <t>DESIGNATION</t>
  </si>
  <si>
    <t>P.U. (H.T)</t>
  </si>
  <si>
    <t>QUANTITE</t>
  </si>
  <si>
    <t>MONTANT  (H.T)</t>
  </si>
  <si>
    <t>Province</t>
  </si>
  <si>
    <t xml:space="preserve"> Ouled saleh</t>
  </si>
  <si>
    <t>Mediouna</t>
  </si>
  <si>
    <t>Berrechid</t>
  </si>
  <si>
    <t>Ain sebaa</t>
  </si>
  <si>
    <t>Ain harrouda</t>
  </si>
  <si>
    <t>Artenius</t>
  </si>
  <si>
    <t>S,Bernoussi</t>
  </si>
  <si>
    <t>C,M,B,</t>
  </si>
  <si>
    <t>Tit mellil</t>
  </si>
  <si>
    <t xml:space="preserve">Enov plast  </t>
  </si>
  <si>
    <t>Lissasfa</t>
  </si>
  <si>
    <t>Ain atiq</t>
  </si>
  <si>
    <t>6po,industrie</t>
  </si>
  <si>
    <t>Sbitte</t>
  </si>
  <si>
    <t>A,D, PLAST</t>
  </si>
  <si>
    <t>Rt Mediouna</t>
  </si>
  <si>
    <t>H,Mohamadi</t>
  </si>
  <si>
    <t>Azbane</t>
  </si>
  <si>
    <t>Attaghlif</t>
  </si>
  <si>
    <t>had soualem</t>
  </si>
  <si>
    <t>China plast</t>
  </si>
  <si>
    <t>contact unio</t>
  </si>
  <si>
    <t>Mly Rachid</t>
  </si>
  <si>
    <t>Aymane tube</t>
  </si>
  <si>
    <t>Maarif</t>
  </si>
  <si>
    <t>Inara</t>
  </si>
  <si>
    <t>Ouled saleh</t>
  </si>
  <si>
    <t>settat</t>
  </si>
  <si>
    <t>Client emeteur</t>
  </si>
  <si>
    <t>Client recepteur</t>
  </si>
  <si>
    <t>km a parc</t>
  </si>
  <si>
    <t>PET AP0076</t>
  </si>
  <si>
    <t>LINEAIRE LDPE REF M500026</t>
  </si>
  <si>
    <t>Km au depart</t>
  </si>
  <si>
    <t>Km arriver</t>
  </si>
  <si>
    <t>d00004</t>
  </si>
  <si>
    <t>ok</t>
  </si>
  <si>
    <t>NB T</t>
  </si>
  <si>
    <t>Nb C</t>
  </si>
  <si>
    <t>N  client</t>
  </si>
  <si>
    <t>C1001</t>
  </si>
  <si>
    <t>C1002</t>
  </si>
  <si>
    <t>C1006</t>
  </si>
  <si>
    <t>C1013</t>
  </si>
  <si>
    <t>C1020</t>
  </si>
  <si>
    <t>C1023</t>
  </si>
  <si>
    <t>C1027</t>
  </si>
  <si>
    <t>C1032</t>
  </si>
  <si>
    <t>C1037</t>
  </si>
  <si>
    <t>C1041</t>
  </si>
  <si>
    <t>C1045</t>
  </si>
  <si>
    <t>Ctc maroc</t>
  </si>
  <si>
    <t>a Recuperer</t>
  </si>
  <si>
    <t>Marchandise</t>
  </si>
  <si>
    <t>Client</t>
  </si>
  <si>
    <t>N BL</t>
  </si>
  <si>
    <t>Date BL</t>
  </si>
  <si>
    <t>f00003</t>
  </si>
  <si>
    <t>Exp vignette</t>
  </si>
  <si>
    <t>Nom client</t>
  </si>
  <si>
    <t>sale</t>
  </si>
  <si>
    <t>12365hf</t>
  </si>
  <si>
    <t xml:space="preserve">a factuer </t>
  </si>
  <si>
    <t>d00005</t>
  </si>
  <si>
    <t>1288994hf</t>
  </si>
  <si>
    <t>N mission</t>
  </si>
  <si>
    <t>Etat BL</t>
  </si>
  <si>
    <t>Depart</t>
  </si>
  <si>
    <t>Arriver</t>
  </si>
  <si>
    <t>Prix  HT</t>
  </si>
  <si>
    <t>Mounjim</t>
  </si>
  <si>
    <t>Karin</t>
  </si>
  <si>
    <t>casablanca</t>
  </si>
  <si>
    <t>CNSS</t>
  </si>
  <si>
    <t>13,rue de la croix</t>
  </si>
  <si>
    <t>0652882843</t>
  </si>
  <si>
    <t>plein</t>
  </si>
  <si>
    <t>Objectif</t>
  </si>
  <si>
    <t>Nombre de litre</t>
  </si>
  <si>
    <t>consomation</t>
  </si>
  <si>
    <t>l/100</t>
  </si>
  <si>
    <t>Date de livraison</t>
  </si>
  <si>
    <t>Type de client</t>
  </si>
  <si>
    <t>7388385ut</t>
  </si>
  <si>
    <t>Observation</t>
  </si>
  <si>
    <t>Nom camion</t>
  </si>
  <si>
    <t>Daf123-d-6</t>
  </si>
  <si>
    <t>Daf2232-d-6</t>
  </si>
  <si>
    <t>Isuzu1132d-11</t>
  </si>
  <si>
    <t>km parcourue</t>
  </si>
  <si>
    <t>Type de camion</t>
  </si>
  <si>
    <t>liste BL</t>
  </si>
  <si>
    <t>Caracteristique</t>
  </si>
  <si>
    <t>capaciter palette</t>
  </si>
  <si>
    <t>d00006</t>
  </si>
  <si>
    <t>8458395jrf</t>
  </si>
  <si>
    <t>f00002</t>
  </si>
  <si>
    <t>Total facture H.T</t>
  </si>
  <si>
    <t>Total Facture TTC</t>
  </si>
  <si>
    <t>T.V.A 19.6%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</si>
</sst>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MAD]\ #,##0.00;\-[$MAD]\ #,##0.00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21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9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3" fillId="0" borderId="0" xfId="1"/>
    <xf numFmtId="0" fontId="3" fillId="0" borderId="1" xfId="1" applyBorder="1" applyAlignment="1">
      <alignment horizontal="center"/>
    </xf>
    <xf numFmtId="0" fontId="3" fillId="0" borderId="0" xfId="1" applyFill="1" applyBorder="1"/>
    <xf numFmtId="0" fontId="4" fillId="3" borderId="1" xfId="1" applyFont="1" applyFill="1" applyBorder="1"/>
    <xf numFmtId="0" fontId="0" fillId="0" borderId="0" xfId="0"/>
    <xf numFmtId="0" fontId="0" fillId="0" borderId="0" xfId="0" applyFont="1"/>
    <xf numFmtId="0" fontId="0" fillId="0" borderId="0" xfId="0" applyFill="1" applyBorder="1" applyAlignment="1">
      <alignment horizontal="center"/>
    </xf>
    <xf numFmtId="0" fontId="9" fillId="0" borderId="0" xfId="0" applyFont="1" applyAlignment="1"/>
    <xf numFmtId="0" fontId="0" fillId="0" borderId="0" xfId="0" applyBorder="1" applyAlignment="1">
      <alignment horizontal="center"/>
    </xf>
    <xf numFmtId="0" fontId="3" fillId="0" borderId="1" xfId="1" applyBorder="1" applyAlignment="1"/>
    <xf numFmtId="0" fontId="3" fillId="0" borderId="1" xfId="1" applyFill="1" applyBorder="1" applyAlignment="1"/>
    <xf numFmtId="0" fontId="0" fillId="0" borderId="0" xfId="0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4" borderId="0" xfId="0" applyFont="1" applyFill="1" applyBorder="1" applyAlignment="1">
      <alignment horizontal="left"/>
    </xf>
    <xf numFmtId="0" fontId="3" fillId="4" borderId="0" xfId="1" applyFont="1" applyFill="1" applyBorder="1" applyAlignment="1"/>
    <xf numFmtId="0" fontId="0" fillId="4" borderId="0" xfId="0" applyFont="1" applyFill="1" applyBorder="1"/>
    <xf numFmtId="14" fontId="0" fillId="0" borderId="0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2" borderId="1" xfId="0" applyFont="1" applyFill="1" applyBorder="1" applyAlignment="1"/>
    <xf numFmtId="0" fontId="0" fillId="0" borderId="1" xfId="0" applyBorder="1"/>
    <xf numFmtId="0" fontId="0" fillId="0" borderId="1" xfId="0" applyBorder="1" applyAlignment="1">
      <alignment horizontal="left"/>
    </xf>
    <xf numFmtId="0" fontId="1" fillId="2" borderId="5" xfId="0" applyFont="1" applyFill="1" applyBorder="1" applyAlignment="1">
      <alignment horizontal="center"/>
    </xf>
    <xf numFmtId="0" fontId="0" fillId="0" borderId="5" xfId="0" applyBorder="1"/>
    <xf numFmtId="0" fontId="0" fillId="0" borderId="5" xfId="0" applyFill="1" applyBorder="1"/>
    <xf numFmtId="0" fontId="8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7" fillId="0" borderId="1" xfId="1" applyNumberFormat="1" applyFont="1" applyFill="1" applyBorder="1" applyAlignment="1" applyProtection="1">
      <alignment horizontal="center"/>
    </xf>
    <xf numFmtId="0" fontId="7" fillId="0" borderId="1" xfId="0" applyFont="1" applyFill="1" applyBorder="1" applyAlignment="1">
      <alignment horizontal="center"/>
    </xf>
    <xf numFmtId="0" fontId="9" fillId="0" borderId="1" xfId="1" applyFont="1" applyFill="1" applyBorder="1" applyAlignment="1"/>
    <xf numFmtId="0" fontId="3" fillId="0" borderId="0" xfId="1" applyBorder="1" applyAlignment="1">
      <alignment horizontal="center"/>
    </xf>
    <xf numFmtId="0" fontId="11" fillId="2" borderId="1" xfId="0" applyFont="1" applyFill="1" applyBorder="1" applyAlignment="1">
      <alignment horizontal="left"/>
    </xf>
    <xf numFmtId="0" fontId="3" fillId="0" borderId="1" xfId="1" applyBorder="1" applyAlignment="1">
      <alignment horizontal="left"/>
    </xf>
    <xf numFmtId="0" fontId="3" fillId="0" borderId="1" xfId="1" applyFill="1" applyBorder="1" applyAlignment="1">
      <alignment horizontal="left"/>
    </xf>
    <xf numFmtId="0" fontId="6" fillId="0" borderId="0" xfId="0" applyFont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0" fillId="4" borderId="0" xfId="0" applyFill="1" applyBorder="1" applyAlignment="1">
      <alignment horizontal="left"/>
    </xf>
    <xf numFmtId="0" fontId="0" fillId="5" borderId="0" xfId="0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2" fillId="6" borderId="0" xfId="0" applyNumberFormat="1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2" fontId="0" fillId="6" borderId="0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49" fontId="0" fillId="0" borderId="0" xfId="0" applyNumberFormat="1"/>
    <xf numFmtId="0" fontId="1" fillId="0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8" fillId="2" borderId="0" xfId="0" applyFont="1" applyFill="1" applyBorder="1" applyAlignment="1">
      <alignment horizontal="center"/>
    </xf>
    <xf numFmtId="49" fontId="7" fillId="0" borderId="0" xfId="1" applyNumberFormat="1" applyFont="1" applyFill="1" applyBorder="1" applyAlignment="1" applyProtection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0" xfId="1" applyFont="1" applyFill="1" applyBorder="1" applyAlignment="1"/>
    <xf numFmtId="0" fontId="3" fillId="0" borderId="0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14" fillId="0" borderId="8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13" fillId="0" borderId="1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/>
    </xf>
    <xf numFmtId="14" fontId="12" fillId="0" borderId="2" xfId="0" applyNumberFormat="1" applyFont="1" applyBorder="1" applyAlignment="1">
      <alignment horizontal="center" vertical="top" wrapText="1"/>
    </xf>
    <xf numFmtId="14" fontId="12" fillId="0" borderId="3" xfId="0" applyNumberFormat="1" applyFont="1" applyBorder="1" applyAlignment="1">
      <alignment horizontal="center" vertical="top" wrapText="1"/>
    </xf>
    <xf numFmtId="14" fontId="12" fillId="0" borderId="7" xfId="0" applyNumberFormat="1" applyFont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top" wrapText="1"/>
    </xf>
    <xf numFmtId="14" fontId="16" fillId="0" borderId="8" xfId="0" applyNumberFormat="1" applyFont="1" applyBorder="1" applyAlignment="1">
      <alignment horizontal="center" vertical="top" wrapText="1"/>
    </xf>
    <xf numFmtId="14" fontId="16" fillId="0" borderId="2" xfId="0" applyNumberFormat="1" applyFont="1" applyBorder="1" applyAlignment="1">
      <alignment horizontal="center" vertical="top" wrapText="1"/>
    </xf>
    <xf numFmtId="14" fontId="16" fillId="0" borderId="3" xfId="0" applyNumberFormat="1" applyFont="1" applyBorder="1" applyAlignment="1">
      <alignment horizontal="center" vertical="top" wrapText="1"/>
    </xf>
    <xf numFmtId="0" fontId="0" fillId="8" borderId="0" xfId="0" applyFill="1" applyAlignment="1" applyProtection="1">
      <alignment horizontal="center"/>
      <protection locked="0"/>
    </xf>
    <xf numFmtId="0" fontId="0" fillId="8" borderId="0" xfId="0" applyFill="1" applyProtection="1">
      <protection locked="0"/>
    </xf>
    <xf numFmtId="0" fontId="0" fillId="9" borderId="0" xfId="0" applyFill="1" applyAlignment="1" applyProtection="1">
      <alignment horizontal="center"/>
      <protection locked="0"/>
    </xf>
    <xf numFmtId="0" fontId="0" fillId="9" borderId="0" xfId="0" applyFill="1" applyProtection="1">
      <protection locked="0"/>
    </xf>
    <xf numFmtId="14" fontId="0" fillId="8" borderId="0" xfId="0" applyNumberFormat="1" applyFill="1" applyAlignment="1" applyProtection="1">
      <alignment horizontal="center"/>
      <protection locked="0"/>
    </xf>
    <xf numFmtId="0" fontId="1" fillId="10" borderId="0" xfId="0" applyFont="1" applyFill="1" applyAlignment="1" applyProtection="1">
      <alignment horizontal="center"/>
      <protection locked="0"/>
    </xf>
    <xf numFmtId="0" fontId="1" fillId="10" borderId="0" xfId="0" applyFont="1" applyFill="1" applyAlignment="1">
      <alignment horizontal="center"/>
    </xf>
    <xf numFmtId="0" fontId="1" fillId="10" borderId="1" xfId="0" applyFont="1" applyFill="1" applyBorder="1" applyAlignment="1" applyProtection="1">
      <alignment horizontal="center"/>
      <protection locked="0"/>
    </xf>
    <xf numFmtId="0" fontId="11" fillId="0" borderId="1" xfId="0" applyFont="1" applyBorder="1" applyAlignment="1">
      <alignment horizontal="center"/>
    </xf>
    <xf numFmtId="0" fontId="13" fillId="0" borderId="1" xfId="0" applyFont="1" applyFill="1" applyBorder="1" applyAlignment="1">
      <alignment horizontal="center" vertical="top" wrapText="1"/>
    </xf>
    <xf numFmtId="165" fontId="0" fillId="0" borderId="1" xfId="0" applyNumberFormat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165" fontId="0" fillId="0" borderId="5" xfId="0" applyNumberForma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3" borderId="2" xfId="1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48"/>
  <sheetViews>
    <sheetView zoomScale="60" zoomScaleNormal="60" workbookViewId="0">
      <selection activeCell="F15" sqref="F15"/>
    </sheetView>
  </sheetViews>
  <sheetFormatPr defaultRowHeight="14.4"/>
  <cols>
    <col min="1" max="1" width="19.109375" style="45" customWidth="1"/>
    <col min="2" max="2" width="11.77734375" style="9" customWidth="1"/>
    <col min="3" max="3" width="15.33203125" style="47" bestFit="1" customWidth="1"/>
    <col min="4" max="4" width="18.109375" style="63" bestFit="1" customWidth="1"/>
    <col min="5" max="5" width="10.88671875" style="18" bestFit="1" customWidth="1"/>
    <col min="6" max="6" width="25.44140625" bestFit="1" customWidth="1"/>
    <col min="7" max="7" width="8.77734375" bestFit="1" customWidth="1"/>
    <col min="8" max="8" width="13.6640625" style="37" bestFit="1" customWidth="1"/>
    <col min="9" max="9" width="19" style="69" bestFit="1" customWidth="1"/>
    <col min="11" max="11" width="12" bestFit="1" customWidth="1"/>
    <col min="12" max="12" width="12.109375" bestFit="1" customWidth="1"/>
    <col min="13" max="13" width="12.5546875" bestFit="1" customWidth="1"/>
  </cols>
  <sheetData>
    <row r="1" spans="1:9" ht="15.6">
      <c r="A1" s="42" t="s">
        <v>154</v>
      </c>
      <c r="B1" s="28" t="s">
        <v>134</v>
      </c>
      <c r="C1" s="46" t="s">
        <v>94</v>
      </c>
      <c r="D1" s="62" t="s">
        <v>177</v>
      </c>
      <c r="E1" s="30" t="s">
        <v>9</v>
      </c>
      <c r="F1" s="28" t="s">
        <v>1</v>
      </c>
      <c r="G1" s="33" t="s">
        <v>0</v>
      </c>
      <c r="H1" s="36" t="s">
        <v>2</v>
      </c>
      <c r="I1" s="66" t="s">
        <v>187</v>
      </c>
    </row>
    <row r="2" spans="1:9">
      <c r="A2" s="43" t="s">
        <v>107</v>
      </c>
      <c r="B2" s="29" t="s">
        <v>136</v>
      </c>
      <c r="C2" s="43" t="s">
        <v>106</v>
      </c>
      <c r="D2" s="12" t="s">
        <v>89</v>
      </c>
      <c r="E2" s="20"/>
      <c r="F2" s="31"/>
      <c r="G2" s="35"/>
      <c r="H2" s="38"/>
      <c r="I2" s="67"/>
    </row>
    <row r="3" spans="1:9">
      <c r="A3" s="43" t="s">
        <v>109</v>
      </c>
      <c r="B3" s="29" t="s">
        <v>144</v>
      </c>
      <c r="C3" s="43" t="s">
        <v>108</v>
      </c>
      <c r="D3" s="12" t="str">
        <f>D2</f>
        <v>Entreprise</v>
      </c>
      <c r="E3" s="20"/>
      <c r="F3" s="31"/>
      <c r="G3" s="35"/>
      <c r="H3" s="38"/>
      <c r="I3" s="67"/>
    </row>
    <row r="4" spans="1:9">
      <c r="A4" s="44" t="s">
        <v>100</v>
      </c>
      <c r="B4" s="29" t="s">
        <v>139</v>
      </c>
      <c r="C4" s="44" t="s">
        <v>51</v>
      </c>
      <c r="D4" s="12" t="str">
        <f t="shared" ref="D4:D12" si="0">D3</f>
        <v>Entreprise</v>
      </c>
      <c r="E4" s="21"/>
      <c r="F4" s="31"/>
      <c r="G4" s="35"/>
      <c r="H4" s="38"/>
      <c r="I4" s="67"/>
    </row>
    <row r="5" spans="1:9">
      <c r="A5" s="44" t="s">
        <v>113</v>
      </c>
      <c r="B5" s="29" t="s">
        <v>138</v>
      </c>
      <c r="C5" s="44" t="s">
        <v>97</v>
      </c>
      <c r="D5" s="12" t="str">
        <f t="shared" si="0"/>
        <v>Entreprise</v>
      </c>
      <c r="E5" s="21"/>
      <c r="F5" s="31"/>
      <c r="G5" s="35"/>
      <c r="H5" s="38"/>
      <c r="I5" s="67"/>
    </row>
    <row r="6" spans="1:9">
      <c r="A6" s="44" t="s">
        <v>118</v>
      </c>
      <c r="B6" s="29" t="s">
        <v>142</v>
      </c>
      <c r="C6" s="44" t="s">
        <v>110</v>
      </c>
      <c r="D6" s="12" t="str">
        <f t="shared" si="0"/>
        <v>Entreprise</v>
      </c>
      <c r="E6" s="21"/>
      <c r="F6" s="31"/>
      <c r="G6" s="35"/>
      <c r="H6" s="38"/>
      <c r="I6" s="67"/>
    </row>
    <row r="7" spans="1:9">
      <c r="A7" s="44" t="s">
        <v>112</v>
      </c>
      <c r="B7" s="29" t="s">
        <v>141</v>
      </c>
      <c r="C7" s="44" t="s">
        <v>105</v>
      </c>
      <c r="D7" s="12" t="str">
        <f t="shared" si="0"/>
        <v>Entreprise</v>
      </c>
      <c r="E7" s="21"/>
      <c r="F7" s="31"/>
      <c r="G7" s="35"/>
      <c r="H7" s="39"/>
      <c r="I7" s="68"/>
    </row>
    <row r="8" spans="1:9">
      <c r="A8" s="44" t="s">
        <v>102</v>
      </c>
      <c r="B8" s="29" t="s">
        <v>143</v>
      </c>
      <c r="C8" s="44" t="s">
        <v>101</v>
      </c>
      <c r="D8" s="12" t="str">
        <f t="shared" si="0"/>
        <v>Entreprise</v>
      </c>
      <c r="E8" s="21"/>
      <c r="F8" s="31"/>
      <c r="G8" s="35"/>
      <c r="H8" s="39"/>
      <c r="I8" s="68"/>
    </row>
    <row r="9" spans="1:9">
      <c r="A9" s="44" t="s">
        <v>115</v>
      </c>
      <c r="B9" s="29" t="s">
        <v>140</v>
      </c>
      <c r="C9" s="44" t="s">
        <v>114</v>
      </c>
      <c r="D9" s="12" t="str">
        <f t="shared" si="0"/>
        <v>Entreprise</v>
      </c>
      <c r="E9" s="21"/>
      <c r="F9" s="31"/>
      <c r="G9" s="34"/>
    </row>
    <row r="10" spans="1:9">
      <c r="A10" s="44" t="s">
        <v>116</v>
      </c>
      <c r="B10" s="29" t="s">
        <v>137</v>
      </c>
      <c r="C10" s="44" t="s">
        <v>98</v>
      </c>
      <c r="D10" s="12" t="str">
        <f t="shared" si="0"/>
        <v>Entreprise</v>
      </c>
      <c r="E10" s="21"/>
      <c r="F10" s="31"/>
      <c r="G10" s="35"/>
      <c r="H10" s="38"/>
      <c r="I10" s="67"/>
    </row>
    <row r="11" spans="1:9">
      <c r="A11" s="43" t="s">
        <v>146</v>
      </c>
      <c r="B11" s="29" t="s">
        <v>135</v>
      </c>
      <c r="C11" s="43" t="s">
        <v>95</v>
      </c>
      <c r="D11" s="12" t="str">
        <f t="shared" si="0"/>
        <v>Entreprise</v>
      </c>
      <c r="E11" s="20"/>
      <c r="F11" s="31"/>
      <c r="G11" s="34"/>
    </row>
    <row r="12" spans="1:9">
      <c r="A12" s="43" t="s">
        <v>104</v>
      </c>
      <c r="B12" s="29" t="s">
        <v>145</v>
      </c>
      <c r="C12" s="43" t="s">
        <v>103</v>
      </c>
      <c r="D12" s="12" t="str">
        <f t="shared" si="0"/>
        <v>Entreprise</v>
      </c>
      <c r="E12" s="20"/>
      <c r="F12" s="31"/>
      <c r="G12" s="34"/>
    </row>
    <row r="13" spans="1:9">
      <c r="A13" s="43"/>
      <c r="B13" s="29"/>
      <c r="C13" s="43"/>
      <c r="D13" s="12"/>
      <c r="E13" s="20"/>
      <c r="F13" s="32"/>
      <c r="G13" s="35"/>
      <c r="H13" s="39"/>
      <c r="I13" s="68"/>
    </row>
    <row r="14" spans="1:9">
      <c r="A14" s="43"/>
      <c r="B14" s="29"/>
      <c r="C14" s="43"/>
      <c r="D14" s="12"/>
      <c r="E14" s="20"/>
      <c r="F14" s="31"/>
      <c r="G14" s="34"/>
    </row>
    <row r="15" spans="1:9">
      <c r="A15" s="43"/>
      <c r="B15" s="29"/>
      <c r="C15" s="43"/>
      <c r="D15" s="12"/>
      <c r="E15" s="20"/>
      <c r="F15" s="31"/>
      <c r="G15" s="35"/>
      <c r="H15" s="38"/>
      <c r="I15" s="67"/>
    </row>
    <row r="16" spans="1:9">
      <c r="A16" s="43"/>
      <c r="B16" s="29"/>
      <c r="C16" s="43"/>
      <c r="D16" s="12"/>
      <c r="E16" s="20"/>
      <c r="F16" s="31"/>
      <c r="G16" s="34"/>
    </row>
    <row r="17" spans="1:9">
      <c r="A17" s="43"/>
      <c r="B17" s="29"/>
      <c r="C17" s="43"/>
      <c r="D17" s="12"/>
      <c r="E17" s="20"/>
      <c r="F17" s="31"/>
      <c r="G17" s="35"/>
      <c r="H17" s="38"/>
      <c r="I17" s="67"/>
    </row>
    <row r="18" spans="1:9">
      <c r="A18" s="43"/>
      <c r="B18" s="29"/>
      <c r="C18" s="43"/>
      <c r="D18" s="12"/>
      <c r="E18" s="20"/>
      <c r="F18" s="31"/>
      <c r="G18" s="35"/>
      <c r="H18" s="38"/>
      <c r="I18" s="67"/>
    </row>
    <row r="19" spans="1:9">
      <c r="A19" s="43"/>
      <c r="B19" s="29"/>
      <c r="C19" s="43"/>
      <c r="D19" s="12"/>
      <c r="E19" s="20"/>
      <c r="F19" s="31"/>
      <c r="G19" s="35"/>
      <c r="H19" s="40"/>
      <c r="I19" s="70"/>
    </row>
    <row r="20" spans="1:9">
      <c r="A20" s="43"/>
      <c r="B20" s="29"/>
      <c r="C20" s="43"/>
      <c r="D20" s="12"/>
      <c r="E20" s="20"/>
      <c r="F20" s="31"/>
      <c r="G20" s="34"/>
    </row>
    <row r="21" spans="1:9">
      <c r="A21" s="43"/>
      <c r="B21" s="29"/>
      <c r="C21" s="43"/>
      <c r="D21" s="12"/>
      <c r="E21" s="20"/>
      <c r="F21" s="31"/>
      <c r="G21" s="35"/>
      <c r="H21" s="38"/>
      <c r="I21" s="67"/>
    </row>
    <row r="22" spans="1:9">
      <c r="A22" s="43"/>
      <c r="B22" s="29"/>
      <c r="C22" s="43"/>
      <c r="D22" s="12"/>
      <c r="E22" s="20"/>
      <c r="F22" s="31"/>
      <c r="G22" s="35"/>
      <c r="H22" s="38"/>
      <c r="I22" s="67"/>
    </row>
    <row r="23" spans="1:9">
      <c r="A23" s="43"/>
      <c r="B23" s="29"/>
      <c r="C23" s="43"/>
      <c r="D23" s="12"/>
      <c r="E23" s="20"/>
      <c r="F23" s="31"/>
      <c r="G23" s="34"/>
    </row>
    <row r="24" spans="1:9">
      <c r="A24" s="43"/>
      <c r="B24" s="29"/>
      <c r="C24" s="43"/>
      <c r="D24" s="12"/>
      <c r="E24" s="20"/>
      <c r="F24" s="31"/>
      <c r="G24" s="35"/>
      <c r="H24" s="38"/>
      <c r="I24" s="67"/>
    </row>
    <row r="25" spans="1:9">
      <c r="A25" s="43"/>
      <c r="B25" s="29"/>
      <c r="C25" s="43"/>
      <c r="D25" s="12"/>
      <c r="E25" s="20"/>
      <c r="F25" s="31"/>
      <c r="G25" s="34"/>
    </row>
    <row r="26" spans="1:9">
      <c r="A26" s="43"/>
      <c r="B26" s="29"/>
      <c r="C26" s="43"/>
      <c r="D26" s="12"/>
      <c r="E26" s="20"/>
      <c r="F26" s="31"/>
      <c r="G26" s="34"/>
    </row>
    <row r="27" spans="1:9">
      <c r="A27" s="43"/>
      <c r="B27" s="29"/>
      <c r="C27" s="43"/>
      <c r="D27" s="12"/>
      <c r="E27" s="20"/>
      <c r="F27" s="31"/>
      <c r="G27" s="34"/>
    </row>
    <row r="28" spans="1:9">
      <c r="A28" s="43"/>
      <c r="B28" s="29"/>
      <c r="C28" s="43"/>
      <c r="D28" s="12"/>
      <c r="E28" s="20"/>
      <c r="F28" s="31"/>
      <c r="G28" s="34"/>
    </row>
    <row r="29" spans="1:9">
      <c r="A29" s="43"/>
      <c r="B29" s="29"/>
      <c r="C29" s="43"/>
      <c r="D29" s="12"/>
      <c r="E29" s="20"/>
      <c r="F29" s="31"/>
      <c r="G29" s="34"/>
    </row>
    <row r="30" spans="1:9">
      <c r="A30" s="43"/>
      <c r="B30" s="29"/>
      <c r="C30" s="43"/>
      <c r="D30" s="12"/>
      <c r="E30" s="20"/>
      <c r="F30" s="31"/>
      <c r="G30" s="34"/>
    </row>
    <row r="31" spans="1:9">
      <c r="A31" s="43"/>
      <c r="B31" s="29"/>
      <c r="C31" s="43"/>
      <c r="D31" s="12"/>
      <c r="E31" s="20"/>
      <c r="F31" s="31"/>
      <c r="G31" s="34"/>
    </row>
    <row r="32" spans="1:9">
      <c r="A32" s="43"/>
      <c r="B32" s="29"/>
      <c r="C32" s="43"/>
      <c r="D32" s="12"/>
      <c r="E32" s="20"/>
      <c r="F32" s="31"/>
      <c r="G32" s="34"/>
    </row>
    <row r="33" spans="1:7">
      <c r="A33" s="43"/>
      <c r="B33" s="29"/>
      <c r="C33" s="43"/>
      <c r="D33" s="12"/>
      <c r="E33" s="20"/>
      <c r="F33" s="31"/>
      <c r="G33" s="34"/>
    </row>
    <row r="34" spans="1:7">
      <c r="A34" s="43"/>
      <c r="B34" s="29"/>
      <c r="C34" s="43"/>
      <c r="D34" s="12"/>
      <c r="E34" s="20"/>
      <c r="F34" s="31"/>
      <c r="G34" s="34"/>
    </row>
    <row r="35" spans="1:7">
      <c r="A35" s="43"/>
      <c r="B35" s="29"/>
      <c r="C35" s="43"/>
      <c r="D35" s="12"/>
      <c r="E35" s="20"/>
      <c r="F35" s="31"/>
      <c r="G35" s="34"/>
    </row>
    <row r="36" spans="1:7">
      <c r="A36" s="43"/>
      <c r="B36" s="29"/>
      <c r="C36" s="43"/>
      <c r="D36" s="12"/>
      <c r="E36" s="20"/>
      <c r="F36" s="31"/>
      <c r="G36" s="34"/>
    </row>
    <row r="37" spans="1:7">
      <c r="A37" s="43"/>
      <c r="B37" s="29"/>
      <c r="C37" s="43"/>
      <c r="D37" s="12"/>
      <c r="E37" s="20"/>
      <c r="F37" s="31"/>
      <c r="G37" s="34"/>
    </row>
    <row r="38" spans="1:7">
      <c r="A38" s="43"/>
      <c r="B38" s="29"/>
      <c r="C38" s="43"/>
      <c r="D38" s="12"/>
      <c r="E38" s="20"/>
      <c r="F38" s="31"/>
      <c r="G38" s="34"/>
    </row>
    <row r="39" spans="1:7">
      <c r="A39" s="44"/>
      <c r="B39" s="29"/>
      <c r="C39" s="44"/>
      <c r="D39" s="12"/>
      <c r="E39" s="21"/>
      <c r="F39" s="31"/>
      <c r="G39" s="34"/>
    </row>
    <row r="40" spans="1:7">
      <c r="A40" s="43"/>
      <c r="B40" s="29"/>
      <c r="C40" s="43"/>
      <c r="D40" s="12"/>
      <c r="E40" s="20"/>
      <c r="F40" s="31"/>
      <c r="G40" s="34"/>
    </row>
    <row r="41" spans="1:7">
      <c r="A41" s="43"/>
      <c r="B41" s="29"/>
      <c r="C41" s="43"/>
      <c r="D41" s="12"/>
      <c r="E41" s="20"/>
      <c r="F41" s="31"/>
      <c r="G41" s="34"/>
    </row>
    <row r="42" spans="1:7">
      <c r="A42" s="43"/>
      <c r="B42" s="29"/>
      <c r="C42" s="43"/>
      <c r="D42" s="12"/>
      <c r="E42" s="20"/>
      <c r="F42" s="31"/>
      <c r="G42" s="34"/>
    </row>
    <row r="43" spans="1:7">
      <c r="A43" s="43"/>
      <c r="B43" s="29"/>
      <c r="C43" s="43"/>
      <c r="D43" s="12"/>
      <c r="E43" s="20"/>
      <c r="F43" s="31"/>
      <c r="G43" s="34"/>
    </row>
    <row r="44" spans="1:7">
      <c r="A44" s="43"/>
      <c r="B44" s="29"/>
      <c r="C44" s="43"/>
      <c r="D44" s="12"/>
      <c r="E44" s="20"/>
      <c r="F44" s="31"/>
      <c r="G44" s="34"/>
    </row>
    <row r="45" spans="1:7">
      <c r="A45" s="43"/>
      <c r="B45" s="29"/>
      <c r="C45" s="43"/>
      <c r="D45" s="12"/>
      <c r="E45" s="20"/>
      <c r="F45" s="31"/>
      <c r="G45" s="34"/>
    </row>
    <row r="46" spans="1:7">
      <c r="A46" s="43"/>
      <c r="B46" s="29"/>
      <c r="C46" s="43"/>
      <c r="D46" s="12"/>
      <c r="E46" s="20"/>
      <c r="F46" s="31"/>
      <c r="G46" s="34"/>
    </row>
    <row r="47" spans="1:7">
      <c r="A47" s="43"/>
      <c r="B47" s="29"/>
      <c r="C47" s="43"/>
      <c r="D47" s="12"/>
      <c r="E47" s="20"/>
      <c r="F47" s="31"/>
      <c r="G47" s="34"/>
    </row>
    <row r="48" spans="1:7">
      <c r="A48" s="43"/>
      <c r="B48" s="29"/>
      <c r="C48" s="43"/>
      <c r="D48" s="12"/>
      <c r="E48" s="20"/>
      <c r="F48" s="31"/>
      <c r="G48" s="34"/>
    </row>
  </sheetData>
  <sortState ref="A2:H48">
    <sortCondition ref="A2:A48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4"/>
  <sheetViews>
    <sheetView topLeftCell="C1" workbookViewId="0">
      <selection activeCell="E13" sqref="E13"/>
    </sheetView>
  </sheetViews>
  <sheetFormatPr defaultRowHeight="14.4"/>
  <cols>
    <col min="1" max="1" width="7.88671875" customWidth="1"/>
    <col min="2" max="2" width="7.77734375" bestFit="1" customWidth="1"/>
    <col min="3" max="3" width="15.77734375" bestFit="1" customWidth="1"/>
    <col min="4" max="4" width="16.44140625" customWidth="1"/>
    <col min="5" max="5" width="10" bestFit="1" customWidth="1"/>
    <col min="6" max="6" width="19.5546875" style="9" customWidth="1"/>
    <col min="7" max="7" width="10.6640625" bestFit="1" customWidth="1"/>
    <col min="8" max="8" width="18.44140625" style="9" bestFit="1" customWidth="1"/>
    <col min="9" max="9" width="10.5546875" bestFit="1" customWidth="1"/>
    <col min="10" max="10" width="11.88671875" customWidth="1"/>
    <col min="11" max="11" width="11.77734375" customWidth="1"/>
  </cols>
  <sheetData>
    <row r="1" spans="1:11">
      <c r="A1" s="5" t="s">
        <v>5</v>
      </c>
      <c r="B1" s="5" t="s">
        <v>6</v>
      </c>
      <c r="C1" s="5" t="s">
        <v>7</v>
      </c>
      <c r="D1" s="5" t="s">
        <v>8</v>
      </c>
      <c r="E1" s="5" t="s">
        <v>168</v>
      </c>
      <c r="F1" s="5" t="s">
        <v>9</v>
      </c>
      <c r="G1" s="5" t="s">
        <v>10</v>
      </c>
      <c r="H1" s="5" t="s">
        <v>11</v>
      </c>
      <c r="I1" s="5" t="s">
        <v>12</v>
      </c>
      <c r="J1" s="5" t="s">
        <v>2</v>
      </c>
      <c r="K1" s="5" t="s">
        <v>179</v>
      </c>
    </row>
    <row r="2" spans="1:11">
      <c r="A2" s="2" t="s">
        <v>13</v>
      </c>
      <c r="B2" s="2" t="s">
        <v>37</v>
      </c>
      <c r="C2" s="6">
        <v>29518</v>
      </c>
      <c r="D2" s="2" t="s">
        <v>3</v>
      </c>
      <c r="E2" s="2">
        <v>553688724</v>
      </c>
      <c r="F2" s="9" t="s">
        <v>15</v>
      </c>
      <c r="G2" s="6">
        <v>39995</v>
      </c>
      <c r="H2" s="9" t="s">
        <v>17</v>
      </c>
      <c r="I2" s="6">
        <v>38886</v>
      </c>
      <c r="J2" s="1" t="s">
        <v>19</v>
      </c>
    </row>
    <row r="3" spans="1:11">
      <c r="A3" s="2" t="s">
        <v>14</v>
      </c>
      <c r="B3" s="2" t="s">
        <v>38</v>
      </c>
      <c r="C3" s="6">
        <v>29292</v>
      </c>
      <c r="D3" s="2" t="s">
        <v>3</v>
      </c>
      <c r="E3" s="2">
        <v>662784898</v>
      </c>
      <c r="F3" s="9" t="s">
        <v>16</v>
      </c>
      <c r="G3" s="6">
        <v>40360</v>
      </c>
      <c r="H3" s="9" t="s">
        <v>18</v>
      </c>
      <c r="I3" s="6">
        <v>38519</v>
      </c>
      <c r="J3" s="1" t="s">
        <v>20</v>
      </c>
    </row>
    <row r="4" spans="1:11">
      <c r="A4" s="15" t="s">
        <v>165</v>
      </c>
      <c r="B4" s="15" t="s">
        <v>166</v>
      </c>
      <c r="C4" s="6">
        <v>28957</v>
      </c>
      <c r="D4" s="9" t="s">
        <v>167</v>
      </c>
      <c r="E4">
        <v>848594966</v>
      </c>
      <c r="F4" s="9" t="s">
        <v>169</v>
      </c>
      <c r="G4" s="4">
        <v>40725</v>
      </c>
      <c r="H4" s="9" t="s">
        <v>178</v>
      </c>
      <c r="I4" s="4">
        <v>38788</v>
      </c>
      <c r="J4" s="58" t="s">
        <v>170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4"/>
  <sheetViews>
    <sheetView workbookViewId="0">
      <selection activeCell="E13" sqref="E13"/>
    </sheetView>
  </sheetViews>
  <sheetFormatPr defaultRowHeight="14.4"/>
  <cols>
    <col min="1" max="1" width="11.44140625" style="15" bestFit="1" customWidth="1"/>
    <col min="2" max="2" width="8.88671875" bestFit="1" customWidth="1"/>
    <col min="3" max="3" width="15.109375" style="15" bestFit="1" customWidth="1"/>
    <col min="4" max="4" width="9" bestFit="1" customWidth="1"/>
    <col min="5" max="5" width="11.88671875" customWidth="1"/>
    <col min="6" max="6" width="10.44140625" customWidth="1"/>
    <col min="7" max="7" width="13.44140625" customWidth="1"/>
    <col min="8" max="8" width="15" customWidth="1"/>
    <col min="9" max="9" width="11.33203125" bestFit="1" customWidth="1"/>
  </cols>
  <sheetData>
    <row r="1" spans="1:9">
      <c r="A1" s="10" t="s">
        <v>180</v>
      </c>
      <c r="B1" s="5" t="s">
        <v>80</v>
      </c>
      <c r="C1" s="5" t="s">
        <v>188</v>
      </c>
      <c r="D1" s="5" t="s">
        <v>25</v>
      </c>
      <c r="E1" s="5" t="s">
        <v>21</v>
      </c>
      <c r="F1" s="5" t="s">
        <v>22</v>
      </c>
      <c r="G1" s="5" t="s">
        <v>23</v>
      </c>
      <c r="H1" s="5" t="s">
        <v>24</v>
      </c>
      <c r="I1" s="5" t="s">
        <v>153</v>
      </c>
    </row>
    <row r="2" spans="1:9">
      <c r="A2" s="15" t="s">
        <v>181</v>
      </c>
      <c r="B2" s="9">
        <v>25</v>
      </c>
      <c r="C2" s="9">
        <v>8</v>
      </c>
      <c r="D2" s="2" t="s">
        <v>26</v>
      </c>
      <c r="E2" s="2">
        <v>127488334</v>
      </c>
      <c r="F2" s="6">
        <v>40544</v>
      </c>
      <c r="G2" s="6">
        <v>40891</v>
      </c>
      <c r="H2" s="6">
        <v>40862</v>
      </c>
      <c r="I2" s="4">
        <v>40862</v>
      </c>
    </row>
    <row r="3" spans="1:9">
      <c r="A3" s="15" t="s">
        <v>182</v>
      </c>
      <c r="B3" s="9">
        <v>25</v>
      </c>
      <c r="C3" s="9">
        <v>8</v>
      </c>
      <c r="D3" s="2" t="s">
        <v>27</v>
      </c>
      <c r="E3" s="2">
        <v>778944353</v>
      </c>
      <c r="F3" s="6">
        <v>40695</v>
      </c>
      <c r="G3" s="6">
        <v>40878</v>
      </c>
      <c r="H3" s="6">
        <v>40878</v>
      </c>
      <c r="I3" s="4">
        <v>40940</v>
      </c>
    </row>
    <row r="4" spans="1:9">
      <c r="A4" s="15" t="s">
        <v>183</v>
      </c>
      <c r="B4" s="9">
        <v>15</v>
      </c>
      <c r="C4" s="9">
        <v>4</v>
      </c>
      <c r="D4" s="2" t="s">
        <v>28</v>
      </c>
      <c r="E4" s="2">
        <v>999009054</v>
      </c>
      <c r="F4" s="6">
        <v>40756</v>
      </c>
      <c r="G4" s="6">
        <v>40907</v>
      </c>
      <c r="H4" s="6">
        <v>40878</v>
      </c>
      <c r="I4" s="4">
        <v>40940</v>
      </c>
    </row>
  </sheetData>
  <conditionalFormatting sqref="G2:G14">
    <cfRule type="timePeriod" dxfId="2" priority="3" timePeriod="nextMonth">
      <formula>AND(MONTH(G2)=MONTH(TODAY())+1,OR(YEAR(G2)=YEAR(TODAY()),AND(MONTH(G2)=12,YEAR(G2)=YEAR(TODAY())+1)))</formula>
    </cfRule>
  </conditionalFormatting>
  <conditionalFormatting sqref="G2">
    <cfRule type="timePeriod" priority="2" timePeriod="nextMonth">
      <formula>AND(MONTH(G2)=MONTH(TODAY())+1,OR(YEAR(G2)=YEAR(TODAY()),AND(MONTH(G2)=12,YEAR(G2)=YEAR(TODAY())+1)))</formula>
    </cfRule>
  </conditionalFormatting>
  <conditionalFormatting sqref="H2:H4">
    <cfRule type="timePeriod" dxfId="1" priority="1" timePeriod="lastWeek">
      <formula>AND(TODAY()-ROUNDDOWN(H2,0)&gt;=(WEEKDAY(TODAY())),TODAY()-ROUNDDOWN(H2,0)&lt;(WEEKDAY(TODAY())+7))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B3"/>
  <sheetViews>
    <sheetView workbookViewId="0">
      <selection activeCell="E13" sqref="E13"/>
    </sheetView>
  </sheetViews>
  <sheetFormatPr defaultRowHeight="14.4"/>
  <cols>
    <col min="1" max="1" width="25.21875" customWidth="1"/>
    <col min="2" max="2" width="13.5546875" customWidth="1"/>
    <col min="3" max="3" width="15.44140625" customWidth="1"/>
  </cols>
  <sheetData>
    <row r="1" spans="1:2" s="15" customFormat="1">
      <c r="A1" s="10" t="s">
        <v>31</v>
      </c>
      <c r="B1" s="10" t="s">
        <v>187</v>
      </c>
    </row>
    <row r="2" spans="1:2">
      <c r="A2" s="15" t="s">
        <v>127</v>
      </c>
    </row>
    <row r="3" spans="1:2">
      <c r="A3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N9"/>
  <sheetViews>
    <sheetView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D2" sqref="D2"/>
    </sheetView>
  </sheetViews>
  <sheetFormatPr defaultRowHeight="14.4"/>
  <cols>
    <col min="1" max="1" width="16.33203125" customWidth="1"/>
    <col min="2" max="2" width="18.33203125" style="15" bestFit="1" customWidth="1"/>
    <col min="3" max="3" width="10.6640625" customWidth="1"/>
    <col min="4" max="4" width="11.33203125" customWidth="1"/>
    <col min="5" max="5" width="11.33203125" style="15" customWidth="1"/>
    <col min="6" max="6" width="15.44140625" style="15" customWidth="1"/>
    <col min="7" max="7" width="11.33203125" style="15" customWidth="1"/>
    <col min="8" max="8" width="17.21875" style="15" bestFit="1" customWidth="1"/>
    <col min="9" max="9" width="16.77734375" bestFit="1" customWidth="1"/>
    <col min="10" max="10" width="13.88671875" customWidth="1"/>
    <col min="11" max="11" width="12.88671875" customWidth="1"/>
    <col min="12" max="12" width="11.88671875" customWidth="1"/>
  </cols>
  <sheetData>
    <row r="1" spans="1:14">
      <c r="A1" s="3" t="s">
        <v>160</v>
      </c>
      <c r="B1" s="3" t="s">
        <v>161</v>
      </c>
      <c r="C1" s="3" t="s">
        <v>35</v>
      </c>
      <c r="D1" s="3" t="s">
        <v>30</v>
      </c>
      <c r="E1" s="3" t="s">
        <v>171</v>
      </c>
      <c r="F1" s="3" t="s">
        <v>173</v>
      </c>
      <c r="G1" s="3" t="s">
        <v>172</v>
      </c>
      <c r="H1" s="3" t="s">
        <v>184</v>
      </c>
      <c r="I1" s="3" t="s">
        <v>128</v>
      </c>
      <c r="J1" s="3" t="s">
        <v>129</v>
      </c>
    </row>
    <row r="2" spans="1:14" s="9" customFormat="1">
      <c r="A2" s="19" t="s">
        <v>33</v>
      </c>
      <c r="B2" s="27" t="s">
        <v>131</v>
      </c>
      <c r="C2" s="19" t="s">
        <v>13</v>
      </c>
      <c r="D2" s="19">
        <f>IF(A2="","",VLOOKUP(A2,livraison,6,FALSE))</f>
        <v>50</v>
      </c>
      <c r="E2" s="19">
        <v>123000</v>
      </c>
      <c r="F2" s="19">
        <v>125</v>
      </c>
      <c r="G2" s="61">
        <f>(F2*100)/33</f>
        <v>378.78787878787881</v>
      </c>
      <c r="H2" s="61">
        <f>J2-I2</f>
        <v>100</v>
      </c>
      <c r="I2" s="19">
        <v>125000</v>
      </c>
      <c r="J2" s="19">
        <v>125100</v>
      </c>
      <c r="L2" s="28" t="s">
        <v>174</v>
      </c>
      <c r="M2" s="59">
        <v>33</v>
      </c>
      <c r="N2" s="60" t="s">
        <v>175</v>
      </c>
    </row>
    <row r="3" spans="1:14" s="9" customFormat="1" ht="16.8" customHeight="1">
      <c r="A3" s="19" t="s">
        <v>81</v>
      </c>
      <c r="B3" s="27" t="s">
        <v>131</v>
      </c>
      <c r="C3" s="19" t="s">
        <v>14</v>
      </c>
      <c r="D3" s="19">
        <f>IF(A3="","",VLOOKUP(A3,livraison,6,FALSE))</f>
        <v>15</v>
      </c>
      <c r="E3" s="19">
        <v>120000</v>
      </c>
      <c r="F3" s="19"/>
      <c r="G3" s="19"/>
      <c r="H3" s="19"/>
      <c r="I3" s="19">
        <v>120200</v>
      </c>
      <c r="J3" s="19">
        <v>120300</v>
      </c>
      <c r="M3" s="9">
        <v>125</v>
      </c>
    </row>
    <row r="4" spans="1:14" s="9" customFormat="1">
      <c r="A4" s="19" t="s">
        <v>83</v>
      </c>
      <c r="B4" s="27" t="s">
        <v>147</v>
      </c>
      <c r="C4" s="19" t="s">
        <v>13</v>
      </c>
      <c r="D4" s="19">
        <f>IF(A4="","",VLOOKUP(A4,livraison,6,FALSE))</f>
        <v>15</v>
      </c>
      <c r="E4" s="19">
        <v>123000</v>
      </c>
      <c r="F4" s="19">
        <v>125</v>
      </c>
      <c r="G4" s="61">
        <f>G2-H2</f>
        <v>278.78787878787881</v>
      </c>
      <c r="H4" s="61">
        <f>J4-I4</f>
        <v>200</v>
      </c>
      <c r="I4" s="19">
        <v>125100</v>
      </c>
      <c r="J4" s="19">
        <v>125300</v>
      </c>
    </row>
    <row r="5" spans="1:14" s="9" customFormat="1">
      <c r="A5" s="19"/>
      <c r="B5" s="19"/>
      <c r="C5" s="19"/>
      <c r="D5" s="19"/>
      <c r="E5" s="19"/>
      <c r="F5" s="19"/>
      <c r="G5" s="61">
        <f>G3-H3</f>
        <v>0</v>
      </c>
      <c r="H5" s="19"/>
      <c r="I5" s="19"/>
      <c r="J5" s="19"/>
    </row>
    <row r="6" spans="1:14" s="9" customFormat="1"/>
    <row r="7" spans="1:14" s="9" customFormat="1"/>
    <row r="8" spans="1:14" s="9" customFormat="1"/>
    <row r="9" spans="1:14" s="9" customFormat="1"/>
  </sheetData>
  <dataConsolidate/>
  <dataValidations count="1">
    <dataValidation type="list" allowBlank="1" showInputMessage="1" showErrorMessage="1" sqref="C2:C4">
      <formula1>nomchauff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P616"/>
  <sheetViews>
    <sheetView workbookViewId="0">
      <pane xSplit="2" topLeftCell="I1" activePane="topRight" state="frozen"/>
      <selection activeCell="E13" sqref="E13"/>
      <selection pane="topRight" activeCell="L12" sqref="L12"/>
    </sheetView>
  </sheetViews>
  <sheetFormatPr defaultRowHeight="14.4"/>
  <cols>
    <col min="1" max="1" width="10.109375" style="65" customWidth="1"/>
    <col min="2" max="2" width="12.44140625" style="88" customWidth="1"/>
    <col min="3" max="3" width="13.44140625" style="87" bestFit="1" customWidth="1"/>
    <col min="4" max="4" width="15" style="9" bestFit="1" customWidth="1"/>
    <col min="5" max="5" width="15.44140625" customWidth="1"/>
    <col min="6" max="6" width="8.44140625" style="15" customWidth="1"/>
    <col min="7" max="7" width="9.44140625" bestFit="1" customWidth="1"/>
    <col min="8" max="8" width="25" bestFit="1" customWidth="1"/>
    <col min="9" max="10" width="16.88671875" style="15" customWidth="1"/>
    <col min="11" max="11" width="11.5546875" customWidth="1"/>
    <col min="12" max="12" width="15.44140625" bestFit="1" customWidth="1"/>
    <col min="13" max="13" width="11" style="15" customWidth="1"/>
    <col min="14" max="14" width="14.88671875" customWidth="1"/>
    <col min="16" max="16" width="17.5546875" style="90" bestFit="1" customWidth="1"/>
  </cols>
  <sheetData>
    <row r="1" spans="1:16">
      <c r="A1" s="92" t="s">
        <v>160</v>
      </c>
      <c r="B1" s="92" t="s">
        <v>150</v>
      </c>
      <c r="C1" s="92" t="s">
        <v>151</v>
      </c>
      <c r="D1" s="93" t="s">
        <v>176</v>
      </c>
      <c r="E1" s="5" t="s">
        <v>185</v>
      </c>
      <c r="F1" s="5" t="s">
        <v>132</v>
      </c>
      <c r="G1" s="5" t="s">
        <v>133</v>
      </c>
      <c r="H1" s="5" t="s">
        <v>31</v>
      </c>
      <c r="I1" s="93" t="s">
        <v>123</v>
      </c>
      <c r="J1" s="93" t="s">
        <v>124</v>
      </c>
      <c r="K1" s="93" t="s">
        <v>32</v>
      </c>
      <c r="L1" s="93" t="s">
        <v>69</v>
      </c>
      <c r="M1" s="93" t="s">
        <v>125</v>
      </c>
      <c r="N1" s="93" t="s">
        <v>164</v>
      </c>
      <c r="O1" s="93" t="s">
        <v>36</v>
      </c>
      <c r="P1" s="94" t="s">
        <v>75</v>
      </c>
    </row>
    <row r="2" spans="1:16">
      <c r="A2" s="64" t="s">
        <v>33</v>
      </c>
      <c r="B2" s="87" t="s">
        <v>34</v>
      </c>
      <c r="C2" s="91">
        <v>40859</v>
      </c>
      <c r="D2" s="6">
        <v>40860</v>
      </c>
      <c r="E2" s="9">
        <v>25</v>
      </c>
      <c r="F2" s="9">
        <v>50</v>
      </c>
      <c r="G2" s="9">
        <f>50/25</f>
        <v>2</v>
      </c>
      <c r="H2" s="15" t="s">
        <v>126</v>
      </c>
      <c r="I2" s="15" t="s">
        <v>146</v>
      </c>
      <c r="J2" s="15" t="s">
        <v>112</v>
      </c>
      <c r="K2" s="9" t="str">
        <f t="shared" ref="K2:K65" si="0">IF(I2="","",VLOOKUP(I2,Listeclients,3,FALSE))</f>
        <v xml:space="preserve"> Ouled saleh</v>
      </c>
      <c r="L2" s="9" t="str">
        <f t="shared" ref="L2:L65" si="1">IF(J2="","",VLOOKUP(J2,Listeclients,3,FALSE))</f>
        <v>Lissasfa</v>
      </c>
      <c r="M2" s="9">
        <f t="shared" ref="M2:M33" si="2">IF(J2="","",VLOOKUP(L2,destinations,2,FALSE))</f>
        <v>90</v>
      </c>
      <c r="N2" s="9">
        <f>IF(E2=25,VLOOKUP(L2,tarif25,9,FALSE),VLOOKUP(L2,tarif15,6,FALSE))</f>
        <v>1250</v>
      </c>
      <c r="O2" s="9" t="s">
        <v>68</v>
      </c>
      <c r="P2" s="89" t="s">
        <v>76</v>
      </c>
    </row>
    <row r="3" spans="1:16">
      <c r="A3" s="64" t="s">
        <v>81</v>
      </c>
      <c r="B3" s="87" t="s">
        <v>82</v>
      </c>
      <c r="C3" s="91">
        <v>40859</v>
      </c>
      <c r="D3" s="6">
        <v>40860</v>
      </c>
      <c r="E3" s="9">
        <v>25</v>
      </c>
      <c r="F3" s="9">
        <v>15</v>
      </c>
      <c r="G3" s="9">
        <v>1</v>
      </c>
      <c r="H3" s="15" t="s">
        <v>127</v>
      </c>
      <c r="I3" s="15" t="s">
        <v>104</v>
      </c>
      <c r="J3" s="15" t="s">
        <v>116</v>
      </c>
      <c r="K3" s="9" t="str">
        <f t="shared" si="0"/>
        <v>Tit mellil</v>
      </c>
      <c r="L3" s="9" t="str">
        <f t="shared" si="1"/>
        <v>Ain sebaa</v>
      </c>
      <c r="M3" s="9">
        <f t="shared" si="2"/>
        <v>90</v>
      </c>
      <c r="N3" s="9">
        <f>IF(E3=25,VLOOKUP(L3,tarif25,9,FALSE),VLOOKUP(L3,tarif15,6,FALSE))</f>
        <v>1250</v>
      </c>
      <c r="O3" s="9" t="s">
        <v>68</v>
      </c>
      <c r="P3" s="89" t="s">
        <v>76</v>
      </c>
    </row>
    <row r="4" spans="1:16">
      <c r="A4" s="64" t="s">
        <v>83</v>
      </c>
      <c r="B4" s="87" t="s">
        <v>84</v>
      </c>
      <c r="C4" s="91">
        <v>40859</v>
      </c>
      <c r="D4" s="6">
        <v>40860</v>
      </c>
      <c r="E4" s="9">
        <v>25</v>
      </c>
      <c r="F4" s="9">
        <v>15</v>
      </c>
      <c r="G4" s="9">
        <v>1</v>
      </c>
      <c r="H4" s="15" t="s">
        <v>126</v>
      </c>
      <c r="I4" s="15" t="s">
        <v>104</v>
      </c>
      <c r="J4" s="15" t="s">
        <v>102</v>
      </c>
      <c r="K4" s="9" t="str">
        <f t="shared" si="0"/>
        <v>Tit mellil</v>
      </c>
      <c r="L4" s="9" t="str">
        <f t="shared" si="1"/>
        <v>S,Bernoussi</v>
      </c>
      <c r="M4" s="9">
        <f t="shared" si="2"/>
        <v>90</v>
      </c>
      <c r="N4" s="9">
        <f>IF(E4=25,VLOOKUP(L4,tarif25,9,FALSE),VLOOKUP(L4,tarif15,6,FALSE))</f>
        <v>1250</v>
      </c>
      <c r="O4" s="9" t="s">
        <v>68</v>
      </c>
      <c r="P4" s="89" t="s">
        <v>76</v>
      </c>
    </row>
    <row r="5" spans="1:16">
      <c r="A5" s="64" t="s">
        <v>130</v>
      </c>
      <c r="B5" s="87" t="s">
        <v>156</v>
      </c>
      <c r="C5" s="91">
        <v>40860</v>
      </c>
      <c r="D5" s="6">
        <v>40861</v>
      </c>
      <c r="E5" s="9">
        <v>25</v>
      </c>
      <c r="F5" s="9">
        <v>23</v>
      </c>
      <c r="G5" s="9">
        <v>1</v>
      </c>
      <c r="H5" s="15" t="s">
        <v>126</v>
      </c>
      <c r="I5" s="15" t="s">
        <v>118</v>
      </c>
      <c r="J5" s="15" t="s">
        <v>118</v>
      </c>
      <c r="K5" s="9" t="str">
        <f t="shared" si="0"/>
        <v>Rt Mediouna</v>
      </c>
      <c r="L5" s="9" t="str">
        <f t="shared" si="1"/>
        <v>Rt Mediouna</v>
      </c>
      <c r="M5" s="9">
        <f t="shared" si="2"/>
        <v>90</v>
      </c>
      <c r="N5" s="9">
        <f>IF(E5=25,VLOOKUP(L5,tarif25,9,FALSE),VLOOKUP(L5,tarif15,6,FALSE))</f>
        <v>1250</v>
      </c>
      <c r="O5" s="9" t="s">
        <v>157</v>
      </c>
      <c r="P5" s="89" t="s">
        <v>76</v>
      </c>
    </row>
    <row r="6" spans="1:16">
      <c r="A6" s="64" t="s">
        <v>158</v>
      </c>
      <c r="B6" s="87" t="s">
        <v>159</v>
      </c>
      <c r="C6" s="91">
        <v>40863</v>
      </c>
      <c r="D6" s="6">
        <v>40862</v>
      </c>
      <c r="E6" s="9">
        <v>15</v>
      </c>
      <c r="F6" s="9">
        <v>14</v>
      </c>
      <c r="G6" s="9">
        <v>1</v>
      </c>
      <c r="H6" s="15" t="s">
        <v>127</v>
      </c>
      <c r="I6" s="15" t="s">
        <v>102</v>
      </c>
      <c r="J6" s="15" t="s">
        <v>118</v>
      </c>
      <c r="K6" s="9" t="str">
        <f t="shared" si="0"/>
        <v>S,Bernoussi</v>
      </c>
      <c r="L6" s="9" t="str">
        <f t="shared" si="1"/>
        <v>Rt Mediouna</v>
      </c>
      <c r="M6" s="9">
        <f t="shared" si="2"/>
        <v>90</v>
      </c>
      <c r="N6" s="9">
        <f>IF(E6=25,VLOOKUP(L6,tarif25,9,FALSE),VLOOKUP(L6,tarif15,6,FALSE))</f>
        <v>1166</v>
      </c>
      <c r="O6" s="9" t="s">
        <v>157</v>
      </c>
      <c r="P6" s="89" t="s">
        <v>191</v>
      </c>
    </row>
    <row r="7" spans="1:16">
      <c r="A7" s="64" t="s">
        <v>189</v>
      </c>
      <c r="B7" s="87" t="s">
        <v>190</v>
      </c>
      <c r="C7" s="91">
        <v>40861</v>
      </c>
      <c r="D7" s="6">
        <v>40861</v>
      </c>
      <c r="E7" s="9">
        <v>15</v>
      </c>
      <c r="F7" s="9">
        <v>14</v>
      </c>
      <c r="G7" s="9">
        <v>1</v>
      </c>
      <c r="H7" s="15" t="s">
        <v>126</v>
      </c>
      <c r="I7" s="15" t="s">
        <v>100</v>
      </c>
      <c r="J7" s="15" t="s">
        <v>107</v>
      </c>
      <c r="K7" s="9" t="str">
        <f t="shared" si="0"/>
        <v>El jadida</v>
      </c>
      <c r="L7" s="9" t="str">
        <f t="shared" si="1"/>
        <v>Ain atiq</v>
      </c>
      <c r="M7" s="9">
        <f t="shared" si="2"/>
        <v>0</v>
      </c>
      <c r="N7" s="9">
        <f t="shared" ref="N7:N70" si="3">IF(M7="","",IF(E7=25,VLOOKUP(L7,tarif25,11,FALSE),VLOOKUP(L7,tarif15,8,FALSE)))</f>
        <v>0</v>
      </c>
      <c r="O7" s="9" t="s">
        <v>68</v>
      </c>
      <c r="P7" s="89" t="s">
        <v>152</v>
      </c>
    </row>
    <row r="8" spans="1:16">
      <c r="H8" s="15"/>
      <c r="K8" s="9" t="str">
        <f t="shared" si="0"/>
        <v/>
      </c>
      <c r="L8" s="9" t="str">
        <f t="shared" si="1"/>
        <v/>
      </c>
      <c r="M8" s="9" t="str">
        <f t="shared" si="2"/>
        <v/>
      </c>
      <c r="N8" s="9" t="str">
        <f t="shared" si="3"/>
        <v/>
      </c>
    </row>
    <row r="9" spans="1:16">
      <c r="H9" s="15"/>
      <c r="K9" s="9" t="str">
        <f t="shared" si="0"/>
        <v/>
      </c>
      <c r="L9" s="9" t="str">
        <f t="shared" si="1"/>
        <v/>
      </c>
      <c r="M9" s="9" t="str">
        <f t="shared" si="2"/>
        <v/>
      </c>
      <c r="N9" s="9" t="str">
        <f t="shared" si="3"/>
        <v/>
      </c>
    </row>
    <row r="10" spans="1:16">
      <c r="H10" s="15"/>
      <c r="K10" s="9" t="str">
        <f t="shared" si="0"/>
        <v/>
      </c>
      <c r="L10" s="9" t="str">
        <f t="shared" si="1"/>
        <v/>
      </c>
      <c r="M10" s="9" t="str">
        <f t="shared" si="2"/>
        <v/>
      </c>
      <c r="N10" s="9" t="str">
        <f t="shared" si="3"/>
        <v/>
      </c>
    </row>
    <row r="11" spans="1:16">
      <c r="H11" s="15"/>
      <c r="K11" s="9" t="str">
        <f t="shared" si="0"/>
        <v/>
      </c>
      <c r="L11" s="9" t="str">
        <f t="shared" si="1"/>
        <v/>
      </c>
      <c r="M11" s="9" t="str">
        <f t="shared" si="2"/>
        <v/>
      </c>
      <c r="N11" s="9" t="str">
        <f t="shared" si="3"/>
        <v/>
      </c>
    </row>
    <row r="12" spans="1:16">
      <c r="H12" s="15"/>
      <c r="K12" s="9" t="str">
        <f t="shared" si="0"/>
        <v/>
      </c>
      <c r="L12" s="9" t="str">
        <f t="shared" si="1"/>
        <v/>
      </c>
      <c r="M12" s="9" t="str">
        <f t="shared" si="2"/>
        <v/>
      </c>
      <c r="N12" s="9" t="str">
        <f t="shared" si="3"/>
        <v/>
      </c>
    </row>
    <row r="13" spans="1:16">
      <c r="H13" s="15"/>
      <c r="K13" s="9" t="str">
        <f t="shared" si="0"/>
        <v/>
      </c>
      <c r="L13" s="9" t="str">
        <f t="shared" si="1"/>
        <v/>
      </c>
      <c r="M13" s="9" t="str">
        <f t="shared" si="2"/>
        <v/>
      </c>
      <c r="N13" s="9" t="str">
        <f t="shared" si="3"/>
        <v/>
      </c>
    </row>
    <row r="14" spans="1:16">
      <c r="H14" s="15"/>
      <c r="K14" s="9" t="str">
        <f t="shared" si="0"/>
        <v/>
      </c>
      <c r="L14" s="9" t="str">
        <f t="shared" si="1"/>
        <v/>
      </c>
      <c r="M14" s="9" t="str">
        <f t="shared" si="2"/>
        <v/>
      </c>
      <c r="N14" s="9" t="str">
        <f t="shared" si="3"/>
        <v/>
      </c>
    </row>
    <row r="15" spans="1:16">
      <c r="H15" s="15"/>
      <c r="K15" s="9" t="str">
        <f t="shared" si="0"/>
        <v/>
      </c>
      <c r="L15" s="9" t="str">
        <f t="shared" si="1"/>
        <v/>
      </c>
      <c r="M15" s="9" t="str">
        <f t="shared" si="2"/>
        <v/>
      </c>
      <c r="N15" s="9" t="str">
        <f t="shared" si="3"/>
        <v/>
      </c>
    </row>
    <row r="16" spans="1:16">
      <c r="H16" s="15"/>
      <c r="K16" s="9" t="str">
        <f t="shared" si="0"/>
        <v/>
      </c>
      <c r="L16" s="9" t="str">
        <f t="shared" si="1"/>
        <v/>
      </c>
      <c r="M16" s="9" t="str">
        <f t="shared" si="2"/>
        <v/>
      </c>
      <c r="N16" s="9" t="str">
        <f t="shared" si="3"/>
        <v/>
      </c>
    </row>
    <row r="17" spans="8:14">
      <c r="H17" s="15"/>
      <c r="K17" s="9" t="str">
        <f t="shared" si="0"/>
        <v/>
      </c>
      <c r="L17" s="9" t="str">
        <f t="shared" si="1"/>
        <v/>
      </c>
      <c r="M17" s="9" t="str">
        <f t="shared" si="2"/>
        <v/>
      </c>
      <c r="N17" s="9" t="str">
        <f t="shared" si="3"/>
        <v/>
      </c>
    </row>
    <row r="18" spans="8:14">
      <c r="H18" s="15"/>
      <c r="K18" s="9" t="str">
        <f t="shared" si="0"/>
        <v/>
      </c>
      <c r="L18" s="9" t="str">
        <f t="shared" si="1"/>
        <v/>
      </c>
      <c r="M18" s="9" t="str">
        <f t="shared" si="2"/>
        <v/>
      </c>
      <c r="N18" s="9" t="str">
        <f t="shared" si="3"/>
        <v/>
      </c>
    </row>
    <row r="19" spans="8:14">
      <c r="H19" s="15"/>
      <c r="K19" s="9" t="str">
        <f t="shared" si="0"/>
        <v/>
      </c>
      <c r="L19" s="9" t="str">
        <f t="shared" si="1"/>
        <v/>
      </c>
      <c r="M19" s="9" t="str">
        <f t="shared" si="2"/>
        <v/>
      </c>
      <c r="N19" s="9" t="str">
        <f t="shared" si="3"/>
        <v/>
      </c>
    </row>
    <row r="20" spans="8:14">
      <c r="H20" s="15"/>
      <c r="K20" s="9" t="str">
        <f t="shared" si="0"/>
        <v/>
      </c>
      <c r="L20" s="9" t="str">
        <f t="shared" si="1"/>
        <v/>
      </c>
      <c r="M20" s="9" t="str">
        <f t="shared" si="2"/>
        <v/>
      </c>
      <c r="N20" s="9" t="str">
        <f t="shared" si="3"/>
        <v/>
      </c>
    </row>
    <row r="21" spans="8:14">
      <c r="H21" s="15"/>
      <c r="K21" s="9" t="str">
        <f t="shared" si="0"/>
        <v/>
      </c>
      <c r="L21" s="9" t="str">
        <f t="shared" si="1"/>
        <v/>
      </c>
      <c r="M21" s="9" t="str">
        <f t="shared" si="2"/>
        <v/>
      </c>
      <c r="N21" s="9" t="str">
        <f t="shared" si="3"/>
        <v/>
      </c>
    </row>
    <row r="22" spans="8:14">
      <c r="H22" s="15"/>
      <c r="K22" s="9" t="str">
        <f t="shared" si="0"/>
        <v/>
      </c>
      <c r="L22" s="9" t="str">
        <f t="shared" si="1"/>
        <v/>
      </c>
      <c r="M22" s="9" t="str">
        <f t="shared" si="2"/>
        <v/>
      </c>
      <c r="N22" s="9" t="str">
        <f t="shared" si="3"/>
        <v/>
      </c>
    </row>
    <row r="23" spans="8:14">
      <c r="H23" s="15"/>
      <c r="K23" s="9" t="str">
        <f t="shared" si="0"/>
        <v/>
      </c>
      <c r="L23" s="9" t="str">
        <f t="shared" si="1"/>
        <v/>
      </c>
      <c r="M23" s="9" t="str">
        <f t="shared" si="2"/>
        <v/>
      </c>
      <c r="N23" s="9" t="str">
        <f t="shared" si="3"/>
        <v/>
      </c>
    </row>
    <row r="24" spans="8:14">
      <c r="H24" s="15"/>
      <c r="K24" s="9" t="str">
        <f t="shared" si="0"/>
        <v/>
      </c>
      <c r="L24" s="9" t="str">
        <f t="shared" si="1"/>
        <v/>
      </c>
      <c r="M24" s="9" t="str">
        <f t="shared" si="2"/>
        <v/>
      </c>
      <c r="N24" s="9" t="str">
        <f t="shared" si="3"/>
        <v/>
      </c>
    </row>
    <row r="25" spans="8:14">
      <c r="H25" s="15"/>
      <c r="K25" s="9" t="str">
        <f t="shared" si="0"/>
        <v/>
      </c>
      <c r="L25" s="9" t="str">
        <f t="shared" si="1"/>
        <v/>
      </c>
      <c r="M25" s="9" t="str">
        <f t="shared" si="2"/>
        <v/>
      </c>
      <c r="N25" s="9" t="str">
        <f t="shared" si="3"/>
        <v/>
      </c>
    </row>
    <row r="26" spans="8:14">
      <c r="H26" s="15"/>
      <c r="K26" s="9" t="str">
        <f t="shared" si="0"/>
        <v/>
      </c>
      <c r="L26" s="9" t="str">
        <f t="shared" si="1"/>
        <v/>
      </c>
      <c r="M26" s="9" t="str">
        <f t="shared" si="2"/>
        <v/>
      </c>
      <c r="N26" s="9" t="str">
        <f t="shared" si="3"/>
        <v/>
      </c>
    </row>
    <row r="27" spans="8:14">
      <c r="H27" s="15"/>
      <c r="K27" s="9" t="str">
        <f t="shared" si="0"/>
        <v/>
      </c>
      <c r="L27" s="9" t="str">
        <f t="shared" si="1"/>
        <v/>
      </c>
      <c r="M27" s="9" t="str">
        <f t="shared" si="2"/>
        <v/>
      </c>
      <c r="N27" s="9" t="str">
        <f t="shared" si="3"/>
        <v/>
      </c>
    </row>
    <row r="28" spans="8:14">
      <c r="H28" s="15"/>
      <c r="K28" s="9" t="str">
        <f t="shared" si="0"/>
        <v/>
      </c>
      <c r="L28" s="9" t="str">
        <f t="shared" si="1"/>
        <v/>
      </c>
      <c r="M28" s="9" t="str">
        <f t="shared" si="2"/>
        <v/>
      </c>
      <c r="N28" s="9" t="str">
        <f t="shared" si="3"/>
        <v/>
      </c>
    </row>
    <row r="29" spans="8:14">
      <c r="H29" s="15"/>
      <c r="K29" s="9" t="str">
        <f t="shared" si="0"/>
        <v/>
      </c>
      <c r="L29" s="9" t="str">
        <f t="shared" si="1"/>
        <v/>
      </c>
      <c r="M29" s="9" t="str">
        <f t="shared" si="2"/>
        <v/>
      </c>
      <c r="N29" s="9" t="str">
        <f t="shared" si="3"/>
        <v/>
      </c>
    </row>
    <row r="30" spans="8:14">
      <c r="H30" s="15"/>
      <c r="K30" s="9" t="str">
        <f t="shared" si="0"/>
        <v/>
      </c>
      <c r="L30" s="9" t="str">
        <f t="shared" si="1"/>
        <v/>
      </c>
      <c r="M30" s="9" t="str">
        <f t="shared" si="2"/>
        <v/>
      </c>
      <c r="N30" s="9" t="str">
        <f t="shared" si="3"/>
        <v/>
      </c>
    </row>
    <row r="31" spans="8:14">
      <c r="H31" s="15"/>
      <c r="K31" s="9" t="str">
        <f t="shared" si="0"/>
        <v/>
      </c>
      <c r="L31" s="9" t="str">
        <f t="shared" si="1"/>
        <v/>
      </c>
      <c r="M31" s="9" t="str">
        <f t="shared" si="2"/>
        <v/>
      </c>
      <c r="N31" s="9" t="str">
        <f t="shared" si="3"/>
        <v/>
      </c>
    </row>
    <row r="32" spans="8:14">
      <c r="H32" s="15"/>
      <c r="K32" s="9" t="str">
        <f t="shared" si="0"/>
        <v/>
      </c>
      <c r="L32" s="9" t="str">
        <f t="shared" si="1"/>
        <v/>
      </c>
      <c r="M32" s="9" t="str">
        <f t="shared" si="2"/>
        <v/>
      </c>
      <c r="N32" s="9" t="str">
        <f t="shared" si="3"/>
        <v/>
      </c>
    </row>
    <row r="33" spans="8:14">
      <c r="H33" s="15"/>
      <c r="K33" s="9" t="str">
        <f t="shared" si="0"/>
        <v/>
      </c>
      <c r="L33" s="9" t="str">
        <f t="shared" si="1"/>
        <v/>
      </c>
      <c r="M33" s="9" t="str">
        <f t="shared" si="2"/>
        <v/>
      </c>
      <c r="N33" s="9" t="str">
        <f t="shared" si="3"/>
        <v/>
      </c>
    </row>
    <row r="34" spans="8:14">
      <c r="H34" s="15"/>
      <c r="K34" s="9" t="str">
        <f t="shared" si="0"/>
        <v/>
      </c>
      <c r="L34" s="9" t="str">
        <f t="shared" si="1"/>
        <v/>
      </c>
      <c r="M34" s="9" t="str">
        <f t="shared" ref="M34:M65" si="4">IF(J34="","",VLOOKUP(L34,destinations,2,FALSE))</f>
        <v/>
      </c>
      <c r="N34" s="9" t="str">
        <f t="shared" si="3"/>
        <v/>
      </c>
    </row>
    <row r="35" spans="8:14">
      <c r="H35" s="15"/>
      <c r="K35" s="9" t="str">
        <f t="shared" si="0"/>
        <v/>
      </c>
      <c r="L35" s="9" t="str">
        <f t="shared" si="1"/>
        <v/>
      </c>
      <c r="M35" s="9" t="str">
        <f t="shared" si="4"/>
        <v/>
      </c>
      <c r="N35" s="9" t="str">
        <f t="shared" si="3"/>
        <v/>
      </c>
    </row>
    <row r="36" spans="8:14">
      <c r="H36" s="15"/>
      <c r="K36" s="9" t="str">
        <f t="shared" si="0"/>
        <v/>
      </c>
      <c r="L36" s="9" t="str">
        <f t="shared" si="1"/>
        <v/>
      </c>
      <c r="M36" s="9" t="str">
        <f t="shared" si="4"/>
        <v/>
      </c>
      <c r="N36" s="9" t="str">
        <f t="shared" si="3"/>
        <v/>
      </c>
    </row>
    <row r="37" spans="8:14">
      <c r="H37" s="15"/>
      <c r="K37" s="9" t="str">
        <f t="shared" si="0"/>
        <v/>
      </c>
      <c r="L37" s="9" t="str">
        <f t="shared" si="1"/>
        <v/>
      </c>
      <c r="M37" s="9" t="str">
        <f t="shared" si="4"/>
        <v/>
      </c>
      <c r="N37" s="9" t="str">
        <f t="shared" si="3"/>
        <v/>
      </c>
    </row>
    <row r="38" spans="8:14">
      <c r="H38" s="15"/>
      <c r="K38" s="9" t="str">
        <f t="shared" si="0"/>
        <v/>
      </c>
      <c r="L38" s="9" t="str">
        <f t="shared" si="1"/>
        <v/>
      </c>
      <c r="M38" s="9" t="str">
        <f t="shared" si="4"/>
        <v/>
      </c>
      <c r="N38" s="9" t="str">
        <f t="shared" si="3"/>
        <v/>
      </c>
    </row>
    <row r="39" spans="8:14">
      <c r="H39" s="15"/>
      <c r="K39" s="9" t="str">
        <f t="shared" si="0"/>
        <v/>
      </c>
      <c r="L39" s="9" t="str">
        <f t="shared" si="1"/>
        <v/>
      </c>
      <c r="M39" s="9" t="str">
        <f t="shared" si="4"/>
        <v/>
      </c>
      <c r="N39" s="9" t="str">
        <f t="shared" si="3"/>
        <v/>
      </c>
    </row>
    <row r="40" spans="8:14">
      <c r="H40" s="15"/>
      <c r="K40" s="9" t="str">
        <f t="shared" si="0"/>
        <v/>
      </c>
      <c r="L40" s="9" t="str">
        <f t="shared" si="1"/>
        <v/>
      </c>
      <c r="M40" s="9" t="str">
        <f t="shared" si="4"/>
        <v/>
      </c>
      <c r="N40" s="9" t="str">
        <f t="shared" si="3"/>
        <v/>
      </c>
    </row>
    <row r="41" spans="8:14">
      <c r="H41" s="15"/>
      <c r="K41" s="9" t="str">
        <f t="shared" si="0"/>
        <v/>
      </c>
      <c r="L41" s="9" t="str">
        <f t="shared" si="1"/>
        <v/>
      </c>
      <c r="M41" s="9" t="str">
        <f t="shared" si="4"/>
        <v/>
      </c>
      <c r="N41" s="9" t="str">
        <f t="shared" si="3"/>
        <v/>
      </c>
    </row>
    <row r="42" spans="8:14">
      <c r="H42" s="15"/>
      <c r="K42" s="9" t="str">
        <f t="shared" si="0"/>
        <v/>
      </c>
      <c r="L42" s="9" t="str">
        <f t="shared" si="1"/>
        <v/>
      </c>
      <c r="M42" s="9" t="str">
        <f t="shared" si="4"/>
        <v/>
      </c>
      <c r="N42" s="9" t="str">
        <f t="shared" si="3"/>
        <v/>
      </c>
    </row>
    <row r="43" spans="8:14">
      <c r="H43" s="15"/>
      <c r="K43" s="9" t="str">
        <f t="shared" si="0"/>
        <v/>
      </c>
      <c r="L43" s="9" t="str">
        <f t="shared" si="1"/>
        <v/>
      </c>
      <c r="M43" s="9" t="str">
        <f t="shared" si="4"/>
        <v/>
      </c>
      <c r="N43" s="9" t="str">
        <f t="shared" si="3"/>
        <v/>
      </c>
    </row>
    <row r="44" spans="8:14">
      <c r="H44" s="15"/>
      <c r="K44" s="9" t="str">
        <f t="shared" si="0"/>
        <v/>
      </c>
      <c r="L44" s="9" t="str">
        <f t="shared" si="1"/>
        <v/>
      </c>
      <c r="M44" s="9" t="str">
        <f t="shared" si="4"/>
        <v/>
      </c>
      <c r="N44" s="9" t="str">
        <f t="shared" si="3"/>
        <v/>
      </c>
    </row>
    <row r="45" spans="8:14">
      <c r="H45" s="15"/>
      <c r="K45" s="9" t="str">
        <f t="shared" si="0"/>
        <v/>
      </c>
      <c r="L45" s="9" t="str">
        <f t="shared" si="1"/>
        <v/>
      </c>
      <c r="M45" s="9" t="str">
        <f t="shared" si="4"/>
        <v/>
      </c>
      <c r="N45" s="9" t="str">
        <f t="shared" si="3"/>
        <v/>
      </c>
    </row>
    <row r="46" spans="8:14">
      <c r="H46" s="15"/>
      <c r="K46" s="9" t="str">
        <f t="shared" si="0"/>
        <v/>
      </c>
      <c r="L46" s="9" t="str">
        <f t="shared" si="1"/>
        <v/>
      </c>
      <c r="M46" s="9" t="str">
        <f t="shared" si="4"/>
        <v/>
      </c>
      <c r="N46" s="9" t="str">
        <f t="shared" si="3"/>
        <v/>
      </c>
    </row>
    <row r="47" spans="8:14">
      <c r="H47" s="15"/>
      <c r="K47" s="9" t="str">
        <f t="shared" si="0"/>
        <v/>
      </c>
      <c r="L47" s="9" t="str">
        <f t="shared" si="1"/>
        <v/>
      </c>
      <c r="M47" s="9" t="str">
        <f t="shared" si="4"/>
        <v/>
      </c>
      <c r="N47" s="9" t="str">
        <f t="shared" si="3"/>
        <v/>
      </c>
    </row>
    <row r="48" spans="8:14">
      <c r="H48" s="15"/>
      <c r="K48" s="9" t="str">
        <f t="shared" si="0"/>
        <v/>
      </c>
      <c r="L48" s="9" t="str">
        <f t="shared" si="1"/>
        <v/>
      </c>
      <c r="M48" s="9" t="str">
        <f t="shared" si="4"/>
        <v/>
      </c>
      <c r="N48" s="9" t="str">
        <f t="shared" si="3"/>
        <v/>
      </c>
    </row>
    <row r="49" spans="8:14">
      <c r="H49" s="15"/>
      <c r="K49" s="9" t="str">
        <f t="shared" si="0"/>
        <v/>
      </c>
      <c r="L49" s="9" t="str">
        <f t="shared" si="1"/>
        <v/>
      </c>
      <c r="M49" s="9" t="str">
        <f t="shared" si="4"/>
        <v/>
      </c>
      <c r="N49" s="9" t="str">
        <f t="shared" si="3"/>
        <v/>
      </c>
    </row>
    <row r="50" spans="8:14">
      <c r="H50" s="15"/>
      <c r="K50" s="9" t="str">
        <f t="shared" si="0"/>
        <v/>
      </c>
      <c r="L50" s="9" t="str">
        <f t="shared" si="1"/>
        <v/>
      </c>
      <c r="M50" s="9" t="str">
        <f t="shared" si="4"/>
        <v/>
      </c>
      <c r="N50" s="9" t="str">
        <f t="shared" si="3"/>
        <v/>
      </c>
    </row>
    <row r="51" spans="8:14">
      <c r="H51" s="15"/>
      <c r="K51" s="9" t="str">
        <f t="shared" si="0"/>
        <v/>
      </c>
      <c r="L51" s="9" t="str">
        <f t="shared" si="1"/>
        <v/>
      </c>
      <c r="M51" s="9" t="str">
        <f t="shared" si="4"/>
        <v/>
      </c>
      <c r="N51" s="9" t="str">
        <f t="shared" si="3"/>
        <v/>
      </c>
    </row>
    <row r="52" spans="8:14">
      <c r="H52" s="15"/>
      <c r="K52" s="9" t="str">
        <f t="shared" si="0"/>
        <v/>
      </c>
      <c r="L52" s="9" t="str">
        <f t="shared" si="1"/>
        <v/>
      </c>
      <c r="M52" s="9" t="str">
        <f t="shared" si="4"/>
        <v/>
      </c>
      <c r="N52" s="9" t="str">
        <f t="shared" si="3"/>
        <v/>
      </c>
    </row>
    <row r="53" spans="8:14">
      <c r="H53" s="15"/>
      <c r="K53" s="9" t="str">
        <f t="shared" si="0"/>
        <v/>
      </c>
      <c r="L53" s="9" t="str">
        <f t="shared" si="1"/>
        <v/>
      </c>
      <c r="M53" s="9" t="str">
        <f t="shared" si="4"/>
        <v/>
      </c>
      <c r="N53" s="9" t="str">
        <f t="shared" si="3"/>
        <v/>
      </c>
    </row>
    <row r="54" spans="8:14">
      <c r="H54" s="15"/>
      <c r="K54" s="9" t="str">
        <f t="shared" si="0"/>
        <v/>
      </c>
      <c r="L54" s="9" t="str">
        <f t="shared" si="1"/>
        <v/>
      </c>
      <c r="M54" s="9" t="str">
        <f t="shared" si="4"/>
        <v/>
      </c>
      <c r="N54" s="9" t="str">
        <f t="shared" si="3"/>
        <v/>
      </c>
    </row>
    <row r="55" spans="8:14">
      <c r="H55" s="15"/>
      <c r="K55" s="9" t="str">
        <f t="shared" si="0"/>
        <v/>
      </c>
      <c r="L55" s="9" t="str">
        <f t="shared" si="1"/>
        <v/>
      </c>
      <c r="M55" s="9" t="str">
        <f t="shared" si="4"/>
        <v/>
      </c>
      <c r="N55" s="9" t="str">
        <f t="shared" si="3"/>
        <v/>
      </c>
    </row>
    <row r="56" spans="8:14">
      <c r="H56" s="15"/>
      <c r="K56" s="9" t="str">
        <f t="shared" si="0"/>
        <v/>
      </c>
      <c r="L56" s="9" t="str">
        <f t="shared" si="1"/>
        <v/>
      </c>
      <c r="M56" s="9" t="str">
        <f t="shared" si="4"/>
        <v/>
      </c>
      <c r="N56" s="9" t="str">
        <f t="shared" si="3"/>
        <v/>
      </c>
    </row>
    <row r="57" spans="8:14">
      <c r="H57" s="15"/>
      <c r="K57" s="9" t="str">
        <f t="shared" si="0"/>
        <v/>
      </c>
      <c r="L57" s="9" t="str">
        <f t="shared" si="1"/>
        <v/>
      </c>
      <c r="M57" s="9" t="str">
        <f t="shared" si="4"/>
        <v/>
      </c>
      <c r="N57" s="9" t="str">
        <f t="shared" si="3"/>
        <v/>
      </c>
    </row>
    <row r="58" spans="8:14">
      <c r="H58" s="15"/>
      <c r="K58" s="9" t="str">
        <f t="shared" si="0"/>
        <v/>
      </c>
      <c r="L58" s="9" t="str">
        <f t="shared" si="1"/>
        <v/>
      </c>
      <c r="M58" s="9" t="str">
        <f t="shared" si="4"/>
        <v/>
      </c>
      <c r="N58" s="9" t="str">
        <f t="shared" si="3"/>
        <v/>
      </c>
    </row>
    <row r="59" spans="8:14">
      <c r="H59" s="15"/>
      <c r="K59" s="9" t="str">
        <f t="shared" si="0"/>
        <v/>
      </c>
      <c r="L59" s="9" t="str">
        <f t="shared" si="1"/>
        <v/>
      </c>
      <c r="M59" s="9" t="str">
        <f t="shared" si="4"/>
        <v/>
      </c>
      <c r="N59" s="9" t="str">
        <f t="shared" si="3"/>
        <v/>
      </c>
    </row>
    <row r="60" spans="8:14">
      <c r="H60" s="15"/>
      <c r="K60" s="9" t="str">
        <f t="shared" si="0"/>
        <v/>
      </c>
      <c r="L60" s="9" t="str">
        <f t="shared" si="1"/>
        <v/>
      </c>
      <c r="M60" s="9" t="str">
        <f t="shared" si="4"/>
        <v/>
      </c>
      <c r="N60" s="9" t="str">
        <f t="shared" si="3"/>
        <v/>
      </c>
    </row>
    <row r="61" spans="8:14">
      <c r="H61" s="15"/>
      <c r="K61" s="9" t="str">
        <f t="shared" si="0"/>
        <v/>
      </c>
      <c r="L61" s="9" t="str">
        <f t="shared" si="1"/>
        <v/>
      </c>
      <c r="M61" s="9" t="str">
        <f t="shared" si="4"/>
        <v/>
      </c>
      <c r="N61" s="9" t="str">
        <f t="shared" si="3"/>
        <v/>
      </c>
    </row>
    <row r="62" spans="8:14">
      <c r="H62" s="15"/>
      <c r="K62" s="9" t="str">
        <f t="shared" si="0"/>
        <v/>
      </c>
      <c r="L62" s="9" t="str">
        <f t="shared" si="1"/>
        <v/>
      </c>
      <c r="M62" s="9" t="str">
        <f t="shared" si="4"/>
        <v/>
      </c>
      <c r="N62" s="9" t="str">
        <f t="shared" si="3"/>
        <v/>
      </c>
    </row>
    <row r="63" spans="8:14">
      <c r="H63" s="15"/>
      <c r="K63" s="9" t="str">
        <f t="shared" si="0"/>
        <v/>
      </c>
      <c r="L63" s="9" t="str">
        <f t="shared" si="1"/>
        <v/>
      </c>
      <c r="M63" s="9" t="str">
        <f t="shared" si="4"/>
        <v/>
      </c>
      <c r="N63" s="9" t="str">
        <f t="shared" si="3"/>
        <v/>
      </c>
    </row>
    <row r="64" spans="8:14">
      <c r="H64" s="15"/>
      <c r="K64" s="9" t="str">
        <f t="shared" si="0"/>
        <v/>
      </c>
      <c r="L64" s="9" t="str">
        <f t="shared" si="1"/>
        <v/>
      </c>
      <c r="M64" s="9" t="str">
        <f t="shared" si="4"/>
        <v/>
      </c>
      <c r="N64" s="9" t="str">
        <f t="shared" si="3"/>
        <v/>
      </c>
    </row>
    <row r="65" spans="8:14">
      <c r="H65" s="15"/>
      <c r="K65" s="9" t="str">
        <f t="shared" si="0"/>
        <v/>
      </c>
      <c r="L65" s="9" t="str">
        <f t="shared" si="1"/>
        <v/>
      </c>
      <c r="M65" s="9" t="str">
        <f t="shared" si="4"/>
        <v/>
      </c>
      <c r="N65" s="9" t="str">
        <f t="shared" si="3"/>
        <v/>
      </c>
    </row>
    <row r="66" spans="8:14">
      <c r="H66" s="15"/>
      <c r="K66" s="9" t="str">
        <f t="shared" ref="K66:K129" si="5">IF(I66="","",VLOOKUP(I66,Listeclients,3,FALSE))</f>
        <v/>
      </c>
      <c r="L66" s="9" t="str">
        <f t="shared" ref="L66:L129" si="6">IF(J66="","",VLOOKUP(J66,Listeclients,3,FALSE))</f>
        <v/>
      </c>
      <c r="M66" s="9" t="str">
        <f t="shared" ref="M66:M97" si="7">IF(J66="","",VLOOKUP(L66,destinations,2,FALSE))</f>
        <v/>
      </c>
      <c r="N66" s="9" t="str">
        <f t="shared" si="3"/>
        <v/>
      </c>
    </row>
    <row r="67" spans="8:14">
      <c r="H67" s="15"/>
      <c r="K67" s="9" t="str">
        <f t="shared" si="5"/>
        <v/>
      </c>
      <c r="L67" s="9" t="str">
        <f t="shared" si="6"/>
        <v/>
      </c>
      <c r="M67" s="9" t="str">
        <f t="shared" si="7"/>
        <v/>
      </c>
      <c r="N67" s="9" t="str">
        <f t="shared" si="3"/>
        <v/>
      </c>
    </row>
    <row r="68" spans="8:14">
      <c r="H68" s="15"/>
      <c r="K68" s="9" t="str">
        <f t="shared" si="5"/>
        <v/>
      </c>
      <c r="L68" s="9" t="str">
        <f t="shared" si="6"/>
        <v/>
      </c>
      <c r="M68" s="9" t="str">
        <f t="shared" si="7"/>
        <v/>
      </c>
      <c r="N68" s="9" t="str">
        <f t="shared" si="3"/>
        <v/>
      </c>
    </row>
    <row r="69" spans="8:14">
      <c r="H69" s="15"/>
      <c r="K69" s="9" t="str">
        <f t="shared" si="5"/>
        <v/>
      </c>
      <c r="L69" s="9" t="str">
        <f t="shared" si="6"/>
        <v/>
      </c>
      <c r="M69" s="9" t="str">
        <f t="shared" si="7"/>
        <v/>
      </c>
      <c r="N69" s="9" t="str">
        <f t="shared" si="3"/>
        <v/>
      </c>
    </row>
    <row r="70" spans="8:14">
      <c r="H70" s="15"/>
      <c r="K70" s="9" t="str">
        <f t="shared" si="5"/>
        <v/>
      </c>
      <c r="L70" s="9" t="str">
        <f t="shared" si="6"/>
        <v/>
      </c>
      <c r="M70" s="9" t="str">
        <f t="shared" si="7"/>
        <v/>
      </c>
      <c r="N70" s="9" t="str">
        <f t="shared" si="3"/>
        <v/>
      </c>
    </row>
    <row r="71" spans="8:14">
      <c r="H71" s="15"/>
      <c r="K71" s="9" t="str">
        <f t="shared" si="5"/>
        <v/>
      </c>
      <c r="L71" s="9" t="str">
        <f t="shared" si="6"/>
        <v/>
      </c>
      <c r="M71" s="9" t="str">
        <f t="shared" si="7"/>
        <v/>
      </c>
      <c r="N71" s="9" t="str">
        <f t="shared" ref="N71:N134" si="8">IF(M71="","",IF(E71=25,VLOOKUP(L71,tarif25,11,FALSE),VLOOKUP(L71,tarif15,8,FALSE)))</f>
        <v/>
      </c>
    </row>
    <row r="72" spans="8:14">
      <c r="H72" s="15"/>
      <c r="K72" s="9" t="str">
        <f t="shared" si="5"/>
        <v/>
      </c>
      <c r="L72" s="9" t="str">
        <f t="shared" si="6"/>
        <v/>
      </c>
      <c r="M72" s="9" t="str">
        <f t="shared" si="7"/>
        <v/>
      </c>
      <c r="N72" s="9" t="str">
        <f t="shared" si="8"/>
        <v/>
      </c>
    </row>
    <row r="73" spans="8:14">
      <c r="H73" s="15"/>
      <c r="K73" s="9" t="str">
        <f t="shared" si="5"/>
        <v/>
      </c>
      <c r="L73" s="9" t="str">
        <f t="shared" si="6"/>
        <v/>
      </c>
      <c r="M73" s="9" t="str">
        <f t="shared" si="7"/>
        <v/>
      </c>
      <c r="N73" s="9" t="str">
        <f t="shared" si="8"/>
        <v/>
      </c>
    </row>
    <row r="74" spans="8:14">
      <c r="H74" s="15"/>
      <c r="K74" s="9" t="str">
        <f t="shared" si="5"/>
        <v/>
      </c>
      <c r="L74" s="9" t="str">
        <f t="shared" si="6"/>
        <v/>
      </c>
      <c r="M74" s="9" t="str">
        <f t="shared" si="7"/>
        <v/>
      </c>
      <c r="N74" s="9" t="str">
        <f t="shared" si="8"/>
        <v/>
      </c>
    </row>
    <row r="75" spans="8:14">
      <c r="H75" s="15"/>
      <c r="K75" s="9" t="str">
        <f t="shared" si="5"/>
        <v/>
      </c>
      <c r="L75" s="9" t="str">
        <f t="shared" si="6"/>
        <v/>
      </c>
      <c r="M75" s="9" t="str">
        <f t="shared" si="7"/>
        <v/>
      </c>
      <c r="N75" s="9" t="str">
        <f t="shared" si="8"/>
        <v/>
      </c>
    </row>
    <row r="76" spans="8:14">
      <c r="H76" s="15"/>
      <c r="K76" s="9" t="str">
        <f t="shared" si="5"/>
        <v/>
      </c>
      <c r="L76" s="9" t="str">
        <f t="shared" si="6"/>
        <v/>
      </c>
      <c r="M76" s="9" t="str">
        <f t="shared" si="7"/>
        <v/>
      </c>
      <c r="N76" s="9" t="str">
        <f t="shared" si="8"/>
        <v/>
      </c>
    </row>
    <row r="77" spans="8:14">
      <c r="H77" s="15"/>
      <c r="K77" s="9" t="str">
        <f t="shared" si="5"/>
        <v/>
      </c>
      <c r="L77" s="9" t="str">
        <f t="shared" si="6"/>
        <v/>
      </c>
      <c r="M77" s="9" t="str">
        <f t="shared" si="7"/>
        <v/>
      </c>
      <c r="N77" s="9" t="str">
        <f t="shared" si="8"/>
        <v/>
      </c>
    </row>
    <row r="78" spans="8:14">
      <c r="H78" s="15"/>
      <c r="K78" s="9" t="str">
        <f t="shared" si="5"/>
        <v/>
      </c>
      <c r="L78" s="9" t="str">
        <f t="shared" si="6"/>
        <v/>
      </c>
      <c r="M78" s="9" t="str">
        <f t="shared" si="7"/>
        <v/>
      </c>
      <c r="N78" s="9" t="str">
        <f t="shared" si="8"/>
        <v/>
      </c>
    </row>
    <row r="79" spans="8:14">
      <c r="H79" s="15"/>
      <c r="K79" s="9" t="str">
        <f t="shared" si="5"/>
        <v/>
      </c>
      <c r="L79" s="9" t="str">
        <f t="shared" si="6"/>
        <v/>
      </c>
      <c r="M79" s="9" t="str">
        <f t="shared" si="7"/>
        <v/>
      </c>
      <c r="N79" s="9" t="str">
        <f t="shared" si="8"/>
        <v/>
      </c>
    </row>
    <row r="80" spans="8:14">
      <c r="H80" s="15"/>
      <c r="K80" s="9" t="str">
        <f t="shared" si="5"/>
        <v/>
      </c>
      <c r="L80" s="9" t="str">
        <f t="shared" si="6"/>
        <v/>
      </c>
      <c r="M80" s="9" t="str">
        <f t="shared" si="7"/>
        <v/>
      </c>
      <c r="N80" s="9" t="str">
        <f t="shared" si="8"/>
        <v/>
      </c>
    </row>
    <row r="81" spans="8:14">
      <c r="H81" s="15"/>
      <c r="K81" s="9" t="str">
        <f t="shared" si="5"/>
        <v/>
      </c>
      <c r="L81" s="9" t="str">
        <f t="shared" si="6"/>
        <v/>
      </c>
      <c r="M81" s="9" t="str">
        <f t="shared" si="7"/>
        <v/>
      </c>
      <c r="N81" s="9" t="str">
        <f t="shared" si="8"/>
        <v/>
      </c>
    </row>
    <row r="82" spans="8:14">
      <c r="H82" s="15"/>
      <c r="K82" s="9" t="str">
        <f t="shared" si="5"/>
        <v/>
      </c>
      <c r="L82" s="9" t="str">
        <f t="shared" si="6"/>
        <v/>
      </c>
      <c r="M82" s="9" t="str">
        <f t="shared" si="7"/>
        <v/>
      </c>
      <c r="N82" s="9" t="str">
        <f t="shared" si="8"/>
        <v/>
      </c>
    </row>
    <row r="83" spans="8:14">
      <c r="H83" s="15"/>
      <c r="K83" s="9" t="str">
        <f t="shared" si="5"/>
        <v/>
      </c>
      <c r="L83" s="9" t="str">
        <f t="shared" si="6"/>
        <v/>
      </c>
      <c r="M83" s="9" t="str">
        <f t="shared" si="7"/>
        <v/>
      </c>
      <c r="N83" s="9" t="str">
        <f t="shared" si="8"/>
        <v/>
      </c>
    </row>
    <row r="84" spans="8:14">
      <c r="H84" s="15"/>
      <c r="K84" s="9" t="str">
        <f t="shared" si="5"/>
        <v/>
      </c>
      <c r="L84" s="9" t="str">
        <f t="shared" si="6"/>
        <v/>
      </c>
      <c r="M84" s="9" t="str">
        <f t="shared" si="7"/>
        <v/>
      </c>
      <c r="N84" s="9" t="str">
        <f t="shared" si="8"/>
        <v/>
      </c>
    </row>
    <row r="85" spans="8:14">
      <c r="H85" s="15"/>
      <c r="K85" s="9" t="str">
        <f t="shared" si="5"/>
        <v/>
      </c>
      <c r="L85" s="9" t="str">
        <f t="shared" si="6"/>
        <v/>
      </c>
      <c r="M85" s="9" t="str">
        <f t="shared" si="7"/>
        <v/>
      </c>
      <c r="N85" s="9" t="str">
        <f t="shared" si="8"/>
        <v/>
      </c>
    </row>
    <row r="86" spans="8:14">
      <c r="H86" s="15"/>
      <c r="K86" s="9" t="str">
        <f t="shared" si="5"/>
        <v/>
      </c>
      <c r="L86" s="9" t="str">
        <f t="shared" si="6"/>
        <v/>
      </c>
      <c r="M86" s="9" t="str">
        <f t="shared" si="7"/>
        <v/>
      </c>
      <c r="N86" s="9" t="str">
        <f t="shared" si="8"/>
        <v/>
      </c>
    </row>
    <row r="87" spans="8:14">
      <c r="H87" s="15"/>
      <c r="K87" s="9" t="str">
        <f t="shared" si="5"/>
        <v/>
      </c>
      <c r="L87" s="9" t="str">
        <f t="shared" si="6"/>
        <v/>
      </c>
      <c r="M87" s="9" t="str">
        <f t="shared" si="7"/>
        <v/>
      </c>
      <c r="N87" s="9" t="str">
        <f t="shared" si="8"/>
        <v/>
      </c>
    </row>
    <row r="88" spans="8:14">
      <c r="H88" s="15"/>
      <c r="K88" s="9" t="str">
        <f t="shared" si="5"/>
        <v/>
      </c>
      <c r="L88" s="9" t="str">
        <f t="shared" si="6"/>
        <v/>
      </c>
      <c r="M88" s="9" t="str">
        <f t="shared" si="7"/>
        <v/>
      </c>
      <c r="N88" s="9" t="str">
        <f t="shared" si="8"/>
        <v/>
      </c>
    </row>
    <row r="89" spans="8:14">
      <c r="H89" s="15"/>
      <c r="K89" s="9" t="str">
        <f t="shared" si="5"/>
        <v/>
      </c>
      <c r="L89" s="9" t="str">
        <f t="shared" si="6"/>
        <v/>
      </c>
      <c r="M89" s="9" t="str">
        <f t="shared" si="7"/>
        <v/>
      </c>
      <c r="N89" s="9" t="str">
        <f t="shared" si="8"/>
        <v/>
      </c>
    </row>
    <row r="90" spans="8:14">
      <c r="H90" s="15"/>
      <c r="K90" s="9" t="str">
        <f t="shared" si="5"/>
        <v/>
      </c>
      <c r="L90" s="9" t="str">
        <f t="shared" si="6"/>
        <v/>
      </c>
      <c r="M90" s="9" t="str">
        <f t="shared" si="7"/>
        <v/>
      </c>
      <c r="N90" s="9" t="str">
        <f t="shared" si="8"/>
        <v/>
      </c>
    </row>
    <row r="91" spans="8:14">
      <c r="H91" s="15"/>
      <c r="K91" s="9" t="str">
        <f t="shared" si="5"/>
        <v/>
      </c>
      <c r="L91" s="9" t="str">
        <f t="shared" si="6"/>
        <v/>
      </c>
      <c r="M91" s="9" t="str">
        <f t="shared" si="7"/>
        <v/>
      </c>
      <c r="N91" s="9" t="str">
        <f t="shared" si="8"/>
        <v/>
      </c>
    </row>
    <row r="92" spans="8:14">
      <c r="H92" s="15"/>
      <c r="K92" s="9" t="str">
        <f t="shared" si="5"/>
        <v/>
      </c>
      <c r="L92" s="9" t="str">
        <f t="shared" si="6"/>
        <v/>
      </c>
      <c r="M92" s="9" t="str">
        <f t="shared" si="7"/>
        <v/>
      </c>
      <c r="N92" s="9" t="str">
        <f t="shared" si="8"/>
        <v/>
      </c>
    </row>
    <row r="93" spans="8:14">
      <c r="H93" s="15"/>
      <c r="K93" s="9" t="str">
        <f t="shared" si="5"/>
        <v/>
      </c>
      <c r="L93" s="9" t="str">
        <f t="shared" si="6"/>
        <v/>
      </c>
      <c r="M93" s="9" t="str">
        <f t="shared" si="7"/>
        <v/>
      </c>
      <c r="N93" s="9" t="str">
        <f t="shared" si="8"/>
        <v/>
      </c>
    </row>
    <row r="94" spans="8:14">
      <c r="H94" s="15"/>
      <c r="K94" s="9" t="str">
        <f t="shared" si="5"/>
        <v/>
      </c>
      <c r="L94" s="9" t="str">
        <f t="shared" si="6"/>
        <v/>
      </c>
      <c r="M94" s="9" t="str">
        <f t="shared" si="7"/>
        <v/>
      </c>
      <c r="N94" s="9" t="str">
        <f t="shared" si="8"/>
        <v/>
      </c>
    </row>
    <row r="95" spans="8:14">
      <c r="H95" s="15"/>
      <c r="K95" s="9" t="str">
        <f t="shared" si="5"/>
        <v/>
      </c>
      <c r="L95" s="9" t="str">
        <f t="shared" si="6"/>
        <v/>
      </c>
      <c r="M95" s="9" t="str">
        <f t="shared" si="7"/>
        <v/>
      </c>
      <c r="N95" s="9" t="str">
        <f t="shared" si="8"/>
        <v/>
      </c>
    </row>
    <row r="96" spans="8:14">
      <c r="H96" s="15"/>
      <c r="K96" s="9" t="str">
        <f t="shared" si="5"/>
        <v/>
      </c>
      <c r="L96" s="9" t="str">
        <f t="shared" si="6"/>
        <v/>
      </c>
      <c r="M96" s="9" t="str">
        <f t="shared" si="7"/>
        <v/>
      </c>
      <c r="N96" s="9" t="str">
        <f t="shared" si="8"/>
        <v/>
      </c>
    </row>
    <row r="97" spans="8:14">
      <c r="H97" s="15"/>
      <c r="K97" s="9" t="str">
        <f t="shared" si="5"/>
        <v/>
      </c>
      <c r="L97" s="9" t="str">
        <f t="shared" si="6"/>
        <v/>
      </c>
      <c r="M97" s="9" t="str">
        <f t="shared" si="7"/>
        <v/>
      </c>
      <c r="N97" s="9" t="str">
        <f t="shared" si="8"/>
        <v/>
      </c>
    </row>
    <row r="98" spans="8:14">
      <c r="H98" s="15"/>
      <c r="K98" s="9" t="str">
        <f t="shared" si="5"/>
        <v/>
      </c>
      <c r="L98" s="9" t="str">
        <f t="shared" si="6"/>
        <v/>
      </c>
      <c r="M98" s="9" t="str">
        <f t="shared" ref="M98:M122" si="9">IF(J98="","",VLOOKUP(L98,destinations,2,FALSE))</f>
        <v/>
      </c>
      <c r="N98" s="9" t="str">
        <f t="shared" si="8"/>
        <v/>
      </c>
    </row>
    <row r="99" spans="8:14">
      <c r="H99" s="15"/>
      <c r="K99" s="9" t="str">
        <f t="shared" si="5"/>
        <v/>
      </c>
      <c r="L99" s="9" t="str">
        <f t="shared" si="6"/>
        <v/>
      </c>
      <c r="M99" s="9" t="str">
        <f t="shared" si="9"/>
        <v/>
      </c>
      <c r="N99" s="9" t="str">
        <f t="shared" si="8"/>
        <v/>
      </c>
    </row>
    <row r="100" spans="8:14">
      <c r="H100" s="15"/>
      <c r="K100" s="9" t="str">
        <f t="shared" si="5"/>
        <v/>
      </c>
      <c r="L100" s="9" t="str">
        <f t="shared" si="6"/>
        <v/>
      </c>
      <c r="M100" s="9" t="str">
        <f t="shared" si="9"/>
        <v/>
      </c>
      <c r="N100" s="9" t="str">
        <f t="shared" si="8"/>
        <v/>
      </c>
    </row>
    <row r="101" spans="8:14">
      <c r="H101" s="15"/>
      <c r="K101" s="9" t="str">
        <f t="shared" si="5"/>
        <v/>
      </c>
      <c r="L101" s="9" t="str">
        <f t="shared" si="6"/>
        <v/>
      </c>
      <c r="M101" s="9" t="str">
        <f t="shared" si="9"/>
        <v/>
      </c>
      <c r="N101" s="9" t="str">
        <f t="shared" si="8"/>
        <v/>
      </c>
    </row>
    <row r="102" spans="8:14">
      <c r="H102" s="15"/>
      <c r="K102" s="9" t="str">
        <f t="shared" si="5"/>
        <v/>
      </c>
      <c r="L102" s="9" t="str">
        <f t="shared" si="6"/>
        <v/>
      </c>
      <c r="M102" s="9" t="str">
        <f t="shared" si="9"/>
        <v/>
      </c>
      <c r="N102" s="9" t="str">
        <f t="shared" si="8"/>
        <v/>
      </c>
    </row>
    <row r="103" spans="8:14">
      <c r="H103" s="15"/>
      <c r="K103" s="9" t="str">
        <f t="shared" si="5"/>
        <v/>
      </c>
      <c r="L103" s="9" t="str">
        <f t="shared" si="6"/>
        <v/>
      </c>
      <c r="M103" s="9" t="str">
        <f t="shared" si="9"/>
        <v/>
      </c>
      <c r="N103" s="9" t="str">
        <f t="shared" si="8"/>
        <v/>
      </c>
    </row>
    <row r="104" spans="8:14">
      <c r="H104" s="15"/>
      <c r="K104" s="9" t="str">
        <f t="shared" si="5"/>
        <v/>
      </c>
      <c r="L104" s="9" t="str">
        <f t="shared" si="6"/>
        <v/>
      </c>
      <c r="M104" s="9" t="str">
        <f t="shared" si="9"/>
        <v/>
      </c>
      <c r="N104" s="9" t="str">
        <f t="shared" si="8"/>
        <v/>
      </c>
    </row>
    <row r="105" spans="8:14">
      <c r="H105" s="15"/>
      <c r="K105" s="9" t="str">
        <f t="shared" si="5"/>
        <v/>
      </c>
      <c r="L105" s="9" t="str">
        <f t="shared" si="6"/>
        <v/>
      </c>
      <c r="M105" s="9" t="str">
        <f t="shared" si="9"/>
        <v/>
      </c>
      <c r="N105" s="9" t="str">
        <f t="shared" si="8"/>
        <v/>
      </c>
    </row>
    <row r="106" spans="8:14">
      <c r="H106" s="15"/>
      <c r="K106" s="9" t="str">
        <f t="shared" si="5"/>
        <v/>
      </c>
      <c r="L106" s="9" t="str">
        <f t="shared" si="6"/>
        <v/>
      </c>
      <c r="M106" s="9" t="str">
        <f t="shared" si="9"/>
        <v/>
      </c>
      <c r="N106" s="9" t="str">
        <f t="shared" si="8"/>
        <v/>
      </c>
    </row>
    <row r="107" spans="8:14">
      <c r="H107" s="15"/>
      <c r="K107" s="9" t="str">
        <f t="shared" si="5"/>
        <v/>
      </c>
      <c r="L107" s="9" t="str">
        <f t="shared" si="6"/>
        <v/>
      </c>
      <c r="M107" s="9" t="str">
        <f t="shared" si="9"/>
        <v/>
      </c>
      <c r="N107" s="9" t="str">
        <f t="shared" si="8"/>
        <v/>
      </c>
    </row>
    <row r="108" spans="8:14">
      <c r="H108" s="15"/>
      <c r="K108" s="9" t="str">
        <f t="shared" si="5"/>
        <v/>
      </c>
      <c r="L108" s="9" t="str">
        <f t="shared" si="6"/>
        <v/>
      </c>
      <c r="M108" s="9" t="str">
        <f t="shared" si="9"/>
        <v/>
      </c>
      <c r="N108" s="9" t="str">
        <f t="shared" si="8"/>
        <v/>
      </c>
    </row>
    <row r="109" spans="8:14">
      <c r="H109" s="15"/>
      <c r="K109" s="9" t="str">
        <f t="shared" si="5"/>
        <v/>
      </c>
      <c r="L109" s="9" t="str">
        <f t="shared" si="6"/>
        <v/>
      </c>
      <c r="M109" s="9" t="str">
        <f t="shared" si="9"/>
        <v/>
      </c>
      <c r="N109" s="9" t="str">
        <f t="shared" si="8"/>
        <v/>
      </c>
    </row>
    <row r="110" spans="8:14">
      <c r="H110" s="15"/>
      <c r="K110" s="9" t="str">
        <f t="shared" si="5"/>
        <v/>
      </c>
      <c r="L110" s="9" t="str">
        <f t="shared" si="6"/>
        <v/>
      </c>
      <c r="M110" s="9" t="str">
        <f t="shared" si="9"/>
        <v/>
      </c>
      <c r="N110" s="9" t="str">
        <f t="shared" si="8"/>
        <v/>
      </c>
    </row>
    <row r="111" spans="8:14">
      <c r="H111" s="15"/>
      <c r="K111" s="9" t="str">
        <f t="shared" si="5"/>
        <v/>
      </c>
      <c r="L111" s="9" t="str">
        <f t="shared" si="6"/>
        <v/>
      </c>
      <c r="M111" s="9" t="str">
        <f t="shared" si="9"/>
        <v/>
      </c>
      <c r="N111" s="9" t="str">
        <f t="shared" si="8"/>
        <v/>
      </c>
    </row>
    <row r="112" spans="8:14">
      <c r="H112" s="15"/>
      <c r="K112" s="9" t="str">
        <f t="shared" si="5"/>
        <v/>
      </c>
      <c r="L112" s="9" t="str">
        <f t="shared" si="6"/>
        <v/>
      </c>
      <c r="M112" s="9" t="str">
        <f t="shared" si="9"/>
        <v/>
      </c>
      <c r="N112" s="9" t="str">
        <f t="shared" si="8"/>
        <v/>
      </c>
    </row>
    <row r="113" spans="8:14">
      <c r="H113" s="15"/>
      <c r="K113" s="9" t="str">
        <f t="shared" si="5"/>
        <v/>
      </c>
      <c r="L113" s="9" t="str">
        <f t="shared" si="6"/>
        <v/>
      </c>
      <c r="M113" s="9" t="str">
        <f t="shared" si="9"/>
        <v/>
      </c>
      <c r="N113" s="9" t="str">
        <f t="shared" si="8"/>
        <v/>
      </c>
    </row>
    <row r="114" spans="8:14">
      <c r="H114" s="15"/>
      <c r="K114" s="9" t="str">
        <f t="shared" si="5"/>
        <v/>
      </c>
      <c r="L114" s="9" t="str">
        <f t="shared" si="6"/>
        <v/>
      </c>
      <c r="M114" s="9" t="str">
        <f t="shared" si="9"/>
        <v/>
      </c>
      <c r="N114" s="9" t="str">
        <f t="shared" si="8"/>
        <v/>
      </c>
    </row>
    <row r="115" spans="8:14">
      <c r="H115" s="15"/>
      <c r="K115" s="9" t="str">
        <f t="shared" si="5"/>
        <v/>
      </c>
      <c r="L115" s="9" t="str">
        <f t="shared" si="6"/>
        <v/>
      </c>
      <c r="M115" s="9" t="str">
        <f t="shared" si="9"/>
        <v/>
      </c>
      <c r="N115" s="9" t="str">
        <f t="shared" si="8"/>
        <v/>
      </c>
    </row>
    <row r="116" spans="8:14">
      <c r="H116" s="15"/>
      <c r="K116" s="9" t="str">
        <f t="shared" si="5"/>
        <v/>
      </c>
      <c r="L116" s="9" t="str">
        <f t="shared" si="6"/>
        <v/>
      </c>
      <c r="M116" s="9" t="str">
        <f t="shared" si="9"/>
        <v/>
      </c>
      <c r="N116" s="9" t="str">
        <f t="shared" si="8"/>
        <v/>
      </c>
    </row>
    <row r="117" spans="8:14">
      <c r="H117" s="15"/>
      <c r="K117" s="9" t="str">
        <f t="shared" si="5"/>
        <v/>
      </c>
      <c r="L117" s="9" t="str">
        <f t="shared" si="6"/>
        <v/>
      </c>
      <c r="M117" s="9" t="str">
        <f t="shared" si="9"/>
        <v/>
      </c>
      <c r="N117" s="9" t="str">
        <f t="shared" si="8"/>
        <v/>
      </c>
    </row>
    <row r="118" spans="8:14">
      <c r="H118" s="15"/>
      <c r="K118" s="9" t="str">
        <f t="shared" si="5"/>
        <v/>
      </c>
      <c r="L118" s="9" t="str">
        <f t="shared" si="6"/>
        <v/>
      </c>
      <c r="M118" s="9" t="str">
        <f t="shared" si="9"/>
        <v/>
      </c>
      <c r="N118" s="9" t="str">
        <f t="shared" si="8"/>
        <v/>
      </c>
    </row>
    <row r="119" spans="8:14">
      <c r="H119" s="15"/>
      <c r="K119" s="9" t="str">
        <f t="shared" si="5"/>
        <v/>
      </c>
      <c r="L119" s="9" t="str">
        <f t="shared" si="6"/>
        <v/>
      </c>
      <c r="M119" s="9" t="str">
        <f t="shared" si="9"/>
        <v/>
      </c>
      <c r="N119" s="9" t="str">
        <f t="shared" si="8"/>
        <v/>
      </c>
    </row>
    <row r="120" spans="8:14">
      <c r="H120" s="15"/>
      <c r="K120" s="9" t="str">
        <f t="shared" si="5"/>
        <v/>
      </c>
      <c r="L120" s="9" t="str">
        <f t="shared" si="6"/>
        <v/>
      </c>
      <c r="M120" s="9" t="str">
        <f t="shared" si="9"/>
        <v/>
      </c>
      <c r="N120" s="9" t="str">
        <f t="shared" si="8"/>
        <v/>
      </c>
    </row>
    <row r="121" spans="8:14">
      <c r="H121" s="15"/>
      <c r="K121" s="9" t="str">
        <f t="shared" si="5"/>
        <v/>
      </c>
      <c r="L121" s="9" t="str">
        <f t="shared" si="6"/>
        <v/>
      </c>
      <c r="M121" s="9" t="str">
        <f t="shared" si="9"/>
        <v/>
      </c>
      <c r="N121" s="9" t="str">
        <f t="shared" si="8"/>
        <v/>
      </c>
    </row>
    <row r="122" spans="8:14">
      <c r="H122" s="15"/>
      <c r="K122" s="9" t="str">
        <f t="shared" si="5"/>
        <v/>
      </c>
      <c r="L122" s="9" t="str">
        <f t="shared" si="6"/>
        <v/>
      </c>
      <c r="M122" s="9" t="str">
        <f t="shared" si="9"/>
        <v/>
      </c>
      <c r="N122" s="9" t="str">
        <f t="shared" si="8"/>
        <v/>
      </c>
    </row>
    <row r="123" spans="8:14">
      <c r="H123" s="15"/>
      <c r="K123" s="9" t="str">
        <f t="shared" si="5"/>
        <v/>
      </c>
      <c r="L123" s="9" t="str">
        <f t="shared" si="6"/>
        <v/>
      </c>
      <c r="N123" s="9" t="str">
        <f t="shared" si="8"/>
        <v/>
      </c>
    </row>
    <row r="124" spans="8:14">
      <c r="H124" s="15"/>
      <c r="K124" s="9" t="str">
        <f t="shared" si="5"/>
        <v/>
      </c>
      <c r="L124" s="9" t="str">
        <f t="shared" si="6"/>
        <v/>
      </c>
      <c r="N124" s="9" t="str">
        <f t="shared" si="8"/>
        <v/>
      </c>
    </row>
    <row r="125" spans="8:14">
      <c r="H125" s="15"/>
      <c r="K125" s="9" t="str">
        <f t="shared" si="5"/>
        <v/>
      </c>
      <c r="L125" s="9" t="str">
        <f t="shared" si="6"/>
        <v/>
      </c>
      <c r="N125" s="9" t="str">
        <f t="shared" si="8"/>
        <v/>
      </c>
    </row>
    <row r="126" spans="8:14">
      <c r="H126" s="15"/>
      <c r="K126" s="9" t="str">
        <f t="shared" si="5"/>
        <v/>
      </c>
      <c r="L126" s="9" t="str">
        <f t="shared" si="6"/>
        <v/>
      </c>
      <c r="N126" s="9" t="str">
        <f t="shared" si="8"/>
        <v/>
      </c>
    </row>
    <row r="127" spans="8:14">
      <c r="H127" s="15"/>
      <c r="K127" s="9" t="str">
        <f t="shared" si="5"/>
        <v/>
      </c>
      <c r="L127" s="9" t="str">
        <f t="shared" si="6"/>
        <v/>
      </c>
      <c r="N127" s="9" t="str">
        <f t="shared" si="8"/>
        <v/>
      </c>
    </row>
    <row r="128" spans="8:14">
      <c r="H128" s="15"/>
      <c r="K128" s="9" t="str">
        <f t="shared" si="5"/>
        <v/>
      </c>
      <c r="L128" s="9" t="str">
        <f t="shared" si="6"/>
        <v/>
      </c>
      <c r="N128" s="9" t="str">
        <f t="shared" si="8"/>
        <v/>
      </c>
    </row>
    <row r="129" spans="8:14">
      <c r="H129" s="15"/>
      <c r="K129" s="9" t="str">
        <f t="shared" si="5"/>
        <v/>
      </c>
      <c r="L129" s="9" t="str">
        <f t="shared" si="6"/>
        <v/>
      </c>
      <c r="N129" s="9" t="str">
        <f t="shared" si="8"/>
        <v/>
      </c>
    </row>
    <row r="130" spans="8:14">
      <c r="H130" s="15"/>
      <c r="K130" s="9" t="str">
        <f t="shared" ref="K130:K193" si="10">IF(I130="","",VLOOKUP(I130,Listeclients,3,FALSE))</f>
        <v/>
      </c>
      <c r="L130" s="9" t="str">
        <f t="shared" ref="L130:L193" si="11">IF(J130="","",VLOOKUP(J130,Listeclients,3,FALSE))</f>
        <v/>
      </c>
      <c r="N130" s="9" t="str">
        <f t="shared" si="8"/>
        <v/>
      </c>
    </row>
    <row r="131" spans="8:14">
      <c r="H131" s="15"/>
      <c r="K131" s="9" t="str">
        <f t="shared" si="10"/>
        <v/>
      </c>
      <c r="L131" s="9" t="str">
        <f t="shared" si="11"/>
        <v/>
      </c>
      <c r="N131" s="9" t="str">
        <f t="shared" si="8"/>
        <v/>
      </c>
    </row>
    <row r="132" spans="8:14">
      <c r="H132" s="15"/>
      <c r="K132" s="9" t="str">
        <f t="shared" si="10"/>
        <v/>
      </c>
      <c r="L132" s="9" t="str">
        <f t="shared" si="11"/>
        <v/>
      </c>
      <c r="N132" s="9" t="str">
        <f t="shared" si="8"/>
        <v/>
      </c>
    </row>
    <row r="133" spans="8:14">
      <c r="H133" s="15"/>
      <c r="K133" s="9" t="str">
        <f t="shared" si="10"/>
        <v/>
      </c>
      <c r="L133" s="9" t="str">
        <f t="shared" si="11"/>
        <v/>
      </c>
      <c r="N133" s="9" t="str">
        <f t="shared" si="8"/>
        <v/>
      </c>
    </row>
    <row r="134" spans="8:14">
      <c r="H134" s="15"/>
      <c r="K134" s="9" t="str">
        <f t="shared" si="10"/>
        <v/>
      </c>
      <c r="L134" s="9" t="str">
        <f t="shared" si="11"/>
        <v/>
      </c>
      <c r="N134" s="9" t="str">
        <f t="shared" si="8"/>
        <v/>
      </c>
    </row>
    <row r="135" spans="8:14">
      <c r="H135" s="15"/>
      <c r="K135" s="9" t="str">
        <f t="shared" si="10"/>
        <v/>
      </c>
      <c r="L135" s="9" t="str">
        <f t="shared" si="11"/>
        <v/>
      </c>
      <c r="N135" s="9" t="str">
        <f t="shared" ref="N135:N198" si="12">IF(M135="","",IF(E135=25,VLOOKUP(L135,tarif25,11,FALSE),VLOOKUP(L135,tarif15,8,FALSE)))</f>
        <v/>
      </c>
    </row>
    <row r="136" spans="8:14">
      <c r="H136" s="15"/>
      <c r="K136" s="9" t="str">
        <f t="shared" si="10"/>
        <v/>
      </c>
      <c r="L136" s="9" t="str">
        <f t="shared" si="11"/>
        <v/>
      </c>
      <c r="N136" s="9" t="str">
        <f t="shared" si="12"/>
        <v/>
      </c>
    </row>
    <row r="137" spans="8:14">
      <c r="H137" s="15"/>
      <c r="K137" s="9" t="str">
        <f t="shared" si="10"/>
        <v/>
      </c>
      <c r="L137" s="9" t="str">
        <f t="shared" si="11"/>
        <v/>
      </c>
      <c r="N137" s="9" t="str">
        <f t="shared" si="12"/>
        <v/>
      </c>
    </row>
    <row r="138" spans="8:14">
      <c r="H138" s="15"/>
      <c r="K138" s="9" t="str">
        <f t="shared" si="10"/>
        <v/>
      </c>
      <c r="L138" s="9" t="str">
        <f t="shared" si="11"/>
        <v/>
      </c>
      <c r="N138" s="9" t="str">
        <f t="shared" si="12"/>
        <v/>
      </c>
    </row>
    <row r="139" spans="8:14">
      <c r="H139" s="15"/>
      <c r="K139" s="9" t="str">
        <f t="shared" si="10"/>
        <v/>
      </c>
      <c r="L139" s="9" t="str">
        <f t="shared" si="11"/>
        <v/>
      </c>
      <c r="N139" s="9" t="str">
        <f t="shared" si="12"/>
        <v/>
      </c>
    </row>
    <row r="140" spans="8:14">
      <c r="H140" s="15"/>
      <c r="K140" s="9" t="str">
        <f t="shared" si="10"/>
        <v/>
      </c>
      <c r="L140" s="9" t="str">
        <f t="shared" si="11"/>
        <v/>
      </c>
      <c r="N140" s="9" t="str">
        <f t="shared" si="12"/>
        <v/>
      </c>
    </row>
    <row r="141" spans="8:14">
      <c r="H141" s="15"/>
      <c r="K141" s="9" t="str">
        <f t="shared" si="10"/>
        <v/>
      </c>
      <c r="L141" s="9" t="str">
        <f t="shared" si="11"/>
        <v/>
      </c>
      <c r="N141" s="9" t="str">
        <f t="shared" si="12"/>
        <v/>
      </c>
    </row>
    <row r="142" spans="8:14">
      <c r="H142" s="15"/>
      <c r="K142" s="9" t="str">
        <f t="shared" si="10"/>
        <v/>
      </c>
      <c r="L142" s="9" t="str">
        <f t="shared" si="11"/>
        <v/>
      </c>
      <c r="N142" s="9" t="str">
        <f t="shared" si="12"/>
        <v/>
      </c>
    </row>
    <row r="143" spans="8:14">
      <c r="H143" s="15"/>
      <c r="K143" s="9" t="str">
        <f t="shared" si="10"/>
        <v/>
      </c>
      <c r="L143" s="9" t="str">
        <f t="shared" si="11"/>
        <v/>
      </c>
      <c r="N143" s="9" t="str">
        <f t="shared" si="12"/>
        <v/>
      </c>
    </row>
    <row r="144" spans="8:14">
      <c r="H144" s="15"/>
      <c r="K144" s="9" t="str">
        <f t="shared" si="10"/>
        <v/>
      </c>
      <c r="L144" s="9" t="str">
        <f t="shared" si="11"/>
        <v/>
      </c>
      <c r="N144" s="9" t="str">
        <f t="shared" si="12"/>
        <v/>
      </c>
    </row>
    <row r="145" spans="8:14">
      <c r="H145" s="15"/>
      <c r="K145" s="9" t="str">
        <f t="shared" si="10"/>
        <v/>
      </c>
      <c r="L145" s="9" t="str">
        <f t="shared" si="11"/>
        <v/>
      </c>
      <c r="N145" s="9" t="str">
        <f t="shared" si="12"/>
        <v/>
      </c>
    </row>
    <row r="146" spans="8:14">
      <c r="H146" s="15"/>
      <c r="K146" s="9" t="str">
        <f t="shared" si="10"/>
        <v/>
      </c>
      <c r="L146" s="9" t="str">
        <f t="shared" si="11"/>
        <v/>
      </c>
      <c r="N146" s="9" t="str">
        <f t="shared" si="12"/>
        <v/>
      </c>
    </row>
    <row r="147" spans="8:14">
      <c r="H147" s="15"/>
      <c r="K147" s="9" t="str">
        <f t="shared" si="10"/>
        <v/>
      </c>
      <c r="L147" s="9" t="str">
        <f t="shared" si="11"/>
        <v/>
      </c>
      <c r="N147" s="9" t="str">
        <f t="shared" si="12"/>
        <v/>
      </c>
    </row>
    <row r="148" spans="8:14">
      <c r="H148" s="15"/>
      <c r="K148" s="9" t="str">
        <f t="shared" si="10"/>
        <v/>
      </c>
      <c r="L148" s="9" t="str">
        <f t="shared" si="11"/>
        <v/>
      </c>
      <c r="N148" s="9" t="str">
        <f t="shared" si="12"/>
        <v/>
      </c>
    </row>
    <row r="149" spans="8:14">
      <c r="H149" s="15"/>
      <c r="K149" s="9" t="str">
        <f t="shared" si="10"/>
        <v/>
      </c>
      <c r="L149" s="9" t="str">
        <f t="shared" si="11"/>
        <v/>
      </c>
      <c r="N149" s="9" t="str">
        <f t="shared" si="12"/>
        <v/>
      </c>
    </row>
    <row r="150" spans="8:14">
      <c r="H150" s="15"/>
      <c r="K150" s="9" t="str">
        <f t="shared" si="10"/>
        <v/>
      </c>
      <c r="L150" s="9" t="str">
        <f t="shared" si="11"/>
        <v/>
      </c>
      <c r="N150" s="9" t="str">
        <f t="shared" si="12"/>
        <v/>
      </c>
    </row>
    <row r="151" spans="8:14">
      <c r="H151" s="15"/>
      <c r="K151" s="9" t="str">
        <f t="shared" si="10"/>
        <v/>
      </c>
      <c r="L151" s="9" t="str">
        <f t="shared" si="11"/>
        <v/>
      </c>
      <c r="N151" s="9" t="str">
        <f t="shared" si="12"/>
        <v/>
      </c>
    </row>
    <row r="152" spans="8:14">
      <c r="H152" s="15"/>
      <c r="K152" s="9" t="str">
        <f t="shared" si="10"/>
        <v/>
      </c>
      <c r="L152" s="9" t="str">
        <f t="shared" si="11"/>
        <v/>
      </c>
      <c r="N152" s="9" t="str">
        <f t="shared" si="12"/>
        <v/>
      </c>
    </row>
    <row r="153" spans="8:14">
      <c r="H153" s="15"/>
      <c r="K153" s="9" t="str">
        <f t="shared" si="10"/>
        <v/>
      </c>
      <c r="L153" s="9" t="str">
        <f t="shared" si="11"/>
        <v/>
      </c>
      <c r="N153" s="9" t="str">
        <f t="shared" si="12"/>
        <v/>
      </c>
    </row>
    <row r="154" spans="8:14">
      <c r="H154" s="15"/>
      <c r="K154" s="9" t="str">
        <f t="shared" si="10"/>
        <v/>
      </c>
      <c r="L154" s="9" t="str">
        <f t="shared" si="11"/>
        <v/>
      </c>
      <c r="N154" s="9" t="str">
        <f t="shared" si="12"/>
        <v/>
      </c>
    </row>
    <row r="155" spans="8:14">
      <c r="H155" s="15"/>
      <c r="K155" s="9" t="str">
        <f t="shared" si="10"/>
        <v/>
      </c>
      <c r="L155" s="9" t="str">
        <f t="shared" si="11"/>
        <v/>
      </c>
      <c r="N155" s="9" t="str">
        <f t="shared" si="12"/>
        <v/>
      </c>
    </row>
    <row r="156" spans="8:14">
      <c r="H156" s="15"/>
      <c r="K156" s="9" t="str">
        <f t="shared" si="10"/>
        <v/>
      </c>
      <c r="L156" s="9" t="str">
        <f t="shared" si="11"/>
        <v/>
      </c>
      <c r="N156" s="9" t="str">
        <f t="shared" si="12"/>
        <v/>
      </c>
    </row>
    <row r="157" spans="8:14">
      <c r="H157" s="15"/>
      <c r="K157" s="9" t="str">
        <f t="shared" si="10"/>
        <v/>
      </c>
      <c r="L157" s="9" t="str">
        <f t="shared" si="11"/>
        <v/>
      </c>
      <c r="N157" s="9" t="str">
        <f t="shared" si="12"/>
        <v/>
      </c>
    </row>
    <row r="158" spans="8:14">
      <c r="H158" s="15"/>
      <c r="K158" s="9" t="str">
        <f t="shared" si="10"/>
        <v/>
      </c>
      <c r="L158" s="9" t="str">
        <f t="shared" si="11"/>
        <v/>
      </c>
      <c r="N158" s="9" t="str">
        <f t="shared" si="12"/>
        <v/>
      </c>
    </row>
    <row r="159" spans="8:14">
      <c r="H159" s="15"/>
      <c r="K159" s="9" t="str">
        <f t="shared" si="10"/>
        <v/>
      </c>
      <c r="L159" s="9" t="str">
        <f t="shared" si="11"/>
        <v/>
      </c>
      <c r="N159" s="9" t="str">
        <f t="shared" si="12"/>
        <v/>
      </c>
    </row>
    <row r="160" spans="8:14">
      <c r="H160" s="15"/>
      <c r="K160" s="9" t="str">
        <f t="shared" si="10"/>
        <v/>
      </c>
      <c r="L160" s="9" t="str">
        <f t="shared" si="11"/>
        <v/>
      </c>
      <c r="N160" s="9" t="str">
        <f t="shared" si="12"/>
        <v/>
      </c>
    </row>
    <row r="161" spans="8:14">
      <c r="H161" s="15"/>
      <c r="K161" s="9" t="str">
        <f t="shared" si="10"/>
        <v/>
      </c>
      <c r="L161" s="9" t="str">
        <f t="shared" si="11"/>
        <v/>
      </c>
      <c r="N161" s="9" t="str">
        <f t="shared" si="12"/>
        <v/>
      </c>
    </row>
    <row r="162" spans="8:14">
      <c r="H162" s="15"/>
      <c r="K162" s="9" t="str">
        <f t="shared" si="10"/>
        <v/>
      </c>
      <c r="L162" s="9" t="str">
        <f t="shared" si="11"/>
        <v/>
      </c>
      <c r="N162" s="9" t="str">
        <f t="shared" si="12"/>
        <v/>
      </c>
    </row>
    <row r="163" spans="8:14">
      <c r="H163" s="15"/>
      <c r="K163" s="9" t="str">
        <f t="shared" si="10"/>
        <v/>
      </c>
      <c r="L163" s="9" t="str">
        <f t="shared" si="11"/>
        <v/>
      </c>
      <c r="N163" s="9" t="str">
        <f t="shared" si="12"/>
        <v/>
      </c>
    </row>
    <row r="164" spans="8:14">
      <c r="H164" s="15"/>
      <c r="K164" s="9" t="str">
        <f t="shared" si="10"/>
        <v/>
      </c>
      <c r="L164" s="9" t="str">
        <f t="shared" si="11"/>
        <v/>
      </c>
      <c r="N164" s="9" t="str">
        <f t="shared" si="12"/>
        <v/>
      </c>
    </row>
    <row r="165" spans="8:14">
      <c r="H165" s="15"/>
      <c r="K165" s="9" t="str">
        <f t="shared" si="10"/>
        <v/>
      </c>
      <c r="L165" s="9" t="str">
        <f t="shared" si="11"/>
        <v/>
      </c>
      <c r="N165" s="9" t="str">
        <f t="shared" si="12"/>
        <v/>
      </c>
    </row>
    <row r="166" spans="8:14">
      <c r="H166" s="15"/>
      <c r="K166" s="9" t="str">
        <f t="shared" si="10"/>
        <v/>
      </c>
      <c r="L166" s="9" t="str">
        <f t="shared" si="11"/>
        <v/>
      </c>
      <c r="N166" s="9" t="str">
        <f t="shared" si="12"/>
        <v/>
      </c>
    </row>
    <row r="167" spans="8:14">
      <c r="H167" s="15"/>
      <c r="K167" s="9" t="str">
        <f t="shared" si="10"/>
        <v/>
      </c>
      <c r="L167" s="9" t="str">
        <f t="shared" si="11"/>
        <v/>
      </c>
      <c r="N167" s="9" t="str">
        <f t="shared" si="12"/>
        <v/>
      </c>
    </row>
    <row r="168" spans="8:14">
      <c r="H168" s="15"/>
      <c r="K168" s="9" t="str">
        <f t="shared" si="10"/>
        <v/>
      </c>
      <c r="L168" s="9" t="str">
        <f t="shared" si="11"/>
        <v/>
      </c>
      <c r="N168" s="9" t="str">
        <f t="shared" si="12"/>
        <v/>
      </c>
    </row>
    <row r="169" spans="8:14">
      <c r="H169" s="15"/>
      <c r="K169" s="9" t="str">
        <f t="shared" si="10"/>
        <v/>
      </c>
      <c r="L169" s="9" t="str">
        <f t="shared" si="11"/>
        <v/>
      </c>
      <c r="N169" s="9" t="str">
        <f t="shared" si="12"/>
        <v/>
      </c>
    </row>
    <row r="170" spans="8:14">
      <c r="H170" s="15"/>
      <c r="K170" s="9" t="str">
        <f t="shared" si="10"/>
        <v/>
      </c>
      <c r="L170" s="9" t="str">
        <f t="shared" si="11"/>
        <v/>
      </c>
      <c r="N170" s="9" t="str">
        <f t="shared" si="12"/>
        <v/>
      </c>
    </row>
    <row r="171" spans="8:14">
      <c r="H171" s="15"/>
      <c r="K171" s="9" t="str">
        <f t="shared" si="10"/>
        <v/>
      </c>
      <c r="L171" s="9" t="str">
        <f t="shared" si="11"/>
        <v/>
      </c>
      <c r="N171" s="9" t="str">
        <f t="shared" si="12"/>
        <v/>
      </c>
    </row>
    <row r="172" spans="8:14">
      <c r="H172" s="15"/>
      <c r="K172" s="9" t="str">
        <f t="shared" si="10"/>
        <v/>
      </c>
      <c r="L172" s="9" t="str">
        <f t="shared" si="11"/>
        <v/>
      </c>
      <c r="N172" s="9" t="str">
        <f t="shared" si="12"/>
        <v/>
      </c>
    </row>
    <row r="173" spans="8:14">
      <c r="H173" s="15"/>
      <c r="K173" s="9" t="str">
        <f t="shared" si="10"/>
        <v/>
      </c>
      <c r="L173" s="9" t="str">
        <f t="shared" si="11"/>
        <v/>
      </c>
      <c r="N173" s="9" t="str">
        <f t="shared" si="12"/>
        <v/>
      </c>
    </row>
    <row r="174" spans="8:14">
      <c r="H174" s="15"/>
      <c r="K174" s="9" t="str">
        <f t="shared" si="10"/>
        <v/>
      </c>
      <c r="L174" s="9" t="str">
        <f t="shared" si="11"/>
        <v/>
      </c>
      <c r="N174" s="9" t="str">
        <f t="shared" si="12"/>
        <v/>
      </c>
    </row>
    <row r="175" spans="8:14">
      <c r="H175" s="15"/>
      <c r="K175" s="9" t="str">
        <f t="shared" si="10"/>
        <v/>
      </c>
      <c r="L175" s="9" t="str">
        <f t="shared" si="11"/>
        <v/>
      </c>
      <c r="N175" s="9" t="str">
        <f t="shared" si="12"/>
        <v/>
      </c>
    </row>
    <row r="176" spans="8:14">
      <c r="H176" s="15"/>
      <c r="K176" s="9" t="str">
        <f t="shared" si="10"/>
        <v/>
      </c>
      <c r="L176" s="9" t="str">
        <f t="shared" si="11"/>
        <v/>
      </c>
      <c r="N176" s="9" t="str">
        <f t="shared" si="12"/>
        <v/>
      </c>
    </row>
    <row r="177" spans="8:14">
      <c r="H177" s="15"/>
      <c r="K177" s="9" t="str">
        <f t="shared" si="10"/>
        <v/>
      </c>
      <c r="L177" s="9" t="str">
        <f t="shared" si="11"/>
        <v/>
      </c>
      <c r="N177" s="9" t="str">
        <f t="shared" si="12"/>
        <v/>
      </c>
    </row>
    <row r="178" spans="8:14">
      <c r="H178" s="15"/>
      <c r="K178" s="9" t="str">
        <f t="shared" si="10"/>
        <v/>
      </c>
      <c r="L178" s="9" t="str">
        <f t="shared" si="11"/>
        <v/>
      </c>
      <c r="N178" s="9" t="str">
        <f t="shared" si="12"/>
        <v/>
      </c>
    </row>
    <row r="179" spans="8:14">
      <c r="H179" s="15"/>
      <c r="K179" s="9" t="str">
        <f t="shared" si="10"/>
        <v/>
      </c>
      <c r="L179" s="9" t="str">
        <f t="shared" si="11"/>
        <v/>
      </c>
      <c r="N179" s="9" t="str">
        <f t="shared" si="12"/>
        <v/>
      </c>
    </row>
    <row r="180" spans="8:14">
      <c r="H180" s="15"/>
      <c r="K180" s="9" t="str">
        <f t="shared" si="10"/>
        <v/>
      </c>
      <c r="L180" s="9" t="str">
        <f t="shared" si="11"/>
        <v/>
      </c>
      <c r="N180" s="9" t="str">
        <f t="shared" si="12"/>
        <v/>
      </c>
    </row>
    <row r="181" spans="8:14">
      <c r="H181" s="15"/>
      <c r="K181" s="9" t="str">
        <f t="shared" si="10"/>
        <v/>
      </c>
      <c r="L181" s="9" t="str">
        <f t="shared" si="11"/>
        <v/>
      </c>
      <c r="N181" s="9" t="str">
        <f t="shared" si="12"/>
        <v/>
      </c>
    </row>
    <row r="182" spans="8:14">
      <c r="H182" s="15"/>
      <c r="K182" s="9" t="str">
        <f t="shared" si="10"/>
        <v/>
      </c>
      <c r="L182" s="9" t="str">
        <f t="shared" si="11"/>
        <v/>
      </c>
      <c r="N182" s="9" t="str">
        <f t="shared" si="12"/>
        <v/>
      </c>
    </row>
    <row r="183" spans="8:14">
      <c r="H183" s="15"/>
      <c r="K183" s="9" t="str">
        <f t="shared" si="10"/>
        <v/>
      </c>
      <c r="L183" s="9" t="str">
        <f t="shared" si="11"/>
        <v/>
      </c>
      <c r="N183" s="9" t="str">
        <f t="shared" si="12"/>
        <v/>
      </c>
    </row>
    <row r="184" spans="8:14">
      <c r="H184" s="15"/>
      <c r="K184" s="9" t="str">
        <f t="shared" si="10"/>
        <v/>
      </c>
      <c r="L184" s="9" t="str">
        <f t="shared" si="11"/>
        <v/>
      </c>
      <c r="N184" s="9" t="str">
        <f t="shared" si="12"/>
        <v/>
      </c>
    </row>
    <row r="185" spans="8:14">
      <c r="H185" s="15"/>
      <c r="K185" s="9" t="str">
        <f t="shared" si="10"/>
        <v/>
      </c>
      <c r="L185" s="9" t="str">
        <f t="shared" si="11"/>
        <v/>
      </c>
      <c r="N185" s="9" t="str">
        <f t="shared" si="12"/>
        <v/>
      </c>
    </row>
    <row r="186" spans="8:14">
      <c r="H186" s="15"/>
      <c r="K186" s="9" t="str">
        <f t="shared" si="10"/>
        <v/>
      </c>
      <c r="L186" s="9" t="str">
        <f t="shared" si="11"/>
        <v/>
      </c>
      <c r="N186" s="9" t="str">
        <f t="shared" si="12"/>
        <v/>
      </c>
    </row>
    <row r="187" spans="8:14">
      <c r="H187" s="15"/>
      <c r="K187" s="9" t="str">
        <f t="shared" si="10"/>
        <v/>
      </c>
      <c r="L187" s="9" t="str">
        <f t="shared" si="11"/>
        <v/>
      </c>
      <c r="N187" s="9" t="str">
        <f t="shared" si="12"/>
        <v/>
      </c>
    </row>
    <row r="188" spans="8:14">
      <c r="H188" s="15"/>
      <c r="K188" s="9" t="str">
        <f t="shared" si="10"/>
        <v/>
      </c>
      <c r="L188" s="9" t="str">
        <f t="shared" si="11"/>
        <v/>
      </c>
      <c r="N188" s="9" t="str">
        <f t="shared" si="12"/>
        <v/>
      </c>
    </row>
    <row r="189" spans="8:14">
      <c r="H189" s="15"/>
      <c r="K189" s="9" t="str">
        <f t="shared" si="10"/>
        <v/>
      </c>
      <c r="L189" s="9" t="str">
        <f t="shared" si="11"/>
        <v/>
      </c>
      <c r="N189" s="9" t="str">
        <f t="shared" si="12"/>
        <v/>
      </c>
    </row>
    <row r="190" spans="8:14">
      <c r="H190" s="15"/>
      <c r="K190" s="9" t="str">
        <f t="shared" si="10"/>
        <v/>
      </c>
      <c r="L190" s="9" t="str">
        <f t="shared" si="11"/>
        <v/>
      </c>
      <c r="N190" s="9" t="str">
        <f t="shared" si="12"/>
        <v/>
      </c>
    </row>
    <row r="191" spans="8:14">
      <c r="H191" s="15"/>
      <c r="K191" s="9" t="str">
        <f t="shared" si="10"/>
        <v/>
      </c>
      <c r="L191" s="9" t="str">
        <f t="shared" si="11"/>
        <v/>
      </c>
      <c r="N191" s="9" t="str">
        <f t="shared" si="12"/>
        <v/>
      </c>
    </row>
    <row r="192" spans="8:14">
      <c r="H192" s="15"/>
      <c r="K192" s="9" t="str">
        <f t="shared" si="10"/>
        <v/>
      </c>
      <c r="L192" s="9" t="str">
        <f t="shared" si="11"/>
        <v/>
      </c>
      <c r="N192" s="9" t="str">
        <f t="shared" si="12"/>
        <v/>
      </c>
    </row>
    <row r="193" spans="8:14">
      <c r="H193" s="15"/>
      <c r="K193" s="9" t="str">
        <f t="shared" si="10"/>
        <v/>
      </c>
      <c r="L193" s="9" t="str">
        <f t="shared" si="11"/>
        <v/>
      </c>
      <c r="N193" s="9" t="str">
        <f t="shared" si="12"/>
        <v/>
      </c>
    </row>
    <row r="194" spans="8:14">
      <c r="H194" s="15"/>
      <c r="K194" s="9" t="str">
        <f t="shared" ref="K194:K257" si="13">IF(I194="","",VLOOKUP(I194,Listeclients,3,FALSE))</f>
        <v/>
      </c>
      <c r="L194" s="9" t="str">
        <f t="shared" ref="L194:L257" si="14">IF(J194="","",VLOOKUP(J194,Listeclients,3,FALSE))</f>
        <v/>
      </c>
      <c r="N194" s="9" t="str">
        <f t="shared" si="12"/>
        <v/>
      </c>
    </row>
    <row r="195" spans="8:14">
      <c r="H195" s="15"/>
      <c r="K195" s="9" t="str">
        <f t="shared" si="13"/>
        <v/>
      </c>
      <c r="L195" s="9" t="str">
        <f t="shared" si="14"/>
        <v/>
      </c>
      <c r="N195" s="9" t="str">
        <f t="shared" si="12"/>
        <v/>
      </c>
    </row>
    <row r="196" spans="8:14">
      <c r="H196" s="15"/>
      <c r="K196" s="9" t="str">
        <f t="shared" si="13"/>
        <v/>
      </c>
      <c r="L196" s="9" t="str">
        <f t="shared" si="14"/>
        <v/>
      </c>
      <c r="N196" s="9" t="str">
        <f t="shared" si="12"/>
        <v/>
      </c>
    </row>
    <row r="197" spans="8:14">
      <c r="H197" s="15"/>
      <c r="K197" s="9" t="str">
        <f t="shared" si="13"/>
        <v/>
      </c>
      <c r="L197" s="9" t="str">
        <f t="shared" si="14"/>
        <v/>
      </c>
      <c r="N197" s="9" t="str">
        <f t="shared" si="12"/>
        <v/>
      </c>
    </row>
    <row r="198" spans="8:14">
      <c r="H198" s="15"/>
      <c r="K198" s="9" t="str">
        <f t="shared" si="13"/>
        <v/>
      </c>
      <c r="L198" s="9" t="str">
        <f t="shared" si="14"/>
        <v/>
      </c>
      <c r="N198" s="9" t="str">
        <f t="shared" si="12"/>
        <v/>
      </c>
    </row>
    <row r="199" spans="8:14">
      <c r="H199" s="15"/>
      <c r="K199" s="9" t="str">
        <f t="shared" si="13"/>
        <v/>
      </c>
      <c r="L199" s="9" t="str">
        <f t="shared" si="14"/>
        <v/>
      </c>
      <c r="N199" s="9" t="str">
        <f t="shared" ref="N199:N262" si="15">IF(M199="","",IF(E199=25,VLOOKUP(L199,tarif25,11,FALSE),VLOOKUP(L199,tarif15,8,FALSE)))</f>
        <v/>
      </c>
    </row>
    <row r="200" spans="8:14">
      <c r="H200" s="15"/>
      <c r="K200" s="9" t="str">
        <f t="shared" si="13"/>
        <v/>
      </c>
      <c r="L200" s="9" t="str">
        <f t="shared" si="14"/>
        <v/>
      </c>
      <c r="N200" s="9" t="str">
        <f t="shared" si="15"/>
        <v/>
      </c>
    </row>
    <row r="201" spans="8:14">
      <c r="H201" s="15"/>
      <c r="K201" s="9" t="str">
        <f t="shared" si="13"/>
        <v/>
      </c>
      <c r="L201" s="9" t="str">
        <f t="shared" si="14"/>
        <v/>
      </c>
      <c r="N201" s="9" t="str">
        <f t="shared" si="15"/>
        <v/>
      </c>
    </row>
    <row r="202" spans="8:14">
      <c r="H202" s="15"/>
      <c r="K202" s="9" t="str">
        <f t="shared" si="13"/>
        <v/>
      </c>
      <c r="L202" s="9" t="str">
        <f t="shared" si="14"/>
        <v/>
      </c>
      <c r="N202" s="9" t="str">
        <f t="shared" si="15"/>
        <v/>
      </c>
    </row>
    <row r="203" spans="8:14">
      <c r="H203" s="15"/>
      <c r="K203" s="9" t="str">
        <f t="shared" si="13"/>
        <v/>
      </c>
      <c r="L203" s="9" t="str">
        <f t="shared" si="14"/>
        <v/>
      </c>
      <c r="N203" s="9" t="str">
        <f t="shared" si="15"/>
        <v/>
      </c>
    </row>
    <row r="204" spans="8:14">
      <c r="H204" s="15"/>
      <c r="K204" s="9" t="str">
        <f t="shared" si="13"/>
        <v/>
      </c>
      <c r="L204" s="9" t="str">
        <f t="shared" si="14"/>
        <v/>
      </c>
      <c r="N204" s="9" t="str">
        <f t="shared" si="15"/>
        <v/>
      </c>
    </row>
    <row r="205" spans="8:14">
      <c r="H205" s="15"/>
      <c r="K205" s="9" t="str">
        <f t="shared" si="13"/>
        <v/>
      </c>
      <c r="L205" s="9" t="str">
        <f t="shared" si="14"/>
        <v/>
      </c>
      <c r="N205" s="9" t="str">
        <f t="shared" si="15"/>
        <v/>
      </c>
    </row>
    <row r="206" spans="8:14">
      <c r="H206" s="15"/>
      <c r="K206" s="9" t="str">
        <f t="shared" si="13"/>
        <v/>
      </c>
      <c r="L206" s="9" t="str">
        <f t="shared" si="14"/>
        <v/>
      </c>
      <c r="N206" s="9" t="str">
        <f t="shared" si="15"/>
        <v/>
      </c>
    </row>
    <row r="207" spans="8:14">
      <c r="H207" s="15"/>
      <c r="K207" s="9" t="str">
        <f t="shared" si="13"/>
        <v/>
      </c>
      <c r="L207" s="9" t="str">
        <f t="shared" si="14"/>
        <v/>
      </c>
      <c r="N207" s="9" t="str">
        <f t="shared" si="15"/>
        <v/>
      </c>
    </row>
    <row r="208" spans="8:14">
      <c r="H208" s="15"/>
      <c r="K208" s="9" t="str">
        <f t="shared" si="13"/>
        <v/>
      </c>
      <c r="L208" s="9" t="str">
        <f t="shared" si="14"/>
        <v/>
      </c>
      <c r="N208" s="9" t="str">
        <f t="shared" si="15"/>
        <v/>
      </c>
    </row>
    <row r="209" spans="8:14">
      <c r="H209" s="15"/>
      <c r="K209" s="9" t="str">
        <f t="shared" si="13"/>
        <v/>
      </c>
      <c r="L209" s="9" t="str">
        <f t="shared" si="14"/>
        <v/>
      </c>
      <c r="N209" s="9" t="str">
        <f t="shared" si="15"/>
        <v/>
      </c>
    </row>
    <row r="210" spans="8:14">
      <c r="H210" s="15"/>
      <c r="K210" s="9" t="str">
        <f t="shared" si="13"/>
        <v/>
      </c>
      <c r="L210" s="9" t="str">
        <f t="shared" si="14"/>
        <v/>
      </c>
      <c r="N210" s="9" t="str">
        <f t="shared" si="15"/>
        <v/>
      </c>
    </row>
    <row r="211" spans="8:14">
      <c r="H211" s="15"/>
      <c r="K211" s="9" t="str">
        <f t="shared" si="13"/>
        <v/>
      </c>
      <c r="L211" s="9" t="str">
        <f t="shared" si="14"/>
        <v/>
      </c>
      <c r="N211" s="9" t="str">
        <f t="shared" si="15"/>
        <v/>
      </c>
    </row>
    <row r="212" spans="8:14">
      <c r="H212" s="15"/>
      <c r="K212" s="9" t="str">
        <f t="shared" si="13"/>
        <v/>
      </c>
      <c r="L212" s="9" t="str">
        <f t="shared" si="14"/>
        <v/>
      </c>
      <c r="N212" s="9" t="str">
        <f t="shared" si="15"/>
        <v/>
      </c>
    </row>
    <row r="213" spans="8:14">
      <c r="H213" s="15"/>
      <c r="K213" s="9" t="str">
        <f t="shared" si="13"/>
        <v/>
      </c>
      <c r="L213" s="9" t="str">
        <f t="shared" si="14"/>
        <v/>
      </c>
      <c r="N213" s="9" t="str">
        <f t="shared" si="15"/>
        <v/>
      </c>
    </row>
    <row r="214" spans="8:14">
      <c r="H214" s="15"/>
      <c r="K214" s="9" t="str">
        <f t="shared" si="13"/>
        <v/>
      </c>
      <c r="L214" s="9" t="str">
        <f t="shared" si="14"/>
        <v/>
      </c>
      <c r="N214" s="9" t="str">
        <f t="shared" si="15"/>
        <v/>
      </c>
    </row>
    <row r="215" spans="8:14">
      <c r="H215" s="15"/>
      <c r="K215" s="9" t="str">
        <f t="shared" si="13"/>
        <v/>
      </c>
      <c r="L215" s="9" t="str">
        <f t="shared" si="14"/>
        <v/>
      </c>
      <c r="N215" s="9" t="str">
        <f t="shared" si="15"/>
        <v/>
      </c>
    </row>
    <row r="216" spans="8:14">
      <c r="H216" s="15"/>
      <c r="K216" s="9" t="str">
        <f t="shared" si="13"/>
        <v/>
      </c>
      <c r="L216" s="9" t="str">
        <f t="shared" si="14"/>
        <v/>
      </c>
      <c r="N216" s="9" t="str">
        <f t="shared" si="15"/>
        <v/>
      </c>
    </row>
    <row r="217" spans="8:14">
      <c r="H217" s="15"/>
      <c r="K217" s="9" t="str">
        <f t="shared" si="13"/>
        <v/>
      </c>
      <c r="L217" s="9" t="str">
        <f t="shared" si="14"/>
        <v/>
      </c>
      <c r="N217" s="9" t="str">
        <f t="shared" si="15"/>
        <v/>
      </c>
    </row>
    <row r="218" spans="8:14">
      <c r="H218" s="15"/>
      <c r="K218" s="9" t="str">
        <f t="shared" si="13"/>
        <v/>
      </c>
      <c r="L218" s="9" t="str">
        <f t="shared" si="14"/>
        <v/>
      </c>
      <c r="N218" s="9" t="str">
        <f t="shared" si="15"/>
        <v/>
      </c>
    </row>
    <row r="219" spans="8:14">
      <c r="H219" s="15"/>
      <c r="K219" s="9" t="str">
        <f t="shared" si="13"/>
        <v/>
      </c>
      <c r="L219" s="9" t="str">
        <f t="shared" si="14"/>
        <v/>
      </c>
      <c r="N219" s="9" t="str">
        <f t="shared" si="15"/>
        <v/>
      </c>
    </row>
    <row r="220" spans="8:14">
      <c r="H220" s="15"/>
      <c r="K220" s="9" t="str">
        <f t="shared" si="13"/>
        <v/>
      </c>
      <c r="L220" s="9" t="str">
        <f t="shared" si="14"/>
        <v/>
      </c>
      <c r="N220" s="9" t="str">
        <f t="shared" si="15"/>
        <v/>
      </c>
    </row>
    <row r="221" spans="8:14">
      <c r="H221" s="15"/>
      <c r="K221" s="9" t="str">
        <f t="shared" si="13"/>
        <v/>
      </c>
      <c r="L221" s="9" t="str">
        <f t="shared" si="14"/>
        <v/>
      </c>
      <c r="N221" s="9" t="str">
        <f t="shared" si="15"/>
        <v/>
      </c>
    </row>
    <row r="222" spans="8:14">
      <c r="H222" s="15"/>
      <c r="K222" s="9" t="str">
        <f t="shared" si="13"/>
        <v/>
      </c>
      <c r="L222" s="9" t="str">
        <f t="shared" si="14"/>
        <v/>
      </c>
      <c r="N222" s="9" t="str">
        <f t="shared" si="15"/>
        <v/>
      </c>
    </row>
    <row r="223" spans="8:14">
      <c r="H223" s="15"/>
      <c r="K223" s="9" t="str">
        <f t="shared" si="13"/>
        <v/>
      </c>
      <c r="L223" s="9" t="str">
        <f t="shared" si="14"/>
        <v/>
      </c>
      <c r="N223" s="9" t="str">
        <f t="shared" si="15"/>
        <v/>
      </c>
    </row>
    <row r="224" spans="8:14">
      <c r="H224" s="15"/>
      <c r="K224" s="9" t="str">
        <f t="shared" si="13"/>
        <v/>
      </c>
      <c r="L224" s="9" t="str">
        <f t="shared" si="14"/>
        <v/>
      </c>
      <c r="N224" s="9" t="str">
        <f t="shared" si="15"/>
        <v/>
      </c>
    </row>
    <row r="225" spans="8:14">
      <c r="H225" s="15"/>
      <c r="K225" s="9" t="str">
        <f t="shared" si="13"/>
        <v/>
      </c>
      <c r="L225" s="9" t="str">
        <f t="shared" si="14"/>
        <v/>
      </c>
      <c r="N225" s="9" t="str">
        <f t="shared" si="15"/>
        <v/>
      </c>
    </row>
    <row r="226" spans="8:14">
      <c r="H226" s="15"/>
      <c r="K226" s="9" t="str">
        <f t="shared" si="13"/>
        <v/>
      </c>
      <c r="L226" s="9" t="str">
        <f t="shared" si="14"/>
        <v/>
      </c>
      <c r="N226" s="9" t="str">
        <f t="shared" si="15"/>
        <v/>
      </c>
    </row>
    <row r="227" spans="8:14">
      <c r="H227" s="15"/>
      <c r="K227" s="9" t="str">
        <f t="shared" si="13"/>
        <v/>
      </c>
      <c r="L227" s="9" t="str">
        <f t="shared" si="14"/>
        <v/>
      </c>
      <c r="N227" s="9" t="str">
        <f t="shared" si="15"/>
        <v/>
      </c>
    </row>
    <row r="228" spans="8:14">
      <c r="H228" s="15"/>
      <c r="K228" s="9" t="str">
        <f t="shared" si="13"/>
        <v/>
      </c>
      <c r="L228" s="9" t="str">
        <f t="shared" si="14"/>
        <v/>
      </c>
      <c r="N228" s="9" t="str">
        <f t="shared" si="15"/>
        <v/>
      </c>
    </row>
    <row r="229" spans="8:14">
      <c r="H229" s="15"/>
      <c r="K229" s="9" t="str">
        <f t="shared" si="13"/>
        <v/>
      </c>
      <c r="L229" s="9" t="str">
        <f t="shared" si="14"/>
        <v/>
      </c>
      <c r="N229" s="9" t="str">
        <f t="shared" si="15"/>
        <v/>
      </c>
    </row>
    <row r="230" spans="8:14">
      <c r="H230" s="15"/>
      <c r="K230" s="9" t="str">
        <f t="shared" si="13"/>
        <v/>
      </c>
      <c r="L230" s="9" t="str">
        <f t="shared" si="14"/>
        <v/>
      </c>
      <c r="N230" s="9" t="str">
        <f t="shared" si="15"/>
        <v/>
      </c>
    </row>
    <row r="231" spans="8:14">
      <c r="H231" s="15"/>
      <c r="K231" s="9" t="str">
        <f t="shared" si="13"/>
        <v/>
      </c>
      <c r="L231" s="9" t="str">
        <f t="shared" si="14"/>
        <v/>
      </c>
      <c r="N231" s="9" t="str">
        <f t="shared" si="15"/>
        <v/>
      </c>
    </row>
    <row r="232" spans="8:14">
      <c r="H232" s="15"/>
      <c r="K232" s="9" t="str">
        <f t="shared" si="13"/>
        <v/>
      </c>
      <c r="L232" s="9" t="str">
        <f t="shared" si="14"/>
        <v/>
      </c>
      <c r="N232" s="9" t="str">
        <f t="shared" si="15"/>
        <v/>
      </c>
    </row>
    <row r="233" spans="8:14">
      <c r="H233" s="15"/>
      <c r="K233" s="9" t="str">
        <f t="shared" si="13"/>
        <v/>
      </c>
      <c r="L233" s="9" t="str">
        <f t="shared" si="14"/>
        <v/>
      </c>
      <c r="N233" s="9" t="str">
        <f t="shared" si="15"/>
        <v/>
      </c>
    </row>
    <row r="234" spans="8:14">
      <c r="H234" s="15"/>
      <c r="K234" s="9" t="str">
        <f t="shared" si="13"/>
        <v/>
      </c>
      <c r="L234" s="9" t="str">
        <f t="shared" si="14"/>
        <v/>
      </c>
      <c r="N234" s="9" t="str">
        <f t="shared" si="15"/>
        <v/>
      </c>
    </row>
    <row r="235" spans="8:14">
      <c r="H235" s="15"/>
      <c r="K235" s="9" t="str">
        <f t="shared" si="13"/>
        <v/>
      </c>
      <c r="L235" s="9" t="str">
        <f t="shared" si="14"/>
        <v/>
      </c>
      <c r="N235" s="9" t="str">
        <f t="shared" si="15"/>
        <v/>
      </c>
    </row>
    <row r="236" spans="8:14">
      <c r="H236" s="15"/>
      <c r="K236" s="9" t="str">
        <f t="shared" si="13"/>
        <v/>
      </c>
      <c r="L236" s="9" t="str">
        <f t="shared" si="14"/>
        <v/>
      </c>
      <c r="N236" s="9" t="str">
        <f t="shared" si="15"/>
        <v/>
      </c>
    </row>
    <row r="237" spans="8:14">
      <c r="H237" s="15"/>
      <c r="K237" s="9" t="str">
        <f t="shared" si="13"/>
        <v/>
      </c>
      <c r="L237" s="9" t="str">
        <f t="shared" si="14"/>
        <v/>
      </c>
      <c r="N237" s="9" t="str">
        <f t="shared" si="15"/>
        <v/>
      </c>
    </row>
    <row r="238" spans="8:14">
      <c r="H238" s="15"/>
      <c r="K238" s="9" t="str">
        <f t="shared" si="13"/>
        <v/>
      </c>
      <c r="L238" s="9" t="str">
        <f t="shared" si="14"/>
        <v/>
      </c>
      <c r="N238" s="9" t="str">
        <f t="shared" si="15"/>
        <v/>
      </c>
    </row>
    <row r="239" spans="8:14">
      <c r="H239" s="15"/>
      <c r="K239" s="9" t="str">
        <f t="shared" si="13"/>
        <v/>
      </c>
      <c r="L239" s="9" t="str">
        <f t="shared" si="14"/>
        <v/>
      </c>
      <c r="N239" s="9" t="str">
        <f t="shared" si="15"/>
        <v/>
      </c>
    </row>
    <row r="240" spans="8:14">
      <c r="H240" s="15"/>
      <c r="K240" s="9" t="str">
        <f t="shared" si="13"/>
        <v/>
      </c>
      <c r="L240" s="9" t="str">
        <f t="shared" si="14"/>
        <v/>
      </c>
      <c r="N240" s="9" t="str">
        <f t="shared" si="15"/>
        <v/>
      </c>
    </row>
    <row r="241" spans="8:14">
      <c r="H241" s="15"/>
      <c r="K241" s="9" t="str">
        <f t="shared" si="13"/>
        <v/>
      </c>
      <c r="L241" s="9" t="str">
        <f t="shared" si="14"/>
        <v/>
      </c>
      <c r="N241" s="9" t="str">
        <f t="shared" si="15"/>
        <v/>
      </c>
    </row>
    <row r="242" spans="8:14">
      <c r="H242" s="15"/>
      <c r="K242" s="9" t="str">
        <f t="shared" si="13"/>
        <v/>
      </c>
      <c r="L242" s="9" t="str">
        <f t="shared" si="14"/>
        <v/>
      </c>
      <c r="N242" s="9" t="str">
        <f t="shared" si="15"/>
        <v/>
      </c>
    </row>
    <row r="243" spans="8:14">
      <c r="H243" s="15"/>
      <c r="K243" s="9" t="str">
        <f t="shared" si="13"/>
        <v/>
      </c>
      <c r="L243" s="9" t="str">
        <f t="shared" si="14"/>
        <v/>
      </c>
      <c r="N243" s="9" t="str">
        <f t="shared" si="15"/>
        <v/>
      </c>
    </row>
    <row r="244" spans="8:14">
      <c r="H244" s="15"/>
      <c r="K244" s="9" t="str">
        <f t="shared" si="13"/>
        <v/>
      </c>
      <c r="L244" s="9" t="str">
        <f t="shared" si="14"/>
        <v/>
      </c>
      <c r="N244" s="9" t="str">
        <f t="shared" si="15"/>
        <v/>
      </c>
    </row>
    <row r="245" spans="8:14">
      <c r="H245" s="15"/>
      <c r="K245" s="9" t="str">
        <f t="shared" si="13"/>
        <v/>
      </c>
      <c r="L245" s="9" t="str">
        <f t="shared" si="14"/>
        <v/>
      </c>
      <c r="N245" s="9" t="str">
        <f t="shared" si="15"/>
        <v/>
      </c>
    </row>
    <row r="246" spans="8:14">
      <c r="H246" s="15"/>
      <c r="K246" s="9" t="str">
        <f t="shared" si="13"/>
        <v/>
      </c>
      <c r="L246" s="9" t="str">
        <f t="shared" si="14"/>
        <v/>
      </c>
      <c r="N246" s="9" t="str">
        <f t="shared" si="15"/>
        <v/>
      </c>
    </row>
    <row r="247" spans="8:14">
      <c r="H247" s="15"/>
      <c r="K247" s="9" t="str">
        <f t="shared" si="13"/>
        <v/>
      </c>
      <c r="L247" s="9" t="str">
        <f t="shared" si="14"/>
        <v/>
      </c>
      <c r="N247" s="9" t="str">
        <f t="shared" si="15"/>
        <v/>
      </c>
    </row>
    <row r="248" spans="8:14">
      <c r="H248" s="15"/>
      <c r="K248" s="9" t="str">
        <f t="shared" si="13"/>
        <v/>
      </c>
      <c r="L248" s="9" t="str">
        <f t="shared" si="14"/>
        <v/>
      </c>
      <c r="N248" s="9" t="str">
        <f t="shared" si="15"/>
        <v/>
      </c>
    </row>
    <row r="249" spans="8:14">
      <c r="H249" s="15"/>
      <c r="K249" s="9" t="str">
        <f t="shared" si="13"/>
        <v/>
      </c>
      <c r="L249" s="9" t="str">
        <f t="shared" si="14"/>
        <v/>
      </c>
      <c r="N249" s="9" t="str">
        <f t="shared" si="15"/>
        <v/>
      </c>
    </row>
    <row r="250" spans="8:14">
      <c r="H250" s="15"/>
      <c r="K250" s="9" t="str">
        <f t="shared" si="13"/>
        <v/>
      </c>
      <c r="L250" s="9" t="str">
        <f t="shared" si="14"/>
        <v/>
      </c>
      <c r="N250" s="9" t="str">
        <f t="shared" si="15"/>
        <v/>
      </c>
    </row>
    <row r="251" spans="8:14">
      <c r="H251" s="15"/>
      <c r="K251" s="9" t="str">
        <f t="shared" si="13"/>
        <v/>
      </c>
      <c r="L251" s="9" t="str">
        <f t="shared" si="14"/>
        <v/>
      </c>
      <c r="N251" s="9" t="str">
        <f t="shared" si="15"/>
        <v/>
      </c>
    </row>
    <row r="252" spans="8:14">
      <c r="H252" s="15"/>
      <c r="K252" s="9" t="str">
        <f t="shared" si="13"/>
        <v/>
      </c>
      <c r="L252" s="9" t="str">
        <f t="shared" si="14"/>
        <v/>
      </c>
      <c r="N252" s="9" t="str">
        <f t="shared" si="15"/>
        <v/>
      </c>
    </row>
    <row r="253" spans="8:14">
      <c r="H253" s="15"/>
      <c r="K253" s="9" t="str">
        <f t="shared" si="13"/>
        <v/>
      </c>
      <c r="L253" s="9" t="str">
        <f t="shared" si="14"/>
        <v/>
      </c>
      <c r="N253" s="9" t="str">
        <f t="shared" si="15"/>
        <v/>
      </c>
    </row>
    <row r="254" spans="8:14">
      <c r="H254" s="15"/>
      <c r="K254" s="9" t="str">
        <f t="shared" si="13"/>
        <v/>
      </c>
      <c r="L254" s="9" t="str">
        <f t="shared" si="14"/>
        <v/>
      </c>
      <c r="N254" s="9" t="str">
        <f t="shared" si="15"/>
        <v/>
      </c>
    </row>
    <row r="255" spans="8:14">
      <c r="H255" s="15"/>
      <c r="K255" s="9" t="str">
        <f t="shared" si="13"/>
        <v/>
      </c>
      <c r="L255" s="9" t="str">
        <f t="shared" si="14"/>
        <v/>
      </c>
      <c r="N255" s="9" t="str">
        <f t="shared" si="15"/>
        <v/>
      </c>
    </row>
    <row r="256" spans="8:14">
      <c r="H256" s="15"/>
      <c r="K256" s="9" t="str">
        <f t="shared" si="13"/>
        <v/>
      </c>
      <c r="L256" s="9" t="str">
        <f t="shared" si="14"/>
        <v/>
      </c>
      <c r="N256" s="9" t="str">
        <f t="shared" si="15"/>
        <v/>
      </c>
    </row>
    <row r="257" spans="8:14">
      <c r="H257" s="15"/>
      <c r="K257" s="9" t="str">
        <f t="shared" si="13"/>
        <v/>
      </c>
      <c r="L257" s="9" t="str">
        <f t="shared" si="14"/>
        <v/>
      </c>
      <c r="N257" s="9" t="str">
        <f t="shared" si="15"/>
        <v/>
      </c>
    </row>
    <row r="258" spans="8:14">
      <c r="H258" s="15"/>
      <c r="K258" s="9" t="str">
        <f t="shared" ref="K258:K321" si="16">IF(I258="","",VLOOKUP(I258,Listeclients,3,FALSE))</f>
        <v/>
      </c>
      <c r="L258" s="9" t="str">
        <f t="shared" ref="L258:L321" si="17">IF(J258="","",VLOOKUP(J258,Listeclients,3,FALSE))</f>
        <v/>
      </c>
      <c r="N258" s="9" t="str">
        <f t="shared" si="15"/>
        <v/>
      </c>
    </row>
    <row r="259" spans="8:14">
      <c r="H259" s="15"/>
      <c r="K259" s="9" t="str">
        <f t="shared" si="16"/>
        <v/>
      </c>
      <c r="L259" s="9" t="str">
        <f t="shared" si="17"/>
        <v/>
      </c>
      <c r="N259" s="9" t="str">
        <f t="shared" si="15"/>
        <v/>
      </c>
    </row>
    <row r="260" spans="8:14">
      <c r="H260" s="15"/>
      <c r="K260" s="9" t="str">
        <f t="shared" si="16"/>
        <v/>
      </c>
      <c r="L260" s="9" t="str">
        <f t="shared" si="17"/>
        <v/>
      </c>
      <c r="N260" s="9" t="str">
        <f t="shared" si="15"/>
        <v/>
      </c>
    </row>
    <row r="261" spans="8:14">
      <c r="H261" s="15"/>
      <c r="K261" s="9" t="str">
        <f t="shared" si="16"/>
        <v/>
      </c>
      <c r="L261" s="9" t="str">
        <f t="shared" si="17"/>
        <v/>
      </c>
      <c r="N261" s="9" t="str">
        <f t="shared" si="15"/>
        <v/>
      </c>
    </row>
    <row r="262" spans="8:14">
      <c r="H262" s="15"/>
      <c r="K262" s="9" t="str">
        <f t="shared" si="16"/>
        <v/>
      </c>
      <c r="L262" s="9" t="str">
        <f t="shared" si="17"/>
        <v/>
      </c>
      <c r="N262" s="9" t="str">
        <f t="shared" si="15"/>
        <v/>
      </c>
    </row>
    <row r="263" spans="8:14">
      <c r="H263" s="15"/>
      <c r="K263" s="9" t="str">
        <f t="shared" si="16"/>
        <v/>
      </c>
      <c r="L263" s="9" t="str">
        <f t="shared" si="17"/>
        <v/>
      </c>
      <c r="N263" s="9" t="str">
        <f t="shared" ref="N263:N326" si="18">IF(M263="","",IF(E263=25,VLOOKUP(L263,tarif25,11,FALSE),VLOOKUP(L263,tarif15,8,FALSE)))</f>
        <v/>
      </c>
    </row>
    <row r="264" spans="8:14">
      <c r="H264" s="15"/>
      <c r="K264" s="9" t="str">
        <f t="shared" si="16"/>
        <v/>
      </c>
      <c r="L264" s="9" t="str">
        <f t="shared" si="17"/>
        <v/>
      </c>
      <c r="N264" s="9" t="str">
        <f t="shared" si="18"/>
        <v/>
      </c>
    </row>
    <row r="265" spans="8:14">
      <c r="H265" s="15"/>
      <c r="K265" s="9" t="str">
        <f t="shared" si="16"/>
        <v/>
      </c>
      <c r="L265" s="9" t="str">
        <f t="shared" si="17"/>
        <v/>
      </c>
      <c r="N265" s="9" t="str">
        <f t="shared" si="18"/>
        <v/>
      </c>
    </row>
    <row r="266" spans="8:14">
      <c r="H266" s="15"/>
      <c r="K266" s="9" t="str">
        <f t="shared" si="16"/>
        <v/>
      </c>
      <c r="L266" s="9" t="str">
        <f t="shared" si="17"/>
        <v/>
      </c>
      <c r="N266" s="9" t="str">
        <f t="shared" si="18"/>
        <v/>
      </c>
    </row>
    <row r="267" spans="8:14">
      <c r="H267" s="15"/>
      <c r="K267" s="9" t="str">
        <f t="shared" si="16"/>
        <v/>
      </c>
      <c r="L267" s="9" t="str">
        <f t="shared" si="17"/>
        <v/>
      </c>
      <c r="N267" s="9" t="str">
        <f t="shared" si="18"/>
        <v/>
      </c>
    </row>
    <row r="268" spans="8:14">
      <c r="H268" s="15"/>
      <c r="K268" s="9" t="str">
        <f t="shared" si="16"/>
        <v/>
      </c>
      <c r="L268" s="9" t="str">
        <f t="shared" si="17"/>
        <v/>
      </c>
      <c r="N268" s="9" t="str">
        <f t="shared" si="18"/>
        <v/>
      </c>
    </row>
    <row r="269" spans="8:14">
      <c r="H269" s="15"/>
      <c r="K269" s="9" t="str">
        <f t="shared" si="16"/>
        <v/>
      </c>
      <c r="L269" s="9" t="str">
        <f t="shared" si="17"/>
        <v/>
      </c>
      <c r="N269" s="9" t="str">
        <f t="shared" si="18"/>
        <v/>
      </c>
    </row>
    <row r="270" spans="8:14">
      <c r="H270" s="15"/>
      <c r="K270" s="9" t="str">
        <f t="shared" si="16"/>
        <v/>
      </c>
      <c r="L270" s="9" t="str">
        <f t="shared" si="17"/>
        <v/>
      </c>
      <c r="N270" s="9" t="str">
        <f t="shared" si="18"/>
        <v/>
      </c>
    </row>
    <row r="271" spans="8:14">
      <c r="H271" s="15"/>
      <c r="K271" s="9" t="str">
        <f t="shared" si="16"/>
        <v/>
      </c>
      <c r="L271" s="9" t="str">
        <f t="shared" si="17"/>
        <v/>
      </c>
      <c r="N271" s="9" t="str">
        <f t="shared" si="18"/>
        <v/>
      </c>
    </row>
    <row r="272" spans="8:14">
      <c r="H272" s="15"/>
      <c r="K272" s="9" t="str">
        <f t="shared" si="16"/>
        <v/>
      </c>
      <c r="L272" s="9" t="str">
        <f t="shared" si="17"/>
        <v/>
      </c>
      <c r="N272" s="9" t="str">
        <f t="shared" si="18"/>
        <v/>
      </c>
    </row>
    <row r="273" spans="8:14">
      <c r="H273" s="15"/>
      <c r="K273" s="9" t="str">
        <f t="shared" si="16"/>
        <v/>
      </c>
      <c r="L273" s="9" t="str">
        <f t="shared" si="17"/>
        <v/>
      </c>
      <c r="N273" s="9" t="str">
        <f t="shared" si="18"/>
        <v/>
      </c>
    </row>
    <row r="274" spans="8:14">
      <c r="H274" s="15"/>
      <c r="K274" s="9" t="str">
        <f t="shared" si="16"/>
        <v/>
      </c>
      <c r="L274" s="9" t="str">
        <f t="shared" si="17"/>
        <v/>
      </c>
      <c r="N274" s="9" t="str">
        <f t="shared" si="18"/>
        <v/>
      </c>
    </row>
    <row r="275" spans="8:14">
      <c r="H275" s="15"/>
      <c r="K275" s="9" t="str">
        <f t="shared" si="16"/>
        <v/>
      </c>
      <c r="L275" s="9" t="str">
        <f t="shared" si="17"/>
        <v/>
      </c>
      <c r="N275" s="9" t="str">
        <f t="shared" si="18"/>
        <v/>
      </c>
    </row>
    <row r="276" spans="8:14">
      <c r="H276" s="15"/>
      <c r="K276" s="9" t="str">
        <f t="shared" si="16"/>
        <v/>
      </c>
      <c r="L276" s="9" t="str">
        <f t="shared" si="17"/>
        <v/>
      </c>
      <c r="N276" s="9" t="str">
        <f t="shared" si="18"/>
        <v/>
      </c>
    </row>
    <row r="277" spans="8:14">
      <c r="H277" s="15"/>
      <c r="K277" s="9" t="str">
        <f t="shared" si="16"/>
        <v/>
      </c>
      <c r="L277" s="9" t="str">
        <f t="shared" si="17"/>
        <v/>
      </c>
      <c r="N277" s="9" t="str">
        <f t="shared" si="18"/>
        <v/>
      </c>
    </row>
    <row r="278" spans="8:14">
      <c r="H278" s="15"/>
      <c r="K278" s="9" t="str">
        <f t="shared" si="16"/>
        <v/>
      </c>
      <c r="L278" s="9" t="str">
        <f t="shared" si="17"/>
        <v/>
      </c>
      <c r="N278" s="9" t="str">
        <f t="shared" si="18"/>
        <v/>
      </c>
    </row>
    <row r="279" spans="8:14">
      <c r="H279" s="15"/>
      <c r="K279" s="9" t="str">
        <f t="shared" si="16"/>
        <v/>
      </c>
      <c r="L279" s="9" t="str">
        <f t="shared" si="17"/>
        <v/>
      </c>
      <c r="N279" s="9" t="str">
        <f t="shared" si="18"/>
        <v/>
      </c>
    </row>
    <row r="280" spans="8:14">
      <c r="H280" s="15"/>
      <c r="K280" s="9" t="str">
        <f t="shared" si="16"/>
        <v/>
      </c>
      <c r="L280" s="9" t="str">
        <f t="shared" si="17"/>
        <v/>
      </c>
      <c r="N280" s="9" t="str">
        <f t="shared" si="18"/>
        <v/>
      </c>
    </row>
    <row r="281" spans="8:14">
      <c r="H281" s="15"/>
      <c r="K281" s="9" t="str">
        <f t="shared" si="16"/>
        <v/>
      </c>
      <c r="L281" s="9" t="str">
        <f t="shared" si="17"/>
        <v/>
      </c>
      <c r="N281" s="9" t="str">
        <f t="shared" si="18"/>
        <v/>
      </c>
    </row>
    <row r="282" spans="8:14">
      <c r="H282" s="15"/>
      <c r="K282" s="9" t="str">
        <f t="shared" si="16"/>
        <v/>
      </c>
      <c r="L282" s="9" t="str">
        <f t="shared" si="17"/>
        <v/>
      </c>
      <c r="N282" s="9" t="str">
        <f t="shared" si="18"/>
        <v/>
      </c>
    </row>
    <row r="283" spans="8:14">
      <c r="H283" s="15"/>
      <c r="K283" s="9" t="str">
        <f t="shared" si="16"/>
        <v/>
      </c>
      <c r="L283" s="9" t="str">
        <f t="shared" si="17"/>
        <v/>
      </c>
      <c r="N283" s="9" t="str">
        <f t="shared" si="18"/>
        <v/>
      </c>
    </row>
    <row r="284" spans="8:14">
      <c r="H284" s="15"/>
      <c r="K284" s="9" t="str">
        <f t="shared" si="16"/>
        <v/>
      </c>
      <c r="L284" s="9" t="str">
        <f t="shared" si="17"/>
        <v/>
      </c>
      <c r="N284" s="9" t="str">
        <f t="shared" si="18"/>
        <v/>
      </c>
    </row>
    <row r="285" spans="8:14">
      <c r="H285" s="15"/>
      <c r="K285" s="9" t="str">
        <f t="shared" si="16"/>
        <v/>
      </c>
      <c r="L285" s="9" t="str">
        <f t="shared" si="17"/>
        <v/>
      </c>
      <c r="N285" s="9" t="str">
        <f t="shared" si="18"/>
        <v/>
      </c>
    </row>
    <row r="286" spans="8:14">
      <c r="H286" s="15"/>
      <c r="K286" s="9" t="str">
        <f t="shared" si="16"/>
        <v/>
      </c>
      <c r="L286" s="9" t="str">
        <f t="shared" si="17"/>
        <v/>
      </c>
      <c r="N286" s="9" t="str">
        <f t="shared" si="18"/>
        <v/>
      </c>
    </row>
    <row r="287" spans="8:14">
      <c r="H287" s="15"/>
      <c r="K287" s="9" t="str">
        <f t="shared" si="16"/>
        <v/>
      </c>
      <c r="L287" s="9" t="str">
        <f t="shared" si="17"/>
        <v/>
      </c>
      <c r="N287" s="9" t="str">
        <f t="shared" si="18"/>
        <v/>
      </c>
    </row>
    <row r="288" spans="8:14">
      <c r="H288" s="15"/>
      <c r="K288" s="9" t="str">
        <f t="shared" si="16"/>
        <v/>
      </c>
      <c r="L288" s="9" t="str">
        <f t="shared" si="17"/>
        <v/>
      </c>
      <c r="N288" s="9" t="str">
        <f t="shared" si="18"/>
        <v/>
      </c>
    </row>
    <row r="289" spans="8:14">
      <c r="H289" s="15"/>
      <c r="K289" s="9" t="str">
        <f t="shared" si="16"/>
        <v/>
      </c>
      <c r="L289" s="9" t="str">
        <f t="shared" si="17"/>
        <v/>
      </c>
      <c r="N289" s="9" t="str">
        <f t="shared" si="18"/>
        <v/>
      </c>
    </row>
    <row r="290" spans="8:14">
      <c r="H290" s="15"/>
      <c r="K290" s="9" t="str">
        <f t="shared" si="16"/>
        <v/>
      </c>
      <c r="L290" s="9" t="str">
        <f t="shared" si="17"/>
        <v/>
      </c>
      <c r="N290" s="9" t="str">
        <f t="shared" si="18"/>
        <v/>
      </c>
    </row>
    <row r="291" spans="8:14">
      <c r="H291" s="15"/>
      <c r="K291" s="9" t="str">
        <f t="shared" si="16"/>
        <v/>
      </c>
      <c r="L291" s="9" t="str">
        <f t="shared" si="17"/>
        <v/>
      </c>
      <c r="N291" s="9" t="str">
        <f t="shared" si="18"/>
        <v/>
      </c>
    </row>
    <row r="292" spans="8:14">
      <c r="H292" s="15"/>
      <c r="K292" s="9" t="str">
        <f t="shared" si="16"/>
        <v/>
      </c>
      <c r="L292" s="9" t="str">
        <f t="shared" si="17"/>
        <v/>
      </c>
      <c r="N292" s="9" t="str">
        <f t="shared" si="18"/>
        <v/>
      </c>
    </row>
    <row r="293" spans="8:14">
      <c r="H293" s="15"/>
      <c r="K293" s="9" t="str">
        <f t="shared" si="16"/>
        <v/>
      </c>
      <c r="L293" s="9" t="str">
        <f t="shared" si="17"/>
        <v/>
      </c>
      <c r="N293" s="9" t="str">
        <f t="shared" si="18"/>
        <v/>
      </c>
    </row>
    <row r="294" spans="8:14">
      <c r="H294" s="15"/>
      <c r="K294" s="9" t="str">
        <f t="shared" si="16"/>
        <v/>
      </c>
      <c r="L294" s="9" t="str">
        <f t="shared" si="17"/>
        <v/>
      </c>
      <c r="N294" s="9" t="str">
        <f t="shared" si="18"/>
        <v/>
      </c>
    </row>
    <row r="295" spans="8:14">
      <c r="H295" s="15"/>
      <c r="K295" s="9" t="str">
        <f t="shared" si="16"/>
        <v/>
      </c>
      <c r="L295" s="9" t="str">
        <f t="shared" si="17"/>
        <v/>
      </c>
      <c r="N295" s="9" t="str">
        <f t="shared" si="18"/>
        <v/>
      </c>
    </row>
    <row r="296" spans="8:14">
      <c r="H296" s="15"/>
      <c r="K296" s="9" t="str">
        <f t="shared" si="16"/>
        <v/>
      </c>
      <c r="L296" s="9" t="str">
        <f t="shared" si="17"/>
        <v/>
      </c>
      <c r="N296" s="9" t="str">
        <f t="shared" si="18"/>
        <v/>
      </c>
    </row>
    <row r="297" spans="8:14">
      <c r="H297" s="15"/>
      <c r="K297" s="9" t="str">
        <f t="shared" si="16"/>
        <v/>
      </c>
      <c r="L297" s="9" t="str">
        <f t="shared" si="17"/>
        <v/>
      </c>
      <c r="N297" s="9" t="str">
        <f t="shared" si="18"/>
        <v/>
      </c>
    </row>
    <row r="298" spans="8:14">
      <c r="H298" s="15"/>
      <c r="K298" s="9" t="str">
        <f t="shared" si="16"/>
        <v/>
      </c>
      <c r="L298" s="9" t="str">
        <f t="shared" si="17"/>
        <v/>
      </c>
      <c r="N298" s="9" t="str">
        <f t="shared" si="18"/>
        <v/>
      </c>
    </row>
    <row r="299" spans="8:14">
      <c r="H299" s="15"/>
      <c r="K299" s="9" t="str">
        <f t="shared" si="16"/>
        <v/>
      </c>
      <c r="L299" s="9" t="str">
        <f t="shared" si="17"/>
        <v/>
      </c>
      <c r="N299" s="9" t="str">
        <f t="shared" si="18"/>
        <v/>
      </c>
    </row>
    <row r="300" spans="8:14">
      <c r="H300" s="15"/>
      <c r="K300" s="9" t="str">
        <f t="shared" si="16"/>
        <v/>
      </c>
      <c r="L300" s="9" t="str">
        <f t="shared" si="17"/>
        <v/>
      </c>
      <c r="N300" s="9" t="str">
        <f t="shared" si="18"/>
        <v/>
      </c>
    </row>
    <row r="301" spans="8:14">
      <c r="H301" s="15"/>
      <c r="K301" s="9" t="str">
        <f t="shared" si="16"/>
        <v/>
      </c>
      <c r="L301" s="9" t="str">
        <f t="shared" si="17"/>
        <v/>
      </c>
      <c r="N301" s="9" t="str">
        <f t="shared" si="18"/>
        <v/>
      </c>
    </row>
    <row r="302" spans="8:14">
      <c r="H302" s="15"/>
      <c r="K302" s="9" t="str">
        <f t="shared" si="16"/>
        <v/>
      </c>
      <c r="L302" s="9" t="str">
        <f t="shared" si="17"/>
        <v/>
      </c>
      <c r="N302" s="9" t="str">
        <f t="shared" si="18"/>
        <v/>
      </c>
    </row>
    <row r="303" spans="8:14">
      <c r="H303" s="15"/>
      <c r="K303" s="9" t="str">
        <f t="shared" si="16"/>
        <v/>
      </c>
      <c r="L303" s="9" t="str">
        <f t="shared" si="17"/>
        <v/>
      </c>
      <c r="N303" s="9" t="str">
        <f t="shared" si="18"/>
        <v/>
      </c>
    </row>
    <row r="304" spans="8:14">
      <c r="H304" s="15"/>
      <c r="K304" s="9" t="str">
        <f t="shared" si="16"/>
        <v/>
      </c>
      <c r="L304" s="9" t="str">
        <f t="shared" si="17"/>
        <v/>
      </c>
      <c r="N304" s="9" t="str">
        <f t="shared" si="18"/>
        <v/>
      </c>
    </row>
    <row r="305" spans="8:14">
      <c r="H305" s="15"/>
      <c r="K305" s="9" t="str">
        <f t="shared" si="16"/>
        <v/>
      </c>
      <c r="L305" s="9" t="str">
        <f t="shared" si="17"/>
        <v/>
      </c>
      <c r="N305" s="9" t="str">
        <f t="shared" si="18"/>
        <v/>
      </c>
    </row>
    <row r="306" spans="8:14">
      <c r="H306" s="15"/>
      <c r="K306" s="9" t="str">
        <f t="shared" si="16"/>
        <v/>
      </c>
      <c r="L306" s="9" t="str">
        <f t="shared" si="17"/>
        <v/>
      </c>
      <c r="N306" s="9" t="str">
        <f t="shared" si="18"/>
        <v/>
      </c>
    </row>
    <row r="307" spans="8:14">
      <c r="H307" s="15"/>
      <c r="K307" s="9" t="str">
        <f t="shared" si="16"/>
        <v/>
      </c>
      <c r="L307" s="9" t="str">
        <f t="shared" si="17"/>
        <v/>
      </c>
      <c r="N307" s="9" t="str">
        <f t="shared" si="18"/>
        <v/>
      </c>
    </row>
    <row r="308" spans="8:14">
      <c r="H308" s="15"/>
      <c r="K308" s="9" t="str">
        <f t="shared" si="16"/>
        <v/>
      </c>
      <c r="L308" s="9" t="str">
        <f t="shared" si="17"/>
        <v/>
      </c>
      <c r="N308" s="9" t="str">
        <f t="shared" si="18"/>
        <v/>
      </c>
    </row>
    <row r="309" spans="8:14">
      <c r="H309" s="15"/>
      <c r="K309" s="9" t="str">
        <f t="shared" si="16"/>
        <v/>
      </c>
      <c r="L309" s="9" t="str">
        <f t="shared" si="17"/>
        <v/>
      </c>
      <c r="N309" s="9" t="str">
        <f t="shared" si="18"/>
        <v/>
      </c>
    </row>
    <row r="310" spans="8:14">
      <c r="H310" s="15"/>
      <c r="K310" s="9" t="str">
        <f t="shared" si="16"/>
        <v/>
      </c>
      <c r="L310" s="9" t="str">
        <f t="shared" si="17"/>
        <v/>
      </c>
      <c r="N310" s="9" t="str">
        <f t="shared" si="18"/>
        <v/>
      </c>
    </row>
    <row r="311" spans="8:14">
      <c r="H311" s="15"/>
      <c r="K311" s="9" t="str">
        <f t="shared" si="16"/>
        <v/>
      </c>
      <c r="L311" s="9" t="str">
        <f t="shared" si="17"/>
        <v/>
      </c>
      <c r="N311" s="9" t="str">
        <f t="shared" si="18"/>
        <v/>
      </c>
    </row>
    <row r="312" spans="8:14">
      <c r="H312" s="15"/>
      <c r="K312" s="9" t="str">
        <f t="shared" si="16"/>
        <v/>
      </c>
      <c r="L312" s="9" t="str">
        <f t="shared" si="17"/>
        <v/>
      </c>
      <c r="N312" s="9" t="str">
        <f t="shared" si="18"/>
        <v/>
      </c>
    </row>
    <row r="313" spans="8:14">
      <c r="H313" s="15"/>
      <c r="K313" s="9" t="str">
        <f t="shared" si="16"/>
        <v/>
      </c>
      <c r="L313" s="9" t="str">
        <f t="shared" si="17"/>
        <v/>
      </c>
      <c r="N313" s="9" t="str">
        <f t="shared" si="18"/>
        <v/>
      </c>
    </row>
    <row r="314" spans="8:14">
      <c r="H314" s="15"/>
      <c r="K314" s="9" t="str">
        <f t="shared" si="16"/>
        <v/>
      </c>
      <c r="L314" s="9" t="str">
        <f t="shared" si="17"/>
        <v/>
      </c>
      <c r="N314" s="9" t="str">
        <f t="shared" si="18"/>
        <v/>
      </c>
    </row>
    <row r="315" spans="8:14">
      <c r="H315" s="15"/>
      <c r="K315" s="9" t="str">
        <f t="shared" si="16"/>
        <v/>
      </c>
      <c r="L315" s="9" t="str">
        <f t="shared" si="17"/>
        <v/>
      </c>
      <c r="N315" s="9" t="str">
        <f t="shared" si="18"/>
        <v/>
      </c>
    </row>
    <row r="316" spans="8:14">
      <c r="H316" s="15"/>
      <c r="K316" s="9" t="str">
        <f t="shared" si="16"/>
        <v/>
      </c>
      <c r="L316" s="9" t="str">
        <f t="shared" si="17"/>
        <v/>
      </c>
      <c r="N316" s="9" t="str">
        <f t="shared" si="18"/>
        <v/>
      </c>
    </row>
    <row r="317" spans="8:14">
      <c r="H317" s="15"/>
      <c r="K317" s="9" t="str">
        <f t="shared" si="16"/>
        <v/>
      </c>
      <c r="L317" s="9" t="str">
        <f t="shared" si="17"/>
        <v/>
      </c>
      <c r="N317" s="9" t="str">
        <f t="shared" si="18"/>
        <v/>
      </c>
    </row>
    <row r="318" spans="8:14">
      <c r="H318" s="15"/>
      <c r="K318" s="9" t="str">
        <f t="shared" si="16"/>
        <v/>
      </c>
      <c r="L318" s="9" t="str">
        <f t="shared" si="17"/>
        <v/>
      </c>
      <c r="N318" s="9" t="str">
        <f t="shared" si="18"/>
        <v/>
      </c>
    </row>
    <row r="319" spans="8:14">
      <c r="H319" s="15"/>
      <c r="K319" s="9" t="str">
        <f t="shared" si="16"/>
        <v/>
      </c>
      <c r="L319" s="9" t="str">
        <f t="shared" si="17"/>
        <v/>
      </c>
      <c r="N319" s="9" t="str">
        <f t="shared" si="18"/>
        <v/>
      </c>
    </row>
    <row r="320" spans="8:14">
      <c r="H320" s="15"/>
      <c r="K320" s="9" t="str">
        <f t="shared" si="16"/>
        <v/>
      </c>
      <c r="L320" s="9" t="str">
        <f t="shared" si="17"/>
        <v/>
      </c>
      <c r="N320" s="9" t="str">
        <f t="shared" si="18"/>
        <v/>
      </c>
    </row>
    <row r="321" spans="8:14">
      <c r="H321" s="15"/>
      <c r="K321" s="9" t="str">
        <f t="shared" si="16"/>
        <v/>
      </c>
      <c r="L321" s="9" t="str">
        <f t="shared" si="17"/>
        <v/>
      </c>
      <c r="N321" s="9" t="str">
        <f t="shared" si="18"/>
        <v/>
      </c>
    </row>
    <row r="322" spans="8:14">
      <c r="H322" s="15"/>
      <c r="K322" s="9" t="str">
        <f t="shared" ref="K322:K373" si="19">IF(I322="","",VLOOKUP(I322,Listeclients,3,FALSE))</f>
        <v/>
      </c>
      <c r="L322" s="9" t="str">
        <f t="shared" ref="L322:L373" si="20">IF(J322="","",VLOOKUP(J322,Listeclients,3,FALSE))</f>
        <v/>
      </c>
      <c r="N322" s="9" t="str">
        <f t="shared" si="18"/>
        <v/>
      </c>
    </row>
    <row r="323" spans="8:14">
      <c r="H323" s="15"/>
      <c r="K323" s="9" t="str">
        <f t="shared" si="19"/>
        <v/>
      </c>
      <c r="L323" s="9" t="str">
        <f t="shared" si="20"/>
        <v/>
      </c>
      <c r="N323" s="9" t="str">
        <f t="shared" si="18"/>
        <v/>
      </c>
    </row>
    <row r="324" spans="8:14">
      <c r="H324" s="15"/>
      <c r="K324" s="9" t="str">
        <f t="shared" si="19"/>
        <v/>
      </c>
      <c r="L324" s="9" t="str">
        <f t="shared" si="20"/>
        <v/>
      </c>
      <c r="N324" s="9" t="str">
        <f t="shared" si="18"/>
        <v/>
      </c>
    </row>
    <row r="325" spans="8:14">
      <c r="H325" s="15"/>
      <c r="K325" s="9" t="str">
        <f t="shared" si="19"/>
        <v/>
      </c>
      <c r="L325" s="9" t="str">
        <f t="shared" si="20"/>
        <v/>
      </c>
      <c r="N325" s="9" t="str">
        <f t="shared" si="18"/>
        <v/>
      </c>
    </row>
    <row r="326" spans="8:14">
      <c r="H326" s="15"/>
      <c r="K326" s="9" t="str">
        <f t="shared" si="19"/>
        <v/>
      </c>
      <c r="L326" s="9" t="str">
        <f t="shared" si="20"/>
        <v/>
      </c>
      <c r="N326" s="9" t="str">
        <f t="shared" si="18"/>
        <v/>
      </c>
    </row>
    <row r="327" spans="8:14">
      <c r="H327" s="15"/>
      <c r="K327" s="9" t="str">
        <f t="shared" si="19"/>
        <v/>
      </c>
      <c r="L327" s="9" t="str">
        <f t="shared" si="20"/>
        <v/>
      </c>
      <c r="N327" s="9" t="str">
        <f t="shared" ref="N327:N390" si="21">IF(M327="","",IF(E327=25,VLOOKUP(L327,tarif25,11,FALSE),VLOOKUP(L327,tarif15,8,FALSE)))</f>
        <v/>
      </c>
    </row>
    <row r="328" spans="8:14">
      <c r="H328" s="15"/>
      <c r="K328" s="9" t="str">
        <f t="shared" si="19"/>
        <v/>
      </c>
      <c r="L328" s="9" t="str">
        <f t="shared" si="20"/>
        <v/>
      </c>
      <c r="N328" s="9" t="str">
        <f t="shared" si="21"/>
        <v/>
      </c>
    </row>
    <row r="329" spans="8:14">
      <c r="H329" s="15"/>
      <c r="K329" s="9" t="str">
        <f t="shared" si="19"/>
        <v/>
      </c>
      <c r="L329" s="9" t="str">
        <f t="shared" si="20"/>
        <v/>
      </c>
      <c r="N329" s="9" t="str">
        <f t="shared" si="21"/>
        <v/>
      </c>
    </row>
    <row r="330" spans="8:14">
      <c r="H330" s="15"/>
      <c r="K330" s="9" t="str">
        <f t="shared" si="19"/>
        <v/>
      </c>
      <c r="L330" s="9" t="str">
        <f t="shared" si="20"/>
        <v/>
      </c>
      <c r="N330" s="9" t="str">
        <f t="shared" si="21"/>
        <v/>
      </c>
    </row>
    <row r="331" spans="8:14">
      <c r="H331" s="15"/>
      <c r="K331" s="9" t="str">
        <f t="shared" si="19"/>
        <v/>
      </c>
      <c r="L331" s="9" t="str">
        <f t="shared" si="20"/>
        <v/>
      </c>
      <c r="N331" s="9" t="str">
        <f t="shared" si="21"/>
        <v/>
      </c>
    </row>
    <row r="332" spans="8:14">
      <c r="H332" s="15"/>
      <c r="K332" s="9" t="str">
        <f t="shared" si="19"/>
        <v/>
      </c>
      <c r="L332" s="9" t="str">
        <f t="shared" si="20"/>
        <v/>
      </c>
      <c r="N332" s="9" t="str">
        <f t="shared" si="21"/>
        <v/>
      </c>
    </row>
    <row r="333" spans="8:14">
      <c r="H333" s="15"/>
      <c r="K333" s="9" t="str">
        <f t="shared" si="19"/>
        <v/>
      </c>
      <c r="L333" s="9" t="str">
        <f t="shared" si="20"/>
        <v/>
      </c>
      <c r="N333" s="9" t="str">
        <f t="shared" si="21"/>
        <v/>
      </c>
    </row>
    <row r="334" spans="8:14">
      <c r="H334" s="15"/>
      <c r="K334" s="9" t="str">
        <f t="shared" si="19"/>
        <v/>
      </c>
      <c r="L334" s="9" t="str">
        <f t="shared" si="20"/>
        <v/>
      </c>
      <c r="N334" s="9" t="str">
        <f t="shared" si="21"/>
        <v/>
      </c>
    </row>
    <row r="335" spans="8:14">
      <c r="H335" s="15"/>
      <c r="K335" s="9" t="str">
        <f t="shared" si="19"/>
        <v/>
      </c>
      <c r="L335" s="9" t="str">
        <f t="shared" si="20"/>
        <v/>
      </c>
      <c r="N335" s="9" t="str">
        <f t="shared" si="21"/>
        <v/>
      </c>
    </row>
    <row r="336" spans="8:14">
      <c r="H336" s="15"/>
      <c r="K336" s="9" t="str">
        <f t="shared" si="19"/>
        <v/>
      </c>
      <c r="L336" s="9" t="str">
        <f t="shared" si="20"/>
        <v/>
      </c>
      <c r="N336" s="9" t="str">
        <f t="shared" si="21"/>
        <v/>
      </c>
    </row>
    <row r="337" spans="8:14">
      <c r="H337" s="15"/>
      <c r="K337" s="9" t="str">
        <f t="shared" si="19"/>
        <v/>
      </c>
      <c r="L337" s="9" t="str">
        <f t="shared" si="20"/>
        <v/>
      </c>
      <c r="N337" s="9" t="str">
        <f t="shared" si="21"/>
        <v/>
      </c>
    </row>
    <row r="338" spans="8:14">
      <c r="H338" s="15"/>
      <c r="K338" s="9" t="str">
        <f t="shared" si="19"/>
        <v/>
      </c>
      <c r="L338" s="9" t="str">
        <f t="shared" si="20"/>
        <v/>
      </c>
      <c r="N338" s="9" t="str">
        <f t="shared" si="21"/>
        <v/>
      </c>
    </row>
    <row r="339" spans="8:14">
      <c r="H339" s="15"/>
      <c r="K339" s="9" t="str">
        <f t="shared" si="19"/>
        <v/>
      </c>
      <c r="L339" s="9" t="str">
        <f t="shared" si="20"/>
        <v/>
      </c>
      <c r="N339" s="9" t="str">
        <f t="shared" si="21"/>
        <v/>
      </c>
    </row>
    <row r="340" spans="8:14">
      <c r="H340" s="15"/>
      <c r="K340" s="9" t="str">
        <f t="shared" si="19"/>
        <v/>
      </c>
      <c r="L340" s="9" t="str">
        <f t="shared" si="20"/>
        <v/>
      </c>
      <c r="N340" s="9" t="str">
        <f t="shared" si="21"/>
        <v/>
      </c>
    </row>
    <row r="341" spans="8:14">
      <c r="H341" s="15"/>
      <c r="K341" s="9" t="str">
        <f t="shared" si="19"/>
        <v/>
      </c>
      <c r="L341" s="9" t="str">
        <f t="shared" si="20"/>
        <v/>
      </c>
      <c r="N341" s="9" t="str">
        <f t="shared" si="21"/>
        <v/>
      </c>
    </row>
    <row r="342" spans="8:14">
      <c r="H342" s="15"/>
      <c r="K342" s="9" t="str">
        <f t="shared" si="19"/>
        <v/>
      </c>
      <c r="L342" s="9" t="str">
        <f t="shared" si="20"/>
        <v/>
      </c>
      <c r="N342" s="9" t="str">
        <f t="shared" si="21"/>
        <v/>
      </c>
    </row>
    <row r="343" spans="8:14">
      <c r="H343" s="15"/>
      <c r="K343" s="9" t="str">
        <f t="shared" si="19"/>
        <v/>
      </c>
      <c r="L343" s="9" t="str">
        <f t="shared" si="20"/>
        <v/>
      </c>
      <c r="N343" s="9" t="str">
        <f t="shared" si="21"/>
        <v/>
      </c>
    </row>
    <row r="344" spans="8:14">
      <c r="H344" s="15"/>
      <c r="K344" s="9" t="str">
        <f t="shared" si="19"/>
        <v/>
      </c>
      <c r="L344" s="9" t="str">
        <f t="shared" si="20"/>
        <v/>
      </c>
      <c r="N344" s="9" t="str">
        <f t="shared" si="21"/>
        <v/>
      </c>
    </row>
    <row r="345" spans="8:14">
      <c r="H345" s="15"/>
      <c r="K345" s="9" t="str">
        <f t="shared" si="19"/>
        <v/>
      </c>
      <c r="L345" s="9" t="str">
        <f t="shared" si="20"/>
        <v/>
      </c>
      <c r="N345" s="9" t="str">
        <f t="shared" si="21"/>
        <v/>
      </c>
    </row>
    <row r="346" spans="8:14">
      <c r="H346" s="15"/>
      <c r="K346" s="9" t="str">
        <f t="shared" si="19"/>
        <v/>
      </c>
      <c r="L346" s="9" t="str">
        <f t="shared" si="20"/>
        <v/>
      </c>
      <c r="N346" s="9" t="str">
        <f t="shared" si="21"/>
        <v/>
      </c>
    </row>
    <row r="347" spans="8:14">
      <c r="H347" s="15"/>
      <c r="K347" s="9" t="str">
        <f t="shared" si="19"/>
        <v/>
      </c>
      <c r="L347" s="9" t="str">
        <f t="shared" si="20"/>
        <v/>
      </c>
      <c r="N347" s="9" t="str">
        <f t="shared" si="21"/>
        <v/>
      </c>
    </row>
    <row r="348" spans="8:14">
      <c r="H348" s="15"/>
      <c r="K348" s="9" t="str">
        <f t="shared" si="19"/>
        <v/>
      </c>
      <c r="L348" s="9" t="str">
        <f t="shared" si="20"/>
        <v/>
      </c>
      <c r="N348" s="9" t="str">
        <f t="shared" si="21"/>
        <v/>
      </c>
    </row>
    <row r="349" spans="8:14">
      <c r="H349" s="15"/>
      <c r="K349" s="9" t="str">
        <f t="shared" si="19"/>
        <v/>
      </c>
      <c r="L349" s="9" t="str">
        <f t="shared" si="20"/>
        <v/>
      </c>
      <c r="N349" s="9" t="str">
        <f t="shared" si="21"/>
        <v/>
      </c>
    </row>
    <row r="350" spans="8:14">
      <c r="H350" s="15"/>
      <c r="K350" s="9" t="str">
        <f t="shared" si="19"/>
        <v/>
      </c>
      <c r="L350" s="9" t="str">
        <f t="shared" si="20"/>
        <v/>
      </c>
      <c r="N350" s="9" t="str">
        <f t="shared" si="21"/>
        <v/>
      </c>
    </row>
    <row r="351" spans="8:14">
      <c r="H351" s="15"/>
      <c r="K351" s="9" t="str">
        <f t="shared" si="19"/>
        <v/>
      </c>
      <c r="L351" s="9" t="str">
        <f t="shared" si="20"/>
        <v/>
      </c>
      <c r="N351" s="9" t="str">
        <f t="shared" si="21"/>
        <v/>
      </c>
    </row>
    <row r="352" spans="8:14">
      <c r="H352" s="15"/>
      <c r="K352" s="9" t="str">
        <f t="shared" si="19"/>
        <v/>
      </c>
      <c r="L352" s="9" t="str">
        <f t="shared" si="20"/>
        <v/>
      </c>
      <c r="N352" s="9" t="str">
        <f t="shared" si="21"/>
        <v/>
      </c>
    </row>
    <row r="353" spans="8:14">
      <c r="H353" s="15"/>
      <c r="K353" s="9" t="str">
        <f t="shared" si="19"/>
        <v/>
      </c>
      <c r="L353" s="9" t="str">
        <f t="shared" si="20"/>
        <v/>
      </c>
      <c r="N353" s="9" t="str">
        <f t="shared" si="21"/>
        <v/>
      </c>
    </row>
    <row r="354" spans="8:14">
      <c r="H354" s="15"/>
      <c r="K354" s="9" t="str">
        <f t="shared" si="19"/>
        <v/>
      </c>
      <c r="L354" s="9" t="str">
        <f t="shared" si="20"/>
        <v/>
      </c>
      <c r="N354" s="9" t="str">
        <f t="shared" si="21"/>
        <v/>
      </c>
    </row>
    <row r="355" spans="8:14">
      <c r="H355" s="15"/>
      <c r="K355" s="9" t="str">
        <f t="shared" si="19"/>
        <v/>
      </c>
      <c r="L355" s="9" t="str">
        <f t="shared" si="20"/>
        <v/>
      </c>
      <c r="N355" s="9" t="str">
        <f t="shared" si="21"/>
        <v/>
      </c>
    </row>
    <row r="356" spans="8:14">
      <c r="H356" s="15"/>
      <c r="K356" s="9" t="str">
        <f t="shared" si="19"/>
        <v/>
      </c>
      <c r="L356" s="9" t="str">
        <f t="shared" si="20"/>
        <v/>
      </c>
      <c r="N356" s="9" t="str">
        <f t="shared" si="21"/>
        <v/>
      </c>
    </row>
    <row r="357" spans="8:14">
      <c r="H357" s="15"/>
      <c r="K357" s="9" t="str">
        <f t="shared" si="19"/>
        <v/>
      </c>
      <c r="L357" s="9" t="str">
        <f t="shared" si="20"/>
        <v/>
      </c>
      <c r="N357" s="9" t="str">
        <f t="shared" si="21"/>
        <v/>
      </c>
    </row>
    <row r="358" spans="8:14">
      <c r="H358" s="15"/>
      <c r="K358" s="9" t="str">
        <f t="shared" si="19"/>
        <v/>
      </c>
      <c r="L358" s="9" t="str">
        <f t="shared" si="20"/>
        <v/>
      </c>
      <c r="N358" s="9" t="str">
        <f t="shared" si="21"/>
        <v/>
      </c>
    </row>
    <row r="359" spans="8:14">
      <c r="H359" s="15"/>
      <c r="K359" s="9" t="str">
        <f t="shared" si="19"/>
        <v/>
      </c>
      <c r="L359" s="9" t="str">
        <f t="shared" si="20"/>
        <v/>
      </c>
      <c r="N359" s="9" t="str">
        <f t="shared" si="21"/>
        <v/>
      </c>
    </row>
    <row r="360" spans="8:14">
      <c r="H360" s="15"/>
      <c r="K360" s="9" t="str">
        <f t="shared" si="19"/>
        <v/>
      </c>
      <c r="L360" s="9" t="str">
        <f t="shared" si="20"/>
        <v/>
      </c>
      <c r="N360" s="9" t="str">
        <f t="shared" si="21"/>
        <v/>
      </c>
    </row>
    <row r="361" spans="8:14">
      <c r="H361" s="15"/>
      <c r="K361" s="9" t="str">
        <f t="shared" si="19"/>
        <v/>
      </c>
      <c r="L361" s="9" t="str">
        <f t="shared" si="20"/>
        <v/>
      </c>
      <c r="N361" s="9" t="str">
        <f t="shared" si="21"/>
        <v/>
      </c>
    </row>
    <row r="362" spans="8:14">
      <c r="H362" s="15"/>
      <c r="K362" s="9" t="str">
        <f t="shared" si="19"/>
        <v/>
      </c>
      <c r="L362" s="9" t="str">
        <f t="shared" si="20"/>
        <v/>
      </c>
      <c r="N362" s="9" t="str">
        <f t="shared" si="21"/>
        <v/>
      </c>
    </row>
    <row r="363" spans="8:14">
      <c r="H363" s="15"/>
      <c r="K363" s="9" t="str">
        <f t="shared" si="19"/>
        <v/>
      </c>
      <c r="L363" s="9" t="str">
        <f t="shared" si="20"/>
        <v/>
      </c>
      <c r="N363" s="9" t="str">
        <f t="shared" si="21"/>
        <v/>
      </c>
    </row>
    <row r="364" spans="8:14">
      <c r="H364" s="15"/>
      <c r="K364" s="9" t="str">
        <f t="shared" si="19"/>
        <v/>
      </c>
      <c r="L364" s="9" t="str">
        <f t="shared" si="20"/>
        <v/>
      </c>
      <c r="N364" s="9" t="str">
        <f t="shared" si="21"/>
        <v/>
      </c>
    </row>
    <row r="365" spans="8:14">
      <c r="H365" s="15"/>
      <c r="K365" s="9" t="str">
        <f t="shared" si="19"/>
        <v/>
      </c>
      <c r="L365" s="9" t="str">
        <f t="shared" si="20"/>
        <v/>
      </c>
      <c r="N365" s="9" t="str">
        <f t="shared" si="21"/>
        <v/>
      </c>
    </row>
    <row r="366" spans="8:14">
      <c r="H366" s="15"/>
      <c r="K366" s="9" t="str">
        <f t="shared" si="19"/>
        <v/>
      </c>
      <c r="L366" s="9" t="str">
        <f t="shared" si="20"/>
        <v/>
      </c>
      <c r="N366" s="9" t="str">
        <f t="shared" si="21"/>
        <v/>
      </c>
    </row>
    <row r="367" spans="8:14">
      <c r="H367" s="15"/>
      <c r="K367" s="9" t="str">
        <f t="shared" si="19"/>
        <v/>
      </c>
      <c r="L367" s="9" t="str">
        <f t="shared" si="20"/>
        <v/>
      </c>
      <c r="N367" s="9" t="str">
        <f t="shared" si="21"/>
        <v/>
      </c>
    </row>
    <row r="368" spans="8:14">
      <c r="H368" s="15"/>
      <c r="K368" s="9" t="str">
        <f t="shared" si="19"/>
        <v/>
      </c>
      <c r="L368" s="9" t="str">
        <f t="shared" si="20"/>
        <v/>
      </c>
      <c r="N368" s="9" t="str">
        <f t="shared" si="21"/>
        <v/>
      </c>
    </row>
    <row r="369" spans="8:14">
      <c r="H369" s="15"/>
      <c r="K369" s="9" t="str">
        <f t="shared" si="19"/>
        <v/>
      </c>
      <c r="L369" s="9" t="str">
        <f t="shared" si="20"/>
        <v/>
      </c>
      <c r="N369" s="9" t="str">
        <f t="shared" si="21"/>
        <v/>
      </c>
    </row>
    <row r="370" spans="8:14">
      <c r="H370" s="15"/>
      <c r="K370" s="9" t="str">
        <f t="shared" si="19"/>
        <v/>
      </c>
      <c r="L370" s="9" t="str">
        <f t="shared" si="20"/>
        <v/>
      </c>
      <c r="N370" s="9" t="str">
        <f t="shared" si="21"/>
        <v/>
      </c>
    </row>
    <row r="371" spans="8:14">
      <c r="H371" s="15"/>
      <c r="K371" s="9" t="str">
        <f t="shared" si="19"/>
        <v/>
      </c>
      <c r="L371" s="9" t="str">
        <f t="shared" si="20"/>
        <v/>
      </c>
      <c r="N371" s="9" t="str">
        <f t="shared" si="21"/>
        <v/>
      </c>
    </row>
    <row r="372" spans="8:14">
      <c r="H372" s="15"/>
      <c r="K372" s="9" t="str">
        <f t="shared" si="19"/>
        <v/>
      </c>
      <c r="L372" s="9" t="str">
        <f t="shared" si="20"/>
        <v/>
      </c>
      <c r="N372" s="9" t="str">
        <f t="shared" si="21"/>
        <v/>
      </c>
    </row>
    <row r="373" spans="8:14">
      <c r="H373" s="15"/>
      <c r="K373" s="9" t="str">
        <f t="shared" si="19"/>
        <v/>
      </c>
      <c r="L373" s="9" t="str">
        <f t="shared" si="20"/>
        <v/>
      </c>
      <c r="N373" s="9" t="str">
        <f t="shared" si="21"/>
        <v/>
      </c>
    </row>
    <row r="374" spans="8:14">
      <c r="H374" s="15"/>
      <c r="K374" s="9" t="str">
        <f t="shared" ref="K374:K437" si="22">IF(I374="","",VLOOKUP(I374,Listeclients,3,FALSE))</f>
        <v/>
      </c>
      <c r="L374" s="9" t="str">
        <f>IF(J374="","",VLOOKUP(J374,'Liste des clients'!$A$2:$C$48,2,FALSE))</f>
        <v/>
      </c>
      <c r="N374" s="9" t="str">
        <f t="shared" si="21"/>
        <v/>
      </c>
    </row>
    <row r="375" spans="8:14">
      <c r="H375" s="15"/>
      <c r="K375" s="9" t="str">
        <f t="shared" si="22"/>
        <v/>
      </c>
      <c r="L375" s="9" t="str">
        <f>IF(J375="","",VLOOKUP(J375,'Liste des clients'!$A$2:$C$48,2,FALSE))</f>
        <v/>
      </c>
      <c r="N375" s="9" t="str">
        <f t="shared" si="21"/>
        <v/>
      </c>
    </row>
    <row r="376" spans="8:14">
      <c r="H376" s="15"/>
      <c r="K376" s="9" t="str">
        <f t="shared" si="22"/>
        <v/>
      </c>
      <c r="L376" s="9" t="str">
        <f>IF(J376="","",VLOOKUP(J376,'Liste des clients'!$A$2:$C$48,2,FALSE))</f>
        <v/>
      </c>
      <c r="N376" s="9" t="str">
        <f t="shared" si="21"/>
        <v/>
      </c>
    </row>
    <row r="377" spans="8:14">
      <c r="H377" s="15"/>
      <c r="K377" s="9" t="str">
        <f t="shared" si="22"/>
        <v/>
      </c>
      <c r="L377" s="9" t="str">
        <f>IF(J377="","",VLOOKUP(J377,'Liste des clients'!$A$2:$C$48,2,FALSE))</f>
        <v/>
      </c>
      <c r="N377" s="9" t="str">
        <f t="shared" si="21"/>
        <v/>
      </c>
    </row>
    <row r="378" spans="8:14">
      <c r="H378" s="15"/>
      <c r="K378" s="9" t="str">
        <f t="shared" si="22"/>
        <v/>
      </c>
      <c r="L378" s="9" t="str">
        <f>IF(J378="","",VLOOKUP(J378,'Liste des clients'!$A$2:$C$48,2,FALSE))</f>
        <v/>
      </c>
      <c r="N378" s="9" t="str">
        <f t="shared" si="21"/>
        <v/>
      </c>
    </row>
    <row r="379" spans="8:14">
      <c r="H379" s="15"/>
      <c r="K379" s="9" t="str">
        <f t="shared" si="22"/>
        <v/>
      </c>
      <c r="L379" s="9" t="str">
        <f>IF(J379="","",VLOOKUP(J379,'Liste des clients'!$A$2:$C$48,2,FALSE))</f>
        <v/>
      </c>
      <c r="N379" s="9" t="str">
        <f t="shared" si="21"/>
        <v/>
      </c>
    </row>
    <row r="380" spans="8:14">
      <c r="H380" s="15"/>
      <c r="K380" s="9" t="str">
        <f t="shared" si="22"/>
        <v/>
      </c>
      <c r="L380" s="9" t="str">
        <f>IF(J380="","",VLOOKUP(J380,'Liste des clients'!$A$2:$C$48,2,FALSE))</f>
        <v/>
      </c>
      <c r="N380" s="9" t="str">
        <f t="shared" si="21"/>
        <v/>
      </c>
    </row>
    <row r="381" spans="8:14">
      <c r="H381" s="15"/>
      <c r="K381" s="9" t="str">
        <f t="shared" si="22"/>
        <v/>
      </c>
      <c r="L381" s="9" t="str">
        <f>IF(J381="","",VLOOKUP(J381,'Liste des clients'!$A$2:$C$48,2,FALSE))</f>
        <v/>
      </c>
      <c r="N381" s="9" t="str">
        <f t="shared" si="21"/>
        <v/>
      </c>
    </row>
    <row r="382" spans="8:14">
      <c r="H382" s="15"/>
      <c r="K382" s="9" t="str">
        <f t="shared" si="22"/>
        <v/>
      </c>
      <c r="L382" s="9" t="str">
        <f>IF(J382="","",VLOOKUP(J382,'Liste des clients'!$A$2:$C$48,2,FALSE))</f>
        <v/>
      </c>
      <c r="N382" s="9" t="str">
        <f t="shared" si="21"/>
        <v/>
      </c>
    </row>
    <row r="383" spans="8:14">
      <c r="H383" s="15"/>
      <c r="K383" s="9" t="str">
        <f t="shared" si="22"/>
        <v/>
      </c>
      <c r="L383" s="9" t="str">
        <f>IF(J383="","",VLOOKUP(J383,'Liste des clients'!$A$2:$C$48,2,FALSE))</f>
        <v/>
      </c>
      <c r="N383" s="9" t="str">
        <f t="shared" si="21"/>
        <v/>
      </c>
    </row>
    <row r="384" spans="8:14">
      <c r="H384" s="15"/>
      <c r="K384" s="9" t="str">
        <f t="shared" si="22"/>
        <v/>
      </c>
      <c r="L384" s="9" t="str">
        <f>IF(J384="","",VLOOKUP(J384,'Liste des clients'!$A$2:$C$48,2,FALSE))</f>
        <v/>
      </c>
      <c r="N384" s="9" t="str">
        <f t="shared" si="21"/>
        <v/>
      </c>
    </row>
    <row r="385" spans="8:14">
      <c r="H385" s="15"/>
      <c r="K385" s="9" t="str">
        <f t="shared" si="22"/>
        <v/>
      </c>
      <c r="L385" s="9" t="str">
        <f>IF(J385="","",VLOOKUP(J385,'Liste des clients'!$A$2:$C$48,2,FALSE))</f>
        <v/>
      </c>
      <c r="N385" s="9" t="str">
        <f t="shared" si="21"/>
        <v/>
      </c>
    </row>
    <row r="386" spans="8:14">
      <c r="H386" s="15"/>
      <c r="K386" s="9" t="str">
        <f t="shared" si="22"/>
        <v/>
      </c>
      <c r="L386" s="9" t="str">
        <f>IF(J386="","",VLOOKUP(J386,'Liste des clients'!$A$2:$C$48,2,FALSE))</f>
        <v/>
      </c>
      <c r="N386" s="9" t="str">
        <f t="shared" si="21"/>
        <v/>
      </c>
    </row>
    <row r="387" spans="8:14">
      <c r="H387" s="15"/>
      <c r="K387" s="9" t="str">
        <f t="shared" si="22"/>
        <v/>
      </c>
      <c r="L387" s="9" t="str">
        <f>IF(J387="","",VLOOKUP(J387,'Liste des clients'!$A$2:$C$48,2,FALSE))</f>
        <v/>
      </c>
      <c r="N387" s="9" t="str">
        <f t="shared" si="21"/>
        <v/>
      </c>
    </row>
    <row r="388" spans="8:14">
      <c r="H388" s="15"/>
      <c r="K388" s="9" t="str">
        <f t="shared" si="22"/>
        <v/>
      </c>
      <c r="L388" s="9" t="str">
        <f>IF(J388="","",VLOOKUP(J388,'Liste des clients'!$A$2:$C$48,2,FALSE))</f>
        <v/>
      </c>
      <c r="N388" s="9" t="str">
        <f t="shared" si="21"/>
        <v/>
      </c>
    </row>
    <row r="389" spans="8:14">
      <c r="H389" s="15"/>
      <c r="K389" s="9" t="str">
        <f t="shared" si="22"/>
        <v/>
      </c>
      <c r="L389" s="9" t="str">
        <f>IF(J389="","",VLOOKUP(J389,'Liste des clients'!$A$2:$C$48,2,FALSE))</f>
        <v/>
      </c>
      <c r="N389" s="9" t="str">
        <f t="shared" si="21"/>
        <v/>
      </c>
    </row>
    <row r="390" spans="8:14">
      <c r="H390" s="15"/>
      <c r="K390" s="9" t="str">
        <f t="shared" si="22"/>
        <v/>
      </c>
      <c r="L390" s="9" t="str">
        <f>IF(J390="","",VLOOKUP(J390,'Liste des clients'!$A$2:$C$48,2,FALSE))</f>
        <v/>
      </c>
      <c r="N390" s="9" t="str">
        <f t="shared" si="21"/>
        <v/>
      </c>
    </row>
    <row r="391" spans="8:14">
      <c r="H391" s="15"/>
      <c r="K391" s="9" t="str">
        <f t="shared" si="22"/>
        <v/>
      </c>
      <c r="L391" s="9" t="str">
        <f>IF(J391="","",VLOOKUP(J391,'Liste des clients'!$A$2:$C$48,2,FALSE))</f>
        <v/>
      </c>
      <c r="N391" s="9" t="str">
        <f t="shared" ref="N391:N395" si="23">IF(M391="","",IF(E391=25,VLOOKUP(L391,tarif25,11,FALSE),VLOOKUP(L391,tarif15,8,FALSE)))</f>
        <v/>
      </c>
    </row>
    <row r="392" spans="8:14">
      <c r="H392" s="15"/>
      <c r="K392" s="9" t="str">
        <f t="shared" si="22"/>
        <v/>
      </c>
      <c r="L392" s="9" t="str">
        <f>IF(J392="","",VLOOKUP(J392,'Liste des clients'!$A$2:$C$48,2,FALSE))</f>
        <v/>
      </c>
      <c r="N392" s="9" t="str">
        <f t="shared" si="23"/>
        <v/>
      </c>
    </row>
    <row r="393" spans="8:14">
      <c r="H393" s="15"/>
      <c r="K393" s="9" t="str">
        <f t="shared" si="22"/>
        <v/>
      </c>
      <c r="L393" s="9" t="str">
        <f>IF(J393="","",VLOOKUP(J393,'Liste des clients'!$A$2:$C$48,2,FALSE))</f>
        <v/>
      </c>
      <c r="N393" s="9" t="str">
        <f t="shared" si="23"/>
        <v/>
      </c>
    </row>
    <row r="394" spans="8:14">
      <c r="H394" s="15"/>
      <c r="K394" s="9" t="str">
        <f t="shared" si="22"/>
        <v/>
      </c>
      <c r="L394" s="9" t="str">
        <f>IF(J394="","",VLOOKUP(J394,'Liste des clients'!$A$2:$C$48,2,FALSE))</f>
        <v/>
      </c>
      <c r="N394" s="9" t="str">
        <f t="shared" si="23"/>
        <v/>
      </c>
    </row>
    <row r="395" spans="8:14">
      <c r="H395" s="15"/>
      <c r="K395" s="9" t="str">
        <f t="shared" si="22"/>
        <v/>
      </c>
      <c r="L395" s="9" t="str">
        <f>IF(J395="","",VLOOKUP(J395,'Liste des clients'!$A$2:$C$48,2,FALSE))</f>
        <v/>
      </c>
      <c r="N395" s="9" t="str">
        <f t="shared" si="23"/>
        <v/>
      </c>
    </row>
    <row r="396" spans="8:14">
      <c r="H396" s="15"/>
      <c r="K396" s="9" t="str">
        <f t="shared" si="22"/>
        <v/>
      </c>
      <c r="L396" s="9" t="str">
        <f>IF(J396="","",VLOOKUP(J396,'Liste des clients'!$A$2:$C$48,2,FALSE))</f>
        <v/>
      </c>
    </row>
    <row r="397" spans="8:14">
      <c r="H397" s="15"/>
      <c r="K397" s="9" t="str">
        <f t="shared" si="22"/>
        <v/>
      </c>
      <c r="L397" s="9" t="str">
        <f>IF(J397="","",VLOOKUP(J397,'Liste des clients'!$A$2:$C$48,2,FALSE))</f>
        <v/>
      </c>
    </row>
    <row r="398" spans="8:14">
      <c r="H398" s="15"/>
      <c r="K398" s="9" t="str">
        <f t="shared" si="22"/>
        <v/>
      </c>
      <c r="L398" s="9" t="str">
        <f>IF(J398="","",VLOOKUP(J398,'Liste des clients'!$A$2:$C$48,2,FALSE))</f>
        <v/>
      </c>
    </row>
    <row r="399" spans="8:14">
      <c r="H399" s="15"/>
      <c r="K399" s="9" t="str">
        <f t="shared" si="22"/>
        <v/>
      </c>
      <c r="L399" s="9" t="str">
        <f>IF(J399="","",VLOOKUP(J399,'Liste des clients'!$A$2:$C$48,2,FALSE))</f>
        <v/>
      </c>
    </row>
    <row r="400" spans="8:14">
      <c r="H400" s="15"/>
      <c r="K400" s="9" t="str">
        <f t="shared" si="22"/>
        <v/>
      </c>
      <c r="L400" s="9" t="str">
        <f>IF(J400="","",VLOOKUP(J400,'Liste des clients'!$A$2:$C$48,2,FALSE))</f>
        <v/>
      </c>
    </row>
    <row r="401" spans="8:12">
      <c r="H401" s="15"/>
      <c r="K401" s="9" t="str">
        <f t="shared" si="22"/>
        <v/>
      </c>
      <c r="L401" s="9" t="str">
        <f>IF(J401="","",VLOOKUP(J401,'Liste des clients'!$A$2:$C$48,2,FALSE))</f>
        <v/>
      </c>
    </row>
    <row r="402" spans="8:12">
      <c r="H402" s="15"/>
      <c r="K402" s="9" t="str">
        <f t="shared" si="22"/>
        <v/>
      </c>
      <c r="L402" s="9" t="str">
        <f>IF(J402="","",VLOOKUP(J402,'Liste des clients'!$A$2:$C$48,2,FALSE))</f>
        <v/>
      </c>
    </row>
    <row r="403" spans="8:12">
      <c r="H403" s="15"/>
      <c r="K403" s="9" t="str">
        <f t="shared" si="22"/>
        <v/>
      </c>
      <c r="L403" s="9" t="str">
        <f>IF(J403="","",VLOOKUP(J403,'Liste des clients'!$A$2:$C$48,2,FALSE))</f>
        <v/>
      </c>
    </row>
    <row r="404" spans="8:12">
      <c r="H404" s="15"/>
      <c r="K404" s="9" t="str">
        <f t="shared" si="22"/>
        <v/>
      </c>
      <c r="L404" s="9" t="str">
        <f>IF(J404="","",VLOOKUP(J404,'Liste des clients'!$A$2:$C$48,2,FALSE))</f>
        <v/>
      </c>
    </row>
    <row r="405" spans="8:12">
      <c r="H405" s="15"/>
      <c r="K405" s="9" t="str">
        <f t="shared" si="22"/>
        <v/>
      </c>
      <c r="L405" s="9" t="str">
        <f>IF(J405="","",VLOOKUP(J405,'Liste des clients'!$A$2:$C$48,2,FALSE))</f>
        <v/>
      </c>
    </row>
    <row r="406" spans="8:12">
      <c r="H406" s="15"/>
      <c r="K406" s="9" t="str">
        <f t="shared" si="22"/>
        <v/>
      </c>
      <c r="L406" s="9" t="str">
        <f>IF(J406="","",VLOOKUP(J406,'Liste des clients'!$A$2:$C$48,2,FALSE))</f>
        <v/>
      </c>
    </row>
    <row r="407" spans="8:12">
      <c r="H407" s="15"/>
      <c r="K407" s="9" t="str">
        <f t="shared" si="22"/>
        <v/>
      </c>
      <c r="L407" s="9" t="str">
        <f>IF(J407="","",VLOOKUP(J407,'Liste des clients'!$A$2:$C$48,2,FALSE))</f>
        <v/>
      </c>
    </row>
    <row r="408" spans="8:12">
      <c r="H408" s="15"/>
      <c r="K408" s="9" t="str">
        <f t="shared" si="22"/>
        <v/>
      </c>
      <c r="L408" s="9" t="str">
        <f>IF(J408="","",VLOOKUP(J408,'Liste des clients'!$A$2:$C$48,2,FALSE))</f>
        <v/>
      </c>
    </row>
    <row r="409" spans="8:12">
      <c r="H409" s="15"/>
      <c r="K409" s="9" t="str">
        <f t="shared" si="22"/>
        <v/>
      </c>
      <c r="L409" s="9" t="str">
        <f>IF(J409="","",VLOOKUP(J409,'Liste des clients'!$A$2:$C$48,2,FALSE))</f>
        <v/>
      </c>
    </row>
    <row r="410" spans="8:12">
      <c r="H410" s="15"/>
      <c r="K410" s="9" t="str">
        <f t="shared" si="22"/>
        <v/>
      </c>
      <c r="L410" s="9" t="str">
        <f>IF(J410="","",VLOOKUP(J410,'Liste des clients'!$A$2:$C$48,2,FALSE))</f>
        <v/>
      </c>
    </row>
    <row r="411" spans="8:12">
      <c r="H411" s="15"/>
      <c r="K411" s="9" t="str">
        <f t="shared" si="22"/>
        <v/>
      </c>
      <c r="L411" s="9" t="str">
        <f>IF(J411="","",VLOOKUP(J411,'Liste des clients'!$A$2:$C$48,2,FALSE))</f>
        <v/>
      </c>
    </row>
    <row r="412" spans="8:12">
      <c r="H412" s="15"/>
      <c r="K412" s="9" t="str">
        <f t="shared" si="22"/>
        <v/>
      </c>
      <c r="L412" s="9" t="str">
        <f>IF(J412="","",VLOOKUP(J412,'Liste des clients'!$A$2:$C$48,2,FALSE))</f>
        <v/>
      </c>
    </row>
    <row r="413" spans="8:12">
      <c r="H413" s="15"/>
      <c r="K413" s="9" t="str">
        <f t="shared" si="22"/>
        <v/>
      </c>
      <c r="L413" s="9" t="str">
        <f>IF(J413="","",VLOOKUP(J413,'Liste des clients'!$A$2:$C$48,2,FALSE))</f>
        <v/>
      </c>
    </row>
    <row r="414" spans="8:12">
      <c r="H414" s="15"/>
      <c r="K414" s="9" t="str">
        <f t="shared" si="22"/>
        <v/>
      </c>
      <c r="L414" s="9" t="str">
        <f>IF(J414="","",VLOOKUP(J414,'Liste des clients'!$A$2:$C$48,2,FALSE))</f>
        <v/>
      </c>
    </row>
    <row r="415" spans="8:12">
      <c r="H415" s="15"/>
      <c r="K415" s="9" t="str">
        <f t="shared" si="22"/>
        <v/>
      </c>
      <c r="L415" s="9" t="str">
        <f>IF(J415="","",VLOOKUP(J415,'Liste des clients'!$A$2:$C$48,2,FALSE))</f>
        <v/>
      </c>
    </row>
    <row r="416" spans="8:12">
      <c r="H416" s="15"/>
      <c r="K416" s="9" t="str">
        <f t="shared" si="22"/>
        <v/>
      </c>
      <c r="L416" s="9" t="str">
        <f>IF(J416="","",VLOOKUP(J416,'Liste des clients'!$A$2:$C$48,2,FALSE))</f>
        <v/>
      </c>
    </row>
    <row r="417" spans="8:12">
      <c r="H417" s="15"/>
      <c r="K417" s="9" t="str">
        <f t="shared" si="22"/>
        <v/>
      </c>
      <c r="L417" s="9" t="str">
        <f>IF(J417="","",VLOOKUP(J417,'Liste des clients'!$A$2:$C$48,2,FALSE))</f>
        <v/>
      </c>
    </row>
    <row r="418" spans="8:12">
      <c r="H418" s="15"/>
      <c r="K418" s="9" t="str">
        <f t="shared" si="22"/>
        <v/>
      </c>
      <c r="L418" s="9" t="str">
        <f>IF(J418="","",VLOOKUP(J418,'Liste des clients'!$A$2:$C$48,2,FALSE))</f>
        <v/>
      </c>
    </row>
    <row r="419" spans="8:12">
      <c r="H419" s="15"/>
      <c r="K419" s="9" t="str">
        <f t="shared" si="22"/>
        <v/>
      </c>
      <c r="L419" s="9" t="str">
        <f>IF(J419="","",VLOOKUP(J419,'Liste des clients'!$A$2:$C$48,2,FALSE))</f>
        <v/>
      </c>
    </row>
    <row r="420" spans="8:12">
      <c r="H420" s="15"/>
      <c r="K420" s="9" t="str">
        <f t="shared" si="22"/>
        <v/>
      </c>
      <c r="L420" s="9" t="str">
        <f>IF(J420="","",VLOOKUP(J420,'Liste des clients'!$A$2:$C$48,2,FALSE))</f>
        <v/>
      </c>
    </row>
    <row r="421" spans="8:12">
      <c r="H421" s="15"/>
      <c r="K421" s="9" t="str">
        <f t="shared" si="22"/>
        <v/>
      </c>
      <c r="L421" s="9" t="str">
        <f>IF(J421="","",VLOOKUP(J421,'Liste des clients'!$A$2:$C$48,2,FALSE))</f>
        <v/>
      </c>
    </row>
    <row r="422" spans="8:12">
      <c r="H422" s="15"/>
      <c r="K422" s="9" t="str">
        <f t="shared" si="22"/>
        <v/>
      </c>
      <c r="L422" s="9" t="str">
        <f>IF(J422="","",VLOOKUP(J422,'Liste des clients'!$A$2:$C$48,2,FALSE))</f>
        <v/>
      </c>
    </row>
    <row r="423" spans="8:12">
      <c r="H423" s="15"/>
      <c r="K423" s="9" t="str">
        <f t="shared" si="22"/>
        <v/>
      </c>
      <c r="L423" s="9" t="str">
        <f>IF(J423="","",VLOOKUP(J423,'Liste des clients'!$A$2:$C$48,2,FALSE))</f>
        <v/>
      </c>
    </row>
    <row r="424" spans="8:12">
      <c r="H424" s="15"/>
      <c r="K424" s="9" t="str">
        <f t="shared" si="22"/>
        <v/>
      </c>
      <c r="L424" s="9" t="str">
        <f>IF(J424="","",VLOOKUP(J424,'Liste des clients'!$A$2:$C$48,2,FALSE))</f>
        <v/>
      </c>
    </row>
    <row r="425" spans="8:12">
      <c r="H425" s="15"/>
      <c r="K425" s="9" t="str">
        <f t="shared" si="22"/>
        <v/>
      </c>
      <c r="L425" s="9" t="str">
        <f>IF(J425="","",VLOOKUP(J425,'Liste des clients'!$A$2:$C$48,2,FALSE))</f>
        <v/>
      </c>
    </row>
    <row r="426" spans="8:12">
      <c r="H426" s="15"/>
      <c r="K426" s="9" t="str">
        <f t="shared" si="22"/>
        <v/>
      </c>
      <c r="L426" s="9" t="str">
        <f>IF(J426="","",VLOOKUP(J426,'Liste des clients'!$A$2:$C$48,2,FALSE))</f>
        <v/>
      </c>
    </row>
    <row r="427" spans="8:12">
      <c r="H427" s="15"/>
      <c r="K427" s="9" t="str">
        <f t="shared" si="22"/>
        <v/>
      </c>
      <c r="L427" s="9" t="str">
        <f>IF(J427="","",VLOOKUP(J427,'Liste des clients'!$A$2:$C$48,2,FALSE))</f>
        <v/>
      </c>
    </row>
    <row r="428" spans="8:12">
      <c r="H428" s="15"/>
      <c r="K428" s="9" t="str">
        <f t="shared" si="22"/>
        <v/>
      </c>
      <c r="L428" s="9" t="str">
        <f>IF(J428="","",VLOOKUP(J428,'Liste des clients'!$A$2:$C$48,2,FALSE))</f>
        <v/>
      </c>
    </row>
    <row r="429" spans="8:12">
      <c r="H429" s="15"/>
      <c r="K429" s="9" t="str">
        <f t="shared" si="22"/>
        <v/>
      </c>
      <c r="L429" s="9" t="str">
        <f>IF(J429="","",VLOOKUP(J429,'Liste des clients'!$A$2:$C$48,2,FALSE))</f>
        <v/>
      </c>
    </row>
    <row r="430" spans="8:12">
      <c r="H430" s="15"/>
      <c r="K430" s="9" t="str">
        <f t="shared" si="22"/>
        <v/>
      </c>
      <c r="L430" s="9" t="str">
        <f>IF(J430="","",VLOOKUP(J430,'Liste des clients'!$A$2:$C$48,2,FALSE))</f>
        <v/>
      </c>
    </row>
    <row r="431" spans="8:12">
      <c r="H431" s="15"/>
      <c r="K431" s="9" t="str">
        <f t="shared" si="22"/>
        <v/>
      </c>
      <c r="L431" s="9" t="str">
        <f>IF(J431="","",VLOOKUP(J431,'Liste des clients'!$A$2:$C$48,2,FALSE))</f>
        <v/>
      </c>
    </row>
    <row r="432" spans="8:12">
      <c r="H432" s="15"/>
      <c r="K432" s="9" t="str">
        <f t="shared" si="22"/>
        <v/>
      </c>
      <c r="L432" s="9" t="str">
        <f>IF(J432="","",VLOOKUP(J432,'Liste des clients'!$A$2:$C$48,2,FALSE))</f>
        <v/>
      </c>
    </row>
    <row r="433" spans="8:12">
      <c r="H433" s="15"/>
      <c r="K433" s="9" t="str">
        <f t="shared" si="22"/>
        <v/>
      </c>
      <c r="L433" s="9" t="str">
        <f>IF(J433="","",VLOOKUP(J433,'Liste des clients'!$A$2:$C$48,2,FALSE))</f>
        <v/>
      </c>
    </row>
    <row r="434" spans="8:12">
      <c r="H434" s="15"/>
      <c r="K434" s="9" t="str">
        <f t="shared" si="22"/>
        <v/>
      </c>
      <c r="L434" s="9" t="str">
        <f>IF(J434="","",VLOOKUP(J434,'Liste des clients'!$A$2:$C$48,2,FALSE))</f>
        <v/>
      </c>
    </row>
    <row r="435" spans="8:12">
      <c r="H435" s="15"/>
      <c r="K435" s="9" t="str">
        <f t="shared" si="22"/>
        <v/>
      </c>
      <c r="L435" s="9" t="str">
        <f>IF(J435="","",VLOOKUP(J435,'Liste des clients'!$A$2:$C$48,2,FALSE))</f>
        <v/>
      </c>
    </row>
    <row r="436" spans="8:12">
      <c r="H436" s="15"/>
      <c r="K436" s="9" t="str">
        <f t="shared" si="22"/>
        <v/>
      </c>
      <c r="L436" s="9" t="str">
        <f>IF(J436="","",VLOOKUP(J436,'Liste des clients'!$A$2:$C$48,2,FALSE))</f>
        <v/>
      </c>
    </row>
    <row r="437" spans="8:12">
      <c r="H437" s="15"/>
      <c r="K437" s="9" t="str">
        <f t="shared" si="22"/>
        <v/>
      </c>
      <c r="L437" s="9" t="str">
        <f>IF(J437="","",VLOOKUP(J437,'Liste des clients'!$A$2:$C$48,2,FALSE))</f>
        <v/>
      </c>
    </row>
    <row r="438" spans="8:12">
      <c r="H438" s="15"/>
      <c r="K438" s="9" t="str">
        <f t="shared" ref="K438:K501" si="24">IF(I438="","",VLOOKUP(I438,Listeclients,3,FALSE))</f>
        <v/>
      </c>
      <c r="L438" s="9" t="str">
        <f>IF(J438="","",VLOOKUP(J438,'Liste des clients'!$A$2:$C$48,2,FALSE))</f>
        <v/>
      </c>
    </row>
    <row r="439" spans="8:12">
      <c r="H439" s="15"/>
      <c r="K439" s="9" t="str">
        <f t="shared" si="24"/>
        <v/>
      </c>
      <c r="L439" s="9" t="str">
        <f>IF(J439="","",VLOOKUP(J439,'Liste des clients'!$A$2:$C$48,2,FALSE))</f>
        <v/>
      </c>
    </row>
    <row r="440" spans="8:12">
      <c r="H440" s="15"/>
      <c r="K440" s="9" t="str">
        <f t="shared" si="24"/>
        <v/>
      </c>
      <c r="L440" s="9" t="str">
        <f>IF(J440="","",VLOOKUP(J440,'Liste des clients'!$A$2:$C$48,2,FALSE))</f>
        <v/>
      </c>
    </row>
    <row r="441" spans="8:12">
      <c r="H441" s="15"/>
      <c r="K441" s="9" t="str">
        <f t="shared" si="24"/>
        <v/>
      </c>
      <c r="L441" s="9" t="str">
        <f>IF(J441="","",VLOOKUP(J441,'Liste des clients'!$A$2:$C$48,2,FALSE))</f>
        <v/>
      </c>
    </row>
    <row r="442" spans="8:12">
      <c r="H442" s="15"/>
      <c r="K442" s="9" t="str">
        <f t="shared" si="24"/>
        <v/>
      </c>
      <c r="L442" s="9" t="str">
        <f>IF(J442="","",VLOOKUP(J442,'Liste des clients'!$A$2:$C$48,2,FALSE))</f>
        <v/>
      </c>
    </row>
    <row r="443" spans="8:12">
      <c r="H443" s="15"/>
      <c r="K443" s="9" t="str">
        <f t="shared" si="24"/>
        <v/>
      </c>
      <c r="L443" s="9" t="str">
        <f>IF(J443="","",VLOOKUP(J443,'Liste des clients'!$A$2:$C$48,2,FALSE))</f>
        <v/>
      </c>
    </row>
    <row r="444" spans="8:12">
      <c r="H444" s="15"/>
      <c r="K444" s="9" t="str">
        <f t="shared" si="24"/>
        <v/>
      </c>
      <c r="L444" s="9" t="str">
        <f>IF(J444="","",VLOOKUP(J444,'Liste des clients'!$A$2:$C$48,2,FALSE))</f>
        <v/>
      </c>
    </row>
    <row r="445" spans="8:12">
      <c r="H445" s="15"/>
      <c r="K445" s="9" t="str">
        <f t="shared" si="24"/>
        <v/>
      </c>
      <c r="L445" s="9" t="str">
        <f>IF(J445="","",VLOOKUP(J445,'Liste des clients'!$A$2:$C$48,2,FALSE))</f>
        <v/>
      </c>
    </row>
    <row r="446" spans="8:12">
      <c r="H446" s="15"/>
      <c r="K446" s="9" t="str">
        <f t="shared" si="24"/>
        <v/>
      </c>
      <c r="L446" s="9" t="str">
        <f>IF(J446="","",VLOOKUP(J446,'Liste des clients'!$A$2:$C$48,2,FALSE))</f>
        <v/>
      </c>
    </row>
    <row r="447" spans="8:12">
      <c r="H447" s="15"/>
      <c r="K447" s="9" t="str">
        <f t="shared" si="24"/>
        <v/>
      </c>
      <c r="L447" s="9" t="str">
        <f>IF(J447="","",VLOOKUP(J447,'Liste des clients'!$A$2:$C$48,2,FALSE))</f>
        <v/>
      </c>
    </row>
    <row r="448" spans="8:12">
      <c r="H448" s="15"/>
      <c r="K448" s="9" t="str">
        <f t="shared" si="24"/>
        <v/>
      </c>
      <c r="L448" s="9" t="str">
        <f>IF(J448="","",VLOOKUP(J448,'Liste des clients'!$A$2:$C$48,2,FALSE))</f>
        <v/>
      </c>
    </row>
    <row r="449" spans="8:12">
      <c r="H449" s="15"/>
      <c r="K449" s="9" t="str">
        <f t="shared" si="24"/>
        <v/>
      </c>
      <c r="L449" s="9" t="str">
        <f>IF(J449="","",VLOOKUP(J449,'Liste des clients'!$A$2:$C$48,2,FALSE))</f>
        <v/>
      </c>
    </row>
    <row r="450" spans="8:12">
      <c r="H450" s="15"/>
      <c r="K450" s="9" t="str">
        <f t="shared" si="24"/>
        <v/>
      </c>
      <c r="L450" s="9" t="str">
        <f>IF(J450="","",VLOOKUP(J450,'Liste des clients'!$A$2:$C$48,2,FALSE))</f>
        <v/>
      </c>
    </row>
    <row r="451" spans="8:12">
      <c r="H451" s="15"/>
      <c r="K451" s="9" t="str">
        <f t="shared" si="24"/>
        <v/>
      </c>
      <c r="L451" s="9" t="str">
        <f>IF(J451="","",VLOOKUP(J451,'Liste des clients'!$A$2:$C$48,2,FALSE))</f>
        <v/>
      </c>
    </row>
    <row r="452" spans="8:12">
      <c r="H452" s="15"/>
      <c r="K452" s="9" t="str">
        <f t="shared" si="24"/>
        <v/>
      </c>
      <c r="L452" s="9" t="str">
        <f>IF(J452="","",VLOOKUP(J452,'Liste des clients'!$A$2:$C$48,2,FALSE))</f>
        <v/>
      </c>
    </row>
    <row r="453" spans="8:12">
      <c r="H453" s="15"/>
      <c r="K453" s="9" t="str">
        <f t="shared" si="24"/>
        <v/>
      </c>
      <c r="L453" s="9" t="str">
        <f>IF(J453="","",VLOOKUP(J453,'Liste des clients'!$A$2:$C$48,2,FALSE))</f>
        <v/>
      </c>
    </row>
    <row r="454" spans="8:12">
      <c r="H454" s="15"/>
      <c r="K454" s="9" t="str">
        <f t="shared" si="24"/>
        <v/>
      </c>
      <c r="L454" s="9" t="str">
        <f>IF(J454="","",VLOOKUP(J454,'Liste des clients'!$A$2:$C$48,2,FALSE))</f>
        <v/>
      </c>
    </row>
    <row r="455" spans="8:12">
      <c r="H455" s="15"/>
      <c r="K455" s="9" t="str">
        <f t="shared" si="24"/>
        <v/>
      </c>
      <c r="L455" s="9" t="str">
        <f>IF(J455="","",VLOOKUP(J455,'Liste des clients'!$A$2:$C$48,2,FALSE))</f>
        <v/>
      </c>
    </row>
    <row r="456" spans="8:12">
      <c r="H456" s="15"/>
      <c r="K456" s="9" t="str">
        <f t="shared" si="24"/>
        <v/>
      </c>
      <c r="L456" s="9" t="str">
        <f>IF(J456="","",VLOOKUP(J456,'Liste des clients'!$A$2:$C$48,2,FALSE))</f>
        <v/>
      </c>
    </row>
    <row r="457" spans="8:12">
      <c r="H457" s="15"/>
      <c r="K457" s="9" t="str">
        <f t="shared" si="24"/>
        <v/>
      </c>
      <c r="L457" s="9" t="str">
        <f>IF(J457="","",VLOOKUP(J457,'Liste des clients'!$A$2:$C$48,2,FALSE))</f>
        <v/>
      </c>
    </row>
    <row r="458" spans="8:12">
      <c r="H458" s="15"/>
      <c r="K458" s="9" t="str">
        <f t="shared" si="24"/>
        <v/>
      </c>
      <c r="L458" s="9" t="str">
        <f>IF(J458="","",VLOOKUP(J458,'Liste des clients'!$A$2:$C$48,2,FALSE))</f>
        <v/>
      </c>
    </row>
    <row r="459" spans="8:12">
      <c r="H459" s="15"/>
      <c r="K459" s="9" t="str">
        <f t="shared" si="24"/>
        <v/>
      </c>
      <c r="L459" s="9" t="str">
        <f>IF(J459="","",VLOOKUP(J459,'Liste des clients'!$A$2:$C$48,2,FALSE))</f>
        <v/>
      </c>
    </row>
    <row r="460" spans="8:12">
      <c r="H460" s="15"/>
      <c r="K460" s="9" t="str">
        <f t="shared" si="24"/>
        <v/>
      </c>
      <c r="L460" s="9" t="str">
        <f>IF(J460="","",VLOOKUP(J460,'Liste des clients'!$A$2:$C$48,2,FALSE))</f>
        <v/>
      </c>
    </row>
    <row r="461" spans="8:12">
      <c r="H461" s="15"/>
      <c r="K461" s="9" t="str">
        <f t="shared" si="24"/>
        <v/>
      </c>
      <c r="L461" s="9" t="str">
        <f>IF(J461="","",VLOOKUP(J461,'Liste des clients'!$A$2:$C$48,2,FALSE))</f>
        <v/>
      </c>
    </row>
    <row r="462" spans="8:12">
      <c r="H462" s="15"/>
      <c r="K462" s="9" t="str">
        <f t="shared" si="24"/>
        <v/>
      </c>
      <c r="L462" s="9" t="str">
        <f>IF(J462="","",VLOOKUP(J462,'Liste des clients'!$A$2:$C$48,2,FALSE))</f>
        <v/>
      </c>
    </row>
    <row r="463" spans="8:12">
      <c r="H463" s="15"/>
      <c r="K463" s="9" t="str">
        <f t="shared" si="24"/>
        <v/>
      </c>
      <c r="L463" s="9" t="str">
        <f>IF(J463="","",VLOOKUP(J463,'Liste des clients'!$A$2:$C$48,2,FALSE))</f>
        <v/>
      </c>
    </row>
    <row r="464" spans="8:12">
      <c r="H464" s="15"/>
      <c r="K464" s="9" t="str">
        <f t="shared" si="24"/>
        <v/>
      </c>
      <c r="L464" s="9" t="str">
        <f>IF(J464="","",VLOOKUP(J464,'Liste des clients'!$A$2:$C$48,2,FALSE))</f>
        <v/>
      </c>
    </row>
    <row r="465" spans="8:12">
      <c r="H465" s="15"/>
      <c r="K465" s="9" t="str">
        <f t="shared" si="24"/>
        <v/>
      </c>
      <c r="L465" s="9" t="str">
        <f>IF(J465="","",VLOOKUP(J465,'Liste des clients'!$A$2:$C$48,2,FALSE))</f>
        <v/>
      </c>
    </row>
    <row r="466" spans="8:12">
      <c r="H466" s="15"/>
      <c r="K466" s="9" t="str">
        <f t="shared" si="24"/>
        <v/>
      </c>
      <c r="L466" s="9" t="str">
        <f>IF(J466="","",VLOOKUP(J466,'Liste des clients'!$A$2:$C$48,2,FALSE))</f>
        <v/>
      </c>
    </row>
    <row r="467" spans="8:12">
      <c r="H467" s="15"/>
      <c r="K467" s="9" t="str">
        <f t="shared" si="24"/>
        <v/>
      </c>
      <c r="L467" s="9" t="str">
        <f>IF(J467="","",VLOOKUP(J467,'Liste des clients'!$A$2:$C$48,2,FALSE))</f>
        <v/>
      </c>
    </row>
    <row r="468" spans="8:12">
      <c r="H468" s="15"/>
      <c r="K468" s="9" t="str">
        <f t="shared" si="24"/>
        <v/>
      </c>
      <c r="L468" s="9" t="str">
        <f>IF(J468="","",VLOOKUP(J468,'Liste des clients'!$A$2:$C$48,2,FALSE))</f>
        <v/>
      </c>
    </row>
    <row r="469" spans="8:12">
      <c r="H469" s="15"/>
      <c r="K469" s="9" t="str">
        <f t="shared" si="24"/>
        <v/>
      </c>
      <c r="L469" s="9" t="str">
        <f>IF(J469="","",VLOOKUP(J469,'Liste des clients'!$A$2:$C$48,2,FALSE))</f>
        <v/>
      </c>
    </row>
    <row r="470" spans="8:12">
      <c r="H470" s="15"/>
      <c r="K470" s="9" t="str">
        <f t="shared" si="24"/>
        <v/>
      </c>
      <c r="L470" s="9" t="str">
        <f>IF(J470="","",VLOOKUP(J470,'Liste des clients'!$A$2:$C$48,2,FALSE))</f>
        <v/>
      </c>
    </row>
    <row r="471" spans="8:12">
      <c r="H471" s="15"/>
      <c r="K471" s="9" t="str">
        <f t="shared" si="24"/>
        <v/>
      </c>
      <c r="L471" s="9" t="str">
        <f>IF(J471="","",VLOOKUP(J471,'Liste des clients'!$A$2:$C$48,2,FALSE))</f>
        <v/>
      </c>
    </row>
    <row r="472" spans="8:12">
      <c r="H472" s="15"/>
      <c r="K472" s="9" t="str">
        <f t="shared" si="24"/>
        <v/>
      </c>
      <c r="L472" s="9" t="str">
        <f>IF(J472="","",VLOOKUP(J472,'Liste des clients'!$A$2:$C$48,2,FALSE))</f>
        <v/>
      </c>
    </row>
    <row r="473" spans="8:12">
      <c r="H473" s="15"/>
      <c r="K473" s="9" t="str">
        <f t="shared" si="24"/>
        <v/>
      </c>
      <c r="L473" s="9" t="str">
        <f>IF(J473="","",VLOOKUP(J473,'Liste des clients'!$A$2:$C$48,2,FALSE))</f>
        <v/>
      </c>
    </row>
    <row r="474" spans="8:12">
      <c r="H474" s="15"/>
      <c r="K474" s="9" t="str">
        <f t="shared" si="24"/>
        <v/>
      </c>
      <c r="L474" s="9" t="str">
        <f>IF(J474="","",VLOOKUP(J474,'Liste des clients'!$A$2:$C$48,2,FALSE))</f>
        <v/>
      </c>
    </row>
    <row r="475" spans="8:12">
      <c r="H475" s="15"/>
      <c r="K475" s="9" t="str">
        <f t="shared" si="24"/>
        <v/>
      </c>
      <c r="L475" s="9" t="str">
        <f>IF(J475="","",VLOOKUP(J475,'Liste des clients'!$A$2:$C$48,2,FALSE))</f>
        <v/>
      </c>
    </row>
    <row r="476" spans="8:12">
      <c r="H476" s="15"/>
      <c r="K476" s="9" t="str">
        <f t="shared" si="24"/>
        <v/>
      </c>
      <c r="L476" s="9" t="str">
        <f>IF(J476="","",VLOOKUP(J476,'Liste des clients'!$A$2:$C$48,2,FALSE))</f>
        <v/>
      </c>
    </row>
    <row r="477" spans="8:12">
      <c r="H477" s="15"/>
      <c r="K477" s="9" t="str">
        <f t="shared" si="24"/>
        <v/>
      </c>
      <c r="L477" s="9" t="str">
        <f>IF(J477="","",VLOOKUP(J477,'Liste des clients'!$A$2:$C$48,2,FALSE))</f>
        <v/>
      </c>
    </row>
    <row r="478" spans="8:12">
      <c r="H478" s="15"/>
      <c r="K478" s="9" t="str">
        <f t="shared" si="24"/>
        <v/>
      </c>
      <c r="L478" s="9" t="str">
        <f>IF(J478="","",VLOOKUP(J478,'Liste des clients'!$A$2:$C$48,2,FALSE))</f>
        <v/>
      </c>
    </row>
    <row r="479" spans="8:12">
      <c r="H479" s="15"/>
      <c r="K479" s="9" t="str">
        <f t="shared" si="24"/>
        <v/>
      </c>
      <c r="L479" s="9" t="str">
        <f>IF(J479="","",VLOOKUP(J479,'Liste des clients'!$A$2:$C$48,2,FALSE))</f>
        <v/>
      </c>
    </row>
    <row r="480" spans="8:12">
      <c r="H480" s="15"/>
      <c r="K480" s="9" t="str">
        <f t="shared" si="24"/>
        <v/>
      </c>
      <c r="L480" s="9" t="str">
        <f>IF(J480="","",VLOOKUP(J480,'Liste des clients'!$A$2:$C$48,2,FALSE))</f>
        <v/>
      </c>
    </row>
    <row r="481" spans="8:12">
      <c r="H481" s="15"/>
      <c r="K481" s="9" t="str">
        <f t="shared" si="24"/>
        <v/>
      </c>
      <c r="L481" s="9" t="str">
        <f>IF(J481="","",VLOOKUP(J481,'Liste des clients'!$A$2:$C$48,2,FALSE))</f>
        <v/>
      </c>
    </row>
    <row r="482" spans="8:12">
      <c r="H482" s="15"/>
      <c r="K482" s="9" t="str">
        <f t="shared" si="24"/>
        <v/>
      </c>
      <c r="L482" s="9" t="str">
        <f>IF(J482="","",VLOOKUP(J482,'Liste des clients'!$A$2:$C$48,2,FALSE))</f>
        <v/>
      </c>
    </row>
    <row r="483" spans="8:12">
      <c r="H483" s="15"/>
      <c r="K483" s="9" t="str">
        <f t="shared" si="24"/>
        <v/>
      </c>
      <c r="L483" s="9" t="str">
        <f>IF(J483="","",VLOOKUP(J483,'Liste des clients'!$A$2:$C$48,2,FALSE))</f>
        <v/>
      </c>
    </row>
    <row r="484" spans="8:12">
      <c r="H484" s="15"/>
      <c r="K484" s="9" t="str">
        <f t="shared" si="24"/>
        <v/>
      </c>
      <c r="L484" s="9" t="str">
        <f>IF(J484="","",VLOOKUP(J484,'Liste des clients'!$A$2:$C$48,2,FALSE))</f>
        <v/>
      </c>
    </row>
    <row r="485" spans="8:12">
      <c r="H485" s="15"/>
      <c r="K485" s="9" t="str">
        <f t="shared" si="24"/>
        <v/>
      </c>
      <c r="L485" s="9" t="str">
        <f>IF(J485="","",VLOOKUP(J485,'Liste des clients'!$A$2:$C$48,2,FALSE))</f>
        <v/>
      </c>
    </row>
    <row r="486" spans="8:12">
      <c r="H486" s="15"/>
      <c r="K486" s="9" t="str">
        <f t="shared" si="24"/>
        <v/>
      </c>
      <c r="L486" s="9" t="str">
        <f>IF(J486="","",VLOOKUP(J486,'Liste des clients'!$A$2:$C$48,2,FALSE))</f>
        <v/>
      </c>
    </row>
    <row r="487" spans="8:12">
      <c r="H487" s="15"/>
      <c r="K487" s="9" t="str">
        <f t="shared" si="24"/>
        <v/>
      </c>
      <c r="L487" s="9" t="str">
        <f>IF(J487="","",VLOOKUP(J487,'Liste des clients'!$A$2:$C$48,2,FALSE))</f>
        <v/>
      </c>
    </row>
    <row r="488" spans="8:12">
      <c r="H488" s="15"/>
      <c r="K488" s="9" t="str">
        <f t="shared" si="24"/>
        <v/>
      </c>
      <c r="L488" s="9" t="str">
        <f>IF(J488="","",VLOOKUP(J488,'Liste des clients'!$A$2:$C$48,2,FALSE))</f>
        <v/>
      </c>
    </row>
    <row r="489" spans="8:12">
      <c r="H489" s="15"/>
      <c r="K489" s="9" t="str">
        <f t="shared" si="24"/>
        <v/>
      </c>
      <c r="L489" s="9" t="str">
        <f>IF(J489="","",VLOOKUP(J489,'Liste des clients'!$A$2:$C$48,2,FALSE))</f>
        <v/>
      </c>
    </row>
    <row r="490" spans="8:12">
      <c r="H490" s="15"/>
      <c r="K490" s="9" t="str">
        <f t="shared" si="24"/>
        <v/>
      </c>
      <c r="L490" s="9" t="str">
        <f>IF(J490="","",VLOOKUP(J490,'Liste des clients'!$A$2:$C$48,2,FALSE))</f>
        <v/>
      </c>
    </row>
    <row r="491" spans="8:12">
      <c r="H491" s="15"/>
      <c r="K491" s="9" t="str">
        <f t="shared" si="24"/>
        <v/>
      </c>
      <c r="L491" s="9" t="str">
        <f>IF(J491="","",VLOOKUP(J491,'Liste des clients'!$A$2:$C$48,2,FALSE))</f>
        <v/>
      </c>
    </row>
    <row r="492" spans="8:12">
      <c r="H492" s="15"/>
      <c r="K492" s="9" t="str">
        <f t="shared" si="24"/>
        <v/>
      </c>
      <c r="L492" s="9" t="str">
        <f>IF(J492="","",VLOOKUP(J492,'Liste des clients'!$A$2:$C$48,2,FALSE))</f>
        <v/>
      </c>
    </row>
    <row r="493" spans="8:12">
      <c r="H493" s="15"/>
      <c r="K493" s="9" t="str">
        <f t="shared" si="24"/>
        <v/>
      </c>
      <c r="L493" s="9" t="str">
        <f>IF(J493="","",VLOOKUP(J493,'Liste des clients'!$A$2:$C$48,2,FALSE))</f>
        <v/>
      </c>
    </row>
    <row r="494" spans="8:12">
      <c r="H494" s="15"/>
      <c r="K494" s="9" t="str">
        <f t="shared" si="24"/>
        <v/>
      </c>
      <c r="L494" s="9" t="str">
        <f>IF(J494="","",VLOOKUP(J494,'Liste des clients'!$A$2:$C$48,2,FALSE))</f>
        <v/>
      </c>
    </row>
    <row r="495" spans="8:12">
      <c r="H495" s="15"/>
      <c r="K495" s="9" t="str">
        <f t="shared" si="24"/>
        <v/>
      </c>
      <c r="L495" s="9" t="str">
        <f>IF(J495="","",VLOOKUP(J495,'Liste des clients'!$A$2:$C$48,2,FALSE))</f>
        <v/>
      </c>
    </row>
    <row r="496" spans="8:12">
      <c r="H496" s="15"/>
      <c r="K496" s="9" t="str">
        <f t="shared" si="24"/>
        <v/>
      </c>
      <c r="L496" s="9" t="str">
        <f>IF(J496="","",VLOOKUP(J496,'Liste des clients'!$A$2:$C$48,2,FALSE))</f>
        <v/>
      </c>
    </row>
    <row r="497" spans="8:12">
      <c r="H497" s="15"/>
      <c r="K497" s="9" t="str">
        <f t="shared" si="24"/>
        <v/>
      </c>
      <c r="L497" s="9" t="str">
        <f>IF(J497="","",VLOOKUP(J497,'Liste des clients'!$A$2:$C$48,2,FALSE))</f>
        <v/>
      </c>
    </row>
    <row r="498" spans="8:12">
      <c r="H498" s="15"/>
      <c r="K498" s="9" t="str">
        <f t="shared" si="24"/>
        <v/>
      </c>
      <c r="L498" s="9" t="str">
        <f>IF(J498="","",VLOOKUP(J498,'Liste des clients'!$A$2:$C$48,2,FALSE))</f>
        <v/>
      </c>
    </row>
    <row r="499" spans="8:12">
      <c r="H499" s="15"/>
      <c r="K499" s="9" t="str">
        <f t="shared" si="24"/>
        <v/>
      </c>
      <c r="L499" s="9" t="str">
        <f>IF(J499="","",VLOOKUP(J499,'Liste des clients'!$A$2:$C$48,2,FALSE))</f>
        <v/>
      </c>
    </row>
    <row r="500" spans="8:12">
      <c r="H500" s="15"/>
      <c r="K500" s="9" t="str">
        <f t="shared" si="24"/>
        <v/>
      </c>
      <c r="L500" s="9" t="str">
        <f>IF(J500="","",VLOOKUP(J500,'Liste des clients'!$A$2:$C$48,2,FALSE))</f>
        <v/>
      </c>
    </row>
    <row r="501" spans="8:12">
      <c r="H501" s="15"/>
      <c r="K501" s="9" t="str">
        <f t="shared" si="24"/>
        <v/>
      </c>
      <c r="L501" s="9" t="str">
        <f>IF(J501="","",VLOOKUP(J501,'Liste des clients'!$A$2:$C$48,2,FALSE))</f>
        <v/>
      </c>
    </row>
    <row r="502" spans="8:12">
      <c r="H502" s="15"/>
      <c r="K502" s="9" t="str">
        <f t="shared" ref="K502:K565" si="25">IF(I502="","",VLOOKUP(I502,Listeclients,3,FALSE))</f>
        <v/>
      </c>
      <c r="L502" s="9" t="str">
        <f>IF(J502="","",VLOOKUP(J502,'Liste des clients'!$A$2:$C$48,2,FALSE))</f>
        <v/>
      </c>
    </row>
    <row r="503" spans="8:12">
      <c r="H503" s="15"/>
      <c r="K503" s="9" t="str">
        <f t="shared" si="25"/>
        <v/>
      </c>
      <c r="L503" s="9" t="str">
        <f>IF(J503="","",VLOOKUP(J503,'Liste des clients'!$A$2:$C$48,2,FALSE))</f>
        <v/>
      </c>
    </row>
    <row r="504" spans="8:12">
      <c r="H504" s="15"/>
      <c r="K504" s="9" t="str">
        <f t="shared" si="25"/>
        <v/>
      </c>
      <c r="L504" s="9" t="str">
        <f>IF(J504="","",VLOOKUP(J504,'Liste des clients'!$A$2:$C$48,2,FALSE))</f>
        <v/>
      </c>
    </row>
    <row r="505" spans="8:12">
      <c r="H505" s="15"/>
      <c r="K505" s="9" t="str">
        <f t="shared" si="25"/>
        <v/>
      </c>
      <c r="L505" s="9" t="str">
        <f>IF(J505="","",VLOOKUP(J505,'Liste des clients'!$A$2:$C$48,2,FALSE))</f>
        <v/>
      </c>
    </row>
    <row r="506" spans="8:12">
      <c r="H506" s="15"/>
      <c r="K506" s="9" t="str">
        <f t="shared" si="25"/>
        <v/>
      </c>
      <c r="L506" s="9" t="str">
        <f>IF(J506="","",VLOOKUP(J506,'Liste des clients'!$A$2:$C$48,2,FALSE))</f>
        <v/>
      </c>
    </row>
    <row r="507" spans="8:12">
      <c r="H507" s="15"/>
      <c r="K507" s="9" t="str">
        <f t="shared" si="25"/>
        <v/>
      </c>
      <c r="L507" s="9" t="str">
        <f>IF(J507="","",VLOOKUP(J507,'Liste des clients'!$A$2:$C$48,2,FALSE))</f>
        <v/>
      </c>
    </row>
    <row r="508" spans="8:12">
      <c r="H508" s="15"/>
      <c r="K508" s="9" t="str">
        <f t="shared" si="25"/>
        <v/>
      </c>
      <c r="L508" s="9" t="str">
        <f>IF(J508="","",VLOOKUP(J508,'Liste des clients'!$A$2:$C$48,2,FALSE))</f>
        <v/>
      </c>
    </row>
    <row r="509" spans="8:12">
      <c r="H509" s="15"/>
      <c r="K509" s="9" t="str">
        <f t="shared" si="25"/>
        <v/>
      </c>
      <c r="L509" s="9" t="str">
        <f>IF(J509="","",VLOOKUP(J509,'Liste des clients'!$A$2:$C$48,2,FALSE))</f>
        <v/>
      </c>
    </row>
    <row r="510" spans="8:12">
      <c r="H510" s="15"/>
      <c r="K510" s="9" t="str">
        <f t="shared" si="25"/>
        <v/>
      </c>
      <c r="L510" s="9" t="str">
        <f>IF(J510="","",VLOOKUP(J510,'Liste des clients'!$A$2:$C$48,2,FALSE))</f>
        <v/>
      </c>
    </row>
    <row r="511" spans="8:12">
      <c r="H511" s="15"/>
      <c r="K511" s="9" t="str">
        <f t="shared" si="25"/>
        <v/>
      </c>
      <c r="L511" s="9" t="str">
        <f>IF(J511="","",VLOOKUP(J511,'Liste des clients'!$A$2:$C$48,2,FALSE))</f>
        <v/>
      </c>
    </row>
    <row r="512" spans="8:12">
      <c r="H512" s="15"/>
      <c r="K512" s="9" t="str">
        <f t="shared" si="25"/>
        <v/>
      </c>
      <c r="L512" s="9" t="str">
        <f>IF(J512="","",VLOOKUP(J512,'Liste des clients'!$A$2:$C$48,2,FALSE))</f>
        <v/>
      </c>
    </row>
    <row r="513" spans="8:12">
      <c r="H513" s="15"/>
      <c r="K513" s="9" t="str">
        <f t="shared" si="25"/>
        <v/>
      </c>
      <c r="L513" s="9" t="str">
        <f>IF(J513="","",VLOOKUP(J513,'Liste des clients'!$A$2:$C$48,2,FALSE))</f>
        <v/>
      </c>
    </row>
    <row r="514" spans="8:12">
      <c r="H514" s="15"/>
      <c r="K514" s="9" t="str">
        <f t="shared" si="25"/>
        <v/>
      </c>
      <c r="L514" s="9" t="str">
        <f>IF(J514="","",VLOOKUP(J514,'Liste des clients'!$A$2:$C$48,2,FALSE))</f>
        <v/>
      </c>
    </row>
    <row r="515" spans="8:12">
      <c r="H515" s="15"/>
      <c r="K515" s="9" t="str">
        <f t="shared" si="25"/>
        <v/>
      </c>
      <c r="L515" s="9" t="str">
        <f>IF(J515="","",VLOOKUP(J515,'Liste des clients'!$A$2:$C$48,2,FALSE))</f>
        <v/>
      </c>
    </row>
    <row r="516" spans="8:12">
      <c r="H516" s="15"/>
      <c r="K516" s="9" t="str">
        <f t="shared" si="25"/>
        <v/>
      </c>
      <c r="L516" s="9" t="str">
        <f>IF(J516="","",VLOOKUP(J516,'Liste des clients'!$A$2:$C$48,2,FALSE))</f>
        <v/>
      </c>
    </row>
    <row r="517" spans="8:12">
      <c r="H517" s="15"/>
      <c r="K517" s="9" t="str">
        <f t="shared" si="25"/>
        <v/>
      </c>
      <c r="L517" s="9" t="str">
        <f>IF(J517="","",VLOOKUP(J517,'Liste des clients'!$A$2:$C$48,2,FALSE))</f>
        <v/>
      </c>
    </row>
    <row r="518" spans="8:12">
      <c r="H518" s="15"/>
      <c r="K518" s="9" t="str">
        <f t="shared" si="25"/>
        <v/>
      </c>
      <c r="L518" s="9" t="str">
        <f>IF(J518="","",VLOOKUP(J518,'Liste des clients'!$A$2:$C$48,2,FALSE))</f>
        <v/>
      </c>
    </row>
    <row r="519" spans="8:12">
      <c r="H519" s="15"/>
      <c r="K519" s="9" t="str">
        <f t="shared" si="25"/>
        <v/>
      </c>
      <c r="L519" s="9" t="str">
        <f>IF(J519="","",VLOOKUP(J519,'Liste des clients'!$A$2:$C$48,2,FALSE))</f>
        <v/>
      </c>
    </row>
    <row r="520" spans="8:12">
      <c r="H520" s="15"/>
      <c r="K520" s="9" t="str">
        <f t="shared" si="25"/>
        <v/>
      </c>
      <c r="L520" s="9" t="str">
        <f>IF(J520="","",VLOOKUP(J520,'Liste des clients'!$A$2:$C$48,2,FALSE))</f>
        <v/>
      </c>
    </row>
    <row r="521" spans="8:12">
      <c r="H521" s="15"/>
      <c r="K521" s="9" t="str">
        <f t="shared" si="25"/>
        <v/>
      </c>
      <c r="L521" s="9" t="str">
        <f>IF(J521="","",VLOOKUP(J521,'Liste des clients'!$A$2:$C$48,2,FALSE))</f>
        <v/>
      </c>
    </row>
    <row r="522" spans="8:12">
      <c r="H522" s="15"/>
      <c r="K522" s="9" t="str">
        <f t="shared" si="25"/>
        <v/>
      </c>
      <c r="L522" s="9" t="str">
        <f>IF(J522="","",VLOOKUP(J522,'Liste des clients'!$A$2:$C$48,2,FALSE))</f>
        <v/>
      </c>
    </row>
    <row r="523" spans="8:12">
      <c r="H523" s="15"/>
      <c r="K523" s="9" t="str">
        <f t="shared" si="25"/>
        <v/>
      </c>
      <c r="L523" s="9" t="str">
        <f>IF(J523="","",VLOOKUP(J523,'Liste des clients'!$A$2:$C$48,2,FALSE))</f>
        <v/>
      </c>
    </row>
    <row r="524" spans="8:12">
      <c r="H524" s="15"/>
      <c r="K524" s="9" t="str">
        <f t="shared" si="25"/>
        <v/>
      </c>
      <c r="L524" s="9" t="str">
        <f>IF(J524="","",VLOOKUP(J524,'Liste des clients'!$A$2:$C$48,2,FALSE))</f>
        <v/>
      </c>
    </row>
    <row r="525" spans="8:12">
      <c r="H525" s="15"/>
      <c r="K525" s="9" t="str">
        <f t="shared" si="25"/>
        <v/>
      </c>
      <c r="L525" s="9" t="str">
        <f>IF(J525="","",VLOOKUP(J525,'Liste des clients'!$A$2:$C$48,2,FALSE))</f>
        <v/>
      </c>
    </row>
    <row r="526" spans="8:12">
      <c r="H526" s="15"/>
      <c r="K526" s="9" t="str">
        <f t="shared" si="25"/>
        <v/>
      </c>
      <c r="L526" s="9" t="str">
        <f>IF(J526="","",VLOOKUP(J526,'Liste des clients'!$A$2:$C$48,2,FALSE))</f>
        <v/>
      </c>
    </row>
    <row r="527" spans="8:12">
      <c r="H527" s="15"/>
      <c r="K527" s="9" t="str">
        <f t="shared" si="25"/>
        <v/>
      </c>
      <c r="L527" s="9" t="str">
        <f>IF(J527="","",VLOOKUP(J527,'Liste des clients'!$A$2:$C$48,2,FALSE))</f>
        <v/>
      </c>
    </row>
    <row r="528" spans="8:12">
      <c r="H528" s="15"/>
      <c r="K528" s="9" t="str">
        <f t="shared" si="25"/>
        <v/>
      </c>
      <c r="L528" s="9" t="str">
        <f>IF(J528="","",VLOOKUP(J528,'Liste des clients'!$A$2:$C$48,2,FALSE))</f>
        <v/>
      </c>
    </row>
    <row r="529" spans="8:12">
      <c r="H529" s="15"/>
      <c r="K529" s="9" t="str">
        <f t="shared" si="25"/>
        <v/>
      </c>
      <c r="L529" s="9" t="str">
        <f>IF(J529="","",VLOOKUP(J529,'Liste des clients'!$A$2:$C$48,2,FALSE))</f>
        <v/>
      </c>
    </row>
    <row r="530" spans="8:12">
      <c r="H530" s="15"/>
      <c r="K530" s="9" t="str">
        <f t="shared" si="25"/>
        <v/>
      </c>
      <c r="L530" s="9" t="str">
        <f>IF(J530="","",VLOOKUP(J530,'Liste des clients'!$A$2:$C$48,2,FALSE))</f>
        <v/>
      </c>
    </row>
    <row r="531" spans="8:12">
      <c r="H531" s="15"/>
      <c r="K531" s="9" t="str">
        <f t="shared" si="25"/>
        <v/>
      </c>
      <c r="L531" s="9" t="str">
        <f>IF(J531="","",VLOOKUP(J531,'Liste des clients'!$A$2:$C$48,2,FALSE))</f>
        <v/>
      </c>
    </row>
    <row r="532" spans="8:12">
      <c r="H532" s="15"/>
      <c r="K532" s="9" t="str">
        <f t="shared" si="25"/>
        <v/>
      </c>
      <c r="L532" s="9" t="str">
        <f>IF(J532="","",VLOOKUP(J532,'Liste des clients'!$A$2:$C$48,2,FALSE))</f>
        <v/>
      </c>
    </row>
    <row r="533" spans="8:12">
      <c r="H533" s="15"/>
      <c r="K533" s="9" t="str">
        <f t="shared" si="25"/>
        <v/>
      </c>
      <c r="L533" s="9" t="str">
        <f>IF(J533="","",VLOOKUP(J533,'Liste des clients'!$A$2:$C$48,2,FALSE))</f>
        <v/>
      </c>
    </row>
    <row r="534" spans="8:12">
      <c r="H534" s="15"/>
      <c r="K534" s="9" t="str">
        <f t="shared" si="25"/>
        <v/>
      </c>
      <c r="L534" s="9" t="str">
        <f>IF(J534="","",VLOOKUP(J534,'Liste des clients'!$A$2:$C$48,2,FALSE))</f>
        <v/>
      </c>
    </row>
    <row r="535" spans="8:12">
      <c r="H535" s="15"/>
      <c r="K535" s="9" t="str">
        <f t="shared" si="25"/>
        <v/>
      </c>
      <c r="L535" s="9" t="str">
        <f>IF(J535="","",VLOOKUP(J535,'Liste des clients'!$A$2:$C$48,2,FALSE))</f>
        <v/>
      </c>
    </row>
    <row r="536" spans="8:12">
      <c r="H536" s="15"/>
      <c r="K536" s="9" t="str">
        <f t="shared" si="25"/>
        <v/>
      </c>
      <c r="L536" s="9" t="str">
        <f>IF(J536="","",VLOOKUP(J536,'Liste des clients'!$A$2:$C$48,2,FALSE))</f>
        <v/>
      </c>
    </row>
    <row r="537" spans="8:12">
      <c r="H537" s="15"/>
      <c r="K537" s="9" t="str">
        <f t="shared" si="25"/>
        <v/>
      </c>
      <c r="L537" s="9" t="str">
        <f>IF(J537="","",VLOOKUP(J537,'Liste des clients'!$A$2:$C$48,2,FALSE))</f>
        <v/>
      </c>
    </row>
    <row r="538" spans="8:12">
      <c r="H538" s="15"/>
      <c r="K538" s="9" t="str">
        <f t="shared" si="25"/>
        <v/>
      </c>
      <c r="L538" s="9" t="str">
        <f>IF(J538="","",VLOOKUP(J538,'Liste des clients'!$A$2:$C$48,2,FALSE))</f>
        <v/>
      </c>
    </row>
    <row r="539" spans="8:12">
      <c r="H539" s="15"/>
      <c r="K539" s="9" t="str">
        <f t="shared" si="25"/>
        <v/>
      </c>
      <c r="L539" s="9" t="str">
        <f>IF(J539="","",VLOOKUP(J539,'Liste des clients'!$A$2:$C$48,2,FALSE))</f>
        <v/>
      </c>
    </row>
    <row r="540" spans="8:12">
      <c r="H540" s="15"/>
      <c r="K540" s="9" t="str">
        <f t="shared" si="25"/>
        <v/>
      </c>
      <c r="L540" s="9" t="str">
        <f>IF(J540="","",VLOOKUP(J540,'Liste des clients'!$A$2:$C$48,2,FALSE))</f>
        <v/>
      </c>
    </row>
    <row r="541" spans="8:12">
      <c r="H541" s="15"/>
      <c r="K541" s="9" t="str">
        <f t="shared" si="25"/>
        <v/>
      </c>
      <c r="L541" s="9" t="str">
        <f>IF(J541="","",VLOOKUP(J541,'Liste des clients'!$A$2:$C$48,2,FALSE))</f>
        <v/>
      </c>
    </row>
    <row r="542" spans="8:12">
      <c r="H542" s="15"/>
      <c r="K542" s="9" t="str">
        <f t="shared" si="25"/>
        <v/>
      </c>
      <c r="L542" s="9" t="str">
        <f>IF(J542="","",VLOOKUP(J542,'Liste des clients'!$A$2:$C$48,2,FALSE))</f>
        <v/>
      </c>
    </row>
    <row r="543" spans="8:12">
      <c r="H543" s="15"/>
      <c r="K543" s="9" t="str">
        <f t="shared" si="25"/>
        <v/>
      </c>
      <c r="L543" s="9" t="str">
        <f>IF(J543="","",VLOOKUP(J543,'Liste des clients'!$A$2:$C$48,2,FALSE))</f>
        <v/>
      </c>
    </row>
    <row r="544" spans="8:12">
      <c r="H544" s="15"/>
      <c r="K544" s="9" t="str">
        <f t="shared" si="25"/>
        <v/>
      </c>
      <c r="L544" s="9" t="str">
        <f>IF(J544="","",VLOOKUP(J544,'Liste des clients'!$A$2:$C$48,2,FALSE))</f>
        <v/>
      </c>
    </row>
    <row r="545" spans="8:12">
      <c r="H545" s="15"/>
      <c r="K545" s="9" t="str">
        <f t="shared" si="25"/>
        <v/>
      </c>
      <c r="L545" s="9" t="str">
        <f>IF(J545="","",VLOOKUP(J545,'Liste des clients'!$A$2:$C$48,2,FALSE))</f>
        <v/>
      </c>
    </row>
    <row r="546" spans="8:12">
      <c r="H546" s="15"/>
      <c r="K546" s="9" t="str">
        <f t="shared" si="25"/>
        <v/>
      </c>
      <c r="L546" s="9" t="str">
        <f>IF(J546="","",VLOOKUP(J546,'Liste des clients'!$A$2:$C$48,2,FALSE))</f>
        <v/>
      </c>
    </row>
    <row r="547" spans="8:12">
      <c r="H547" s="15"/>
      <c r="K547" s="9" t="str">
        <f t="shared" si="25"/>
        <v/>
      </c>
      <c r="L547" s="9" t="str">
        <f>IF(J547="","",VLOOKUP(J547,'Liste des clients'!$A$2:$C$48,2,FALSE))</f>
        <v/>
      </c>
    </row>
    <row r="548" spans="8:12">
      <c r="H548" s="15"/>
      <c r="K548" s="9" t="str">
        <f t="shared" si="25"/>
        <v/>
      </c>
      <c r="L548" s="9" t="str">
        <f>IF(J548="","",VLOOKUP(J548,'Liste des clients'!$A$2:$C$48,2,FALSE))</f>
        <v/>
      </c>
    </row>
    <row r="549" spans="8:12">
      <c r="H549" s="15"/>
      <c r="K549" s="9" t="str">
        <f t="shared" si="25"/>
        <v/>
      </c>
      <c r="L549" s="9" t="str">
        <f>IF(J549="","",VLOOKUP(J549,'Liste des clients'!$A$2:$C$48,2,FALSE))</f>
        <v/>
      </c>
    </row>
    <row r="550" spans="8:12">
      <c r="H550" s="15"/>
      <c r="K550" s="9" t="str">
        <f t="shared" si="25"/>
        <v/>
      </c>
      <c r="L550" s="9" t="str">
        <f>IF(J550="","",VLOOKUP(J550,'Liste des clients'!$A$2:$C$48,2,FALSE))</f>
        <v/>
      </c>
    </row>
    <row r="551" spans="8:12">
      <c r="H551" s="15"/>
      <c r="K551" s="9" t="str">
        <f t="shared" si="25"/>
        <v/>
      </c>
      <c r="L551" s="9" t="str">
        <f>IF(J551="","",VLOOKUP(J551,'Liste des clients'!$A$2:$C$48,2,FALSE))</f>
        <v/>
      </c>
    </row>
    <row r="552" spans="8:12">
      <c r="H552" s="15"/>
      <c r="K552" s="9" t="str">
        <f t="shared" si="25"/>
        <v/>
      </c>
      <c r="L552" s="9" t="str">
        <f>IF(J552="","",VLOOKUP(J552,'Liste des clients'!$A$2:$C$48,2,FALSE))</f>
        <v/>
      </c>
    </row>
    <row r="553" spans="8:12">
      <c r="H553" s="15"/>
      <c r="K553" s="9" t="str">
        <f t="shared" si="25"/>
        <v/>
      </c>
      <c r="L553" s="9" t="str">
        <f>IF(J553="","",VLOOKUP(J553,'Liste des clients'!$A$2:$C$48,2,FALSE))</f>
        <v/>
      </c>
    </row>
    <row r="554" spans="8:12">
      <c r="H554" s="15"/>
      <c r="K554" s="9" t="str">
        <f t="shared" si="25"/>
        <v/>
      </c>
      <c r="L554" s="9" t="str">
        <f>IF(J554="","",VLOOKUP(J554,'Liste des clients'!$A$2:$C$48,2,FALSE))</f>
        <v/>
      </c>
    </row>
    <row r="555" spans="8:12">
      <c r="H555" s="15"/>
      <c r="K555" s="9" t="str">
        <f t="shared" si="25"/>
        <v/>
      </c>
      <c r="L555" s="9" t="str">
        <f>IF(J555="","",VLOOKUP(J555,'Liste des clients'!$A$2:$C$48,2,FALSE))</f>
        <v/>
      </c>
    </row>
    <row r="556" spans="8:12">
      <c r="H556" s="15"/>
      <c r="K556" s="9" t="str">
        <f t="shared" si="25"/>
        <v/>
      </c>
      <c r="L556" s="9" t="str">
        <f>IF(J556="","",VLOOKUP(J556,'Liste des clients'!$A$2:$C$48,2,FALSE))</f>
        <v/>
      </c>
    </row>
    <row r="557" spans="8:12">
      <c r="H557" s="15"/>
      <c r="K557" s="9" t="str">
        <f t="shared" si="25"/>
        <v/>
      </c>
      <c r="L557" s="9" t="str">
        <f>IF(J557="","",VLOOKUP(J557,'Liste des clients'!$A$2:$C$48,2,FALSE))</f>
        <v/>
      </c>
    </row>
    <row r="558" spans="8:12">
      <c r="H558" s="15"/>
      <c r="K558" s="9" t="str">
        <f t="shared" si="25"/>
        <v/>
      </c>
      <c r="L558" s="9" t="str">
        <f>IF(J558="","",VLOOKUP(J558,'Liste des clients'!$A$2:$C$48,2,FALSE))</f>
        <v/>
      </c>
    </row>
    <row r="559" spans="8:12">
      <c r="H559" s="15"/>
      <c r="K559" s="9" t="str">
        <f t="shared" si="25"/>
        <v/>
      </c>
      <c r="L559" s="9" t="str">
        <f>IF(J559="","",VLOOKUP(J559,'Liste des clients'!$A$2:$C$48,2,FALSE))</f>
        <v/>
      </c>
    </row>
    <row r="560" spans="8:12">
      <c r="H560" s="15"/>
      <c r="K560" s="9" t="str">
        <f t="shared" si="25"/>
        <v/>
      </c>
      <c r="L560" s="9" t="str">
        <f>IF(J560="","",VLOOKUP(J560,'Liste des clients'!$A$2:$C$48,2,FALSE))</f>
        <v/>
      </c>
    </row>
    <row r="561" spans="8:12">
      <c r="H561" s="15"/>
      <c r="K561" s="9" t="str">
        <f t="shared" si="25"/>
        <v/>
      </c>
      <c r="L561" s="9" t="str">
        <f>IF(J561="","",VLOOKUP(J561,'Liste des clients'!$A$2:$C$48,2,FALSE))</f>
        <v/>
      </c>
    </row>
    <row r="562" spans="8:12">
      <c r="H562" s="15"/>
      <c r="K562" s="9" t="str">
        <f t="shared" si="25"/>
        <v/>
      </c>
      <c r="L562" s="9" t="str">
        <f>IF(J562="","",VLOOKUP(J562,'Liste des clients'!$A$2:$C$48,2,FALSE))</f>
        <v/>
      </c>
    </row>
    <row r="563" spans="8:12">
      <c r="H563" s="15"/>
      <c r="K563" s="9" t="str">
        <f t="shared" si="25"/>
        <v/>
      </c>
      <c r="L563" s="9" t="str">
        <f>IF(J563="","",VLOOKUP(J563,'Liste des clients'!$A$2:$C$48,2,FALSE))</f>
        <v/>
      </c>
    </row>
    <row r="564" spans="8:12">
      <c r="H564" s="15"/>
      <c r="K564" s="9" t="str">
        <f t="shared" si="25"/>
        <v/>
      </c>
      <c r="L564" s="9" t="str">
        <f>IF(J564="","",VLOOKUP(J564,'Liste des clients'!$A$2:$C$48,2,FALSE))</f>
        <v/>
      </c>
    </row>
    <row r="565" spans="8:12">
      <c r="H565" s="15"/>
      <c r="K565" s="9" t="str">
        <f t="shared" si="25"/>
        <v/>
      </c>
      <c r="L565" s="9" t="str">
        <f>IF(J565="","",VLOOKUP(J565,'Liste des clients'!$A$2:$C$48,2,FALSE))</f>
        <v/>
      </c>
    </row>
    <row r="566" spans="8:12">
      <c r="H566" s="15"/>
      <c r="K566" s="9" t="str">
        <f t="shared" ref="K566:K616" si="26">IF(I566="","",VLOOKUP(I566,Listeclients,3,FALSE))</f>
        <v/>
      </c>
      <c r="L566" s="9" t="str">
        <f>IF(J566="","",VLOOKUP(J566,'Liste des clients'!$A$2:$C$48,2,FALSE))</f>
        <v/>
      </c>
    </row>
    <row r="567" spans="8:12">
      <c r="K567" s="9" t="str">
        <f t="shared" si="26"/>
        <v/>
      </c>
      <c r="L567" s="9" t="str">
        <f>IF(J567="","",VLOOKUP(J567,'Liste des clients'!$A$2:$C$48,2,FALSE))</f>
        <v/>
      </c>
    </row>
    <row r="568" spans="8:12">
      <c r="K568" s="9" t="str">
        <f t="shared" si="26"/>
        <v/>
      </c>
      <c r="L568" s="9" t="str">
        <f>IF(J568="","",VLOOKUP(J568,'Liste des clients'!$A$2:$C$48,2,FALSE))</f>
        <v/>
      </c>
    </row>
    <row r="569" spans="8:12">
      <c r="K569" s="9" t="str">
        <f t="shared" si="26"/>
        <v/>
      </c>
      <c r="L569" s="9" t="str">
        <f>IF(J569="","",VLOOKUP(J569,'Liste des clients'!$A$2:$C$48,2,FALSE))</f>
        <v/>
      </c>
    </row>
    <row r="570" spans="8:12">
      <c r="K570" s="9" t="str">
        <f t="shared" si="26"/>
        <v/>
      </c>
      <c r="L570" s="9" t="str">
        <f>IF(J570="","",VLOOKUP(J570,'Liste des clients'!$A$2:$C$48,2,FALSE))</f>
        <v/>
      </c>
    </row>
    <row r="571" spans="8:12">
      <c r="K571" s="9" t="str">
        <f t="shared" si="26"/>
        <v/>
      </c>
      <c r="L571" s="9" t="str">
        <f>IF(J571="","",VLOOKUP(J571,'Liste des clients'!$A$2:$C$48,2,FALSE))</f>
        <v/>
      </c>
    </row>
    <row r="572" spans="8:12">
      <c r="K572" s="9" t="str">
        <f t="shared" si="26"/>
        <v/>
      </c>
      <c r="L572" s="9" t="str">
        <f>IF(J572="","",VLOOKUP(J572,'Liste des clients'!$A$2:$C$48,2,FALSE))</f>
        <v/>
      </c>
    </row>
    <row r="573" spans="8:12">
      <c r="K573" s="9" t="str">
        <f t="shared" si="26"/>
        <v/>
      </c>
      <c r="L573" s="9" t="str">
        <f>IF(J573="","",VLOOKUP(J573,'Liste des clients'!$A$2:$C$48,2,FALSE))</f>
        <v/>
      </c>
    </row>
    <row r="574" spans="8:12">
      <c r="K574" s="9" t="str">
        <f t="shared" si="26"/>
        <v/>
      </c>
      <c r="L574" s="9" t="str">
        <f>IF(J574="","",VLOOKUP(J574,'Liste des clients'!$A$2:$C$48,2,FALSE))</f>
        <v/>
      </c>
    </row>
    <row r="575" spans="8:12">
      <c r="K575" s="9" t="str">
        <f t="shared" si="26"/>
        <v/>
      </c>
      <c r="L575" s="9" t="str">
        <f>IF(J575="","",VLOOKUP(J575,'Liste des clients'!$A$2:$C$48,2,FALSE))</f>
        <v/>
      </c>
    </row>
    <row r="576" spans="8:12">
      <c r="K576" s="9" t="str">
        <f t="shared" si="26"/>
        <v/>
      </c>
      <c r="L576" s="9" t="str">
        <f>IF(J576="","",VLOOKUP(J576,'Liste des clients'!$A$2:$C$48,2,FALSE))</f>
        <v/>
      </c>
    </row>
    <row r="577" spans="11:12">
      <c r="K577" s="9" t="str">
        <f t="shared" si="26"/>
        <v/>
      </c>
      <c r="L577" s="9" t="str">
        <f>IF(J577="","",VLOOKUP(J577,'Liste des clients'!$A$2:$C$48,2,FALSE))</f>
        <v/>
      </c>
    </row>
    <row r="578" spans="11:12">
      <c r="K578" s="9" t="str">
        <f t="shared" si="26"/>
        <v/>
      </c>
      <c r="L578" s="9" t="str">
        <f>IF(J578="","",VLOOKUP(J578,'Liste des clients'!$A$2:$C$48,2,FALSE))</f>
        <v/>
      </c>
    </row>
    <row r="579" spans="11:12">
      <c r="K579" s="9" t="str">
        <f t="shared" si="26"/>
        <v/>
      </c>
      <c r="L579" s="9" t="str">
        <f>IF(J579="","",VLOOKUP(J579,'Liste des clients'!$A$2:$C$48,2,FALSE))</f>
        <v/>
      </c>
    </row>
    <row r="580" spans="11:12">
      <c r="K580" s="9" t="str">
        <f t="shared" si="26"/>
        <v/>
      </c>
      <c r="L580" s="9" t="str">
        <f>IF(J580="","",VLOOKUP(J580,'Liste des clients'!$A$2:$C$48,2,FALSE))</f>
        <v/>
      </c>
    </row>
    <row r="581" spans="11:12">
      <c r="K581" s="9" t="str">
        <f t="shared" si="26"/>
        <v/>
      </c>
      <c r="L581" s="9" t="str">
        <f>IF(J581="","",VLOOKUP(J581,'Liste des clients'!$A$2:$C$48,2,FALSE))</f>
        <v/>
      </c>
    </row>
    <row r="582" spans="11:12">
      <c r="K582" s="9" t="str">
        <f t="shared" si="26"/>
        <v/>
      </c>
      <c r="L582" s="9" t="str">
        <f>IF(J582="","",VLOOKUP(J582,'Liste des clients'!$A$2:$C$48,2,FALSE))</f>
        <v/>
      </c>
    </row>
    <row r="583" spans="11:12">
      <c r="K583" s="9" t="str">
        <f t="shared" si="26"/>
        <v/>
      </c>
      <c r="L583" s="9" t="str">
        <f>IF(J583="","",VLOOKUP(J583,'Liste des clients'!$A$2:$C$48,2,FALSE))</f>
        <v/>
      </c>
    </row>
    <row r="584" spans="11:12">
      <c r="K584" s="9" t="str">
        <f t="shared" si="26"/>
        <v/>
      </c>
      <c r="L584" s="9" t="str">
        <f>IF(J584="","",VLOOKUP(J584,'Liste des clients'!$A$2:$C$48,2,FALSE))</f>
        <v/>
      </c>
    </row>
    <row r="585" spans="11:12">
      <c r="K585" s="9" t="str">
        <f t="shared" si="26"/>
        <v/>
      </c>
      <c r="L585" s="9" t="str">
        <f>IF(J585="","",VLOOKUP(J585,'Liste des clients'!$A$2:$C$48,2,FALSE))</f>
        <v/>
      </c>
    </row>
    <row r="586" spans="11:12">
      <c r="K586" s="9" t="str">
        <f t="shared" si="26"/>
        <v/>
      </c>
      <c r="L586" s="9" t="str">
        <f>IF(J586="","",VLOOKUP(J586,'Liste des clients'!$A$2:$C$48,2,FALSE))</f>
        <v/>
      </c>
    </row>
    <row r="587" spans="11:12">
      <c r="K587" s="9" t="str">
        <f t="shared" si="26"/>
        <v/>
      </c>
      <c r="L587" s="9" t="str">
        <f>IF(J587="","",VLOOKUP(J587,'Liste des clients'!$A$2:$C$48,2,FALSE))</f>
        <v/>
      </c>
    </row>
    <row r="588" spans="11:12">
      <c r="K588" s="9" t="str">
        <f t="shared" si="26"/>
        <v/>
      </c>
      <c r="L588" s="9" t="str">
        <f>IF(J588="","",VLOOKUP(J588,'Liste des clients'!$A$2:$C$48,2,FALSE))</f>
        <v/>
      </c>
    </row>
    <row r="589" spans="11:12">
      <c r="K589" s="9" t="str">
        <f t="shared" si="26"/>
        <v/>
      </c>
      <c r="L589" s="9" t="str">
        <f>IF(J589="","",VLOOKUP(J589,'Liste des clients'!$A$2:$C$48,2,FALSE))</f>
        <v/>
      </c>
    </row>
    <row r="590" spans="11:12">
      <c r="K590" s="9" t="str">
        <f t="shared" si="26"/>
        <v/>
      </c>
      <c r="L590" s="9" t="str">
        <f>IF(J590="","",VLOOKUP(J590,'Liste des clients'!$A$2:$C$48,2,FALSE))</f>
        <v/>
      </c>
    </row>
    <row r="591" spans="11:12">
      <c r="K591" s="9" t="str">
        <f t="shared" si="26"/>
        <v/>
      </c>
      <c r="L591" s="9" t="str">
        <f>IF(J591="","",VLOOKUP(J591,'Liste des clients'!$A$2:$C$48,2,FALSE))</f>
        <v/>
      </c>
    </row>
    <row r="592" spans="11:12">
      <c r="K592" s="9" t="str">
        <f t="shared" si="26"/>
        <v/>
      </c>
      <c r="L592" s="9" t="str">
        <f>IF(J592="","",VLOOKUP(J592,'Liste des clients'!$A$2:$C$48,2,FALSE))</f>
        <v/>
      </c>
    </row>
    <row r="593" spans="11:12">
      <c r="K593" s="9" t="str">
        <f t="shared" si="26"/>
        <v/>
      </c>
      <c r="L593" s="9" t="str">
        <f>IF(J593="","",VLOOKUP(J593,'Liste des clients'!$A$2:$C$48,2,FALSE))</f>
        <v/>
      </c>
    </row>
    <row r="594" spans="11:12">
      <c r="K594" s="9" t="str">
        <f t="shared" si="26"/>
        <v/>
      </c>
      <c r="L594" s="9" t="str">
        <f>IF(J594="","",VLOOKUP(J594,'Liste des clients'!$A$2:$C$48,2,FALSE))</f>
        <v/>
      </c>
    </row>
    <row r="595" spans="11:12">
      <c r="K595" s="9" t="str">
        <f t="shared" si="26"/>
        <v/>
      </c>
      <c r="L595" s="9" t="str">
        <f>IF(J595="","",VLOOKUP(J595,'Liste des clients'!$A$2:$C$48,2,FALSE))</f>
        <v/>
      </c>
    </row>
    <row r="596" spans="11:12">
      <c r="K596" s="9" t="str">
        <f t="shared" si="26"/>
        <v/>
      </c>
      <c r="L596" s="9" t="str">
        <f>IF(J596="","",VLOOKUP(J596,'Liste des clients'!$A$2:$C$48,2,FALSE))</f>
        <v/>
      </c>
    </row>
    <row r="597" spans="11:12">
      <c r="K597" s="9" t="str">
        <f t="shared" si="26"/>
        <v/>
      </c>
      <c r="L597" s="9" t="str">
        <f>IF(J597="","",VLOOKUP(J597,'Liste des clients'!$A$2:$C$48,2,FALSE))</f>
        <v/>
      </c>
    </row>
    <row r="598" spans="11:12">
      <c r="K598" s="9" t="str">
        <f t="shared" si="26"/>
        <v/>
      </c>
      <c r="L598" s="9" t="str">
        <f>IF(J598="","",VLOOKUP(J598,'Liste des clients'!$A$2:$C$48,2,FALSE))</f>
        <v/>
      </c>
    </row>
    <row r="599" spans="11:12">
      <c r="K599" s="9" t="str">
        <f t="shared" si="26"/>
        <v/>
      </c>
      <c r="L599" s="9" t="str">
        <f>IF(J599="","",VLOOKUP(J599,'Liste des clients'!$A$2:$C$48,2,FALSE))</f>
        <v/>
      </c>
    </row>
    <row r="600" spans="11:12">
      <c r="K600" s="9" t="str">
        <f t="shared" si="26"/>
        <v/>
      </c>
      <c r="L600" s="9" t="str">
        <f>IF(J600="","",VLOOKUP(J600,'Liste des clients'!$A$2:$C$48,2,FALSE))</f>
        <v/>
      </c>
    </row>
    <row r="601" spans="11:12">
      <c r="K601" s="9" t="str">
        <f t="shared" si="26"/>
        <v/>
      </c>
      <c r="L601" s="9" t="str">
        <f>IF(J601="","",VLOOKUP(J601,'Liste des clients'!$A$2:$C$48,2,FALSE))</f>
        <v/>
      </c>
    </row>
    <row r="602" spans="11:12">
      <c r="K602" s="9" t="str">
        <f t="shared" si="26"/>
        <v/>
      </c>
      <c r="L602" s="9" t="str">
        <f>IF(J602="","",VLOOKUP(J602,'Liste des clients'!$A$2:$C$48,2,FALSE))</f>
        <v/>
      </c>
    </row>
    <row r="603" spans="11:12">
      <c r="K603" s="9" t="str">
        <f t="shared" si="26"/>
        <v/>
      </c>
      <c r="L603" s="9" t="str">
        <f>IF(J603="","",VLOOKUP(J603,'Liste des clients'!$A$2:$C$48,2,FALSE))</f>
        <v/>
      </c>
    </row>
    <row r="604" spans="11:12">
      <c r="K604" s="9" t="str">
        <f t="shared" si="26"/>
        <v/>
      </c>
      <c r="L604" s="9" t="str">
        <f>IF(J604="","",VLOOKUP(J604,'Liste des clients'!$A$2:$C$48,2,FALSE))</f>
        <v/>
      </c>
    </row>
    <row r="605" spans="11:12">
      <c r="K605" s="9" t="str">
        <f t="shared" si="26"/>
        <v/>
      </c>
      <c r="L605" s="9" t="str">
        <f>IF(J605="","",VLOOKUP(J605,'Liste des clients'!$A$2:$C$48,2,FALSE))</f>
        <v/>
      </c>
    </row>
    <row r="606" spans="11:12">
      <c r="K606" s="9" t="str">
        <f t="shared" si="26"/>
        <v/>
      </c>
      <c r="L606" s="9" t="str">
        <f>IF(J606="","",VLOOKUP(J606,'Liste des clients'!$A$2:$C$48,2,FALSE))</f>
        <v/>
      </c>
    </row>
    <row r="607" spans="11:12">
      <c r="K607" s="9" t="str">
        <f t="shared" si="26"/>
        <v/>
      </c>
      <c r="L607" s="9" t="str">
        <f>IF(J607="","",VLOOKUP(J607,'Liste des clients'!$A$2:$C$48,2,FALSE))</f>
        <v/>
      </c>
    </row>
    <row r="608" spans="11:12">
      <c r="K608" s="9" t="str">
        <f t="shared" si="26"/>
        <v/>
      </c>
      <c r="L608" s="9" t="str">
        <f>IF(J608="","",VLOOKUP(J608,'Liste des clients'!$A$2:$C$48,2,FALSE))</f>
        <v/>
      </c>
    </row>
    <row r="609" spans="11:12">
      <c r="K609" s="9" t="str">
        <f t="shared" si="26"/>
        <v/>
      </c>
      <c r="L609" s="9" t="str">
        <f>IF(J609="","",VLOOKUP(J609,'Liste des clients'!$A$2:$C$48,2,FALSE))</f>
        <v/>
      </c>
    </row>
    <row r="610" spans="11:12">
      <c r="K610" s="9" t="str">
        <f t="shared" si="26"/>
        <v/>
      </c>
      <c r="L610" s="9" t="str">
        <f>IF(J610="","",VLOOKUP(J610,'Liste des clients'!$A$2:$C$48,2,FALSE))</f>
        <v/>
      </c>
    </row>
    <row r="611" spans="11:12">
      <c r="K611" s="9" t="str">
        <f t="shared" si="26"/>
        <v/>
      </c>
      <c r="L611" s="9" t="str">
        <f>IF(J611="","",VLOOKUP(J611,'Liste des clients'!$A$2:$C$48,2,FALSE))</f>
        <v/>
      </c>
    </row>
    <row r="612" spans="11:12">
      <c r="K612" s="9" t="str">
        <f t="shared" si="26"/>
        <v/>
      </c>
      <c r="L612" s="9" t="str">
        <f>IF(J612="","",VLOOKUP(J612,'Liste des clients'!$A$2:$C$48,2,FALSE))</f>
        <v/>
      </c>
    </row>
    <row r="613" spans="11:12">
      <c r="K613" s="9" t="str">
        <f t="shared" si="26"/>
        <v/>
      </c>
      <c r="L613" s="9" t="str">
        <f>IF(J613="","",VLOOKUP(J613,'Liste des clients'!$A$2:$C$48,2,FALSE))</f>
        <v/>
      </c>
    </row>
    <row r="614" spans="11:12">
      <c r="K614" s="9" t="str">
        <f t="shared" si="26"/>
        <v/>
      </c>
    </row>
    <row r="615" spans="11:12">
      <c r="K615" s="9" t="str">
        <f t="shared" si="26"/>
        <v/>
      </c>
    </row>
    <row r="616" spans="11:12">
      <c r="K616" s="9" t="str">
        <f t="shared" si="26"/>
        <v/>
      </c>
    </row>
  </sheetData>
  <conditionalFormatting sqref="D1:D1048576">
    <cfRule type="timePeriod" dxfId="0" priority="1" timePeriod="today">
      <formula>FLOOR(D1,1)=TODAY()</formula>
    </cfRule>
  </conditionalFormatting>
  <dataValidations count="3">
    <dataValidation type="list" allowBlank="1" showInputMessage="1" showErrorMessage="1" sqref="E2:E18">
      <formula1>listecamions</formula1>
    </dataValidation>
    <dataValidation type="list" allowBlank="1" showInputMessage="1" showErrorMessage="1" sqref="H2:H566">
      <formula1>typemarchandise</formula1>
    </dataValidation>
    <dataValidation type="list" allowBlank="1" showInputMessage="1" showErrorMessage="1" sqref="J2:J611 I2:I431">
      <formula1>Nomclients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N48"/>
  <sheetViews>
    <sheetView workbookViewId="0">
      <selection activeCell="A3" sqref="A3:B48"/>
    </sheetView>
  </sheetViews>
  <sheetFormatPr defaultRowHeight="14.4"/>
  <cols>
    <col min="1" max="1" width="14.88671875" style="16" customWidth="1"/>
    <col min="2" max="2" width="19.109375" style="8" bestFit="1" customWidth="1"/>
    <col min="4" max="5" width="8.88671875" style="8"/>
    <col min="7" max="9" width="8.88671875" style="8"/>
    <col min="13" max="13" width="11" customWidth="1"/>
  </cols>
  <sheetData>
    <row r="1" spans="1:14">
      <c r="A1" s="101" t="s">
        <v>58</v>
      </c>
      <c r="B1" s="101" t="s">
        <v>67</v>
      </c>
      <c r="C1" s="98" t="s">
        <v>70</v>
      </c>
      <c r="D1" s="98"/>
      <c r="E1" s="98"/>
      <c r="F1" s="99" t="s">
        <v>71</v>
      </c>
      <c r="G1" s="99"/>
      <c r="H1" s="99"/>
      <c r="I1" s="100" t="s">
        <v>72</v>
      </c>
      <c r="J1" s="100"/>
      <c r="K1" s="100"/>
    </row>
    <row r="2" spans="1:14">
      <c r="A2" s="102"/>
      <c r="B2" s="103"/>
      <c r="C2" s="55" t="s">
        <v>73</v>
      </c>
      <c r="D2" s="55" t="s">
        <v>66</v>
      </c>
      <c r="E2" s="55" t="s">
        <v>74</v>
      </c>
      <c r="F2" s="56" t="str">
        <f>C2</f>
        <v>Prix H.T</v>
      </c>
      <c r="G2" s="56" t="str">
        <f t="shared" ref="G2:H2" si="0">D2</f>
        <v>TVA</v>
      </c>
      <c r="H2" s="56" t="str">
        <f t="shared" si="0"/>
        <v>TTC</v>
      </c>
      <c r="I2" s="57" t="str">
        <f>C2</f>
        <v>Prix H.T</v>
      </c>
      <c r="J2" s="57" t="str">
        <f t="shared" ref="J2:K2" si="1">D2</f>
        <v>TVA</v>
      </c>
      <c r="K2" s="57" t="str">
        <f t="shared" si="1"/>
        <v>TTC</v>
      </c>
      <c r="M2" s="10" t="s">
        <v>65</v>
      </c>
      <c r="N2" s="7">
        <v>0.14000000000000001</v>
      </c>
    </row>
    <row r="3" spans="1:14">
      <c r="A3" s="24" t="s">
        <v>39</v>
      </c>
      <c r="B3" s="22">
        <v>1022</v>
      </c>
      <c r="C3" s="49">
        <v>4281</v>
      </c>
      <c r="D3" s="49">
        <f>C3*$N$2</f>
        <v>599.34</v>
      </c>
      <c r="E3" s="49">
        <f>C3+D3</f>
        <v>4880.34</v>
      </c>
      <c r="F3" s="51">
        <v>4400</v>
      </c>
      <c r="G3" s="51">
        <f>F3*$N$2</f>
        <v>616.00000000000011</v>
      </c>
      <c r="H3" s="51">
        <f>F3+G3</f>
        <v>5016</v>
      </c>
      <c r="I3" s="54">
        <v>5603</v>
      </c>
      <c r="J3" s="54">
        <f>I3*$N$2</f>
        <v>784.42000000000007</v>
      </c>
      <c r="K3" s="54">
        <f>I3+J3</f>
        <v>6387.42</v>
      </c>
    </row>
    <row r="4" spans="1:14">
      <c r="A4" s="25" t="s">
        <v>106</v>
      </c>
      <c r="B4" s="19">
        <v>0</v>
      </c>
      <c r="C4" s="49">
        <v>0</v>
      </c>
      <c r="D4" s="49">
        <f t="shared" ref="D4:D47" si="2">C4*$N$2</f>
        <v>0</v>
      </c>
      <c r="E4" s="49">
        <f t="shared" ref="E4:E48" si="3">C4+D4</f>
        <v>0</v>
      </c>
      <c r="F4" s="52">
        <v>0</v>
      </c>
      <c r="G4" s="51">
        <f t="shared" ref="G4:G48" si="4">F4*$N$2</f>
        <v>0</v>
      </c>
      <c r="H4" s="51">
        <f t="shared" ref="H4:H18" si="5">F4+G4</f>
        <v>0</v>
      </c>
      <c r="I4" s="54">
        <v>0</v>
      </c>
      <c r="J4" s="54">
        <f t="shared" ref="J4:J48" si="6">I4*$N$2</f>
        <v>0</v>
      </c>
      <c r="K4" s="54">
        <f t="shared" ref="K4:K48" si="7">I4+J4</f>
        <v>0</v>
      </c>
    </row>
    <row r="5" spans="1:14">
      <c r="A5" s="25" t="s">
        <v>99</v>
      </c>
      <c r="B5" s="19">
        <v>90</v>
      </c>
      <c r="C5" s="49">
        <v>730</v>
      </c>
      <c r="D5" s="49">
        <f t="shared" si="2"/>
        <v>102.2</v>
      </c>
      <c r="E5" s="49">
        <f t="shared" si="3"/>
        <v>832.2</v>
      </c>
      <c r="F5" s="52">
        <v>1000</v>
      </c>
      <c r="G5" s="51">
        <f t="shared" si="4"/>
        <v>140</v>
      </c>
      <c r="H5" s="51">
        <f t="shared" si="5"/>
        <v>1140</v>
      </c>
      <c r="I5" s="54">
        <v>1250</v>
      </c>
      <c r="J5" s="54">
        <f t="shared" si="6"/>
        <v>175.00000000000003</v>
      </c>
      <c r="K5" s="54">
        <f t="shared" si="7"/>
        <v>1425</v>
      </c>
    </row>
    <row r="6" spans="1:14">
      <c r="A6" s="25" t="s">
        <v>98</v>
      </c>
      <c r="B6" s="19">
        <v>90</v>
      </c>
      <c r="C6" s="49">
        <v>730</v>
      </c>
      <c r="D6" s="49">
        <f t="shared" si="2"/>
        <v>102.2</v>
      </c>
      <c r="E6" s="49">
        <f t="shared" si="3"/>
        <v>832.2</v>
      </c>
      <c r="F6" s="52">
        <v>1000</v>
      </c>
      <c r="G6" s="51">
        <f t="shared" si="4"/>
        <v>140</v>
      </c>
      <c r="H6" s="51">
        <f t="shared" si="5"/>
        <v>1140</v>
      </c>
      <c r="I6" s="54">
        <v>1250</v>
      </c>
      <c r="J6" s="54">
        <f t="shared" si="6"/>
        <v>175.00000000000003</v>
      </c>
      <c r="K6" s="54">
        <f t="shared" si="7"/>
        <v>1425</v>
      </c>
    </row>
    <row r="7" spans="1:14">
      <c r="A7" s="24" t="s">
        <v>56</v>
      </c>
      <c r="B7" s="19">
        <v>1072</v>
      </c>
      <c r="C7" s="49">
        <v>5200</v>
      </c>
      <c r="D7" s="49">
        <f t="shared" si="2"/>
        <v>728.00000000000011</v>
      </c>
      <c r="E7" s="49">
        <f t="shared" si="3"/>
        <v>5928</v>
      </c>
      <c r="F7" s="51">
        <v>4605</v>
      </c>
      <c r="G7" s="51">
        <f t="shared" si="4"/>
        <v>644.70000000000005</v>
      </c>
      <c r="H7" s="51">
        <f t="shared" si="5"/>
        <v>5249.7</v>
      </c>
      <c r="I7" s="54">
        <v>5780</v>
      </c>
      <c r="J7" s="54">
        <f t="shared" si="6"/>
        <v>809.2</v>
      </c>
      <c r="K7" s="54">
        <f t="shared" si="7"/>
        <v>6589.2</v>
      </c>
    </row>
    <row r="8" spans="1:14" s="8" customFormat="1">
      <c r="A8" s="24" t="s">
        <v>57</v>
      </c>
      <c r="B8" s="19">
        <v>550</v>
      </c>
      <c r="C8" s="49">
        <v>3600</v>
      </c>
      <c r="D8" s="49">
        <f t="shared" si="2"/>
        <v>504.00000000000006</v>
      </c>
      <c r="E8" s="49">
        <f t="shared" si="3"/>
        <v>4104</v>
      </c>
      <c r="F8" s="51">
        <v>2940</v>
      </c>
      <c r="G8" s="51">
        <f t="shared" si="4"/>
        <v>411.6</v>
      </c>
      <c r="H8" s="51">
        <f t="shared" si="5"/>
        <v>3351.6</v>
      </c>
      <c r="I8" s="54">
        <v>3826</v>
      </c>
      <c r="J8" s="54">
        <f t="shared" si="6"/>
        <v>535.6400000000001</v>
      </c>
      <c r="K8" s="54">
        <f t="shared" si="7"/>
        <v>4361.6400000000003</v>
      </c>
    </row>
    <row r="9" spans="1:14" s="8" customFormat="1">
      <c r="A9" s="24" t="s">
        <v>40</v>
      </c>
      <c r="B9" s="19">
        <v>200</v>
      </c>
      <c r="C9" s="49">
        <v>1100</v>
      </c>
      <c r="D9" s="49">
        <f t="shared" si="2"/>
        <v>154.00000000000003</v>
      </c>
      <c r="E9" s="49">
        <f t="shared" si="3"/>
        <v>1254</v>
      </c>
      <c r="F9" s="51">
        <v>1130</v>
      </c>
      <c r="G9" s="51">
        <f t="shared" si="4"/>
        <v>158.20000000000002</v>
      </c>
      <c r="H9" s="51">
        <f t="shared" si="5"/>
        <v>1288.2</v>
      </c>
      <c r="I9" s="54">
        <v>1538</v>
      </c>
      <c r="J9" s="54">
        <f t="shared" si="6"/>
        <v>215.32000000000002</v>
      </c>
      <c r="K9" s="54">
        <f t="shared" si="7"/>
        <v>1753.32</v>
      </c>
    </row>
    <row r="10" spans="1:14">
      <c r="A10" s="25" t="s">
        <v>4</v>
      </c>
      <c r="B10" s="19">
        <v>90</v>
      </c>
      <c r="C10" s="49">
        <v>730</v>
      </c>
      <c r="D10" s="49">
        <f t="shared" si="2"/>
        <v>102.2</v>
      </c>
      <c r="E10" s="49">
        <f t="shared" si="3"/>
        <v>832.2</v>
      </c>
      <c r="F10" s="52">
        <v>1000</v>
      </c>
      <c r="G10" s="51">
        <f t="shared" si="4"/>
        <v>140</v>
      </c>
      <c r="H10" s="51">
        <f t="shared" si="5"/>
        <v>1140</v>
      </c>
      <c r="I10" s="54">
        <v>1250</v>
      </c>
      <c r="J10" s="54">
        <f t="shared" si="6"/>
        <v>175.00000000000003</v>
      </c>
      <c r="K10" s="54">
        <f t="shared" si="7"/>
        <v>1425</v>
      </c>
    </row>
    <row r="11" spans="1:14">
      <c r="A11" s="24" t="s">
        <v>64</v>
      </c>
      <c r="B11" s="19">
        <v>150</v>
      </c>
      <c r="C11" s="49">
        <v>1000</v>
      </c>
      <c r="D11" s="49">
        <f t="shared" si="2"/>
        <v>140</v>
      </c>
      <c r="E11" s="49">
        <f t="shared" si="3"/>
        <v>1140</v>
      </c>
      <c r="F11" s="51">
        <v>1300</v>
      </c>
      <c r="G11" s="51">
        <f t="shared" si="4"/>
        <v>182.00000000000003</v>
      </c>
      <c r="H11" s="51">
        <f t="shared" si="5"/>
        <v>1482</v>
      </c>
      <c r="I11" s="54">
        <v>1565.79</v>
      </c>
      <c r="J11" s="54">
        <f t="shared" si="6"/>
        <v>219.21060000000003</v>
      </c>
      <c r="K11" s="54">
        <f t="shared" si="7"/>
        <v>1785.0006000000001</v>
      </c>
    </row>
    <row r="12" spans="1:14">
      <c r="A12" s="26" t="s">
        <v>3</v>
      </c>
      <c r="B12" s="19">
        <v>90</v>
      </c>
      <c r="C12" s="49">
        <v>730</v>
      </c>
      <c r="D12" s="49">
        <f t="shared" si="2"/>
        <v>102.2</v>
      </c>
      <c r="E12" s="49">
        <f t="shared" si="3"/>
        <v>832.2</v>
      </c>
      <c r="F12" s="51">
        <v>1000</v>
      </c>
      <c r="G12" s="51">
        <f t="shared" si="4"/>
        <v>140</v>
      </c>
      <c r="H12" s="51">
        <f t="shared" si="5"/>
        <v>1140</v>
      </c>
      <c r="I12" s="54">
        <v>1250</v>
      </c>
      <c r="J12" s="54">
        <f t="shared" si="6"/>
        <v>175.00000000000003</v>
      </c>
      <c r="K12" s="54">
        <f t="shared" si="7"/>
        <v>1425</v>
      </c>
    </row>
    <row r="13" spans="1:14">
      <c r="A13" s="26" t="s">
        <v>49</v>
      </c>
      <c r="B13" s="19">
        <v>95</v>
      </c>
      <c r="C13" s="49" t="s">
        <v>79</v>
      </c>
      <c r="D13" s="49" t="s">
        <v>79</v>
      </c>
      <c r="E13" s="49" t="s">
        <v>79</v>
      </c>
      <c r="F13" s="51" t="s">
        <v>79</v>
      </c>
      <c r="G13" s="51" t="s">
        <v>79</v>
      </c>
      <c r="H13" s="51" t="s">
        <v>79</v>
      </c>
      <c r="I13" s="54">
        <v>1100</v>
      </c>
      <c r="J13" s="54">
        <f t="shared" si="6"/>
        <v>154.00000000000003</v>
      </c>
      <c r="K13" s="54">
        <f t="shared" si="7"/>
        <v>1254</v>
      </c>
    </row>
    <row r="14" spans="1:14">
      <c r="A14" s="24" t="s">
        <v>41</v>
      </c>
      <c r="B14" s="19">
        <v>660</v>
      </c>
      <c r="C14" s="49">
        <v>3000</v>
      </c>
      <c r="D14" s="49">
        <f t="shared" si="2"/>
        <v>420.00000000000006</v>
      </c>
      <c r="E14" s="49">
        <f t="shared" si="3"/>
        <v>3420</v>
      </c>
      <c r="F14" s="51">
        <v>3200</v>
      </c>
      <c r="G14" s="51">
        <f t="shared" si="4"/>
        <v>448.00000000000006</v>
      </c>
      <c r="H14" s="51">
        <f t="shared" si="5"/>
        <v>3648</v>
      </c>
      <c r="I14" s="54">
        <v>3400</v>
      </c>
      <c r="J14" s="54">
        <f t="shared" si="6"/>
        <v>476.00000000000006</v>
      </c>
      <c r="K14" s="54">
        <f t="shared" si="7"/>
        <v>3876</v>
      </c>
    </row>
    <row r="15" spans="1:14">
      <c r="A15" s="26" t="s">
        <v>51</v>
      </c>
      <c r="B15" s="19">
        <v>225</v>
      </c>
      <c r="C15" s="49">
        <v>1500</v>
      </c>
      <c r="D15" s="49">
        <f t="shared" si="2"/>
        <v>210.00000000000003</v>
      </c>
      <c r="E15" s="49">
        <f t="shared" si="3"/>
        <v>1710</v>
      </c>
      <c r="F15" s="51">
        <v>1660</v>
      </c>
      <c r="G15" s="51">
        <f t="shared" si="4"/>
        <v>232.40000000000003</v>
      </c>
      <c r="H15" s="51">
        <f t="shared" si="5"/>
        <v>1892.4</v>
      </c>
      <c r="I15" s="54">
        <v>1934</v>
      </c>
      <c r="J15" s="54">
        <f t="shared" si="6"/>
        <v>270.76000000000005</v>
      </c>
      <c r="K15" s="54">
        <f t="shared" si="7"/>
        <v>2204.7600000000002</v>
      </c>
    </row>
    <row r="16" spans="1:14">
      <c r="A16" s="24" t="s">
        <v>59</v>
      </c>
      <c r="B16" s="19">
        <v>1090</v>
      </c>
      <c r="C16" s="49">
        <v>5300</v>
      </c>
      <c r="D16" s="49">
        <f t="shared" si="2"/>
        <v>742.00000000000011</v>
      </c>
      <c r="E16" s="49">
        <f t="shared" si="3"/>
        <v>6042</v>
      </c>
      <c r="F16" s="51">
        <v>4600</v>
      </c>
      <c r="G16" s="51">
        <f t="shared" si="4"/>
        <v>644.00000000000011</v>
      </c>
      <c r="H16" s="51">
        <f t="shared" si="5"/>
        <v>5244</v>
      </c>
      <c r="I16" s="54">
        <v>5820</v>
      </c>
      <c r="J16" s="54">
        <f t="shared" si="6"/>
        <v>814.80000000000007</v>
      </c>
      <c r="K16" s="54">
        <f t="shared" si="7"/>
        <v>6634.8</v>
      </c>
    </row>
    <row r="17" spans="1:11">
      <c r="A17" s="24" t="s">
        <v>60</v>
      </c>
      <c r="B17" s="19">
        <v>702</v>
      </c>
      <c r="C17" s="49">
        <v>3300</v>
      </c>
      <c r="D17" s="49">
        <f t="shared" si="2"/>
        <v>462.00000000000006</v>
      </c>
      <c r="E17" s="49">
        <f t="shared" si="3"/>
        <v>3762</v>
      </c>
      <c r="F17" s="51">
        <v>3400</v>
      </c>
      <c r="G17" s="51">
        <f t="shared" si="4"/>
        <v>476.00000000000006</v>
      </c>
      <c r="H17" s="51">
        <f t="shared" si="5"/>
        <v>3876</v>
      </c>
      <c r="I17" s="54">
        <v>4414</v>
      </c>
      <c r="J17" s="54">
        <f t="shared" si="6"/>
        <v>617.96</v>
      </c>
      <c r="K17" s="54">
        <f t="shared" si="7"/>
        <v>5031.96</v>
      </c>
    </row>
    <row r="18" spans="1:11">
      <c r="A18" s="26" t="s">
        <v>53</v>
      </c>
      <c r="B18" s="19">
        <v>650</v>
      </c>
      <c r="C18" s="49">
        <v>2800</v>
      </c>
      <c r="D18" s="49">
        <f t="shared" si="2"/>
        <v>392.00000000000006</v>
      </c>
      <c r="E18" s="49">
        <f t="shared" si="3"/>
        <v>3192</v>
      </c>
      <c r="F18" s="51">
        <v>3125</v>
      </c>
      <c r="G18" s="51">
        <f t="shared" si="4"/>
        <v>437.50000000000006</v>
      </c>
      <c r="H18" s="51">
        <f t="shared" si="5"/>
        <v>3562.5</v>
      </c>
      <c r="I18" s="54">
        <v>3570</v>
      </c>
      <c r="J18" s="54">
        <f t="shared" si="6"/>
        <v>499.80000000000007</v>
      </c>
      <c r="K18" s="54">
        <f t="shared" si="7"/>
        <v>4069.8</v>
      </c>
    </row>
    <row r="19" spans="1:11">
      <c r="A19" s="25" t="s">
        <v>111</v>
      </c>
      <c r="B19" s="19">
        <v>90</v>
      </c>
      <c r="C19" s="49">
        <v>730</v>
      </c>
      <c r="D19" s="49">
        <f t="shared" si="2"/>
        <v>102.2</v>
      </c>
      <c r="E19" s="49">
        <f t="shared" si="3"/>
        <v>832.2</v>
      </c>
      <c r="F19" s="52">
        <v>1000</v>
      </c>
      <c r="G19" s="51">
        <f t="shared" si="4"/>
        <v>140</v>
      </c>
      <c r="H19" s="51">
        <f t="shared" ref="H19:H23" si="8">F19+G19</f>
        <v>1140</v>
      </c>
      <c r="I19" s="54">
        <v>1250</v>
      </c>
      <c r="J19" s="54">
        <f t="shared" si="6"/>
        <v>175.00000000000003</v>
      </c>
      <c r="K19" s="54">
        <f t="shared" si="7"/>
        <v>1425</v>
      </c>
    </row>
    <row r="20" spans="1:11">
      <c r="A20" s="25" t="s">
        <v>114</v>
      </c>
      <c r="B20" s="19">
        <v>90</v>
      </c>
      <c r="C20" s="49">
        <v>730</v>
      </c>
      <c r="D20" s="49">
        <f t="shared" si="2"/>
        <v>102.2</v>
      </c>
      <c r="E20" s="49">
        <f t="shared" si="3"/>
        <v>832.2</v>
      </c>
      <c r="F20" s="52">
        <v>1000</v>
      </c>
      <c r="G20" s="51">
        <f t="shared" si="4"/>
        <v>140</v>
      </c>
      <c r="H20" s="51">
        <f t="shared" si="8"/>
        <v>1140</v>
      </c>
      <c r="I20" s="54">
        <v>1250</v>
      </c>
      <c r="J20" s="54">
        <f t="shared" si="6"/>
        <v>175.00000000000003</v>
      </c>
      <c r="K20" s="54">
        <f t="shared" si="7"/>
        <v>1425</v>
      </c>
    </row>
    <row r="21" spans="1:11">
      <c r="A21" s="25" t="s">
        <v>120</v>
      </c>
      <c r="B21" s="19">
        <v>500</v>
      </c>
      <c r="C21" s="49">
        <v>2300</v>
      </c>
      <c r="D21" s="49">
        <f t="shared" si="2"/>
        <v>322.00000000000006</v>
      </c>
      <c r="E21" s="49">
        <f t="shared" si="3"/>
        <v>2622</v>
      </c>
      <c r="F21" s="52">
        <v>2681</v>
      </c>
      <c r="G21" s="51">
        <f t="shared" si="4"/>
        <v>375.34000000000003</v>
      </c>
      <c r="H21" s="51">
        <f t="shared" si="8"/>
        <v>3056.34</v>
      </c>
      <c r="I21" s="54">
        <v>3540</v>
      </c>
      <c r="J21" s="54">
        <f t="shared" si="6"/>
        <v>495.6</v>
      </c>
      <c r="K21" s="54">
        <f t="shared" si="7"/>
        <v>4035.6</v>
      </c>
    </row>
    <row r="22" spans="1:11">
      <c r="A22" s="26" t="s">
        <v>52</v>
      </c>
      <c r="B22" s="19">
        <v>330</v>
      </c>
      <c r="C22" s="49">
        <v>1700</v>
      </c>
      <c r="D22" s="49">
        <f t="shared" si="2"/>
        <v>238.00000000000003</v>
      </c>
      <c r="E22" s="49">
        <f t="shared" si="3"/>
        <v>1938</v>
      </c>
      <c r="F22" s="51">
        <v>2010</v>
      </c>
      <c r="G22" s="51">
        <f t="shared" si="4"/>
        <v>281.40000000000003</v>
      </c>
      <c r="H22" s="51">
        <f t="shared" si="8"/>
        <v>2291.4</v>
      </c>
      <c r="I22" s="54">
        <v>2625.44</v>
      </c>
      <c r="J22" s="54">
        <f t="shared" si="6"/>
        <v>367.56160000000006</v>
      </c>
      <c r="K22" s="54">
        <f t="shared" si="7"/>
        <v>2993.0016000000001</v>
      </c>
    </row>
    <row r="23" spans="1:11">
      <c r="A23" s="24" t="s">
        <v>61</v>
      </c>
      <c r="B23" s="19">
        <v>240</v>
      </c>
      <c r="C23" s="49">
        <v>1700</v>
      </c>
      <c r="D23" s="49">
        <f t="shared" si="2"/>
        <v>238.00000000000003</v>
      </c>
      <c r="E23" s="49">
        <f t="shared" si="3"/>
        <v>1938</v>
      </c>
      <c r="F23" s="51">
        <v>1830</v>
      </c>
      <c r="G23" s="51">
        <f t="shared" si="4"/>
        <v>256.20000000000005</v>
      </c>
      <c r="H23" s="51">
        <f t="shared" si="8"/>
        <v>2086.1999999999998</v>
      </c>
      <c r="I23" s="54">
        <v>2550</v>
      </c>
      <c r="J23" s="54">
        <f t="shared" si="6"/>
        <v>357.00000000000006</v>
      </c>
      <c r="K23" s="54">
        <f t="shared" si="7"/>
        <v>2907</v>
      </c>
    </row>
    <row r="24" spans="1:11">
      <c r="A24" s="24" t="s">
        <v>62</v>
      </c>
      <c r="B24" s="19">
        <v>2320</v>
      </c>
      <c r="C24" s="49">
        <v>9400</v>
      </c>
      <c r="D24" s="49">
        <f t="shared" si="2"/>
        <v>1316.0000000000002</v>
      </c>
      <c r="E24" s="49">
        <f t="shared" si="3"/>
        <v>10716</v>
      </c>
      <c r="F24" s="51">
        <v>9300</v>
      </c>
      <c r="G24" s="51">
        <f t="shared" si="4"/>
        <v>1302.0000000000002</v>
      </c>
      <c r="H24" s="51">
        <f>F24+G24</f>
        <v>10602</v>
      </c>
      <c r="I24" s="54">
        <v>11800</v>
      </c>
      <c r="J24" s="54">
        <f t="shared" si="6"/>
        <v>1652.0000000000002</v>
      </c>
      <c r="K24" s="54">
        <f t="shared" si="7"/>
        <v>13452</v>
      </c>
    </row>
    <row r="25" spans="1:11">
      <c r="A25" s="25" t="s">
        <v>105</v>
      </c>
      <c r="B25" s="19">
        <v>90</v>
      </c>
      <c r="C25" s="49">
        <v>730</v>
      </c>
      <c r="D25" s="49">
        <f t="shared" si="2"/>
        <v>102.2</v>
      </c>
      <c r="E25" s="49">
        <f t="shared" si="3"/>
        <v>832.2</v>
      </c>
      <c r="F25" s="52">
        <v>1000</v>
      </c>
      <c r="G25" s="51">
        <f t="shared" si="4"/>
        <v>140</v>
      </c>
      <c r="H25" s="51">
        <f t="shared" ref="H25:H31" si="9">F25+G25</f>
        <v>1140</v>
      </c>
      <c r="I25" s="54">
        <v>1250</v>
      </c>
      <c r="J25" s="54">
        <f t="shared" si="6"/>
        <v>175.00000000000003</v>
      </c>
      <c r="K25" s="54">
        <f t="shared" si="7"/>
        <v>1425</v>
      </c>
    </row>
    <row r="26" spans="1:11">
      <c r="A26" s="25" t="s">
        <v>119</v>
      </c>
      <c r="B26" s="19">
        <v>90</v>
      </c>
      <c r="C26" s="49">
        <v>730</v>
      </c>
      <c r="D26" s="49">
        <f t="shared" si="2"/>
        <v>102.2</v>
      </c>
      <c r="E26" s="49">
        <f t="shared" si="3"/>
        <v>832.2</v>
      </c>
      <c r="F26" s="52">
        <v>1000</v>
      </c>
      <c r="G26" s="51">
        <f t="shared" si="4"/>
        <v>140</v>
      </c>
      <c r="H26" s="51">
        <f t="shared" si="9"/>
        <v>1140</v>
      </c>
      <c r="I26" s="54">
        <v>1250</v>
      </c>
      <c r="J26" s="54">
        <f t="shared" si="6"/>
        <v>175.00000000000003</v>
      </c>
      <c r="K26" s="54">
        <f t="shared" si="7"/>
        <v>1425</v>
      </c>
    </row>
    <row r="27" spans="1:11">
      <c r="A27" s="26" t="s">
        <v>63</v>
      </c>
      <c r="B27" s="19">
        <v>500</v>
      </c>
      <c r="C27" s="49">
        <v>2300</v>
      </c>
      <c r="D27" s="49">
        <f t="shared" si="2"/>
        <v>322.00000000000006</v>
      </c>
      <c r="E27" s="49">
        <f t="shared" si="3"/>
        <v>2622</v>
      </c>
      <c r="F27" s="51">
        <v>2681</v>
      </c>
      <c r="G27" s="51">
        <f t="shared" si="4"/>
        <v>375.34000000000003</v>
      </c>
      <c r="H27" s="51">
        <f t="shared" si="9"/>
        <v>3056.34</v>
      </c>
      <c r="I27" s="54">
        <v>3540</v>
      </c>
      <c r="J27" s="54">
        <f t="shared" si="6"/>
        <v>495.6</v>
      </c>
      <c r="K27" s="54">
        <f t="shared" si="7"/>
        <v>4035.6</v>
      </c>
    </row>
    <row r="28" spans="1:11">
      <c r="A28" s="25" t="s">
        <v>96</v>
      </c>
      <c r="B28" s="19">
        <v>90</v>
      </c>
      <c r="C28" s="49">
        <v>730</v>
      </c>
      <c r="D28" s="49">
        <f t="shared" si="2"/>
        <v>102.2</v>
      </c>
      <c r="E28" s="49">
        <f t="shared" si="3"/>
        <v>832.2</v>
      </c>
      <c r="F28" s="52">
        <v>1000</v>
      </c>
      <c r="G28" s="51">
        <f t="shared" si="4"/>
        <v>140</v>
      </c>
      <c r="H28" s="51">
        <f t="shared" si="9"/>
        <v>1140</v>
      </c>
      <c r="I28" s="54">
        <v>1250</v>
      </c>
      <c r="J28" s="54">
        <f t="shared" si="6"/>
        <v>175.00000000000003</v>
      </c>
      <c r="K28" s="54">
        <f t="shared" si="7"/>
        <v>1425</v>
      </c>
    </row>
    <row r="29" spans="1:11">
      <c r="A29" s="24" t="s">
        <v>42</v>
      </c>
      <c r="B29" s="19">
        <v>458</v>
      </c>
      <c r="C29" s="49">
        <v>3200</v>
      </c>
      <c r="D29" s="49">
        <f t="shared" si="2"/>
        <v>448.00000000000006</v>
      </c>
      <c r="E29" s="49">
        <f t="shared" si="3"/>
        <v>3648</v>
      </c>
      <c r="F29" s="51">
        <v>2740</v>
      </c>
      <c r="G29" s="51">
        <f t="shared" si="4"/>
        <v>383.6</v>
      </c>
      <c r="H29" s="51">
        <f t="shared" si="9"/>
        <v>3123.6</v>
      </c>
      <c r="I29" s="54">
        <v>3360</v>
      </c>
      <c r="J29" s="54">
        <f t="shared" si="6"/>
        <v>470.40000000000003</v>
      </c>
      <c r="K29" s="54">
        <f t="shared" si="7"/>
        <v>3830.4</v>
      </c>
    </row>
    <row r="30" spans="1:11">
      <c r="A30" s="25" t="s">
        <v>117</v>
      </c>
      <c r="B30" s="19">
        <v>90</v>
      </c>
      <c r="C30" s="49">
        <v>730</v>
      </c>
      <c r="D30" s="49">
        <f t="shared" si="2"/>
        <v>102.2</v>
      </c>
      <c r="E30" s="49">
        <f t="shared" si="3"/>
        <v>832.2</v>
      </c>
      <c r="F30" s="52">
        <v>1000</v>
      </c>
      <c r="G30" s="51">
        <f t="shared" si="4"/>
        <v>140</v>
      </c>
      <c r="H30" s="51">
        <f t="shared" si="9"/>
        <v>1140</v>
      </c>
      <c r="I30" s="54">
        <v>1250</v>
      </c>
      <c r="J30" s="54">
        <f t="shared" si="6"/>
        <v>175.00000000000003</v>
      </c>
      <c r="K30" s="54">
        <f t="shared" si="7"/>
        <v>1425</v>
      </c>
    </row>
    <row r="31" spans="1:11">
      <c r="A31" s="26" t="s">
        <v>50</v>
      </c>
      <c r="B31" s="19">
        <v>90</v>
      </c>
      <c r="C31" s="49">
        <v>770</v>
      </c>
      <c r="D31" s="49">
        <f t="shared" si="2"/>
        <v>107.80000000000001</v>
      </c>
      <c r="E31" s="49">
        <f t="shared" si="3"/>
        <v>877.8</v>
      </c>
      <c r="F31" s="51">
        <v>1166</v>
      </c>
      <c r="G31" s="51">
        <f t="shared" si="4"/>
        <v>163.24</v>
      </c>
      <c r="H31" s="51">
        <f t="shared" si="9"/>
        <v>1329.24</v>
      </c>
      <c r="I31" s="54">
        <v>1470</v>
      </c>
      <c r="J31" s="54">
        <f t="shared" si="6"/>
        <v>205.8</v>
      </c>
      <c r="K31" s="54">
        <f t="shared" si="7"/>
        <v>1675.8</v>
      </c>
    </row>
    <row r="32" spans="1:11">
      <c r="A32" s="24" t="s">
        <v>43</v>
      </c>
      <c r="B32" s="19">
        <v>1256</v>
      </c>
      <c r="C32" s="49">
        <v>6200</v>
      </c>
      <c r="D32" s="49">
        <f t="shared" si="2"/>
        <v>868.00000000000011</v>
      </c>
      <c r="E32" s="49">
        <f t="shared" si="3"/>
        <v>7068</v>
      </c>
      <c r="F32" s="51">
        <v>6000</v>
      </c>
      <c r="G32" s="51">
        <f t="shared" si="4"/>
        <v>840.00000000000011</v>
      </c>
      <c r="H32" s="51">
        <f>F32+G32</f>
        <v>6840</v>
      </c>
      <c r="I32" s="54">
        <v>7100</v>
      </c>
      <c r="J32" s="54">
        <f t="shared" si="6"/>
        <v>994.00000000000011</v>
      </c>
      <c r="K32" s="54">
        <f t="shared" si="7"/>
        <v>8094</v>
      </c>
    </row>
    <row r="33" spans="1:11">
      <c r="A33" s="24" t="s">
        <v>44</v>
      </c>
      <c r="B33" s="19">
        <v>884</v>
      </c>
      <c r="C33" s="49">
        <v>4600</v>
      </c>
      <c r="D33" s="49">
        <f t="shared" si="2"/>
        <v>644.00000000000011</v>
      </c>
      <c r="E33" s="49">
        <f t="shared" si="3"/>
        <v>5244</v>
      </c>
      <c r="F33" s="51">
        <v>4000</v>
      </c>
      <c r="G33" s="51">
        <f t="shared" si="4"/>
        <v>560</v>
      </c>
      <c r="H33" s="51">
        <f>F33+G33</f>
        <v>4560</v>
      </c>
      <c r="I33" s="54">
        <v>5091</v>
      </c>
      <c r="J33" s="54">
        <f t="shared" si="6"/>
        <v>712.74000000000012</v>
      </c>
      <c r="K33" s="54">
        <f t="shared" si="7"/>
        <v>5803.74</v>
      </c>
    </row>
    <row r="34" spans="1:11">
      <c r="A34" s="26" t="s">
        <v>55</v>
      </c>
      <c r="B34" s="19">
        <v>1300</v>
      </c>
      <c r="C34" s="49">
        <v>5900</v>
      </c>
      <c r="D34" s="49">
        <f t="shared" si="2"/>
        <v>826.00000000000011</v>
      </c>
      <c r="E34" s="49">
        <f t="shared" si="3"/>
        <v>6726</v>
      </c>
      <c r="F34" s="51">
        <v>7800</v>
      </c>
      <c r="G34" s="51">
        <f t="shared" si="4"/>
        <v>1092</v>
      </c>
      <c r="H34" s="51">
        <f>F34+G34</f>
        <v>8892</v>
      </c>
      <c r="I34" s="54">
        <v>8082</v>
      </c>
      <c r="J34" s="54">
        <f t="shared" si="6"/>
        <v>1131.48</v>
      </c>
      <c r="K34" s="54">
        <f t="shared" si="7"/>
        <v>9213.48</v>
      </c>
    </row>
    <row r="35" spans="1:11">
      <c r="A35" s="25" t="s">
        <v>121</v>
      </c>
      <c r="B35" s="19">
        <v>90</v>
      </c>
      <c r="C35" s="49">
        <v>770</v>
      </c>
      <c r="D35" s="49">
        <f t="shared" si="2"/>
        <v>107.80000000000001</v>
      </c>
      <c r="E35" s="49">
        <f t="shared" si="3"/>
        <v>877.8</v>
      </c>
      <c r="F35" s="51">
        <v>1000</v>
      </c>
      <c r="G35" s="51">
        <f t="shared" si="4"/>
        <v>140</v>
      </c>
      <c r="H35" s="51">
        <f t="shared" ref="H35:H45" si="10">F35+G35</f>
        <v>1140</v>
      </c>
      <c r="I35" s="54">
        <v>1250</v>
      </c>
      <c r="J35" s="54">
        <f t="shared" si="6"/>
        <v>175.00000000000003</v>
      </c>
      <c r="K35" s="54">
        <f t="shared" si="7"/>
        <v>1425</v>
      </c>
    </row>
    <row r="36" spans="1:11">
      <c r="A36" s="26" t="s">
        <v>78</v>
      </c>
      <c r="B36" s="19">
        <v>200</v>
      </c>
      <c r="C36" s="49">
        <v>1100</v>
      </c>
      <c r="D36" s="49">
        <f t="shared" si="2"/>
        <v>154.00000000000003</v>
      </c>
      <c r="E36" s="49">
        <f t="shared" si="3"/>
        <v>1254</v>
      </c>
      <c r="F36" s="51">
        <v>1800</v>
      </c>
      <c r="G36" s="51">
        <f t="shared" si="4"/>
        <v>252.00000000000003</v>
      </c>
      <c r="H36" s="51">
        <f t="shared" si="10"/>
        <v>2052</v>
      </c>
      <c r="I36" s="54">
        <v>2300</v>
      </c>
      <c r="J36" s="54">
        <f t="shared" si="6"/>
        <v>322.00000000000006</v>
      </c>
      <c r="K36" s="54">
        <f t="shared" si="7"/>
        <v>2622</v>
      </c>
    </row>
    <row r="37" spans="1:11">
      <c r="A37" s="25" t="s">
        <v>110</v>
      </c>
      <c r="B37" s="17">
        <v>90</v>
      </c>
      <c r="C37" s="49">
        <v>770</v>
      </c>
      <c r="D37" s="49">
        <f t="shared" si="2"/>
        <v>107.80000000000001</v>
      </c>
      <c r="E37" s="49">
        <f t="shared" si="3"/>
        <v>877.8</v>
      </c>
      <c r="F37" s="51">
        <v>1166</v>
      </c>
      <c r="G37" s="51">
        <f t="shared" si="4"/>
        <v>163.24</v>
      </c>
      <c r="H37" s="51">
        <f t="shared" si="10"/>
        <v>1329.24</v>
      </c>
      <c r="I37" s="54">
        <v>1250</v>
      </c>
      <c r="J37" s="54">
        <f t="shared" si="6"/>
        <v>175.00000000000003</v>
      </c>
      <c r="K37" s="54">
        <f t="shared" si="7"/>
        <v>1425</v>
      </c>
    </row>
    <row r="38" spans="1:11">
      <c r="A38" s="25" t="s">
        <v>101</v>
      </c>
      <c r="B38" s="17">
        <v>90</v>
      </c>
      <c r="C38" s="49">
        <v>770</v>
      </c>
      <c r="D38" s="49">
        <f t="shared" si="2"/>
        <v>107.80000000000001</v>
      </c>
      <c r="E38" s="49">
        <f t="shared" si="3"/>
        <v>877.8</v>
      </c>
      <c r="F38" s="51">
        <v>1000</v>
      </c>
      <c r="G38" s="51">
        <f t="shared" si="4"/>
        <v>140</v>
      </c>
      <c r="H38" s="51">
        <f t="shared" si="10"/>
        <v>1140</v>
      </c>
      <c r="I38" s="54">
        <v>1250</v>
      </c>
      <c r="J38" s="54">
        <f t="shared" si="6"/>
        <v>175.00000000000003</v>
      </c>
      <c r="K38" s="54">
        <f t="shared" si="7"/>
        <v>1425</v>
      </c>
    </row>
    <row r="39" spans="1:11">
      <c r="A39" s="24" t="s">
        <v>45</v>
      </c>
      <c r="B39" s="19">
        <v>512</v>
      </c>
      <c r="C39" s="49">
        <v>3400</v>
      </c>
      <c r="D39" s="49">
        <f t="shared" si="2"/>
        <v>476.00000000000006</v>
      </c>
      <c r="E39" s="49">
        <f t="shared" si="3"/>
        <v>3876</v>
      </c>
      <c r="F39" s="51">
        <v>2700</v>
      </c>
      <c r="G39" s="51">
        <f t="shared" si="4"/>
        <v>378.00000000000006</v>
      </c>
      <c r="H39" s="51">
        <f t="shared" si="10"/>
        <v>3078</v>
      </c>
      <c r="I39" s="54">
        <v>3588</v>
      </c>
      <c r="J39" s="54">
        <f t="shared" si="6"/>
        <v>502.32000000000005</v>
      </c>
      <c r="K39" s="54">
        <f t="shared" si="7"/>
        <v>4090.32</v>
      </c>
    </row>
    <row r="40" spans="1:11" s="15" customFormat="1">
      <c r="A40" s="48" t="s">
        <v>155</v>
      </c>
      <c r="B40" s="23">
        <f>B36</f>
        <v>200</v>
      </c>
      <c r="C40" s="50">
        <v>1100</v>
      </c>
      <c r="D40" s="49">
        <f t="shared" si="2"/>
        <v>154.00000000000003</v>
      </c>
      <c r="E40" s="49">
        <f t="shared" si="3"/>
        <v>1254</v>
      </c>
      <c r="F40" s="53">
        <v>1800</v>
      </c>
      <c r="G40" s="51">
        <f t="shared" si="4"/>
        <v>252.00000000000003</v>
      </c>
      <c r="H40" s="51">
        <f t="shared" si="10"/>
        <v>2052</v>
      </c>
      <c r="I40" s="54">
        <v>2300</v>
      </c>
      <c r="J40" s="54">
        <f t="shared" si="6"/>
        <v>322.00000000000006</v>
      </c>
      <c r="K40" s="54">
        <f t="shared" si="7"/>
        <v>2622</v>
      </c>
    </row>
    <row r="41" spans="1:11">
      <c r="A41" s="25" t="s">
        <v>108</v>
      </c>
      <c r="B41" s="19">
        <v>0</v>
      </c>
      <c r="C41" s="49">
        <v>0</v>
      </c>
      <c r="D41" s="49">
        <f t="shared" si="2"/>
        <v>0</v>
      </c>
      <c r="E41" s="49">
        <f t="shared" si="3"/>
        <v>0</v>
      </c>
      <c r="F41" s="51">
        <v>0</v>
      </c>
      <c r="G41" s="51">
        <f t="shared" si="4"/>
        <v>0</v>
      </c>
      <c r="H41" s="51">
        <f t="shared" si="10"/>
        <v>0</v>
      </c>
      <c r="I41" s="54">
        <v>0</v>
      </c>
      <c r="J41" s="54">
        <f t="shared" si="6"/>
        <v>0</v>
      </c>
      <c r="K41" s="54">
        <f t="shared" si="7"/>
        <v>0</v>
      </c>
    </row>
    <row r="42" spans="1:11">
      <c r="A42" s="26" t="s">
        <v>122</v>
      </c>
      <c r="B42" s="19">
        <v>180</v>
      </c>
      <c r="C42" s="49">
        <v>1500</v>
      </c>
      <c r="D42" s="49">
        <f t="shared" si="2"/>
        <v>210.00000000000003</v>
      </c>
      <c r="E42" s="49">
        <f t="shared" si="3"/>
        <v>1710</v>
      </c>
      <c r="F42" s="51">
        <v>1500</v>
      </c>
      <c r="G42" s="51">
        <f t="shared" si="4"/>
        <v>210.00000000000003</v>
      </c>
      <c r="H42" s="51">
        <f t="shared" si="10"/>
        <v>1710</v>
      </c>
      <c r="I42" s="54">
        <v>2196</v>
      </c>
      <c r="J42" s="54">
        <f t="shared" si="6"/>
        <v>307.44000000000005</v>
      </c>
      <c r="K42" s="54">
        <f t="shared" si="7"/>
        <v>2503.44</v>
      </c>
    </row>
    <row r="43" spans="1:11">
      <c r="A43" s="26" t="s">
        <v>77</v>
      </c>
      <c r="B43" s="19">
        <v>200</v>
      </c>
      <c r="C43" s="49">
        <v>1100</v>
      </c>
      <c r="D43" s="49">
        <f t="shared" si="2"/>
        <v>154.00000000000003</v>
      </c>
      <c r="E43" s="49">
        <f t="shared" si="3"/>
        <v>1254</v>
      </c>
      <c r="F43" s="51">
        <v>1130</v>
      </c>
      <c r="G43" s="51">
        <f t="shared" si="4"/>
        <v>158.20000000000002</v>
      </c>
      <c r="H43" s="51">
        <f t="shared" si="10"/>
        <v>1288.2</v>
      </c>
      <c r="I43" s="54">
        <v>1400</v>
      </c>
      <c r="J43" s="54">
        <f t="shared" si="6"/>
        <v>196.00000000000003</v>
      </c>
      <c r="K43" s="54">
        <f t="shared" si="7"/>
        <v>1596</v>
      </c>
    </row>
    <row r="44" spans="1:11">
      <c r="A44" s="26" t="s">
        <v>54</v>
      </c>
      <c r="B44" s="19">
        <v>750</v>
      </c>
      <c r="C44" s="49">
        <v>3400</v>
      </c>
      <c r="D44" s="49">
        <f t="shared" si="2"/>
        <v>476.00000000000006</v>
      </c>
      <c r="E44" s="49">
        <f t="shared" si="3"/>
        <v>3876</v>
      </c>
      <c r="F44" s="51">
        <v>3300</v>
      </c>
      <c r="G44" s="51">
        <f t="shared" si="4"/>
        <v>462.00000000000006</v>
      </c>
      <c r="H44" s="51">
        <f t="shared" si="10"/>
        <v>3762</v>
      </c>
      <c r="I44" s="54">
        <v>4725.4399999999996</v>
      </c>
      <c r="J44" s="54">
        <f t="shared" si="6"/>
        <v>661.5616</v>
      </c>
      <c r="K44" s="54">
        <f t="shared" si="7"/>
        <v>5387.0015999999996</v>
      </c>
    </row>
    <row r="45" spans="1:11">
      <c r="A45" s="24" t="s">
        <v>46</v>
      </c>
      <c r="B45" s="19">
        <v>1684</v>
      </c>
      <c r="C45" s="49">
        <v>7400</v>
      </c>
      <c r="D45" s="49">
        <f t="shared" si="2"/>
        <v>1036</v>
      </c>
      <c r="E45" s="49">
        <f t="shared" si="3"/>
        <v>8436</v>
      </c>
      <c r="F45" s="51">
        <v>7300</v>
      </c>
      <c r="G45" s="51">
        <f t="shared" si="4"/>
        <v>1022.0000000000001</v>
      </c>
      <c r="H45" s="51">
        <f t="shared" si="10"/>
        <v>8322</v>
      </c>
      <c r="I45" s="54">
        <v>9500</v>
      </c>
      <c r="J45" s="54">
        <f t="shared" si="6"/>
        <v>1330.0000000000002</v>
      </c>
      <c r="K45" s="54">
        <f t="shared" si="7"/>
        <v>10830</v>
      </c>
    </row>
    <row r="46" spans="1:11">
      <c r="A46" s="24" t="s">
        <v>47</v>
      </c>
      <c r="B46" s="19">
        <v>818</v>
      </c>
      <c r="C46" s="49">
        <v>4400</v>
      </c>
      <c r="D46" s="49">
        <f t="shared" si="2"/>
        <v>616.00000000000011</v>
      </c>
      <c r="E46" s="49">
        <f t="shared" si="3"/>
        <v>5016</v>
      </c>
      <c r="F46" s="51">
        <v>3600</v>
      </c>
      <c r="G46" s="51">
        <f t="shared" si="4"/>
        <v>504.00000000000006</v>
      </c>
      <c r="H46" s="51">
        <f t="shared" ref="H46:H48" si="11">F46+G46</f>
        <v>4104</v>
      </c>
      <c r="I46" s="54">
        <v>4845</v>
      </c>
      <c r="J46" s="54">
        <f t="shared" si="6"/>
        <v>678.30000000000007</v>
      </c>
      <c r="K46" s="54">
        <f t="shared" si="7"/>
        <v>5523.3</v>
      </c>
    </row>
    <row r="47" spans="1:11">
      <c r="A47" s="24" t="s">
        <v>48</v>
      </c>
      <c r="B47" s="19">
        <v>770</v>
      </c>
      <c r="C47" s="49">
        <v>4300</v>
      </c>
      <c r="D47" s="49">
        <f t="shared" si="2"/>
        <v>602.00000000000011</v>
      </c>
      <c r="E47" s="49">
        <f t="shared" si="3"/>
        <v>4902</v>
      </c>
      <c r="F47" s="51">
        <v>3400</v>
      </c>
      <c r="G47" s="51">
        <f t="shared" si="4"/>
        <v>476.00000000000006</v>
      </c>
      <c r="H47" s="51">
        <f t="shared" si="11"/>
        <v>3876</v>
      </c>
      <c r="I47" s="54">
        <v>4667</v>
      </c>
      <c r="J47" s="54">
        <f t="shared" si="6"/>
        <v>653.38000000000011</v>
      </c>
      <c r="K47" s="54">
        <f t="shared" si="7"/>
        <v>5320.38</v>
      </c>
    </row>
    <row r="48" spans="1:11">
      <c r="A48" s="25" t="s">
        <v>103</v>
      </c>
      <c r="B48" s="17">
        <v>90</v>
      </c>
      <c r="C48" s="49">
        <v>770</v>
      </c>
      <c r="D48" s="49">
        <v>0</v>
      </c>
      <c r="E48" s="49">
        <f t="shared" si="3"/>
        <v>770</v>
      </c>
      <c r="F48" s="51">
        <v>1000</v>
      </c>
      <c r="G48" s="51">
        <f t="shared" si="4"/>
        <v>140</v>
      </c>
      <c r="H48" s="51">
        <f t="shared" si="11"/>
        <v>1140</v>
      </c>
      <c r="I48" s="54">
        <v>1250</v>
      </c>
      <c r="J48" s="54">
        <f t="shared" si="6"/>
        <v>175.00000000000003</v>
      </c>
      <c r="K48" s="54">
        <f t="shared" si="7"/>
        <v>1425</v>
      </c>
    </row>
  </sheetData>
  <mergeCells count="5">
    <mergeCell ref="C1:E1"/>
    <mergeCell ref="F1:H1"/>
    <mergeCell ref="I1:K1"/>
    <mergeCell ref="A1:A2"/>
    <mergeCell ref="B1:B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F41"/>
  <sheetViews>
    <sheetView showGridLines="0" tabSelected="1" topLeftCell="A4" zoomScale="70" zoomScaleNormal="70" workbookViewId="0">
      <selection activeCell="D15" sqref="D15"/>
    </sheetView>
  </sheetViews>
  <sheetFormatPr defaultRowHeight="14.4"/>
  <cols>
    <col min="2" max="2" width="15.21875" customWidth="1"/>
    <col min="3" max="3" width="15.44140625" customWidth="1"/>
    <col min="4" max="4" width="19" customWidth="1"/>
    <col min="5" max="5" width="12.5546875" customWidth="1"/>
    <col min="6" max="6" width="16.5546875" customWidth="1"/>
  </cols>
  <sheetData>
    <row r="1" spans="1:6" s="15" customFormat="1">
      <c r="A1"/>
    </row>
    <row r="2" spans="1:6" s="15" customFormat="1">
      <c r="A2"/>
    </row>
    <row r="3" spans="1:6" s="15" customFormat="1">
      <c r="A3"/>
    </row>
    <row r="4" spans="1:6" s="15" customFormat="1"/>
    <row r="5" spans="1:6" s="15" customFormat="1"/>
    <row r="6" spans="1:6" s="15" customFormat="1">
      <c r="A6"/>
    </row>
    <row r="7" spans="1:6" s="15" customFormat="1">
      <c r="A7"/>
    </row>
    <row r="8" spans="1:6">
      <c r="B8" s="11"/>
      <c r="C8" s="11"/>
      <c r="D8" s="11"/>
      <c r="E8" s="11"/>
      <c r="F8" s="11"/>
    </row>
    <row r="9" spans="1:6">
      <c r="B9" s="14" t="s">
        <v>86</v>
      </c>
      <c r="C9" s="12" t="str">
        <f>IF(F9="","",VLOOKUP(F9,Listeclients,2))</f>
        <v>C1045</v>
      </c>
      <c r="D9" s="11"/>
      <c r="E9" s="72" t="s">
        <v>85</v>
      </c>
      <c r="F9" s="73" t="s">
        <v>76</v>
      </c>
    </row>
    <row r="10" spans="1:6">
      <c r="B10" s="14" t="s">
        <v>87</v>
      </c>
      <c r="C10" s="12" t="str">
        <f>IF(F9="","",INDEX(' livraison'!$A$2:$O$19,MATCH($F$9,' livraison'!$P$2:$P$21,0),9))</f>
        <v>Ctc maroc</v>
      </c>
      <c r="D10" s="11"/>
      <c r="E10" s="72" t="s">
        <v>29</v>
      </c>
      <c r="F10" s="79">
        <f ca="1">TODAY()</f>
        <v>40862</v>
      </c>
    </row>
    <row r="11" spans="1:6">
      <c r="B11" s="14" t="s">
        <v>9</v>
      </c>
      <c r="C11" s="12" t="str">
        <f>IF(F9="","",INDEX(' livraison'!$A$2:$O$19,MATCH($F$9,' livraison'!$P$2:$P$21,0),11))</f>
        <v xml:space="preserve"> Ouled saleh</v>
      </c>
      <c r="D11" s="41"/>
      <c r="E11" s="13"/>
      <c r="F11" s="71"/>
    </row>
    <row r="12" spans="1:6">
      <c r="B12" s="14" t="s">
        <v>88</v>
      </c>
      <c r="C12" s="12" t="str">
        <f>IF(C10="","",VLOOKUP(C10,Listeclients,4,FALSE))</f>
        <v>Entreprise</v>
      </c>
      <c r="D12" s="41"/>
      <c r="E12" s="11"/>
      <c r="F12" s="11"/>
    </row>
    <row r="13" spans="1:6">
      <c r="B13" s="116" t="s">
        <v>186</v>
      </c>
      <c r="C13" s="12"/>
      <c r="D13" s="41"/>
      <c r="E13" s="11"/>
      <c r="F13" s="11"/>
    </row>
    <row r="14" spans="1:6">
      <c r="B14" s="117"/>
      <c r="C14" s="12"/>
      <c r="D14" s="41"/>
      <c r="E14" s="11"/>
      <c r="F14" s="11"/>
    </row>
    <row r="15" spans="1:6">
      <c r="B15" s="118"/>
      <c r="C15" s="12"/>
      <c r="D15" s="41"/>
      <c r="E15" s="11"/>
      <c r="F15" s="11"/>
    </row>
    <row r="16" spans="1:6">
      <c r="B16" s="15"/>
      <c r="C16" s="15"/>
      <c r="D16" s="41"/>
      <c r="E16" s="11"/>
      <c r="F16" s="11"/>
    </row>
    <row r="17" spans="2:6">
      <c r="B17" s="15"/>
      <c r="C17" s="15"/>
      <c r="D17" s="41"/>
      <c r="E17" s="11"/>
      <c r="F17" s="11"/>
    </row>
    <row r="18" spans="2:6">
      <c r="B18" s="15"/>
      <c r="C18" s="15"/>
      <c r="D18" s="15"/>
      <c r="E18" s="15"/>
      <c r="F18" s="15"/>
    </row>
    <row r="19" spans="2:6">
      <c r="B19" s="119" t="s">
        <v>90</v>
      </c>
      <c r="C19" s="120"/>
      <c r="D19" s="77" t="s">
        <v>91</v>
      </c>
      <c r="E19" s="78" t="s">
        <v>92</v>
      </c>
      <c r="F19" s="78" t="s">
        <v>93</v>
      </c>
    </row>
    <row r="20" spans="2:6">
      <c r="B20" s="74" t="s">
        <v>148</v>
      </c>
      <c r="C20" s="83" t="str">
        <f>IF($C$13="","",INDEX(' livraison'!$A$2:$O$19,MATCH($C$13,' livraison'!$B$2:$B$20,0),8))</f>
        <v/>
      </c>
      <c r="D20" s="111" t="str">
        <f>IF(C13="","",INDEX(' livraison'!$A$2:$O$19,MATCH($C$13,' livraison'!$B$2:$B$20,0),14))</f>
        <v/>
      </c>
      <c r="E20" s="111">
        <v>1</v>
      </c>
      <c r="F20" s="108" t="e">
        <f>D20*E20</f>
        <v>#VALUE!</v>
      </c>
    </row>
    <row r="21" spans="2:6">
      <c r="B21" s="74" t="s">
        <v>149</v>
      </c>
      <c r="C21" s="83" t="str">
        <f>IF(C13="","",INDEX(' livraison'!$A$2:$O$19,MATCH($C$13,' livraison'!$B$2:$B$20,0),10))</f>
        <v/>
      </c>
      <c r="D21" s="112"/>
      <c r="E21" s="112"/>
      <c r="F21" s="114"/>
    </row>
    <row r="22" spans="2:6">
      <c r="B22" s="74" t="s">
        <v>150</v>
      </c>
      <c r="C22" s="83" t="str">
        <f>IF(C13="","",INDEX(' livraison'!$A$2:$O$19,MATCH($C$13,' livraison'!$B$2:$B$20,0),2))</f>
        <v/>
      </c>
      <c r="D22" s="112"/>
      <c r="E22" s="112"/>
      <c r="F22" s="114"/>
    </row>
    <row r="23" spans="2:6">
      <c r="B23" s="74" t="s">
        <v>151</v>
      </c>
      <c r="C23" s="84" t="str">
        <f>IF(C13="","",INDEX(' livraison'!$A$2:$O$19,MATCH($C$13,' livraison'!$B$2:$B$20,0),3))</f>
        <v/>
      </c>
      <c r="D23" s="112"/>
      <c r="E23" s="112"/>
      <c r="F23" s="114"/>
    </row>
    <row r="24" spans="2:6">
      <c r="B24" s="74" t="s">
        <v>162</v>
      </c>
      <c r="C24" s="84" t="str">
        <f>IF(C13="","",INDEX(' livraison'!$A$2:$O$19,MATCH($C$13,' livraison'!$B$2:$B$20,0),11))</f>
        <v/>
      </c>
      <c r="D24" s="112"/>
      <c r="E24" s="112"/>
      <c r="F24" s="114"/>
    </row>
    <row r="25" spans="2:6">
      <c r="B25" s="75" t="s">
        <v>163</v>
      </c>
      <c r="C25" s="84" t="str">
        <f>IF(C13="","",INDEX(' livraison'!$A$2:$O$19,MATCH($C$13,' livraison'!$B$2:$B$20,0),12))</f>
        <v/>
      </c>
      <c r="D25" s="113"/>
      <c r="E25" s="113"/>
      <c r="F25" s="114"/>
    </row>
    <row r="26" spans="2:6" ht="22.8">
      <c r="B26" s="76" t="s">
        <v>148</v>
      </c>
      <c r="C26" s="85" t="str">
        <f>IF($C$14="","",INDEX(' livraison'!$A$2:$O$19,MATCH($C$14,' livraison'!$B$2:$B$20,0),8))</f>
        <v/>
      </c>
      <c r="D26" s="108" t="str">
        <f>IF(C14="","",INDEX(' livraison'!$A$2:$O$19,MATCH($C$14,' livraison'!$B$2:$B$20,0),14))</f>
        <v/>
      </c>
      <c r="E26" s="111">
        <v>1</v>
      </c>
      <c r="F26" s="108" t="e">
        <f>D26*E26</f>
        <v>#VALUE!</v>
      </c>
    </row>
    <row r="27" spans="2:6">
      <c r="B27" s="74" t="s">
        <v>149</v>
      </c>
      <c r="C27" s="86" t="str">
        <f>IF($C$14="","",INDEX(' livraison'!$A$2:$O$19,MATCH($C$14,' livraison'!$B$2:$B$20,0),10))</f>
        <v/>
      </c>
      <c r="D27" s="109"/>
      <c r="E27" s="112"/>
      <c r="F27" s="114"/>
    </row>
    <row r="28" spans="2:6">
      <c r="B28" s="74" t="s">
        <v>150</v>
      </c>
      <c r="C28" s="86" t="str">
        <f>IF($C$14="","",INDEX(' livraison'!$A$2:$O$19,MATCH($C$14,' livraison'!$B$2:$B$20,0),2))</f>
        <v/>
      </c>
      <c r="D28" s="109"/>
      <c r="E28" s="112"/>
      <c r="F28" s="114"/>
    </row>
    <row r="29" spans="2:6">
      <c r="B29" s="74" t="s">
        <v>151</v>
      </c>
      <c r="C29" s="86" t="str">
        <f>IF($C$14="","",INDEX(' livraison'!$A$2:$O$19,MATCH($C$14,' livraison'!$B$2:$B$20,0),3))</f>
        <v/>
      </c>
      <c r="D29" s="109"/>
      <c r="E29" s="112"/>
      <c r="F29" s="114"/>
    </row>
    <row r="30" spans="2:6">
      <c r="B30" s="74" t="s">
        <v>162</v>
      </c>
      <c r="C30" s="86" t="str">
        <f>IF($C$14="","",INDEX(' livraison'!$A$2:$O$19,MATCH($C$14,' livraison'!$B$2:$B$20,0),11))</f>
        <v/>
      </c>
      <c r="D30" s="109"/>
      <c r="E30" s="112"/>
      <c r="F30" s="114"/>
    </row>
    <row r="31" spans="2:6">
      <c r="B31" s="75" t="s">
        <v>163</v>
      </c>
      <c r="C31" s="86" t="str">
        <f>IF($C$14="","",INDEX(' livraison'!$A$2:$O$19,MATCH($C$14,' livraison'!$B$2:$B$20,0),12))</f>
        <v/>
      </c>
      <c r="D31" s="110"/>
      <c r="E31" s="113"/>
      <c r="F31" s="114"/>
    </row>
    <row r="32" spans="2:6">
      <c r="B32" s="76" t="s">
        <v>148</v>
      </c>
      <c r="C32" s="80" t="str">
        <f>IF($C$15="","",INDEX(' livraison'!$A$2:$O$19,MATCH($C$15,' livraison'!$B$2:$B$20,0),8))</f>
        <v/>
      </c>
      <c r="D32" s="108" t="str">
        <f>IF(C15="","",INDEX(' livraison'!$A$2:$O$19,MATCH($C$15,' livraison'!$B$2:$B$20,0),14))</f>
        <v/>
      </c>
      <c r="E32" s="111">
        <v>1</v>
      </c>
      <c r="F32" s="108" t="e">
        <f>D32*E32</f>
        <v>#VALUE!</v>
      </c>
    </row>
    <row r="33" spans="2:6">
      <c r="B33" s="74" t="s">
        <v>149</v>
      </c>
      <c r="C33" s="81" t="str">
        <f>IF($C$15="","",INDEX(' livraison'!$A$2:$O$19,MATCH($C$15,' livraison'!$B$2:$B$20,0),10))</f>
        <v/>
      </c>
      <c r="D33" s="109"/>
      <c r="E33" s="112"/>
      <c r="F33" s="114"/>
    </row>
    <row r="34" spans="2:6">
      <c r="B34" s="74" t="s">
        <v>150</v>
      </c>
      <c r="C34" s="81" t="str">
        <f>IF($C$15="","",INDEX(' livraison'!$A$2:$O$19,MATCH($C$15,' livraison'!$B$2:$B$20,0),2))</f>
        <v/>
      </c>
      <c r="D34" s="109"/>
      <c r="E34" s="112"/>
      <c r="F34" s="114"/>
    </row>
    <row r="35" spans="2:6">
      <c r="B35" s="74" t="s">
        <v>151</v>
      </c>
      <c r="C35" s="81" t="str">
        <f>IF($C$15="","",INDEX(' livraison'!$A$2:$O$19,MATCH($C$15,' livraison'!$B$2:$B$20,0),3))</f>
        <v/>
      </c>
      <c r="D35" s="109"/>
      <c r="E35" s="112"/>
      <c r="F35" s="114"/>
    </row>
    <row r="36" spans="2:6">
      <c r="B36" s="74" t="s">
        <v>162</v>
      </c>
      <c r="C36" s="81" t="str">
        <f>IF($C$15="","",INDEX(' livraison'!$A$2:$O$19,MATCH($C$15,' livraison'!$B$2:$B$20,0),11))</f>
        <v/>
      </c>
      <c r="D36" s="109"/>
      <c r="E36" s="112"/>
      <c r="F36" s="114"/>
    </row>
    <row r="37" spans="2:6">
      <c r="B37" s="75" t="s">
        <v>163</v>
      </c>
      <c r="C37" s="82" t="str">
        <f>IF($C$15="","",INDEX(' livraison'!$A$2:$O$19,MATCH($C$15,' livraison'!$B$2:$B$20,0),12))</f>
        <v/>
      </c>
      <c r="D37" s="110"/>
      <c r="E37" s="113"/>
      <c r="F37" s="115"/>
    </row>
    <row r="40" spans="2:6">
      <c r="C40" s="96" t="s">
        <v>192</v>
      </c>
      <c r="D40" s="95" t="s">
        <v>194</v>
      </c>
      <c r="E40" s="104" t="s">
        <v>193</v>
      </c>
      <c r="F40" s="105"/>
    </row>
    <row r="41" spans="2:6">
      <c r="C41" s="29" t="e">
        <f>SUM(F20:F37)</f>
        <v>#VALUE!</v>
      </c>
      <c r="D41" s="97" t="e">
        <f>C41*19.6%</f>
        <v>#VALUE!</v>
      </c>
      <c r="E41" s="106" t="e">
        <f>D41+C41</f>
        <v>#VALUE!</v>
      </c>
      <c r="F41" s="107"/>
    </row>
  </sheetData>
  <mergeCells count="13">
    <mergeCell ref="D26:D31"/>
    <mergeCell ref="E26:E31"/>
    <mergeCell ref="F26:F31"/>
    <mergeCell ref="B13:B15"/>
    <mergeCell ref="B19:C19"/>
    <mergeCell ref="D20:D25"/>
    <mergeCell ref="E20:E25"/>
    <mergeCell ref="F20:F25"/>
    <mergeCell ref="E40:F40"/>
    <mergeCell ref="E41:F41"/>
    <mergeCell ref="D32:D37"/>
    <mergeCell ref="E32:E37"/>
    <mergeCell ref="F32:F37"/>
  </mergeCells>
  <dataValidations count="2">
    <dataValidation type="list" allowBlank="1" showInputMessage="1" showErrorMessage="1" sqref="D12">
      <formula1>Listeclients</formula1>
    </dataValidation>
    <dataValidation type="list" allowBlank="1" showInputMessage="1" showErrorMessage="1" sqref="F9">
      <formula1>nfacture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11</vt:i4>
      </vt:variant>
    </vt:vector>
  </HeadingPairs>
  <TitlesOfParts>
    <vt:vector size="19" baseType="lpstr">
      <vt:lpstr>Liste des clients</vt:lpstr>
      <vt:lpstr>Liste des chauffeurs</vt:lpstr>
      <vt:lpstr>liste des camion</vt:lpstr>
      <vt:lpstr>Type de marchandise</vt:lpstr>
      <vt:lpstr>affectation</vt:lpstr>
      <vt:lpstr> livraison</vt:lpstr>
      <vt:lpstr>Destination &amp; Tari</vt:lpstr>
      <vt:lpstr>Facturation</vt:lpstr>
      <vt:lpstr>destinations</vt:lpstr>
      <vt:lpstr>listeBL</vt:lpstr>
      <vt:lpstr>listecamions</vt:lpstr>
      <vt:lpstr>Listeclients</vt:lpstr>
      <vt:lpstr>livraison</vt:lpstr>
      <vt:lpstr>nfacture</vt:lpstr>
      <vt:lpstr>nomchauff</vt:lpstr>
      <vt:lpstr>Nomclients</vt:lpstr>
      <vt:lpstr>tarif15</vt:lpstr>
      <vt:lpstr>tarif25</vt:lpstr>
      <vt:lpstr>typemarchandise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</dc:creator>
  <cp:lastModifiedBy>Badr</cp:lastModifiedBy>
  <dcterms:created xsi:type="dcterms:W3CDTF">2011-11-11T13:39:17Z</dcterms:created>
  <dcterms:modified xsi:type="dcterms:W3CDTF">2011-11-15T23:46:40Z</dcterms:modified>
</cp:coreProperties>
</file>