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480" windowHeight="9780" activeTab="1"/>
  </bookViews>
  <sheets>
    <sheet name="Classement" sheetId="2" r:id="rId1"/>
    <sheet name="Tournoi jeudi" sheetId="1" r:id="rId2"/>
    <sheet name="18 Avril" sheetId="3" r:id="rId3"/>
  </sheets>
  <definedNames>
    <definedName name="Pseudo" localSheetId="1">'Tournoi jeudi'!$A$3:$A$66</definedName>
  </definedNames>
  <calcPr calcId="125725" iterate="1" iterateCount="1"/>
</workbook>
</file>

<file path=xl/calcChain.xml><?xml version="1.0" encoding="utf-8"?>
<calcChain xmlns="http://schemas.openxmlformats.org/spreadsheetml/2006/main">
  <c r="B24" i="1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E1"/>
  <c r="H12" i="2"/>
  <c r="H13"/>
  <c r="H14"/>
  <c r="H15"/>
  <c r="H16"/>
  <c r="H18"/>
  <c r="H19"/>
  <c r="H20"/>
  <c r="H21"/>
  <c r="H22"/>
  <c r="H23"/>
  <c r="H25"/>
  <c r="H26"/>
  <c r="H27"/>
  <c r="H28"/>
  <c r="H30"/>
  <c r="H31"/>
  <c r="H32"/>
  <c r="H34"/>
  <c r="H35"/>
  <c r="H36"/>
  <c r="H37"/>
  <c r="H38"/>
  <c r="H40"/>
  <c r="H42"/>
  <c r="H11"/>
  <c r="J11" l="1"/>
  <c r="I70" l="1"/>
  <c r="I71"/>
  <c r="I72"/>
  <c r="I73"/>
  <c r="I74"/>
  <c r="I75"/>
  <c r="H70"/>
  <c r="H71"/>
  <c r="H72"/>
  <c r="H73"/>
  <c r="H74"/>
  <c r="H75"/>
  <c r="J70"/>
  <c r="J71"/>
  <c r="J72"/>
  <c r="J73"/>
  <c r="J74"/>
  <c r="J75"/>
  <c r="J76"/>
  <c r="B16" i="1"/>
  <c r="N69" i="2"/>
  <c r="M69" s="1"/>
  <c r="N70"/>
  <c r="M70" s="1"/>
  <c r="P70"/>
  <c r="N71"/>
  <c r="M71" s="1"/>
  <c r="P71"/>
  <c r="N72"/>
  <c r="M72" s="1"/>
  <c r="P72"/>
  <c r="N73"/>
  <c r="M73" s="1"/>
  <c r="P73"/>
  <c r="N74"/>
  <c r="M74" s="1"/>
  <c r="P74"/>
  <c r="N75"/>
  <c r="M75" s="1"/>
  <c r="P75"/>
  <c r="N76"/>
  <c r="M76" s="1"/>
  <c r="P76"/>
  <c r="N77"/>
  <c r="M77" s="1"/>
  <c r="P77"/>
  <c r="N78"/>
  <c r="M78" s="1"/>
  <c r="P78"/>
  <c r="N79"/>
  <c r="M79" s="1"/>
  <c r="P79"/>
  <c r="N80"/>
  <c r="M80" s="1"/>
  <c r="P80"/>
  <c r="N81"/>
  <c r="M81" s="1"/>
  <c r="P81"/>
  <c r="N82"/>
  <c r="M82" s="1"/>
  <c r="P82"/>
  <c r="N83"/>
  <c r="M83" s="1"/>
  <c r="P83"/>
  <c r="N84"/>
  <c r="M84" s="1"/>
  <c r="P84"/>
  <c r="N85"/>
  <c r="M85" s="1"/>
  <c r="P85"/>
  <c r="N86"/>
  <c r="M86" s="1"/>
  <c r="P86"/>
  <c r="N87"/>
  <c r="M87" s="1"/>
  <c r="P87"/>
  <c r="N88"/>
  <c r="M88" s="1"/>
  <c r="P88"/>
  <c r="N89"/>
  <c r="M89" s="1"/>
  <c r="P89"/>
  <c r="N90"/>
  <c r="M90" s="1"/>
  <c r="P90"/>
  <c r="N91"/>
  <c r="M91" s="1"/>
  <c r="P91"/>
  <c r="N92"/>
  <c r="M92" s="1"/>
  <c r="P92"/>
  <c r="N93"/>
  <c r="M93" s="1"/>
  <c r="P93"/>
  <c r="N94"/>
  <c r="M94" s="1"/>
  <c r="P94"/>
  <c r="N95"/>
  <c r="M95" s="1"/>
  <c r="P95"/>
  <c r="N96"/>
  <c r="M96" s="1"/>
  <c r="P96"/>
  <c r="N97"/>
  <c r="M97" s="1"/>
  <c r="P97"/>
  <c r="N98"/>
  <c r="M98" s="1"/>
  <c r="P98"/>
  <c r="N99"/>
  <c r="M99" s="1"/>
  <c r="P99"/>
  <c r="P66"/>
  <c r="P67"/>
  <c r="B11" i="1"/>
  <c r="B23"/>
  <c r="N65" i="2"/>
  <c r="M65" s="1"/>
  <c r="P64"/>
  <c r="B3" i="1"/>
  <c r="B9"/>
  <c r="R1"/>
  <c r="B5"/>
  <c r="B4"/>
  <c r="P69" i="2" l="1"/>
  <c r="P68"/>
  <c r="N68"/>
  <c r="M68" s="1"/>
  <c r="N67"/>
  <c r="M67" s="1"/>
  <c r="N66"/>
  <c r="M66" s="1"/>
  <c r="P65"/>
  <c r="N64"/>
  <c r="M64" s="1"/>
  <c r="N58"/>
  <c r="M58" s="1"/>
  <c r="P58"/>
  <c r="N59"/>
  <c r="M59" s="1"/>
  <c r="P59"/>
  <c r="N60"/>
  <c r="M60" s="1"/>
  <c r="P60"/>
  <c r="N61"/>
  <c r="M61" s="1"/>
  <c r="P61"/>
  <c r="N62"/>
  <c r="M62" s="1"/>
  <c r="P62"/>
  <c r="N63"/>
  <c r="M63" s="1"/>
  <c r="P63"/>
  <c r="P49"/>
  <c r="B15" i="1"/>
  <c r="N33" i="2"/>
  <c r="M33" s="1"/>
  <c r="P44"/>
  <c r="P46"/>
  <c r="P48"/>
  <c r="N17"/>
  <c r="M17" s="1"/>
  <c r="P18"/>
  <c r="J18" s="1"/>
  <c r="N20"/>
  <c r="M20" s="1"/>
  <c r="I20" s="1"/>
  <c r="N24"/>
  <c r="M24" s="1"/>
  <c r="N16"/>
  <c r="M16" s="1"/>
  <c r="I16" s="1"/>
  <c r="N50"/>
  <c r="M50" s="1"/>
  <c r="P52"/>
  <c r="P53"/>
  <c r="P56"/>
  <c r="P12"/>
  <c r="J12" s="1"/>
  <c r="N13"/>
  <c r="M13" s="1"/>
  <c r="I13" s="1"/>
  <c r="B13" i="1"/>
  <c r="B6"/>
  <c r="B7"/>
  <c r="B8"/>
  <c r="B10"/>
  <c r="B14"/>
  <c r="B17"/>
  <c r="B18"/>
  <c r="B19"/>
  <c r="B20"/>
  <c r="B21"/>
  <c r="B22"/>
  <c r="B12"/>
  <c r="B63"/>
  <c r="B64"/>
  <c r="P50" i="2"/>
  <c r="P51"/>
  <c r="P54"/>
  <c r="P55"/>
  <c r="N51"/>
  <c r="M51" s="1"/>
  <c r="N54"/>
  <c r="M54" s="1"/>
  <c r="N55"/>
  <c r="M55" s="1"/>
  <c r="P40"/>
  <c r="J40" s="1"/>
  <c r="B1" i="1" l="1"/>
  <c r="P57" i="2"/>
  <c r="N57"/>
  <c r="M57" s="1"/>
  <c r="D45" a="1"/>
  <c r="D45" s="1"/>
  <c r="D21" a="1"/>
  <c r="D21" s="1"/>
  <c r="P41"/>
  <c r="P47"/>
  <c r="N46"/>
  <c r="M46" s="1"/>
  <c r="N47"/>
  <c r="M47" s="1"/>
  <c r="P26"/>
  <c r="J26" s="1"/>
  <c r="N56"/>
  <c r="M56" s="1"/>
  <c r="N52"/>
  <c r="M52" s="1"/>
  <c r="N48"/>
  <c r="M48" s="1"/>
  <c r="N53"/>
  <c r="M53" s="1"/>
  <c r="N49"/>
  <c r="M49" s="1"/>
  <c r="N28"/>
  <c r="M28" s="1"/>
  <c r="I28" s="1"/>
  <c r="F12"/>
  <c r="D64" a="1"/>
  <c r="D64" s="1"/>
  <c r="D62" a="1"/>
  <c r="D62" s="1"/>
  <c r="D60" a="1"/>
  <c r="D60" s="1"/>
  <c r="D58" a="1"/>
  <c r="D58" s="1"/>
  <c r="D56" a="1"/>
  <c r="D56" s="1"/>
  <c r="D54" a="1"/>
  <c r="D54" s="1"/>
  <c r="D52" a="1"/>
  <c r="D52" s="1"/>
  <c r="D50" a="1"/>
  <c r="D50" s="1"/>
  <c r="D48" a="1"/>
  <c r="D48" s="1"/>
  <c r="D46" a="1"/>
  <c r="D46" s="1"/>
  <c r="D44" a="1"/>
  <c r="D44" s="1"/>
  <c r="D42" a="1"/>
  <c r="D42" s="1"/>
  <c r="D40" a="1"/>
  <c r="D40" s="1"/>
  <c r="D38" a="1"/>
  <c r="D38" s="1"/>
  <c r="D36" a="1"/>
  <c r="D36" s="1"/>
  <c r="D34" a="1"/>
  <c r="D34" s="1"/>
  <c r="D32" a="1"/>
  <c r="D32" s="1"/>
  <c r="D30" a="1"/>
  <c r="D30" s="1"/>
  <c r="D28" a="1"/>
  <c r="D28" s="1"/>
  <c r="D26" a="1"/>
  <c r="D26" s="1"/>
  <c r="D24" a="1"/>
  <c r="D24" s="1"/>
  <c r="D22" a="1"/>
  <c r="D22" s="1"/>
  <c r="D20" a="1"/>
  <c r="D20" s="1"/>
  <c r="D18" a="1"/>
  <c r="D18" s="1"/>
  <c r="D16" a="1"/>
  <c r="D16" s="1"/>
  <c r="D14" a="1"/>
  <c r="D14" s="1"/>
  <c r="D12" a="1"/>
  <c r="D12" s="1"/>
  <c r="D81" a="1"/>
  <c r="D81" s="1"/>
  <c r="D79" a="1"/>
  <c r="D79" s="1"/>
  <c r="D77" a="1"/>
  <c r="D77" s="1"/>
  <c r="D75" a="1"/>
  <c r="D75" s="1"/>
  <c r="D73" a="1"/>
  <c r="D73" s="1"/>
  <c r="D71" a="1"/>
  <c r="D71" s="1"/>
  <c r="D69" a="1"/>
  <c r="D69" s="1"/>
  <c r="D67" a="1"/>
  <c r="D67" s="1"/>
  <c r="F71"/>
  <c r="F69"/>
  <c r="F67"/>
  <c r="F65"/>
  <c r="F63"/>
  <c r="F61"/>
  <c r="F59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9"/>
  <c r="F17"/>
  <c r="F15"/>
  <c r="F13"/>
  <c r="D65" a="1"/>
  <c r="D65" s="1"/>
  <c r="D63" a="1"/>
  <c r="D63" s="1"/>
  <c r="D61" a="1"/>
  <c r="D61" s="1"/>
  <c r="D59" a="1"/>
  <c r="D59" s="1"/>
  <c r="D57" a="1"/>
  <c r="D57" s="1"/>
  <c r="D55" a="1"/>
  <c r="D55" s="1"/>
  <c r="D53" a="1"/>
  <c r="D53" s="1"/>
  <c r="D51" a="1"/>
  <c r="D51" s="1"/>
  <c r="D49" a="1"/>
  <c r="D49" s="1"/>
  <c r="D47" a="1"/>
  <c r="D47" s="1"/>
  <c r="D43" a="1"/>
  <c r="D43" s="1"/>
  <c r="D41" a="1"/>
  <c r="D41" s="1"/>
  <c r="D39" a="1"/>
  <c r="D39" s="1"/>
  <c r="D37" a="1"/>
  <c r="D37" s="1"/>
  <c r="D35" a="1"/>
  <c r="D35" s="1"/>
  <c r="D33" a="1"/>
  <c r="D33" s="1"/>
  <c r="D31" a="1"/>
  <c r="D31" s="1"/>
  <c r="D29" a="1"/>
  <c r="D29" s="1"/>
  <c r="D27" a="1"/>
  <c r="D27" s="1"/>
  <c r="D25" a="1"/>
  <c r="D25" s="1"/>
  <c r="D23" a="1"/>
  <c r="D23" s="1"/>
  <c r="D19" a="1"/>
  <c r="D19" s="1"/>
  <c r="D17" a="1"/>
  <c r="D17" s="1"/>
  <c r="D15" a="1"/>
  <c r="D15" s="1"/>
  <c r="D13" a="1"/>
  <c r="D13" s="1"/>
  <c r="D82" a="1"/>
  <c r="D82" s="1"/>
  <c r="D80" a="1"/>
  <c r="D80" s="1"/>
  <c r="D78" a="1"/>
  <c r="D78" s="1"/>
  <c r="D76" a="1"/>
  <c r="D76" s="1"/>
  <c r="D74" a="1"/>
  <c r="D74" s="1"/>
  <c r="D72" a="1"/>
  <c r="D72" s="1"/>
  <c r="D70" a="1"/>
  <c r="D70" s="1"/>
  <c r="D68" a="1"/>
  <c r="D68" s="1"/>
  <c r="D66" a="1"/>
  <c r="D66" s="1"/>
  <c r="F70"/>
  <c r="F68"/>
  <c r="F66"/>
  <c r="F64"/>
  <c r="F62"/>
  <c r="F60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22"/>
  <c r="F20"/>
  <c r="F18"/>
  <c r="F16"/>
  <c r="F14"/>
  <c r="N44"/>
  <c r="M44" s="1"/>
  <c r="N45"/>
  <c r="M45" s="1"/>
  <c r="P45"/>
  <c r="N43"/>
  <c r="M43" s="1"/>
  <c r="P34"/>
  <c r="J34" s="1"/>
  <c r="P43"/>
  <c r="P30"/>
  <c r="J30" s="1"/>
  <c r="N41"/>
  <c r="M41" s="1"/>
  <c r="N40"/>
  <c r="M40" s="1"/>
  <c r="I40" s="1"/>
  <c r="N38"/>
  <c r="M38" s="1"/>
  <c r="I38" s="1"/>
  <c r="P38"/>
  <c r="J38" s="1"/>
  <c r="N32"/>
  <c r="M32" s="1"/>
  <c r="I32" s="1"/>
  <c r="N37"/>
  <c r="M37" s="1"/>
  <c r="I37" s="1"/>
  <c r="N29"/>
  <c r="M29" s="1"/>
  <c r="N21"/>
  <c r="M21" s="1"/>
  <c r="I21" s="1"/>
  <c r="P22"/>
  <c r="J22" s="1"/>
  <c r="N42"/>
  <c r="M42" s="1"/>
  <c r="I42" s="1"/>
  <c r="N34"/>
  <c r="M34" s="1"/>
  <c r="I34" s="1"/>
  <c r="N30"/>
  <c r="M30" s="1"/>
  <c r="I30" s="1"/>
  <c r="N26"/>
  <c r="M26" s="1"/>
  <c r="I26" s="1"/>
  <c r="N22"/>
  <c r="M22" s="1"/>
  <c r="I22" s="1"/>
  <c r="N18"/>
  <c r="M18" s="1"/>
  <c r="I18" s="1"/>
  <c r="N14"/>
  <c r="M14" s="1"/>
  <c r="I14" s="1"/>
  <c r="P39"/>
  <c r="P35"/>
  <c r="J35" s="1"/>
  <c r="P31"/>
  <c r="J31" s="1"/>
  <c r="P27"/>
  <c r="J27" s="1"/>
  <c r="P23"/>
  <c r="J23" s="1"/>
  <c r="P19"/>
  <c r="J19" s="1"/>
  <c r="P15"/>
  <c r="J15" s="1"/>
  <c r="N36"/>
  <c r="M36" s="1"/>
  <c r="I36" s="1"/>
  <c r="N25"/>
  <c r="M25" s="1"/>
  <c r="I25" s="1"/>
  <c r="P42"/>
  <c r="J42" s="1"/>
  <c r="P14"/>
  <c r="J14" s="1"/>
  <c r="N39"/>
  <c r="M39" s="1"/>
  <c r="N35"/>
  <c r="M35" s="1"/>
  <c r="I35" s="1"/>
  <c r="N31"/>
  <c r="M31" s="1"/>
  <c r="I31" s="1"/>
  <c r="N27"/>
  <c r="M27" s="1"/>
  <c r="I27" s="1"/>
  <c r="N23"/>
  <c r="M23" s="1"/>
  <c r="I23" s="1"/>
  <c r="N19"/>
  <c r="M19" s="1"/>
  <c r="I19" s="1"/>
  <c r="N15"/>
  <c r="M15" s="1"/>
  <c r="I15" s="1"/>
  <c r="P36"/>
  <c r="J36" s="1"/>
  <c r="P32"/>
  <c r="J32" s="1"/>
  <c r="P28"/>
  <c r="J28" s="1"/>
  <c r="P24"/>
  <c r="P20"/>
  <c r="J20" s="1"/>
  <c r="P16"/>
  <c r="J16" s="1"/>
  <c r="P37"/>
  <c r="J37" s="1"/>
  <c r="P33"/>
  <c r="P29"/>
  <c r="P25"/>
  <c r="J25" s="1"/>
  <c r="P21"/>
  <c r="J21" s="1"/>
  <c r="P17"/>
  <c r="P13"/>
  <c r="J13" s="1"/>
  <c r="N12"/>
  <c r="M12" s="1"/>
  <c r="I12" s="1"/>
  <c r="N11"/>
  <c r="M11" s="1"/>
  <c r="I11" s="1"/>
  <c r="P11"/>
  <c r="D85" l="1" a="1"/>
  <c r="D85" s="1"/>
  <c r="F72"/>
  <c r="D84" a="1"/>
  <c r="D84" s="1"/>
  <c r="D86" a="1"/>
  <c r="D86" s="1"/>
  <c r="F73"/>
  <c r="D11" a="1"/>
  <c r="D11" s="1"/>
  <c r="D83" a="1"/>
  <c r="D83" s="1"/>
  <c r="F74"/>
  <c r="D113" a="1"/>
  <c r="D113" s="1"/>
  <c r="D97" a="1"/>
  <c r="D97" s="1"/>
  <c r="F96"/>
  <c r="F112"/>
  <c r="F80"/>
  <c r="D117" a="1"/>
  <c r="D117" s="1"/>
  <c r="F120"/>
  <c r="F104"/>
  <c r="F88"/>
  <c r="D121" a="1"/>
  <c r="D121" s="1"/>
  <c r="D105" a="1"/>
  <c r="D105" s="1"/>
  <c r="D89" a="1"/>
  <c r="D89" s="1"/>
  <c r="F116"/>
  <c r="F100"/>
  <c r="F84"/>
  <c r="D101" a="1"/>
  <c r="D101" s="1"/>
  <c r="F124"/>
  <c r="F108"/>
  <c r="F92"/>
  <c r="F76"/>
  <c r="D109" a="1"/>
  <c r="D109" s="1"/>
  <c r="D93" a="1"/>
  <c r="D93" s="1"/>
  <c r="D122" a="1"/>
  <c r="D122" s="1"/>
  <c r="D114" a="1"/>
  <c r="D114" s="1"/>
  <c r="D106" a="1"/>
  <c r="D106" s="1"/>
  <c r="D98" a="1"/>
  <c r="D98" s="1"/>
  <c r="D90" a="1"/>
  <c r="D90" s="1"/>
  <c r="F123"/>
  <c r="F119"/>
  <c r="F115"/>
  <c r="F111"/>
  <c r="F107"/>
  <c r="F103"/>
  <c r="F99"/>
  <c r="F95"/>
  <c r="F91"/>
  <c r="F87"/>
  <c r="F83"/>
  <c r="F79"/>
  <c r="F75"/>
  <c r="D124" a="1"/>
  <c r="D124" s="1"/>
  <c r="D120" a="1"/>
  <c r="D120" s="1"/>
  <c r="D116" a="1"/>
  <c r="D116" s="1"/>
  <c r="D112" a="1"/>
  <c r="D112" s="1"/>
  <c r="D108" a="1"/>
  <c r="D108" s="1"/>
  <c r="D104" a="1"/>
  <c r="D104" s="1"/>
  <c r="D100" a="1"/>
  <c r="D100" s="1"/>
  <c r="D96" a="1"/>
  <c r="D96" s="1"/>
  <c r="D92" a="1"/>
  <c r="D92" s="1"/>
  <c r="D88" a="1"/>
  <c r="D88" s="1"/>
  <c r="F11"/>
  <c r="F121"/>
  <c r="F117"/>
  <c r="F113"/>
  <c r="F109"/>
  <c r="F105"/>
  <c r="F101"/>
  <c r="F97"/>
  <c r="F93"/>
  <c r="F89"/>
  <c r="F85"/>
  <c r="F81"/>
  <c r="F77"/>
  <c r="D118" a="1"/>
  <c r="D118" s="1"/>
  <c r="D110" a="1"/>
  <c r="D110" s="1"/>
  <c r="D102" a="1"/>
  <c r="D102" s="1"/>
  <c r="D94" a="1"/>
  <c r="D94" s="1"/>
  <c r="F122"/>
  <c r="F118"/>
  <c r="F114"/>
  <c r="F110"/>
  <c r="F106"/>
  <c r="F102"/>
  <c r="F98"/>
  <c r="F94"/>
  <c r="F90"/>
  <c r="F86"/>
  <c r="F82"/>
  <c r="F78"/>
  <c r="D123" a="1"/>
  <c r="D123" s="1"/>
  <c r="D119" a="1"/>
  <c r="D119" s="1"/>
  <c r="D115" a="1"/>
  <c r="D115" s="1"/>
  <c r="D111" a="1"/>
  <c r="D111" s="1"/>
  <c r="D107" a="1"/>
  <c r="D107" s="1"/>
  <c r="D103" a="1"/>
  <c r="D103" s="1"/>
  <c r="D99" a="1"/>
  <c r="D99" s="1"/>
  <c r="D95" a="1"/>
  <c r="D95" s="1"/>
  <c r="D91" a="1"/>
  <c r="D91" s="1"/>
  <c r="D87" a="1"/>
  <c r="D87" s="1"/>
</calcChain>
</file>

<file path=xl/sharedStrings.xml><?xml version="1.0" encoding="utf-8"?>
<sst xmlns="http://schemas.openxmlformats.org/spreadsheetml/2006/main" count="107" uniqueCount="79">
  <si>
    <t>Pseudo</t>
  </si>
  <si>
    <t>Points</t>
  </si>
  <si>
    <t>Christian</t>
  </si>
  <si>
    <t>NB Joueurs</t>
  </si>
  <si>
    <t>Pts</t>
  </si>
  <si>
    <t>1er</t>
  </si>
  <si>
    <t>Fab</t>
  </si>
  <si>
    <t>2ème</t>
  </si>
  <si>
    <t>Robin-HG</t>
  </si>
  <si>
    <t>Survivor</t>
  </si>
  <si>
    <t>3ème</t>
  </si>
  <si>
    <t>Chti74</t>
  </si>
  <si>
    <t>Philou</t>
  </si>
  <si>
    <t>Progression</t>
  </si>
  <si>
    <t>Total auto</t>
  </si>
  <si>
    <t>total =</t>
  </si>
  <si>
    <t>Popol</t>
  </si>
  <si>
    <t>Chat des Bois</t>
  </si>
  <si>
    <t>Adeline</t>
  </si>
  <si>
    <t>Bérangère</t>
  </si>
  <si>
    <t>Bons34</t>
  </si>
  <si>
    <t>Deladje</t>
  </si>
  <si>
    <t>Indy180</t>
  </si>
  <si>
    <t>Paddy</t>
  </si>
  <si>
    <t>Patrice</t>
  </si>
  <si>
    <t>Patrick</t>
  </si>
  <si>
    <t>Seb375</t>
  </si>
  <si>
    <t>Entrée</t>
  </si>
  <si>
    <t>Romain</t>
  </si>
  <si>
    <t>Denoe</t>
  </si>
  <si>
    <t>Treabice</t>
  </si>
  <si>
    <t>Stéphanie</t>
  </si>
  <si>
    <t>Eric</t>
  </si>
  <si>
    <t>Pippo74</t>
  </si>
  <si>
    <t>Table 1</t>
  </si>
  <si>
    <t>Table 2</t>
  </si>
  <si>
    <t>Table 3</t>
  </si>
  <si>
    <t>Table 4</t>
  </si>
  <si>
    <t>Bibi</t>
  </si>
  <si>
    <t>DgéDgé</t>
  </si>
  <si>
    <t>Florian</t>
  </si>
  <si>
    <t>Boris</t>
  </si>
  <si>
    <t>Cristiano</t>
  </si>
  <si>
    <t>Stéphane</t>
  </si>
  <si>
    <t>ReptPyt</t>
  </si>
  <si>
    <t>Mickael</t>
  </si>
  <si>
    <t>Jimmy</t>
  </si>
  <si>
    <t>Ginz</t>
  </si>
  <si>
    <t>Ced de Viuz</t>
  </si>
  <si>
    <t>Byno</t>
  </si>
  <si>
    <t>Adrien</t>
  </si>
  <si>
    <t>Yann</t>
  </si>
  <si>
    <t>Guillaume</t>
  </si>
  <si>
    <t>Thomas</t>
  </si>
  <si>
    <t>Mika</t>
  </si>
  <si>
    <t>La Chie</t>
  </si>
  <si>
    <t>Soso</t>
  </si>
  <si>
    <t>KG</t>
  </si>
  <si>
    <t>Luc</t>
  </si>
  <si>
    <t>Alex</t>
  </si>
  <si>
    <t>Emmanuel</t>
  </si>
  <si>
    <t>Dylan</t>
  </si>
  <si>
    <t>Cousin</t>
  </si>
  <si>
    <t>Romu</t>
  </si>
  <si>
    <t>Angélique</t>
  </si>
  <si>
    <t>Claude</t>
  </si>
  <si>
    <t>Damien</t>
  </si>
  <si>
    <t>Franck</t>
  </si>
  <si>
    <t>Darboul</t>
  </si>
  <si>
    <t>Lena</t>
  </si>
  <si>
    <t>Scalp74</t>
  </si>
  <si>
    <t>Okeanikan</t>
  </si>
  <si>
    <t>Remy</t>
  </si>
  <si>
    <t>Bruno</t>
  </si>
  <si>
    <t>Gérald</t>
  </si>
  <si>
    <t>Jeudi 11 Avril 2013</t>
  </si>
  <si>
    <t>Manu</t>
  </si>
  <si>
    <t>Napapi74</t>
  </si>
  <si>
    <t>Audrey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</si>
</sst>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6"/>
      <color rgb="FFFFC000"/>
      <name val="Corbel"/>
      <family val="2"/>
    </font>
    <font>
      <sz val="10"/>
      <name val="Corbel"/>
      <family val="2"/>
    </font>
    <font>
      <b/>
      <sz val="11.5"/>
      <color indexed="9"/>
      <name val="Corbel"/>
      <family val="2"/>
    </font>
    <font>
      <b/>
      <sz val="11.5"/>
      <name val="Corbel"/>
      <family val="2"/>
    </font>
    <font>
      <b/>
      <sz val="14"/>
      <name val="Corbel"/>
      <family val="2"/>
    </font>
    <font>
      <b/>
      <sz val="11"/>
      <name val="Corbel"/>
      <family val="2"/>
    </font>
    <font>
      <sz val="11"/>
      <name val="Corbel"/>
      <family val="2"/>
    </font>
    <font>
      <sz val="14"/>
      <name val="Corbel"/>
      <family val="2"/>
    </font>
    <font>
      <b/>
      <i/>
      <sz val="12"/>
      <color rgb="FFFFFF00"/>
      <name val="Corbel"/>
      <family val="2"/>
    </font>
    <font>
      <sz val="16"/>
      <name val="Corbel"/>
      <family val="2"/>
    </font>
    <font>
      <b/>
      <u/>
      <sz val="16"/>
      <name val="Corbel"/>
      <family val="2"/>
    </font>
    <font>
      <b/>
      <sz val="18"/>
      <name val="Corbel"/>
      <family val="2"/>
    </font>
    <font>
      <sz val="18"/>
      <name val="Corbel"/>
      <family val="2"/>
    </font>
    <font>
      <b/>
      <i/>
      <sz val="11"/>
      <color theme="1"/>
      <name val="Corbel"/>
      <family val="2"/>
    </font>
    <font>
      <b/>
      <sz val="10"/>
      <name val="Corbel"/>
      <family val="2"/>
    </font>
    <font>
      <b/>
      <sz val="11"/>
      <color theme="1"/>
      <name val="Corbel"/>
      <family val="2"/>
    </font>
    <font>
      <sz val="11"/>
      <color theme="1"/>
      <name val="Corbel"/>
      <family val="2"/>
    </font>
    <font>
      <b/>
      <sz val="18"/>
      <color theme="1"/>
      <name val="Corbel"/>
      <family val="2"/>
    </font>
    <font>
      <sz val="14"/>
      <color theme="1"/>
      <name val="Corbel"/>
      <family val="2"/>
    </font>
    <font>
      <sz val="14"/>
      <color theme="1"/>
      <name val="Calibri"/>
      <family val="2"/>
      <scheme val="minor"/>
    </font>
    <font>
      <sz val="18"/>
      <color theme="1"/>
      <name val="Corbel"/>
      <family val="2"/>
    </font>
    <font>
      <sz val="9"/>
      <name val="Corbel"/>
      <family val="2"/>
    </font>
    <font>
      <b/>
      <sz val="14"/>
      <color theme="1"/>
      <name val="Corbel"/>
      <family val="2"/>
    </font>
    <font>
      <sz val="14"/>
      <name val="Wingdings"/>
      <charset val="2"/>
    </font>
    <font>
      <sz val="18"/>
      <name val="Wingdings"/>
      <charset val="2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gradientFill degree="270">
        <stop position="0">
          <color rgb="FF009900"/>
        </stop>
        <stop position="1">
          <color rgb="FFCC9900"/>
        </stop>
      </gradientFill>
    </fill>
    <fill>
      <patternFill patternType="solid">
        <fgColor indexed="9"/>
        <bgColor indexed="64"/>
      </patternFill>
    </fill>
    <fill>
      <patternFill patternType="solid">
        <fgColor theme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23"/>
      </right>
      <top/>
      <bottom style="thin">
        <color indexed="63"/>
      </bottom>
      <diagonal/>
    </border>
    <border>
      <left style="thin">
        <color indexed="22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3"/>
      </top>
      <bottom/>
      <diagonal/>
    </border>
    <border>
      <left style="medium">
        <color indexed="64"/>
      </left>
      <right/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theme="0" tint="-0.14990691854609822"/>
      </right>
      <top/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/>
      <diagonal/>
    </border>
    <border>
      <left/>
      <right style="thin">
        <color theme="0" tint="-0.14990691854609822"/>
      </right>
      <top style="thin">
        <color theme="0" tint="-0.14987640003662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5" borderId="0" xfId="0" applyFont="1" applyFill="1"/>
    <xf numFmtId="0" fontId="7" fillId="5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9" fillId="7" borderId="18" xfId="0" applyFont="1" applyFill="1" applyBorder="1" applyAlignment="1">
      <alignment horizontal="left" vertical="center"/>
    </xf>
    <xf numFmtId="0" fontId="11" fillId="7" borderId="19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3" fillId="7" borderId="24" xfId="0" applyFont="1" applyFill="1" applyBorder="1" applyAlignment="1">
      <alignment horizontal="center" vertical="center"/>
    </xf>
    <xf numFmtId="0" fontId="13" fillId="7" borderId="0" xfId="0" applyFont="1" applyFill="1" applyAlignment="1">
      <alignment vertical="center"/>
    </xf>
    <xf numFmtId="0" fontId="20" fillId="0" borderId="0" xfId="0" applyFont="1"/>
    <xf numFmtId="0" fontId="18" fillId="0" borderId="3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22" fillId="7" borderId="0" xfId="0" applyFont="1" applyFill="1"/>
    <xf numFmtId="0" fontId="0" fillId="0" borderId="0" xfId="0" applyAlignment="1">
      <alignment horizontal="center" vertical="center"/>
    </xf>
    <xf numFmtId="0" fontId="22" fillId="7" borderId="27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5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22" fillId="7" borderId="33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 wrapText="1"/>
    </xf>
    <xf numFmtId="0" fontId="11" fillId="7" borderId="27" xfId="0" applyNumberFormat="1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left" vertical="center" wrapText="1"/>
    </xf>
    <xf numFmtId="0" fontId="11" fillId="7" borderId="3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vertical="center"/>
    </xf>
    <xf numFmtId="0" fontId="9" fillId="7" borderId="0" xfId="0" applyFont="1" applyFill="1" applyAlignment="1">
      <alignment horizontal="right" vertical="center"/>
    </xf>
    <xf numFmtId="0" fontId="8" fillId="7" borderId="38" xfId="0" applyFont="1" applyFill="1" applyBorder="1" applyAlignment="1">
      <alignment horizontal="center" vertical="center"/>
    </xf>
    <xf numFmtId="0" fontId="5" fillId="7" borderId="39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right" vertical="center"/>
    </xf>
    <xf numFmtId="0" fontId="9" fillId="9" borderId="15" xfId="0" applyFont="1" applyFill="1" applyBorder="1" applyAlignment="1">
      <alignment horizontal="left" vertical="center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NumberFormat="1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10" fillId="9" borderId="0" xfId="0" applyFont="1" applyFill="1" applyAlignment="1">
      <alignment horizontal="right" vertical="center"/>
    </xf>
    <xf numFmtId="0" fontId="10" fillId="9" borderId="0" xfId="0" applyFont="1" applyFill="1" applyAlignment="1">
      <alignment vertical="center"/>
    </xf>
    <xf numFmtId="0" fontId="20" fillId="9" borderId="0" xfId="0" applyFont="1" applyFill="1"/>
    <xf numFmtId="0" fontId="0" fillId="9" borderId="0" xfId="0" applyFill="1"/>
    <xf numFmtId="0" fontId="11" fillId="7" borderId="16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left" vertical="center"/>
    </xf>
    <xf numFmtId="0" fontId="11" fillId="9" borderId="20" xfId="0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27" fillId="7" borderId="28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/>
    </xf>
    <xf numFmtId="0" fontId="22" fillId="10" borderId="27" xfId="0" applyFont="1" applyFill="1" applyBorder="1" applyAlignment="1">
      <alignment horizontal="left" vertical="center"/>
    </xf>
    <xf numFmtId="0" fontId="22" fillId="10" borderId="0" xfId="0" applyFont="1" applyFill="1"/>
    <xf numFmtId="0" fontId="22" fillId="10" borderId="0" xfId="0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/>
    </xf>
    <xf numFmtId="0" fontId="22" fillId="10" borderId="0" xfId="0" applyFont="1" applyFill="1" applyAlignment="1">
      <alignment horizontal="center" vertical="center"/>
    </xf>
    <xf numFmtId="0" fontId="22" fillId="10" borderId="0" xfId="0" applyFont="1" applyFill="1" applyBorder="1"/>
    <xf numFmtId="0" fontId="23" fillId="10" borderId="0" xfId="0" applyFont="1" applyFill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23" fillId="10" borderId="0" xfId="0" applyFont="1" applyFill="1"/>
    <xf numFmtId="0" fontId="23" fillId="10" borderId="0" xfId="0" applyFont="1" applyFill="1" applyAlignment="1">
      <alignment horizontal="center"/>
    </xf>
    <xf numFmtId="0" fontId="24" fillId="11" borderId="27" xfId="0" applyFont="1" applyFill="1" applyBorder="1" applyAlignment="1">
      <alignment horizontal="left" vertical="center"/>
    </xf>
    <xf numFmtId="0" fontId="24" fillId="11" borderId="33" xfId="0" applyFont="1" applyFill="1" applyBorder="1" applyAlignment="1">
      <alignment horizontal="center" vertical="center"/>
    </xf>
    <xf numFmtId="0" fontId="16" fillId="11" borderId="27" xfId="0" applyNumberFormat="1" applyFont="1" applyFill="1" applyBorder="1" applyAlignment="1">
      <alignment horizontal="center" vertical="center" wrapText="1"/>
    </xf>
    <xf numFmtId="0" fontId="16" fillId="11" borderId="33" xfId="0" applyFont="1" applyFill="1" applyBorder="1" applyAlignment="1">
      <alignment horizontal="left" vertical="center" wrapText="1"/>
    </xf>
    <xf numFmtId="0" fontId="16" fillId="11" borderId="26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2" fillId="11" borderId="27" xfId="0" applyFont="1" applyFill="1" applyBorder="1" applyAlignment="1">
      <alignment horizontal="left" vertical="center"/>
    </xf>
    <xf numFmtId="0" fontId="22" fillId="11" borderId="33" xfId="0" applyFont="1" applyFill="1" applyBorder="1" applyAlignment="1">
      <alignment horizontal="center" vertical="center"/>
    </xf>
    <xf numFmtId="0" fontId="11" fillId="11" borderId="27" xfId="0" applyNumberFormat="1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left" vertical="center" wrapText="1"/>
    </xf>
    <xf numFmtId="0" fontId="27" fillId="11" borderId="28" xfId="0" applyFont="1" applyFill="1" applyBorder="1" applyAlignment="1">
      <alignment horizontal="center" vertical="center" wrapText="1"/>
    </xf>
    <xf numFmtId="0" fontId="22" fillId="11" borderId="0" xfId="0" applyFont="1" applyFill="1" applyAlignment="1">
      <alignment horizontal="center"/>
    </xf>
    <xf numFmtId="0" fontId="11" fillId="11" borderId="28" xfId="0" applyFont="1" applyFill="1" applyBorder="1" applyAlignment="1">
      <alignment horizontal="center" vertical="center" wrapText="1"/>
    </xf>
    <xf numFmtId="0" fontId="22" fillId="11" borderId="0" xfId="0" applyFont="1" applyFill="1"/>
    <xf numFmtId="0" fontId="26" fillId="11" borderId="0" xfId="0" applyFont="1" applyFill="1"/>
    <xf numFmtId="0" fontId="11" fillId="11" borderId="29" xfId="0" applyFont="1" applyFill="1" applyBorder="1" applyAlignment="1">
      <alignment horizontal="center" vertical="center"/>
    </xf>
    <xf numFmtId="0" fontId="11" fillId="11" borderId="30" xfId="0" applyFont="1" applyFill="1" applyBorder="1" applyAlignment="1">
      <alignment horizontal="center" vertical="center"/>
    </xf>
    <xf numFmtId="0" fontId="11" fillId="11" borderId="0" xfId="0" applyFont="1" applyFill="1" applyBorder="1" applyAlignment="1">
      <alignment horizontal="center" vertical="center"/>
    </xf>
    <xf numFmtId="0" fontId="11" fillId="11" borderId="0" xfId="0" applyFont="1" applyFill="1"/>
    <xf numFmtId="0" fontId="22" fillId="8" borderId="0" xfId="0" applyFont="1" applyFill="1" applyBorder="1"/>
    <xf numFmtId="0" fontId="0" fillId="2" borderId="0" xfId="0" applyFill="1"/>
    <xf numFmtId="16" fontId="0" fillId="2" borderId="0" xfId="0" applyNumberFormat="1" applyFill="1"/>
    <xf numFmtId="0" fontId="0" fillId="2" borderId="0" xfId="0" applyFill="1" applyAlignment="1">
      <alignment horizontal="right"/>
    </xf>
    <xf numFmtId="0" fontId="0" fillId="0" borderId="0" xfId="0" applyFill="1" applyBorder="1"/>
    <xf numFmtId="0" fontId="11" fillId="11" borderId="0" xfId="0" applyFont="1" applyFill="1" applyAlignment="1">
      <alignment horizontal="center"/>
    </xf>
    <xf numFmtId="0" fontId="11" fillId="7" borderId="0" xfId="0" applyFont="1" applyFill="1"/>
    <xf numFmtId="0" fontId="22" fillId="7" borderId="0" xfId="0" applyFont="1" applyFill="1" applyBorder="1" applyAlignment="1">
      <alignment horizontal="center" vertical="center"/>
    </xf>
    <xf numFmtId="0" fontId="28" fillId="11" borderId="28" xfId="0" applyFont="1" applyFill="1" applyBorder="1" applyAlignment="1">
      <alignment horizontal="left" vertical="center" wrapText="1"/>
    </xf>
    <xf numFmtId="0" fontId="11" fillId="7" borderId="29" xfId="0" applyFont="1" applyFill="1" applyBorder="1" applyAlignment="1">
      <alignment horizontal="center" vertical="center"/>
    </xf>
    <xf numFmtId="0" fontId="22" fillId="11" borderId="0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/>
    </xf>
    <xf numFmtId="0" fontId="11" fillId="11" borderId="0" xfId="0" applyFont="1" applyFill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8" fillId="11" borderId="35" xfId="0" applyFont="1" applyFill="1" applyBorder="1" applyAlignment="1">
      <alignment horizontal="center" vertical="center"/>
    </xf>
    <xf numFmtId="0" fontId="0" fillId="0" borderId="41" xfId="0" applyBorder="1"/>
    <xf numFmtId="0" fontId="8" fillId="8" borderId="0" xfId="0" applyFont="1" applyFill="1" applyBorder="1" applyAlignment="1">
      <alignment horizontal="center" vertical="center"/>
    </xf>
    <xf numFmtId="16" fontId="0" fillId="0" borderId="0" xfId="0" applyNumberFormat="1" applyFill="1"/>
    <xf numFmtId="0" fontId="8" fillId="11" borderId="35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15" fillId="11" borderId="35" xfId="0" applyFont="1" applyFill="1" applyBorder="1" applyAlignment="1">
      <alignment horizontal="center" vertical="center"/>
    </xf>
    <xf numFmtId="0" fontId="21" fillId="11" borderId="0" xfId="0" applyFont="1" applyFill="1" applyAlignment="1">
      <alignment horizontal="center"/>
    </xf>
    <xf numFmtId="0" fontId="15" fillId="11" borderId="25" xfId="0" applyFont="1" applyFill="1" applyBorder="1" applyAlignment="1">
      <alignment horizontal="center" vertical="center"/>
    </xf>
    <xf numFmtId="0" fontId="0" fillId="2" borderId="41" xfId="0" applyFill="1" applyBorder="1"/>
    <xf numFmtId="0" fontId="27" fillId="11" borderId="28" xfId="0" applyFont="1" applyFill="1" applyBorder="1" applyAlignment="1">
      <alignment horizontal="left" vertical="center" wrapText="1"/>
    </xf>
    <xf numFmtId="0" fontId="11" fillId="11" borderId="31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24" fillId="7" borderId="27" xfId="0" applyFont="1" applyFill="1" applyBorder="1" applyAlignment="1">
      <alignment horizontal="left" vertical="center"/>
    </xf>
    <xf numFmtId="0" fontId="24" fillId="7" borderId="33" xfId="0" applyFont="1" applyFill="1" applyBorder="1" applyAlignment="1">
      <alignment horizontal="center" vertical="center"/>
    </xf>
    <xf numFmtId="0" fontId="16" fillId="7" borderId="27" xfId="0" applyNumberFormat="1" applyFont="1" applyFill="1" applyBorder="1" applyAlignment="1">
      <alignment horizontal="center" vertical="center" wrapText="1"/>
    </xf>
    <xf numFmtId="0" fontId="16" fillId="7" borderId="33" xfId="0" applyFont="1" applyFill="1" applyBorder="1" applyAlignment="1">
      <alignment horizontal="left" vertical="center" wrapText="1"/>
    </xf>
    <xf numFmtId="0" fontId="21" fillId="7" borderId="0" xfId="0" applyFont="1" applyFill="1" applyAlignment="1">
      <alignment horizontal="center"/>
    </xf>
    <xf numFmtId="0" fontId="16" fillId="7" borderId="28" xfId="0" applyFont="1" applyFill="1" applyBorder="1" applyAlignment="1">
      <alignment horizontal="center" vertical="center" wrapText="1"/>
    </xf>
    <xf numFmtId="0" fontId="21" fillId="7" borderId="0" xfId="0" applyFont="1" applyFill="1"/>
    <xf numFmtId="0" fontId="27" fillId="7" borderId="28" xfId="0" applyFont="1" applyFill="1" applyBorder="1" applyAlignment="1">
      <alignment horizontal="left" vertical="center" wrapText="1"/>
    </xf>
    <xf numFmtId="0" fontId="11" fillId="7" borderId="26" xfId="0" applyFont="1" applyFill="1" applyBorder="1" applyAlignment="1">
      <alignment horizontal="center" vertical="center"/>
    </xf>
    <xf numFmtId="0" fontId="28" fillId="11" borderId="28" xfId="0" applyFont="1" applyFill="1" applyBorder="1" applyAlignment="1">
      <alignment horizontal="center" vertical="center" wrapText="1"/>
    </xf>
    <xf numFmtId="0" fontId="28" fillId="7" borderId="28" xfId="0" applyFont="1" applyFill="1" applyBorder="1" applyAlignment="1">
      <alignment horizontal="center" vertical="center" wrapText="1"/>
    </xf>
    <xf numFmtId="0" fontId="22" fillId="7" borderId="27" xfId="0" applyFont="1" applyFill="1" applyBorder="1" applyAlignment="1">
      <alignment horizontal="center" vertical="center"/>
    </xf>
    <xf numFmtId="0" fontId="23" fillId="7" borderId="28" xfId="0" applyFont="1" applyFill="1" applyBorder="1"/>
    <xf numFmtId="0" fontId="24" fillId="11" borderId="27" xfId="0" applyFont="1" applyFill="1" applyBorder="1" applyAlignment="1">
      <alignment horizontal="center" vertical="center"/>
    </xf>
    <xf numFmtId="0" fontId="24" fillId="11" borderId="28" xfId="0" applyFont="1" applyFill="1" applyBorder="1" applyAlignment="1">
      <alignment horizontal="center" vertical="center"/>
    </xf>
    <xf numFmtId="0" fontId="24" fillId="7" borderId="27" xfId="0" applyFont="1" applyFill="1" applyBorder="1" applyAlignment="1">
      <alignment horizontal="center" vertical="center"/>
    </xf>
    <xf numFmtId="0" fontId="29" fillId="7" borderId="28" xfId="0" applyFont="1" applyFill="1" applyBorder="1"/>
    <xf numFmtId="0" fontId="22" fillId="11" borderId="27" xfId="0" applyFont="1" applyFill="1" applyBorder="1" applyAlignment="1">
      <alignment horizontal="center" vertical="center"/>
    </xf>
    <xf numFmtId="0" fontId="22" fillId="11" borderId="28" xfId="0" applyFont="1" applyFill="1" applyBorder="1" applyAlignment="1">
      <alignment horizontal="center" vertical="center"/>
    </xf>
    <xf numFmtId="0" fontId="23" fillId="11" borderId="28" xfId="0" applyFont="1" applyFill="1" applyBorder="1"/>
    <xf numFmtId="0" fontId="22" fillId="7" borderId="28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14" fillId="7" borderId="32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4" fillId="7" borderId="25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left" vertical="center"/>
    </xf>
    <xf numFmtId="0" fontId="11" fillId="9" borderId="33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5" fillId="7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0" fillId="11" borderId="28" xfId="0" applyFill="1" applyBorder="1"/>
    <xf numFmtId="0" fontId="0" fillId="7" borderId="28" xfId="0" applyFill="1" applyBorder="1"/>
    <xf numFmtId="0" fontId="8" fillId="7" borderId="36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22" fillId="10" borderId="27" xfId="0" applyFont="1" applyFill="1" applyBorder="1" applyAlignment="1">
      <alignment horizontal="center" vertical="center"/>
    </xf>
    <xf numFmtId="0" fontId="22" fillId="10" borderId="2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423568</xdr:colOff>
      <xdr:row>0</xdr:row>
      <xdr:rowOff>19589</xdr:rowOff>
    </xdr:from>
    <xdr:ext cx="2877414" cy="918494"/>
    <xdr:sp macro="" textlink="">
      <xdr:nvSpPr>
        <xdr:cNvPr id="2" name="Rectangle 1"/>
        <xdr:cNvSpPr/>
      </xdr:nvSpPr>
      <xdr:spPr>
        <a:xfrm>
          <a:off x="2682354" y="19589"/>
          <a:ext cx="2877414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Résultats</a:t>
          </a:r>
        </a:p>
      </xdr:txBody>
    </xdr:sp>
    <xdr:clientData/>
  </xdr:oneCellAnchor>
  <xdr:oneCellAnchor>
    <xdr:from>
      <xdr:col>3</xdr:col>
      <xdr:colOff>876300</xdr:colOff>
      <xdr:row>7</xdr:row>
      <xdr:rowOff>0</xdr:rowOff>
    </xdr:from>
    <xdr:ext cx="3516468" cy="918494"/>
    <xdr:sp macro="" textlink="">
      <xdr:nvSpPr>
        <xdr:cNvPr id="3" name="Rectangle 2"/>
        <xdr:cNvSpPr/>
      </xdr:nvSpPr>
      <xdr:spPr>
        <a:xfrm>
          <a:off x="3133725" y="2114550"/>
          <a:ext cx="3516468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Classement</a:t>
          </a:r>
        </a:p>
      </xdr:txBody>
    </xdr:sp>
    <xdr:clientData/>
  </xdr:oneCellAnchor>
  <xdr:twoCellAnchor editAs="oneCell">
    <xdr:from>
      <xdr:col>0</xdr:col>
      <xdr:colOff>114300</xdr:colOff>
      <xdr:row>9</xdr:row>
      <xdr:rowOff>47625</xdr:rowOff>
    </xdr:from>
    <xdr:to>
      <xdr:col>1</xdr:col>
      <xdr:colOff>1343327</xdr:colOff>
      <xdr:row>10</xdr:row>
      <xdr:rowOff>314324</xdr:rowOff>
    </xdr:to>
    <xdr:pic>
      <xdr:nvPicPr>
        <xdr:cNvPr id="5" name="Image 4" descr="Logo PHP7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3038475"/>
          <a:ext cx="1657652" cy="83819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466"/>
  <sheetViews>
    <sheetView zoomScale="70" zoomScaleNormal="70" workbookViewId="0">
      <selection activeCell="H7" sqref="H7:I7"/>
    </sheetView>
  </sheetViews>
  <sheetFormatPr baseColWidth="10" defaultRowHeight="15"/>
  <cols>
    <col min="1" max="1" width="6.42578125" style="1" customWidth="1"/>
    <col min="2" max="2" width="21.7109375" style="1" customWidth="1"/>
    <col min="3" max="3" width="5.7109375" style="22" customWidth="1"/>
    <col min="4" max="4" width="21.7109375" style="1" customWidth="1"/>
    <col min="5" max="5" width="5.7109375" style="1" customWidth="1"/>
    <col min="6" max="6" width="21.7109375" style="1" customWidth="1"/>
    <col min="7" max="8" width="5.7109375" style="1" customWidth="1"/>
    <col min="9" max="9" width="16.7109375" style="1" customWidth="1"/>
    <col min="10" max="10" width="5.7109375" style="22" customWidth="1"/>
    <col min="11" max="11" width="11.42578125" style="24"/>
    <col min="13" max="13" width="13.28515625" style="18" bestFit="1" customWidth="1"/>
    <col min="14" max="14" width="11.42578125" style="18"/>
  </cols>
  <sheetData>
    <row r="1" spans="1:16" ht="50.1" customHeight="1" thickBot="1">
      <c r="A1" s="147"/>
      <c r="B1" s="147"/>
      <c r="C1" s="147"/>
      <c r="D1" s="147"/>
      <c r="E1" s="147"/>
      <c r="F1" s="147"/>
      <c r="G1" s="147"/>
      <c r="H1" s="147"/>
      <c r="I1" s="147"/>
      <c r="J1" s="148"/>
      <c r="K1" s="25"/>
      <c r="L1" s="7"/>
      <c r="M1" s="164"/>
      <c r="N1" s="165"/>
    </row>
    <row r="2" spans="1:16" ht="20.100000000000001" customHeight="1" thickBot="1">
      <c r="A2" s="166"/>
      <c r="B2" s="167"/>
      <c r="C2" s="167"/>
      <c r="D2" s="167"/>
      <c r="E2" s="167"/>
      <c r="F2" s="167"/>
      <c r="G2" s="167"/>
      <c r="H2" s="167"/>
      <c r="I2" s="167"/>
      <c r="J2" s="167"/>
      <c r="K2" s="26"/>
      <c r="L2" s="8"/>
      <c r="M2" s="19"/>
      <c r="N2" s="20"/>
    </row>
    <row r="3" spans="1:16" s="1" customFormat="1" ht="20.100000000000001" customHeight="1">
      <c r="A3" s="158" t="s">
        <v>3</v>
      </c>
      <c r="B3" s="160" t="s">
        <v>34</v>
      </c>
      <c r="C3" s="161"/>
      <c r="D3" s="162" t="s">
        <v>35</v>
      </c>
      <c r="E3" s="163"/>
      <c r="F3" s="162" t="s">
        <v>36</v>
      </c>
      <c r="G3" s="163"/>
      <c r="H3" s="170" t="s">
        <v>37</v>
      </c>
      <c r="I3" s="171"/>
      <c r="J3" s="172"/>
      <c r="K3" s="63"/>
      <c r="L3" s="39"/>
      <c r="M3" s="9"/>
      <c r="N3" s="18"/>
      <c r="O3" s="18"/>
    </row>
    <row r="4" spans="1:16" s="1" customFormat="1" ht="20.100000000000001" customHeight="1" thickBot="1">
      <c r="A4" s="159"/>
      <c r="B4" s="40">
        <v>8</v>
      </c>
      <c r="C4" s="41" t="s">
        <v>4</v>
      </c>
      <c r="D4" s="40">
        <v>8</v>
      </c>
      <c r="E4" s="10" t="s">
        <v>4</v>
      </c>
      <c r="F4" s="40">
        <v>8</v>
      </c>
      <c r="G4" s="10" t="s">
        <v>4</v>
      </c>
      <c r="H4" s="145">
        <v>9</v>
      </c>
      <c r="I4" s="146"/>
      <c r="J4" s="10" t="s">
        <v>4</v>
      </c>
      <c r="K4" s="31"/>
      <c r="L4" s="42"/>
      <c r="M4" s="11"/>
      <c r="N4" s="18"/>
      <c r="O4" s="18"/>
    </row>
    <row r="5" spans="1:16" s="52" customFormat="1" ht="20.100000000000001" customHeight="1">
      <c r="A5" s="43" t="s">
        <v>5</v>
      </c>
      <c r="B5" s="44" t="s">
        <v>50</v>
      </c>
      <c r="C5" s="45">
        <v>25</v>
      </c>
      <c r="D5" s="46" t="s">
        <v>20</v>
      </c>
      <c r="E5" s="47">
        <v>25</v>
      </c>
      <c r="F5" s="46" t="s">
        <v>16</v>
      </c>
      <c r="G5" s="47">
        <v>25</v>
      </c>
      <c r="H5" s="156" t="s">
        <v>53</v>
      </c>
      <c r="I5" s="156"/>
      <c r="J5" s="47">
        <v>25</v>
      </c>
      <c r="K5" s="48"/>
      <c r="L5" s="49"/>
      <c r="M5" s="50"/>
      <c r="N5" s="51"/>
      <c r="O5" s="51"/>
    </row>
    <row r="6" spans="1:16" s="1" customFormat="1" ht="20.100000000000001" customHeight="1">
      <c r="A6" s="12" t="s">
        <v>7</v>
      </c>
      <c r="B6" s="53" t="s">
        <v>6</v>
      </c>
      <c r="C6" s="54">
        <v>18</v>
      </c>
      <c r="D6" s="55" t="s">
        <v>24</v>
      </c>
      <c r="E6" s="13">
        <v>18</v>
      </c>
      <c r="F6" s="55" t="s">
        <v>9</v>
      </c>
      <c r="G6" s="13">
        <v>18</v>
      </c>
      <c r="H6" s="157" t="s">
        <v>40</v>
      </c>
      <c r="I6" s="157"/>
      <c r="J6" s="13">
        <v>18</v>
      </c>
      <c r="K6" s="32"/>
      <c r="L6" s="42"/>
      <c r="M6" s="14"/>
      <c r="N6" s="18"/>
      <c r="O6" s="18"/>
    </row>
    <row r="7" spans="1:16" s="52" customFormat="1" ht="20.100000000000001" customHeight="1">
      <c r="A7" s="56" t="s">
        <v>10</v>
      </c>
      <c r="B7" s="44" t="s">
        <v>41</v>
      </c>
      <c r="C7" s="57">
        <v>13</v>
      </c>
      <c r="D7" s="58" t="s">
        <v>45</v>
      </c>
      <c r="E7" s="59">
        <v>13</v>
      </c>
      <c r="F7" s="58" t="s">
        <v>76</v>
      </c>
      <c r="G7" s="59">
        <v>13</v>
      </c>
      <c r="H7" s="156" t="s">
        <v>18</v>
      </c>
      <c r="I7" s="156"/>
      <c r="J7" s="59">
        <v>13</v>
      </c>
      <c r="K7" s="48"/>
      <c r="L7" s="49"/>
      <c r="M7" s="50"/>
      <c r="N7" s="51"/>
      <c r="O7" s="51"/>
    </row>
    <row r="8" spans="1:16" ht="50.1" customHeight="1">
      <c r="A8" s="147"/>
      <c r="B8" s="147"/>
      <c r="C8" s="147"/>
      <c r="D8" s="147"/>
      <c r="E8" s="147"/>
      <c r="F8" s="147"/>
      <c r="G8" s="147"/>
      <c r="H8" s="147"/>
      <c r="I8" s="147"/>
      <c r="J8" s="148"/>
      <c r="K8" s="27"/>
      <c r="L8" s="15"/>
    </row>
    <row r="9" spans="1:16" ht="20.100000000000001" customHeight="1">
      <c r="A9" s="155"/>
      <c r="B9" s="155"/>
      <c r="C9" s="155"/>
      <c r="D9" s="155"/>
      <c r="E9" s="155"/>
      <c r="F9" s="155"/>
      <c r="G9" s="155"/>
      <c r="H9" s="155"/>
      <c r="I9" s="154" t="s">
        <v>75</v>
      </c>
      <c r="J9" s="154"/>
      <c r="K9" s="28"/>
      <c r="L9" s="15"/>
    </row>
    <row r="10" spans="1:16" ht="45" customHeight="1">
      <c r="A10" s="152"/>
      <c r="B10" s="153"/>
      <c r="C10" s="16"/>
      <c r="D10" s="149" t="s">
        <v>0</v>
      </c>
      <c r="E10" s="150"/>
      <c r="F10" s="149" t="s">
        <v>1</v>
      </c>
      <c r="G10" s="151"/>
      <c r="H10" s="149" t="s">
        <v>13</v>
      </c>
      <c r="I10" s="150"/>
      <c r="J10" s="151"/>
      <c r="K10" s="29"/>
      <c r="L10" s="17"/>
    </row>
    <row r="11" spans="1:16" s="81" customFormat="1" ht="30.75" customHeight="1">
      <c r="A11" s="37">
        <v>1</v>
      </c>
      <c r="B11" s="37"/>
      <c r="C11" s="117">
        <v>1</v>
      </c>
      <c r="D11" s="75" t="str">
        <f t="array" ref="D11">INDEX('Tournoi jeudi'!A$1:A$64,MAX(IF('Tournoi jeudi'!B$3:B$64+ROW('Tournoi jeudi'!B$3:B$64)/10^3=LARGE('Tournoi jeudi'!B$3:B$64+ROW('Tournoi jeudi'!B$3:B$64)/10^3,ROWS(N$2:N2)),ROW('Tournoi jeudi'!A$3:A$64))))</f>
        <v>Patrick</v>
      </c>
      <c r="E11" s="76"/>
      <c r="F11" s="137">
        <f>LARGE('Tournoi jeudi'!B$3:B$64,ROWS(N$2:N2))</f>
        <v>50</v>
      </c>
      <c r="G11" s="138"/>
      <c r="H11" s="77">
        <f t="shared" ref="H11" si="0">K11-A11</f>
        <v>0</v>
      </c>
      <c r="I11" s="78" t="str">
        <f t="shared" ref="I11" si="1">IF(H11=-1,"Place",M11)</f>
        <v>Place</v>
      </c>
      <c r="J11" s="103" t="str">
        <f t="shared" ref="J11" si="2">IF(H11=0,"è",P11)</f>
        <v>è</v>
      </c>
      <c r="K11" s="79">
        <v>1</v>
      </c>
      <c r="L11" s="80"/>
      <c r="M11" s="77" t="str">
        <f>IF(H11=1,"Place",N11)</f>
        <v>Place</v>
      </c>
      <c r="N11" s="77" t="str">
        <f>IF(H11=0,"Place","Places")</f>
        <v>Place</v>
      </c>
      <c r="P11" s="81" t="str">
        <f>IF(H11&gt;0,"é","ê")</f>
        <v>ê</v>
      </c>
    </row>
    <row r="12" spans="1:16" s="130" customFormat="1" ht="30.75" customHeight="1">
      <c r="A12" s="37">
        <v>2</v>
      </c>
      <c r="B12" s="37"/>
      <c r="C12" s="123">
        <v>2</v>
      </c>
      <c r="D12" s="124" t="str">
        <f t="array" ref="D12">INDEX('Tournoi jeudi'!A$1:A$64,MAX(IF('Tournoi jeudi'!B$3:B$64+ROW('Tournoi jeudi'!B$3:B$64)/10^3=LARGE('Tournoi jeudi'!B$3:B$64+ROW('Tournoi jeudi'!B$3:B$64)/10^3,ROWS(N$2:N3)),ROW('Tournoi jeudi'!A$3:A$64))))</f>
        <v>Boris</v>
      </c>
      <c r="E12" s="125"/>
      <c r="F12" s="139">
        <f>LARGE('Tournoi jeudi'!B$3:B$64,ROWS(N$2:N3))</f>
        <v>36</v>
      </c>
      <c r="G12" s="140"/>
      <c r="H12" s="126">
        <f t="shared" ref="H12:H42" si="3">K12-A12</f>
        <v>2</v>
      </c>
      <c r="I12" s="127" t="str">
        <f t="shared" ref="I12:I42" si="4">IF(H12=-1,"Place",M12)</f>
        <v>Places</v>
      </c>
      <c r="J12" s="134" t="str">
        <f t="shared" ref="J12:J42" si="5">IF(H12=0,"è",P12)</f>
        <v>é</v>
      </c>
      <c r="K12" s="128">
        <v>4</v>
      </c>
      <c r="L12" s="129"/>
      <c r="M12" s="126" t="str">
        <f t="shared" ref="M12:M56" si="6">IF(H12=1,"Place",N12)</f>
        <v>Places</v>
      </c>
      <c r="N12" s="126" t="str">
        <f t="shared" ref="N12:N56" si="7">IF(H12=0,"Place","Places")</f>
        <v>Places</v>
      </c>
      <c r="P12" s="130" t="str">
        <f t="shared" ref="P12:P56" si="8">IF(H12&gt;0,"é","ê")</f>
        <v>é</v>
      </c>
    </row>
    <row r="13" spans="1:16" s="81" customFormat="1" ht="30.75" customHeight="1">
      <c r="A13" s="37">
        <v>3</v>
      </c>
      <c r="B13" s="37"/>
      <c r="C13" s="119">
        <v>3</v>
      </c>
      <c r="D13" s="75" t="str">
        <f t="array" ref="D13">INDEX('Tournoi jeudi'!A$1:A$64,MAX(IF('Tournoi jeudi'!B$3:B$64+ROW('Tournoi jeudi'!B$3:B$64)/10^3=LARGE('Tournoi jeudi'!B$3:B$64+ROW('Tournoi jeudi'!B$3:B$64)/10^3,ROWS(N$2:N4)),ROW('Tournoi jeudi'!A$3:A$64))))</f>
        <v>Chat des Bois</v>
      </c>
      <c r="E13" s="76"/>
      <c r="F13" s="137">
        <f>LARGE('Tournoi jeudi'!B$3:B$64,ROWS(N$2:N4))</f>
        <v>34</v>
      </c>
      <c r="G13" s="138"/>
      <c r="H13" s="77">
        <f t="shared" si="3"/>
        <v>7</v>
      </c>
      <c r="I13" s="78" t="str">
        <f t="shared" si="4"/>
        <v>Places</v>
      </c>
      <c r="J13" s="133" t="str">
        <f t="shared" si="5"/>
        <v>é</v>
      </c>
      <c r="K13" s="118">
        <v>10</v>
      </c>
      <c r="L13" s="80"/>
      <c r="M13" s="77" t="str">
        <f t="shared" si="6"/>
        <v>Places</v>
      </c>
      <c r="N13" s="77" t="str">
        <f t="shared" si="7"/>
        <v>Places</v>
      </c>
      <c r="P13" s="81" t="str">
        <f t="shared" si="8"/>
        <v>é</v>
      </c>
    </row>
    <row r="14" spans="1:16" s="21" customFormat="1" ht="19.5" customHeight="1">
      <c r="A14" s="113">
        <v>4</v>
      </c>
      <c r="B14" s="113"/>
      <c r="C14" s="116">
        <v>4</v>
      </c>
      <c r="D14" s="23" t="str">
        <f t="array" ref="D14">INDEX('Tournoi jeudi'!A$1:A$64,MAX(IF('Tournoi jeudi'!B$3:B$64+ROW('Tournoi jeudi'!B$3:B$64)/10^3=LARGE('Tournoi jeudi'!B$3:B$64+ROW('Tournoi jeudi'!B$3:B$64)/10^3,ROWS(N$2:N5)),ROW('Tournoi jeudi'!A$3:A$64))))</f>
        <v>Stéphane</v>
      </c>
      <c r="E14" s="30"/>
      <c r="F14" s="135">
        <f>LARGE('Tournoi jeudi'!B$3:B$64,ROWS(N$2:N5))</f>
        <v>31</v>
      </c>
      <c r="G14" s="136"/>
      <c r="H14" s="33">
        <f t="shared" si="3"/>
        <v>-3</v>
      </c>
      <c r="I14" s="34" t="str">
        <f t="shared" si="4"/>
        <v>Places</v>
      </c>
      <c r="J14" s="131" t="str">
        <f t="shared" si="5"/>
        <v>ê</v>
      </c>
      <c r="K14" s="64">
        <v>1</v>
      </c>
      <c r="L14" s="60"/>
      <c r="M14" s="33" t="str">
        <f t="shared" si="6"/>
        <v>Places</v>
      </c>
      <c r="N14" s="33" t="str">
        <f t="shared" si="7"/>
        <v>Places</v>
      </c>
      <c r="P14" s="61" t="str">
        <f t="shared" si="8"/>
        <v>ê</v>
      </c>
    </row>
    <row r="15" spans="1:16" s="89" customFormat="1" ht="19.5" customHeight="1">
      <c r="A15" s="113">
        <v>5</v>
      </c>
      <c r="B15" s="113"/>
      <c r="C15" s="115">
        <v>5</v>
      </c>
      <c r="D15" s="82" t="str">
        <f t="array" ref="D15">INDEX('Tournoi jeudi'!A$1:A$64,MAX(IF('Tournoi jeudi'!B$3:B$64+ROW('Tournoi jeudi'!B$3:B$64)/10^3=LARGE('Tournoi jeudi'!B$3:B$64+ROW('Tournoi jeudi'!B$3:B$64)/10^3,ROWS(N$2:N6)),ROW('Tournoi jeudi'!A$3:A$64))))</f>
        <v>Gérald</v>
      </c>
      <c r="E15" s="83"/>
      <c r="F15" s="141">
        <f>LARGE('Tournoi jeudi'!B$3:B$64,ROWS(N$2:N6))</f>
        <v>29</v>
      </c>
      <c r="G15" s="142"/>
      <c r="H15" s="84">
        <f t="shared" si="3"/>
        <v>-4</v>
      </c>
      <c r="I15" s="85" t="str">
        <f t="shared" si="4"/>
        <v>Places</v>
      </c>
      <c r="J15" s="121" t="str">
        <f t="shared" si="5"/>
        <v>ê</v>
      </c>
      <c r="K15" s="87">
        <v>1</v>
      </c>
      <c r="L15" s="88"/>
      <c r="M15" s="84" t="str">
        <f t="shared" si="6"/>
        <v>Places</v>
      </c>
      <c r="N15" s="84" t="str">
        <f t="shared" si="7"/>
        <v>Places</v>
      </c>
      <c r="P15" s="90" t="str">
        <f t="shared" si="8"/>
        <v>ê</v>
      </c>
    </row>
    <row r="16" spans="1:16" s="21" customFormat="1" ht="19.5" customHeight="1">
      <c r="A16" s="113">
        <v>6</v>
      </c>
      <c r="B16" s="113"/>
      <c r="C16" s="116">
        <v>6</v>
      </c>
      <c r="D16" s="23" t="str">
        <f t="array" ref="D16">INDEX('Tournoi jeudi'!A$1:A$64,MAX(IF('Tournoi jeudi'!B$3:B$64+ROW('Tournoi jeudi'!B$3:B$64)/10^3=LARGE('Tournoi jeudi'!B$3:B$64+ROW('Tournoi jeudi'!B$3:B$64)/10^3,ROWS(N$2:N7)),ROW('Tournoi jeudi'!A$3:A$64))))</f>
        <v>Denoe</v>
      </c>
      <c r="E16" s="30"/>
      <c r="F16" s="135">
        <f>LARGE('Tournoi jeudi'!B$3:B$64,ROWS(N$2:N7))</f>
        <v>27</v>
      </c>
      <c r="G16" s="136"/>
      <c r="H16" s="33">
        <f t="shared" si="3"/>
        <v>-2</v>
      </c>
      <c r="I16" s="34" t="str">
        <f t="shared" si="4"/>
        <v>Places</v>
      </c>
      <c r="J16" s="131" t="str">
        <f t="shared" si="5"/>
        <v>ê</v>
      </c>
      <c r="K16" s="64">
        <v>4</v>
      </c>
      <c r="L16" s="60"/>
      <c r="M16" s="33" t="str">
        <f t="shared" si="6"/>
        <v>Places</v>
      </c>
      <c r="N16" s="33" t="str">
        <f t="shared" si="7"/>
        <v>Places</v>
      </c>
      <c r="P16" s="61" t="str">
        <f t="shared" si="8"/>
        <v>ê</v>
      </c>
    </row>
    <row r="17" spans="1:16" s="89" customFormat="1" ht="19.5" customHeight="1">
      <c r="A17" s="113">
        <v>7</v>
      </c>
      <c r="B17" s="113"/>
      <c r="C17" s="115">
        <v>7</v>
      </c>
      <c r="D17" s="82" t="str">
        <f t="array" ref="D17">INDEX('Tournoi jeudi'!A$1:A$64,MAX(IF('Tournoi jeudi'!B$3:B$64+ROW('Tournoi jeudi'!B$3:B$64)/10^3=LARGE('Tournoi jeudi'!B$3:B$64+ROW('Tournoi jeudi'!B$3:B$64)/10^3,ROWS(N$2:N8)),ROW('Tournoi jeudi'!A$3:A$64))))</f>
        <v>Jimmy</v>
      </c>
      <c r="E17" s="83"/>
      <c r="F17" s="141">
        <f>LARGE('Tournoi jeudi'!B$3:B$64,ROWS(N$2:N8))</f>
        <v>25</v>
      </c>
      <c r="G17" s="142"/>
      <c r="H17" s="84"/>
      <c r="I17" s="85" t="s">
        <v>27</v>
      </c>
      <c r="J17" s="121"/>
      <c r="K17" s="87"/>
      <c r="L17" s="88"/>
      <c r="M17" s="84" t="str">
        <f t="shared" si="6"/>
        <v>Place</v>
      </c>
      <c r="N17" s="84" t="str">
        <f t="shared" si="7"/>
        <v>Place</v>
      </c>
      <c r="P17" s="90" t="str">
        <f t="shared" si="8"/>
        <v>ê</v>
      </c>
    </row>
    <row r="18" spans="1:16" s="21" customFormat="1" ht="19.5" customHeight="1">
      <c r="A18" s="113">
        <v>8</v>
      </c>
      <c r="B18" s="113"/>
      <c r="C18" s="116">
        <v>8</v>
      </c>
      <c r="D18" s="23" t="str">
        <f t="array" ref="D18">INDEX('Tournoi jeudi'!A$1:A$64,MAX(IF('Tournoi jeudi'!B$3:B$64+ROW('Tournoi jeudi'!B$3:B$64)/10^3=LARGE('Tournoi jeudi'!B$3:B$64+ROW('Tournoi jeudi'!B$3:B$64)/10^3,ROWS(N$2:N9)),ROW('Tournoi jeudi'!A$3:A$64))))</f>
        <v>Bons34</v>
      </c>
      <c r="E18" s="30"/>
      <c r="F18" s="135">
        <f>LARGE('Tournoi jeudi'!B$3:B$64,ROWS(N$2:N9))</f>
        <v>22</v>
      </c>
      <c r="G18" s="136"/>
      <c r="H18" s="33">
        <f t="shared" si="3"/>
        <v>8</v>
      </c>
      <c r="I18" s="34" t="str">
        <f t="shared" si="4"/>
        <v>Places</v>
      </c>
      <c r="J18" s="131" t="str">
        <f t="shared" si="5"/>
        <v>é</v>
      </c>
      <c r="K18" s="64">
        <v>16</v>
      </c>
      <c r="L18" s="60"/>
      <c r="M18" s="33" t="str">
        <f t="shared" si="6"/>
        <v>Places</v>
      </c>
      <c r="N18" s="33" t="str">
        <f t="shared" si="7"/>
        <v>Places</v>
      </c>
      <c r="P18" s="61" t="str">
        <f t="shared" si="8"/>
        <v>é</v>
      </c>
    </row>
    <row r="19" spans="1:16" s="21" customFormat="1" ht="19.5" customHeight="1">
      <c r="A19" s="113">
        <v>8</v>
      </c>
      <c r="B19" s="113"/>
      <c r="C19" s="116">
        <v>8</v>
      </c>
      <c r="D19" s="23" t="str">
        <f t="array" ref="D19">INDEX('Tournoi jeudi'!A$1:A$64,MAX(IF('Tournoi jeudi'!B$3:B$64+ROW('Tournoi jeudi'!B$3:B$64)/10^3=LARGE('Tournoi jeudi'!B$3:B$64+ROW('Tournoi jeudi'!B$3:B$64)/10^3,ROWS(N$2:N10)),ROW('Tournoi jeudi'!A$3:A$64))))</f>
        <v>Ginz</v>
      </c>
      <c r="E19" s="30"/>
      <c r="F19" s="135">
        <f>LARGE('Tournoi jeudi'!B$3:B$64,ROWS(N$2:N10))</f>
        <v>22</v>
      </c>
      <c r="G19" s="136"/>
      <c r="H19" s="33">
        <f t="shared" si="3"/>
        <v>2</v>
      </c>
      <c r="I19" s="34" t="str">
        <f t="shared" si="4"/>
        <v>Places</v>
      </c>
      <c r="J19" s="131" t="str">
        <f t="shared" si="5"/>
        <v>é</v>
      </c>
      <c r="K19" s="64">
        <v>10</v>
      </c>
      <c r="L19" s="60"/>
      <c r="M19" s="33" t="str">
        <f t="shared" si="6"/>
        <v>Places</v>
      </c>
      <c r="N19" s="33" t="str">
        <f t="shared" si="7"/>
        <v>Places</v>
      </c>
      <c r="P19" s="61" t="str">
        <f t="shared" si="8"/>
        <v>é</v>
      </c>
    </row>
    <row r="20" spans="1:16" s="89" customFormat="1" ht="19.5" customHeight="1">
      <c r="A20" s="113">
        <v>10</v>
      </c>
      <c r="B20" s="113"/>
      <c r="C20" s="115">
        <v>10</v>
      </c>
      <c r="D20" s="82" t="str">
        <f t="array" ref="D20">INDEX('Tournoi jeudi'!A$1:A$64,MAX(IF('Tournoi jeudi'!B$3:B$64+ROW('Tournoi jeudi'!B$3:B$64)/10^3=LARGE('Tournoi jeudi'!B$3:B$64+ROW('Tournoi jeudi'!B$3:B$64)/10^3,ROWS(N$2:N11)),ROW('Tournoi jeudi'!A$3:A$64))))</f>
        <v>Darboul</v>
      </c>
      <c r="E20" s="83"/>
      <c r="F20" s="141">
        <f>LARGE('Tournoi jeudi'!B$3:B$64,ROWS(N$2:N11))</f>
        <v>19</v>
      </c>
      <c r="G20" s="142"/>
      <c r="H20" s="84">
        <f t="shared" si="3"/>
        <v>-3</v>
      </c>
      <c r="I20" s="85" t="str">
        <f t="shared" si="4"/>
        <v>Places</v>
      </c>
      <c r="J20" s="121" t="str">
        <f t="shared" si="5"/>
        <v>ê</v>
      </c>
      <c r="K20" s="87">
        <v>7</v>
      </c>
      <c r="L20" s="88"/>
      <c r="M20" s="84" t="str">
        <f t="shared" si="6"/>
        <v>Places</v>
      </c>
      <c r="N20" s="84" t="str">
        <f t="shared" si="7"/>
        <v>Places</v>
      </c>
      <c r="P20" s="90" t="str">
        <f t="shared" si="8"/>
        <v>ê</v>
      </c>
    </row>
    <row r="21" spans="1:16" s="89" customFormat="1" ht="19.5" customHeight="1">
      <c r="A21" s="113">
        <v>10</v>
      </c>
      <c r="B21" s="113"/>
      <c r="C21" s="115">
        <v>10</v>
      </c>
      <c r="D21" s="82" t="str">
        <f t="array" ref="D21">INDEX('Tournoi jeudi'!A$1:A$64,MAX(IF('Tournoi jeudi'!B$3:B$64+ROW('Tournoi jeudi'!B$3:B$64)/10^3=LARGE('Tournoi jeudi'!B$3:B$64+ROW('Tournoi jeudi'!B$3:B$64)/10^3,ROWS(N$2:N12)),ROW('Tournoi jeudi'!A$3:A$64))))</f>
        <v>Thomas</v>
      </c>
      <c r="E21" s="83"/>
      <c r="F21" s="141">
        <f>LARGE('Tournoi jeudi'!B$3:B$64,ROWS(N$2:N12))</f>
        <v>19</v>
      </c>
      <c r="G21" s="143"/>
      <c r="H21" s="84">
        <f t="shared" si="3"/>
        <v>-6</v>
      </c>
      <c r="I21" s="85" t="str">
        <f t="shared" si="4"/>
        <v>Places</v>
      </c>
      <c r="J21" s="121" t="str">
        <f t="shared" si="5"/>
        <v>ê</v>
      </c>
      <c r="K21" s="87">
        <v>4</v>
      </c>
      <c r="L21" s="88"/>
      <c r="M21" s="84" t="str">
        <f t="shared" si="6"/>
        <v>Places</v>
      </c>
      <c r="N21" s="84" t="str">
        <f t="shared" si="7"/>
        <v>Places</v>
      </c>
      <c r="P21" s="90" t="str">
        <f t="shared" si="8"/>
        <v>ê</v>
      </c>
    </row>
    <row r="22" spans="1:16" s="89" customFormat="1" ht="19.5" customHeight="1">
      <c r="A22" s="113">
        <v>10</v>
      </c>
      <c r="B22" s="113"/>
      <c r="C22" s="115">
        <v>10</v>
      </c>
      <c r="D22" s="82" t="str">
        <f t="array" ref="D22">INDEX('Tournoi jeudi'!A$1:A$64,MAX(IF('Tournoi jeudi'!B$3:B$64+ROW('Tournoi jeudi'!B$3:B$64)/10^3=LARGE('Tournoi jeudi'!B$3:B$64+ROW('Tournoi jeudi'!B$3:B$64)/10^3,ROWS(N$2:N13)),ROW('Tournoi jeudi'!A$3:A$64))))</f>
        <v>Treabice</v>
      </c>
      <c r="E22" s="83"/>
      <c r="F22" s="141">
        <f>LARGE('Tournoi jeudi'!B$3:B$64,ROWS(N$2:N13))</f>
        <v>19</v>
      </c>
      <c r="G22" s="142"/>
      <c r="H22" s="84">
        <f t="shared" si="3"/>
        <v>12</v>
      </c>
      <c r="I22" s="85" t="str">
        <f t="shared" si="4"/>
        <v>Places</v>
      </c>
      <c r="J22" s="121" t="str">
        <f t="shared" si="5"/>
        <v>é</v>
      </c>
      <c r="K22" s="91">
        <v>22</v>
      </c>
      <c r="L22" s="88"/>
      <c r="M22" s="84" t="str">
        <f t="shared" si="6"/>
        <v>Places</v>
      </c>
      <c r="N22" s="84" t="str">
        <f t="shared" si="7"/>
        <v>Places</v>
      </c>
      <c r="P22" s="90" t="str">
        <f t="shared" si="8"/>
        <v>é</v>
      </c>
    </row>
    <row r="23" spans="1:16" s="21" customFormat="1" ht="19.5" customHeight="1">
      <c r="A23" s="113">
        <v>13</v>
      </c>
      <c r="B23" s="113"/>
      <c r="C23" s="116">
        <v>13</v>
      </c>
      <c r="D23" s="23" t="str">
        <f t="array" ref="D23">INDEX('Tournoi jeudi'!A$1:A$64,MAX(IF('Tournoi jeudi'!B$3:B$64+ROW('Tournoi jeudi'!B$3:B$64)/10^3=LARGE('Tournoi jeudi'!B$3:B$64+ROW('Tournoi jeudi'!B$3:B$64)/10^3,ROWS(N$2:N14)),ROW('Tournoi jeudi'!A$3:A$64))))</f>
        <v>Robin-HG</v>
      </c>
      <c r="E23" s="30"/>
      <c r="F23" s="135">
        <f>LARGE('Tournoi jeudi'!B$3:B$64,ROWS(N$2:N14))</f>
        <v>14</v>
      </c>
      <c r="G23" s="136"/>
      <c r="H23" s="33">
        <f t="shared" si="3"/>
        <v>9</v>
      </c>
      <c r="I23" s="34" t="str">
        <f t="shared" si="4"/>
        <v>Places</v>
      </c>
      <c r="J23" s="131" t="str">
        <f t="shared" si="5"/>
        <v>é</v>
      </c>
      <c r="K23" s="35">
        <v>22</v>
      </c>
      <c r="L23" s="60"/>
      <c r="M23" s="33" t="str">
        <f t="shared" si="6"/>
        <v>Places</v>
      </c>
      <c r="N23" s="33" t="str">
        <f t="shared" si="7"/>
        <v>Places</v>
      </c>
      <c r="P23" s="61" t="str">
        <f t="shared" si="8"/>
        <v>é</v>
      </c>
    </row>
    <row r="24" spans="1:16" s="89" customFormat="1" ht="19.5" customHeight="1">
      <c r="A24" s="113">
        <v>14</v>
      </c>
      <c r="B24" s="113"/>
      <c r="C24" s="115">
        <v>14</v>
      </c>
      <c r="D24" s="82" t="str">
        <f t="array" ref="D24">INDEX('Tournoi jeudi'!A$1:A$64,MAX(IF('Tournoi jeudi'!B$3:B$64+ROW('Tournoi jeudi'!B$3:B$64)/10^3=LARGE('Tournoi jeudi'!B$3:B$64+ROW('Tournoi jeudi'!B$3:B$64)/10^3,ROWS(N$2:N15)),ROW('Tournoi jeudi'!A$3:A$64))))</f>
        <v>Emmanuel</v>
      </c>
      <c r="E24" s="83"/>
      <c r="F24" s="141">
        <f>LARGE('Tournoi jeudi'!B$3:B$64,ROWS(N$2:N15))</f>
        <v>13</v>
      </c>
      <c r="G24" s="143"/>
      <c r="H24" s="84"/>
      <c r="I24" s="85" t="s">
        <v>27</v>
      </c>
      <c r="J24" s="121"/>
      <c r="K24" s="92"/>
      <c r="L24" s="88"/>
      <c r="M24" s="84" t="str">
        <f t="shared" si="6"/>
        <v>Place</v>
      </c>
      <c r="N24" s="84" t="str">
        <f t="shared" si="7"/>
        <v>Place</v>
      </c>
      <c r="P24" s="90" t="str">
        <f t="shared" si="8"/>
        <v>ê</v>
      </c>
    </row>
    <row r="25" spans="1:16" s="89" customFormat="1" ht="19.5" customHeight="1">
      <c r="A25" s="113">
        <v>14</v>
      </c>
      <c r="B25" s="113"/>
      <c r="C25" s="115">
        <v>14</v>
      </c>
      <c r="D25" s="82" t="str">
        <f t="array" ref="D25">INDEX('Tournoi jeudi'!A$1:A$64,MAX(IF('Tournoi jeudi'!B$3:B$64+ROW('Tournoi jeudi'!B$3:B$64)/10^3=LARGE('Tournoi jeudi'!B$3:B$64+ROW('Tournoi jeudi'!B$3:B$64)/10^3,ROWS(N$2:N16)),ROW('Tournoi jeudi'!A$3:A$64))))</f>
        <v>Fab</v>
      </c>
      <c r="E25" s="83"/>
      <c r="F25" s="141">
        <f>LARGE('Tournoi jeudi'!B$3:B$64,ROWS(N$2:N16))</f>
        <v>13</v>
      </c>
      <c r="G25" s="142"/>
      <c r="H25" s="84">
        <f t="shared" si="3"/>
        <v>-7</v>
      </c>
      <c r="I25" s="85" t="str">
        <f t="shared" si="4"/>
        <v>Places</v>
      </c>
      <c r="J25" s="121" t="str">
        <f t="shared" si="5"/>
        <v>ê</v>
      </c>
      <c r="K25" s="91">
        <v>7</v>
      </c>
      <c r="L25" s="88"/>
      <c r="M25" s="84" t="str">
        <f t="shared" si="6"/>
        <v>Places</v>
      </c>
      <c r="N25" s="84" t="str">
        <f t="shared" si="7"/>
        <v>Places</v>
      </c>
      <c r="P25" s="90" t="str">
        <f t="shared" si="8"/>
        <v>ê</v>
      </c>
    </row>
    <row r="26" spans="1:16" s="89" customFormat="1" ht="19.5" customHeight="1">
      <c r="A26" s="113">
        <v>14</v>
      </c>
      <c r="B26" s="113"/>
      <c r="C26" s="115">
        <v>14</v>
      </c>
      <c r="D26" s="82" t="str">
        <f t="array" ref="D26">INDEX('Tournoi jeudi'!A$1:A$64,MAX(IF('Tournoi jeudi'!B$3:B$64+ROW('Tournoi jeudi'!B$3:B$64)/10^3=LARGE('Tournoi jeudi'!B$3:B$64+ROW('Tournoi jeudi'!B$3:B$64)/10^3,ROWS(N$2:N17)),ROW('Tournoi jeudi'!A$3:A$64))))</f>
        <v>Popol</v>
      </c>
      <c r="E26" s="83"/>
      <c r="F26" s="141">
        <f>LARGE('Tournoi jeudi'!B$3:B$64,ROWS(N$2:N17))</f>
        <v>13</v>
      </c>
      <c r="G26" s="143"/>
      <c r="H26" s="84">
        <f t="shared" si="3"/>
        <v>-7</v>
      </c>
      <c r="I26" s="85" t="str">
        <f t="shared" si="4"/>
        <v>Places</v>
      </c>
      <c r="J26" s="121" t="str">
        <f t="shared" si="5"/>
        <v>ê</v>
      </c>
      <c r="K26" s="91">
        <v>7</v>
      </c>
      <c r="L26" s="88"/>
      <c r="M26" s="84" t="str">
        <f t="shared" si="6"/>
        <v>Places</v>
      </c>
      <c r="N26" s="84" t="str">
        <f t="shared" si="7"/>
        <v>Places</v>
      </c>
      <c r="P26" s="90" t="str">
        <f t="shared" si="8"/>
        <v>ê</v>
      </c>
    </row>
    <row r="27" spans="1:16" s="21" customFormat="1" ht="19.5" customHeight="1">
      <c r="A27" s="113">
        <v>17</v>
      </c>
      <c r="B27" s="113"/>
      <c r="C27" s="116">
        <v>17</v>
      </c>
      <c r="D27" s="23" t="str">
        <f t="array" ref="D27">INDEX('Tournoi jeudi'!A$1:A$64,MAX(IF('Tournoi jeudi'!B$3:B$64+ROW('Tournoi jeudi'!B$3:B$64)/10^3=LARGE('Tournoi jeudi'!B$3:B$64+ROW('Tournoi jeudi'!B$3:B$64)/10^3,ROWS(N$2:N18)),ROW('Tournoi jeudi'!A$3:A$64))))</f>
        <v>Florian</v>
      </c>
      <c r="E27" s="30"/>
      <c r="F27" s="135">
        <f>LARGE('Tournoi jeudi'!B$3:B$64,ROWS(N$2:N18))</f>
        <v>11</v>
      </c>
      <c r="G27" s="136"/>
      <c r="H27" s="33">
        <f t="shared" si="3"/>
        <v>2</v>
      </c>
      <c r="I27" s="34" t="str">
        <f t="shared" si="4"/>
        <v>Places</v>
      </c>
      <c r="J27" s="131" t="str">
        <f t="shared" si="5"/>
        <v>é</v>
      </c>
      <c r="K27" s="35">
        <v>19</v>
      </c>
      <c r="L27" s="60"/>
      <c r="M27" s="33" t="str">
        <f t="shared" si="6"/>
        <v>Places</v>
      </c>
      <c r="N27" s="33" t="str">
        <f t="shared" si="7"/>
        <v>Places</v>
      </c>
      <c r="P27" s="61" t="str">
        <f t="shared" si="8"/>
        <v>é</v>
      </c>
    </row>
    <row r="28" spans="1:16" s="89" customFormat="1" ht="19.5" customHeight="1">
      <c r="A28" s="113">
        <v>18</v>
      </c>
      <c r="B28" s="113"/>
      <c r="C28" s="115">
        <v>18</v>
      </c>
      <c r="D28" s="82" t="str">
        <f t="array" ref="D28">INDEX('Tournoi jeudi'!A$1:A$64,MAX(IF('Tournoi jeudi'!B$3:B$64+ROW('Tournoi jeudi'!B$3:B$64)/10^3=LARGE('Tournoi jeudi'!B$3:B$64+ROW('Tournoi jeudi'!B$3:B$64)/10^3,ROWS(N$2:N19)),ROW('Tournoi jeudi'!A$3:A$64))))</f>
        <v>Ced de Viuz</v>
      </c>
      <c r="E28" s="83"/>
      <c r="F28" s="141">
        <f>LARGE('Tournoi jeudi'!B$3:B$64,ROWS(N$2:N19))</f>
        <v>10</v>
      </c>
      <c r="G28" s="142"/>
      <c r="H28" s="84">
        <f t="shared" si="3"/>
        <v>-5</v>
      </c>
      <c r="I28" s="85" t="str">
        <f t="shared" si="4"/>
        <v>Places</v>
      </c>
      <c r="J28" s="121" t="str">
        <f t="shared" si="5"/>
        <v>ê</v>
      </c>
      <c r="K28" s="92">
        <v>13</v>
      </c>
      <c r="L28" s="88"/>
      <c r="M28" s="84" t="str">
        <f t="shared" si="6"/>
        <v>Places</v>
      </c>
      <c r="N28" s="84" t="str">
        <f t="shared" si="7"/>
        <v>Places</v>
      </c>
      <c r="P28" s="90" t="str">
        <f t="shared" si="8"/>
        <v>ê</v>
      </c>
    </row>
    <row r="29" spans="1:16" s="21" customFormat="1" ht="19.5" customHeight="1">
      <c r="A29" s="113">
        <v>19</v>
      </c>
      <c r="B29" s="113"/>
      <c r="C29" s="116">
        <v>19</v>
      </c>
      <c r="D29" s="23" t="str">
        <f t="array" ref="D29">INDEX('Tournoi jeudi'!A$1:A$64,MAX(IF('Tournoi jeudi'!B$3:B$64+ROW('Tournoi jeudi'!B$3:B$64)/10^3=LARGE('Tournoi jeudi'!B$3:B$64+ROW('Tournoi jeudi'!B$3:B$64)/10^3,ROWS(N$2:N20)),ROW('Tournoi jeudi'!A$3:A$64))))</f>
        <v>Guillaume</v>
      </c>
      <c r="E29" s="30"/>
      <c r="F29" s="135">
        <f>LARGE('Tournoi jeudi'!B$3:B$64,ROWS(N$2:N20))</f>
        <v>9</v>
      </c>
      <c r="G29" s="136"/>
      <c r="H29" s="33"/>
      <c r="I29" s="34" t="s">
        <v>27</v>
      </c>
      <c r="J29" s="131"/>
      <c r="K29" s="104"/>
      <c r="L29" s="60"/>
      <c r="M29" s="33" t="str">
        <f t="shared" si="6"/>
        <v>Place</v>
      </c>
      <c r="N29" s="33" t="str">
        <f t="shared" si="7"/>
        <v>Place</v>
      </c>
      <c r="P29" s="61" t="str">
        <f t="shared" si="8"/>
        <v>ê</v>
      </c>
    </row>
    <row r="30" spans="1:16" s="21" customFormat="1" ht="19.5" customHeight="1">
      <c r="A30" s="113">
        <v>19</v>
      </c>
      <c r="B30" s="113"/>
      <c r="C30" s="116">
        <v>19</v>
      </c>
      <c r="D30" s="23" t="str">
        <f t="array" ref="D30">INDEX('Tournoi jeudi'!A$1:A$64,MAX(IF('Tournoi jeudi'!B$3:B$64+ROW('Tournoi jeudi'!B$3:B$64)/10^3=LARGE('Tournoi jeudi'!B$3:B$64+ROW('Tournoi jeudi'!B$3:B$64)/10^3,ROWS(N$2:N21)),ROW('Tournoi jeudi'!A$3:A$64))))</f>
        <v>Patrice</v>
      </c>
      <c r="E30" s="30"/>
      <c r="F30" s="135">
        <f>LARGE('Tournoi jeudi'!B$3:B$64,ROWS(N$2:N21))</f>
        <v>9</v>
      </c>
      <c r="G30" s="144"/>
      <c r="H30" s="33">
        <f t="shared" si="3"/>
        <v>-9</v>
      </c>
      <c r="I30" s="34" t="str">
        <f t="shared" si="4"/>
        <v>Places</v>
      </c>
      <c r="J30" s="131" t="str">
        <f t="shared" si="5"/>
        <v>ê</v>
      </c>
      <c r="K30" s="132">
        <v>10</v>
      </c>
      <c r="L30" s="60"/>
      <c r="M30" s="33" t="str">
        <f t="shared" si="6"/>
        <v>Places</v>
      </c>
      <c r="N30" s="33" t="str">
        <f t="shared" si="7"/>
        <v>Places</v>
      </c>
      <c r="P30" s="61" t="str">
        <f t="shared" si="8"/>
        <v>ê</v>
      </c>
    </row>
    <row r="31" spans="1:16" s="89" customFormat="1" ht="18.75">
      <c r="A31" s="113">
        <v>21</v>
      </c>
      <c r="B31" s="113"/>
      <c r="C31" s="115">
        <v>21</v>
      </c>
      <c r="D31" s="82" t="str">
        <f t="array" ref="D31">INDEX('Tournoi jeudi'!A$1:A$64,MAX(IF('Tournoi jeudi'!B$3:B$64+ROW('Tournoi jeudi'!B$3:B$64)/10^3=LARGE('Tournoi jeudi'!B$3:B$64+ROW('Tournoi jeudi'!B$3:B$64)/10^3,ROWS(N$2:N22)),ROW('Tournoi jeudi'!A$3:A$64))))</f>
        <v>Deladje</v>
      </c>
      <c r="E31" s="83"/>
      <c r="F31" s="141">
        <f>LARGE('Tournoi jeudi'!B$3:B$64,ROWS(N$2:N22))</f>
        <v>8</v>
      </c>
      <c r="G31" s="143"/>
      <c r="H31" s="84">
        <f t="shared" si="3"/>
        <v>-8</v>
      </c>
      <c r="I31" s="85" t="str">
        <f t="shared" si="4"/>
        <v>Places</v>
      </c>
      <c r="J31" s="121" t="str">
        <f t="shared" si="5"/>
        <v>ê</v>
      </c>
      <c r="K31" s="91">
        <v>13</v>
      </c>
      <c r="L31" s="88"/>
      <c r="M31" s="84" t="str">
        <f t="shared" si="6"/>
        <v>Places</v>
      </c>
      <c r="N31" s="84" t="str">
        <f t="shared" si="7"/>
        <v>Places</v>
      </c>
      <c r="P31" s="90" t="str">
        <f t="shared" si="8"/>
        <v>ê</v>
      </c>
    </row>
    <row r="32" spans="1:16" s="89" customFormat="1" ht="19.5" customHeight="1">
      <c r="A32" s="113">
        <v>21</v>
      </c>
      <c r="B32" s="113"/>
      <c r="C32" s="115">
        <v>21</v>
      </c>
      <c r="D32" s="82" t="str">
        <f t="array" ref="D32">INDEX('Tournoi jeudi'!A$1:A$64,MAX(IF('Tournoi jeudi'!B$3:B$64+ROW('Tournoi jeudi'!B$3:B$64)/10^3=LARGE('Tournoi jeudi'!B$3:B$64+ROW('Tournoi jeudi'!B$3:B$64)/10^3,ROWS(N$2:N23)),ROW('Tournoi jeudi'!A$3:A$64))))</f>
        <v>ReptPyt</v>
      </c>
      <c r="E32" s="83"/>
      <c r="F32" s="141">
        <f>LARGE('Tournoi jeudi'!B$3:B$64,ROWS(N$2:N23))</f>
        <v>8</v>
      </c>
      <c r="G32" s="142"/>
      <c r="H32" s="84">
        <f t="shared" si="3"/>
        <v>-8</v>
      </c>
      <c r="I32" s="85" t="str">
        <f t="shared" si="4"/>
        <v>Places</v>
      </c>
      <c r="J32" s="121" t="str">
        <f t="shared" si="5"/>
        <v>ê</v>
      </c>
      <c r="K32" s="92">
        <v>13</v>
      </c>
      <c r="L32" s="88"/>
      <c r="M32" s="84" t="str">
        <f t="shared" si="6"/>
        <v>Places</v>
      </c>
      <c r="N32" s="84" t="str">
        <f t="shared" si="7"/>
        <v>Places</v>
      </c>
      <c r="P32" s="90" t="str">
        <f t="shared" si="8"/>
        <v>ê</v>
      </c>
    </row>
    <row r="33" spans="1:16" s="21" customFormat="1" ht="19.5" customHeight="1">
      <c r="A33" s="113">
        <v>23</v>
      </c>
      <c r="B33" s="113"/>
      <c r="C33" s="116">
        <v>23</v>
      </c>
      <c r="D33" s="23" t="str">
        <f t="array" ref="D33">INDEX('Tournoi jeudi'!A$1:A$64,MAX(IF('Tournoi jeudi'!B$3:B$64+ROW('Tournoi jeudi'!B$3:B$64)/10^3=LARGE('Tournoi jeudi'!B$3:B$64+ROW('Tournoi jeudi'!B$3:B$64)/10^3,ROWS(N$2:N24)),ROW('Tournoi jeudi'!A$3:A$64))))</f>
        <v>Mickael</v>
      </c>
      <c r="E33" s="30"/>
      <c r="F33" s="135">
        <f>LARGE('Tournoi jeudi'!B$3:B$64,ROWS(N$2:N24))</f>
        <v>6</v>
      </c>
      <c r="G33" s="136"/>
      <c r="H33" s="33"/>
      <c r="I33" s="34" t="s">
        <v>27</v>
      </c>
      <c r="J33" s="131"/>
      <c r="K33" s="35"/>
      <c r="L33" s="60"/>
      <c r="M33" s="33" t="str">
        <f t="shared" si="6"/>
        <v>Place</v>
      </c>
      <c r="N33" s="33" t="str">
        <f t="shared" si="7"/>
        <v>Place</v>
      </c>
      <c r="P33" s="61" t="str">
        <f t="shared" si="8"/>
        <v>ê</v>
      </c>
    </row>
    <row r="34" spans="1:16" s="89" customFormat="1" ht="19.5" customHeight="1">
      <c r="A34" s="113">
        <v>24</v>
      </c>
      <c r="B34" s="113"/>
      <c r="C34" s="115">
        <v>24</v>
      </c>
      <c r="D34" s="82" t="str">
        <f t="array" ref="D34">INDEX('Tournoi jeudi'!A$1:A$64,MAX(IF('Tournoi jeudi'!B$3:B$64+ROW('Tournoi jeudi'!B$3:B$64)/10^3=LARGE('Tournoi jeudi'!B$3:B$64+ROW('Tournoi jeudi'!B$3:B$64)/10^3,ROWS(N$2:N25)),ROW('Tournoi jeudi'!A$3:A$64))))</f>
        <v>Adrien</v>
      </c>
      <c r="E34" s="83"/>
      <c r="F34" s="141">
        <f>LARGE('Tournoi jeudi'!B$3:B$64,ROWS(N$2:N25))</f>
        <v>5</v>
      </c>
      <c r="G34" s="143"/>
      <c r="H34" s="84">
        <f t="shared" si="3"/>
        <v>-8</v>
      </c>
      <c r="I34" s="85" t="str">
        <f t="shared" si="4"/>
        <v>Places</v>
      </c>
      <c r="J34" s="121" t="str">
        <f t="shared" si="5"/>
        <v>ê</v>
      </c>
      <c r="K34" s="122">
        <v>16</v>
      </c>
      <c r="L34" s="88"/>
      <c r="M34" s="84" t="str">
        <f t="shared" si="6"/>
        <v>Places</v>
      </c>
      <c r="N34" s="84" t="str">
        <f t="shared" si="7"/>
        <v>Places</v>
      </c>
      <c r="P34" s="90" t="str">
        <f t="shared" si="8"/>
        <v>ê</v>
      </c>
    </row>
    <row r="35" spans="1:16" s="89" customFormat="1" ht="18.75">
      <c r="A35" s="113">
        <v>24</v>
      </c>
      <c r="B35" s="113"/>
      <c r="C35" s="115">
        <v>24</v>
      </c>
      <c r="D35" s="82" t="str">
        <f t="array" ref="D35">INDEX('Tournoi jeudi'!A$1:A$64,MAX(IF('Tournoi jeudi'!B$3:B$64+ROW('Tournoi jeudi'!B$3:B$64)/10^3=LARGE('Tournoi jeudi'!B$3:B$64+ROW('Tournoi jeudi'!B$3:B$64)/10^3,ROWS(N$2:N26)),ROW('Tournoi jeudi'!A$3:A$64))))</f>
        <v>Chti74</v>
      </c>
      <c r="E35" s="83"/>
      <c r="F35" s="141">
        <f>LARGE('Tournoi jeudi'!B$3:B$64,ROWS(N$2:N26))</f>
        <v>5</v>
      </c>
      <c r="G35" s="143"/>
      <c r="H35" s="84">
        <f t="shared" si="3"/>
        <v>-8</v>
      </c>
      <c r="I35" s="85" t="str">
        <f t="shared" si="4"/>
        <v>Places</v>
      </c>
      <c r="J35" s="121" t="str">
        <f t="shared" si="5"/>
        <v>ê</v>
      </c>
      <c r="K35" s="122">
        <v>16</v>
      </c>
      <c r="L35" s="88"/>
      <c r="M35" s="84" t="str">
        <f t="shared" si="6"/>
        <v>Places</v>
      </c>
      <c r="N35" s="84" t="str">
        <f t="shared" si="7"/>
        <v>Places</v>
      </c>
      <c r="P35" s="90" t="str">
        <f t="shared" si="8"/>
        <v>ê</v>
      </c>
    </row>
    <row r="36" spans="1:16" s="89" customFormat="1" ht="19.5" customHeight="1">
      <c r="A36" s="113">
        <v>24</v>
      </c>
      <c r="B36" s="113"/>
      <c r="C36" s="115">
        <v>24</v>
      </c>
      <c r="D36" s="82" t="str">
        <f t="array" ref="D36">INDEX('Tournoi jeudi'!A$1:A$64,MAX(IF('Tournoi jeudi'!B$3:B$64+ROW('Tournoi jeudi'!B$3:B$64)/10^3=LARGE('Tournoi jeudi'!B$3:B$64+ROW('Tournoi jeudi'!B$3:B$64)/10^3,ROWS(N$2:N27)),ROW('Tournoi jeudi'!A$3:A$64))))</f>
        <v>Eric</v>
      </c>
      <c r="E36" s="83"/>
      <c r="F36" s="141">
        <f>LARGE('Tournoi jeudi'!B$3:B$64,ROWS(N$2:N27))</f>
        <v>5</v>
      </c>
      <c r="G36" s="142"/>
      <c r="H36" s="84">
        <f t="shared" si="3"/>
        <v>-2</v>
      </c>
      <c r="I36" s="85" t="str">
        <f t="shared" si="4"/>
        <v>Places</v>
      </c>
      <c r="J36" s="121" t="str">
        <f t="shared" si="5"/>
        <v>ê</v>
      </c>
      <c r="K36" s="93">
        <v>22</v>
      </c>
      <c r="L36" s="88"/>
      <c r="M36" s="84" t="str">
        <f t="shared" si="6"/>
        <v>Places</v>
      </c>
      <c r="N36" s="84" t="str">
        <f t="shared" si="7"/>
        <v>Places</v>
      </c>
      <c r="P36" s="90" t="str">
        <f t="shared" si="8"/>
        <v>ê</v>
      </c>
    </row>
    <row r="37" spans="1:16" s="21" customFormat="1" ht="19.5" customHeight="1">
      <c r="A37" s="113">
        <v>27</v>
      </c>
      <c r="B37" s="113"/>
      <c r="C37" s="116">
        <v>27</v>
      </c>
      <c r="D37" s="23" t="str">
        <f t="array" ref="D37">INDEX('Tournoi jeudi'!A$1:A$64,MAX(IF('Tournoi jeudi'!B$3:B$64+ROW('Tournoi jeudi'!B$3:B$64)/10^3=LARGE('Tournoi jeudi'!B$3:B$64+ROW('Tournoi jeudi'!B$3:B$64)/10^3,ROWS(N$2:N28)),ROW('Tournoi jeudi'!A$3:A$64))))</f>
        <v>Paddy</v>
      </c>
      <c r="E37" s="30"/>
      <c r="F37" s="135">
        <f>LARGE('Tournoi jeudi'!B$3:B$64,ROWS(N$2:N28))</f>
        <v>3</v>
      </c>
      <c r="G37" s="136"/>
      <c r="H37" s="33">
        <f t="shared" si="3"/>
        <v>-8</v>
      </c>
      <c r="I37" s="34" t="str">
        <f t="shared" si="4"/>
        <v>Places</v>
      </c>
      <c r="J37" s="131" t="str">
        <f t="shared" si="5"/>
        <v>ê</v>
      </c>
      <c r="K37" s="36">
        <v>19</v>
      </c>
      <c r="L37" s="60"/>
      <c r="M37" s="33" t="str">
        <f t="shared" si="6"/>
        <v>Places</v>
      </c>
      <c r="N37" s="33" t="str">
        <f t="shared" si="7"/>
        <v>Places</v>
      </c>
      <c r="P37" s="61" t="str">
        <f t="shared" si="8"/>
        <v>ê</v>
      </c>
    </row>
    <row r="38" spans="1:16" s="21" customFormat="1" ht="19.5" customHeight="1">
      <c r="A38" s="113">
        <v>27</v>
      </c>
      <c r="B38" s="113"/>
      <c r="C38" s="116">
        <v>27</v>
      </c>
      <c r="D38" s="23" t="str">
        <f t="array" ref="D38">INDEX('Tournoi jeudi'!A$1:A$64,MAX(IF('Tournoi jeudi'!B$3:B$64+ROW('Tournoi jeudi'!B$3:B$64)/10^3=LARGE('Tournoi jeudi'!B$3:B$64+ROW('Tournoi jeudi'!B$3:B$64)/10^3,ROWS(N$2:N29)),ROW('Tournoi jeudi'!A$3:A$64))))</f>
        <v>Survivor</v>
      </c>
      <c r="E38" s="30"/>
      <c r="F38" s="135">
        <f>LARGE('Tournoi jeudi'!B$3:B$64,ROWS(N$2:N29))</f>
        <v>3</v>
      </c>
      <c r="G38" s="144"/>
      <c r="H38" s="33">
        <f t="shared" si="3"/>
        <v>-8</v>
      </c>
      <c r="I38" s="34" t="str">
        <f t="shared" si="4"/>
        <v>Places</v>
      </c>
      <c r="J38" s="131" t="str">
        <f t="shared" si="5"/>
        <v>ê</v>
      </c>
      <c r="K38" s="36">
        <v>19</v>
      </c>
      <c r="L38" s="60"/>
      <c r="M38" s="33" t="str">
        <f t="shared" si="6"/>
        <v>Places</v>
      </c>
      <c r="N38" s="33" t="str">
        <f t="shared" si="7"/>
        <v>Places</v>
      </c>
      <c r="P38" s="61" t="str">
        <f t="shared" si="8"/>
        <v>ê</v>
      </c>
    </row>
    <row r="39" spans="1:16" s="89" customFormat="1" ht="19.5" customHeight="1">
      <c r="A39" s="113">
        <v>29</v>
      </c>
      <c r="B39" s="38"/>
      <c r="C39" s="115">
        <v>29</v>
      </c>
      <c r="D39" s="82" t="str">
        <f t="array" ref="D39">INDEX('Tournoi jeudi'!A$1:A$64,MAX(IF('Tournoi jeudi'!B$3:B$64+ROW('Tournoi jeudi'!B$3:B$64)/10^3=LARGE('Tournoi jeudi'!B$3:B$64+ROW('Tournoi jeudi'!B$3:B$64)/10^3,ROWS(N$2:N30)),ROW('Tournoi jeudi'!A$3:A$64))))</f>
        <v>Byno</v>
      </c>
      <c r="E39" s="83"/>
      <c r="F39" s="141">
        <f>LARGE('Tournoi jeudi'!B$3:B$64,ROWS(N$2:N30))</f>
        <v>2</v>
      </c>
      <c r="G39" s="142"/>
      <c r="H39" s="84"/>
      <c r="I39" s="85" t="s">
        <v>27</v>
      </c>
      <c r="J39" s="121"/>
      <c r="K39" s="93"/>
      <c r="L39" s="88"/>
      <c r="M39" s="84" t="str">
        <f t="shared" si="6"/>
        <v>Place</v>
      </c>
      <c r="N39" s="84" t="str">
        <f t="shared" si="7"/>
        <v>Place</v>
      </c>
      <c r="P39" s="90" t="str">
        <f t="shared" si="8"/>
        <v>ê</v>
      </c>
    </row>
    <row r="40" spans="1:16" s="89" customFormat="1" ht="19.5" customHeight="1">
      <c r="A40" s="113">
        <v>29</v>
      </c>
      <c r="B40" s="38"/>
      <c r="C40" s="115">
        <v>29</v>
      </c>
      <c r="D40" s="82" t="str">
        <f t="array" ref="D40">INDEX('Tournoi jeudi'!A$1:A$64,MAX(IF('Tournoi jeudi'!B$3:B$64+ROW('Tournoi jeudi'!B$3:B$64)/10^3=LARGE('Tournoi jeudi'!B$3:B$64+ROW('Tournoi jeudi'!B$3:B$64)/10^3,ROWS(N$2:N31)),ROW('Tournoi jeudi'!A$3:A$64))))</f>
        <v>DgéDgé</v>
      </c>
      <c r="E40" s="83"/>
      <c r="F40" s="141">
        <f>LARGE('Tournoi jeudi'!B$3:B$64,ROWS(N$2:N31))</f>
        <v>2</v>
      </c>
      <c r="G40" s="143"/>
      <c r="H40" s="84">
        <f t="shared" si="3"/>
        <v>-7</v>
      </c>
      <c r="I40" s="85" t="str">
        <f t="shared" si="4"/>
        <v>Places</v>
      </c>
      <c r="J40" s="121" t="str">
        <f t="shared" si="5"/>
        <v>ê</v>
      </c>
      <c r="K40" s="93">
        <v>22</v>
      </c>
      <c r="L40" s="88"/>
      <c r="M40" s="84" t="str">
        <f t="shared" si="6"/>
        <v>Places</v>
      </c>
      <c r="N40" s="84" t="str">
        <f t="shared" si="7"/>
        <v>Places</v>
      </c>
      <c r="P40" s="90" t="str">
        <f t="shared" si="8"/>
        <v>ê</v>
      </c>
    </row>
    <row r="41" spans="1:16" s="21" customFormat="1" ht="19.5" customHeight="1">
      <c r="A41" s="113">
        <v>31</v>
      </c>
      <c r="B41" s="38"/>
      <c r="C41" s="116">
        <v>31</v>
      </c>
      <c r="D41" s="23" t="str">
        <f t="array" ref="D41">INDEX('Tournoi jeudi'!A$1:A$64,MAX(IF('Tournoi jeudi'!B$3:B$64+ROW('Tournoi jeudi'!B$3:B$64)/10^3=LARGE('Tournoi jeudi'!B$3:B$64+ROW('Tournoi jeudi'!B$3:B$64)/10^3,ROWS(N$2:N32)),ROW('Tournoi jeudi'!A$3:A$64))))</f>
        <v>Adeline</v>
      </c>
      <c r="E41" s="30"/>
      <c r="F41" s="135">
        <f>LARGE('Tournoi jeudi'!B$3:B$64,ROWS(N$2:N32))</f>
        <v>1</v>
      </c>
      <c r="G41" s="144"/>
      <c r="H41" s="33"/>
      <c r="I41" s="34" t="s">
        <v>27</v>
      </c>
      <c r="J41" s="131"/>
      <c r="K41" s="36"/>
      <c r="L41" s="60"/>
      <c r="M41" s="33" t="str">
        <f t="shared" si="6"/>
        <v>Place</v>
      </c>
      <c r="N41" s="33" t="str">
        <f t="shared" si="7"/>
        <v>Place</v>
      </c>
      <c r="P41" s="61" t="str">
        <f t="shared" si="8"/>
        <v>ê</v>
      </c>
    </row>
    <row r="42" spans="1:16" s="21" customFormat="1" ht="19.5" customHeight="1">
      <c r="A42" s="113">
        <v>31</v>
      </c>
      <c r="B42" s="38"/>
      <c r="C42" s="116">
        <v>31</v>
      </c>
      <c r="D42" s="23" t="str">
        <f t="array" ref="D42">INDEX('Tournoi jeudi'!A$1:A$64,MAX(IF('Tournoi jeudi'!B$3:B$64+ROW('Tournoi jeudi'!B$3:B$64)/10^3=LARGE('Tournoi jeudi'!B$3:B$64+ROW('Tournoi jeudi'!B$3:B$64)/10^3,ROWS(N$2:N33)),ROW('Tournoi jeudi'!A$3:A$64))))</f>
        <v>Claude</v>
      </c>
      <c r="E42" s="30"/>
      <c r="F42" s="135">
        <f>LARGE('Tournoi jeudi'!B$3:B$64,ROWS(N$2:N33))</f>
        <v>1</v>
      </c>
      <c r="G42" s="136"/>
      <c r="H42" s="33">
        <f t="shared" si="3"/>
        <v>-9</v>
      </c>
      <c r="I42" s="34" t="str">
        <f t="shared" si="4"/>
        <v>Places</v>
      </c>
      <c r="J42" s="131" t="str">
        <f t="shared" si="5"/>
        <v>ê</v>
      </c>
      <c r="K42" s="36">
        <v>22</v>
      </c>
      <c r="L42" s="60"/>
      <c r="M42" s="33" t="str">
        <f t="shared" si="6"/>
        <v>Places</v>
      </c>
      <c r="N42" s="33" t="str">
        <f t="shared" si="7"/>
        <v>Places</v>
      </c>
      <c r="P42" s="61" t="str">
        <f t="shared" si="8"/>
        <v>ê</v>
      </c>
    </row>
    <row r="43" spans="1:16" s="21" customFormat="1" ht="19.5" customHeight="1">
      <c r="A43" s="113">
        <v>31</v>
      </c>
      <c r="B43" s="38"/>
      <c r="C43" s="116">
        <v>31</v>
      </c>
      <c r="D43" s="23" t="str">
        <f t="array" ref="D43">INDEX('Tournoi jeudi'!A$1:A$64,MAX(IF('Tournoi jeudi'!B$3:B$64+ROW('Tournoi jeudi'!B$3:B$64)/10^3=LARGE('Tournoi jeudi'!B$3:B$64+ROW('Tournoi jeudi'!B$3:B$64)/10^3,ROWS(N$2:N34)),ROW('Tournoi jeudi'!A$3:A$64))))</f>
        <v>Cristiano</v>
      </c>
      <c r="E43" s="30"/>
      <c r="F43" s="135">
        <f>LARGE('Tournoi jeudi'!B$3:B$64,ROWS(N$2:N34))</f>
        <v>1</v>
      </c>
      <c r="G43" s="144"/>
      <c r="H43" s="33"/>
      <c r="I43" s="34" t="s">
        <v>27</v>
      </c>
      <c r="J43" s="131"/>
      <c r="K43" s="36"/>
      <c r="L43" s="60"/>
      <c r="M43" s="33" t="str">
        <f t="shared" si="6"/>
        <v>Place</v>
      </c>
      <c r="N43" s="33" t="str">
        <f t="shared" si="7"/>
        <v>Place</v>
      </c>
      <c r="P43" s="61" t="str">
        <f t="shared" si="8"/>
        <v>ê</v>
      </c>
    </row>
    <row r="44" spans="1:16" s="89" customFormat="1" ht="19.5" customHeight="1">
      <c r="A44" s="113">
        <v>33</v>
      </c>
      <c r="B44" s="38"/>
      <c r="C44" s="115">
        <v>34</v>
      </c>
      <c r="D44" s="82" t="str">
        <f t="array" ref="D44">INDEX('Tournoi jeudi'!A$1:A$64,MAX(IF('Tournoi jeudi'!B$3:B$64+ROW('Tournoi jeudi'!B$3:B$64)/10^3=LARGE('Tournoi jeudi'!B$3:B$64+ROW('Tournoi jeudi'!B$3:B$64)/10^3,ROWS(N$2:N35)),ROW('Tournoi jeudi'!A$3:A$64))))</f>
        <v>Audrey</v>
      </c>
      <c r="E44" s="83"/>
      <c r="F44" s="141">
        <f>LARGE('Tournoi jeudi'!B$3:B$64,ROWS(N$2:N35))</f>
        <v>0</v>
      </c>
      <c r="G44" s="143"/>
      <c r="H44" s="84"/>
      <c r="I44" s="85" t="s">
        <v>27</v>
      </c>
      <c r="J44" s="86"/>
      <c r="K44" s="93"/>
      <c r="L44" s="88"/>
      <c r="M44" s="84" t="str">
        <f t="shared" si="6"/>
        <v>Place</v>
      </c>
      <c r="N44" s="84" t="str">
        <f t="shared" si="7"/>
        <v>Place</v>
      </c>
      <c r="P44" s="90" t="str">
        <f t="shared" si="8"/>
        <v>ê</v>
      </c>
    </row>
    <row r="45" spans="1:16" s="21" customFormat="1" ht="19.5" customHeight="1">
      <c r="A45" s="113">
        <v>35</v>
      </c>
      <c r="B45" s="38"/>
      <c r="C45" s="116">
        <v>35</v>
      </c>
      <c r="D45" s="23" t="str">
        <f t="array" ref="D45">INDEX('Tournoi jeudi'!A$1:A$64,MAX(IF('Tournoi jeudi'!B$3:B$64+ROW('Tournoi jeudi'!B$3:B$64)/10^3=LARGE('Tournoi jeudi'!B$3:B$64+ROW('Tournoi jeudi'!B$3:B$64)/10^3,ROWS(N$2:N36)),ROW('Tournoi jeudi'!A$3:A$64))))</f>
        <v>Alex</v>
      </c>
      <c r="E45" s="30"/>
      <c r="F45" s="135">
        <f>LARGE('Tournoi jeudi'!B$3:B$64,ROWS(N$2:N36))</f>
        <v>0</v>
      </c>
      <c r="G45" s="144"/>
      <c r="H45" s="33"/>
      <c r="I45" s="34"/>
      <c r="J45" s="62"/>
      <c r="K45" s="36"/>
      <c r="L45" s="60"/>
      <c r="M45" s="33" t="str">
        <f t="shared" si="6"/>
        <v>Place</v>
      </c>
      <c r="N45" s="33" t="str">
        <f t="shared" si="7"/>
        <v>Place</v>
      </c>
      <c r="P45" s="61" t="str">
        <f t="shared" si="8"/>
        <v>ê</v>
      </c>
    </row>
    <row r="46" spans="1:16" s="89" customFormat="1" ht="19.5" customHeight="1">
      <c r="A46" s="113">
        <v>36</v>
      </c>
      <c r="B46" s="38"/>
      <c r="C46" s="115">
        <v>36</v>
      </c>
      <c r="D46" s="82" t="str">
        <f t="array" ref="D46">INDEX('Tournoi jeudi'!A$1:A$64,MAX(IF('Tournoi jeudi'!B$3:B$64+ROW('Tournoi jeudi'!B$3:B$64)/10^3=LARGE('Tournoi jeudi'!B$3:B$64+ROW('Tournoi jeudi'!B$3:B$64)/10^3,ROWS(N$2:N37)),ROW('Tournoi jeudi'!A$3:A$64))))</f>
        <v>Angélique</v>
      </c>
      <c r="E46" s="83"/>
      <c r="F46" s="141">
        <f>LARGE('Tournoi jeudi'!B$3:B$64,ROWS(N$2:N37))</f>
        <v>0</v>
      </c>
      <c r="G46" s="142"/>
      <c r="H46" s="84"/>
      <c r="I46" s="85"/>
      <c r="J46" s="86"/>
      <c r="K46" s="93"/>
      <c r="L46" s="88"/>
      <c r="M46" s="84" t="str">
        <f t="shared" si="6"/>
        <v>Place</v>
      </c>
      <c r="N46" s="84" t="str">
        <f t="shared" si="7"/>
        <v>Place</v>
      </c>
      <c r="P46" s="90" t="str">
        <f t="shared" si="8"/>
        <v>ê</v>
      </c>
    </row>
    <row r="47" spans="1:16" s="21" customFormat="1" ht="19.5" customHeight="1">
      <c r="A47" s="113">
        <v>37</v>
      </c>
      <c r="B47" s="38"/>
      <c r="C47" s="116">
        <v>37</v>
      </c>
      <c r="D47" s="23" t="str">
        <f t="array" ref="D47">INDEX('Tournoi jeudi'!A$1:A$64,MAX(IF('Tournoi jeudi'!B$3:B$64+ROW('Tournoi jeudi'!B$3:B$64)/10^3=LARGE('Tournoi jeudi'!B$3:B$64+ROW('Tournoi jeudi'!B$3:B$64)/10^3,ROWS(N$2:N38)),ROW('Tournoi jeudi'!A$3:A$64))))</f>
        <v>Bérangère</v>
      </c>
      <c r="E47" s="30"/>
      <c r="F47" s="135">
        <f>LARGE('Tournoi jeudi'!B$3:B$64,ROWS(N$2:N38))</f>
        <v>0</v>
      </c>
      <c r="G47" s="136"/>
      <c r="H47" s="33"/>
      <c r="I47" s="34"/>
      <c r="J47" s="62"/>
      <c r="K47" s="36"/>
      <c r="L47" s="60"/>
      <c r="M47" s="33" t="str">
        <f t="shared" si="6"/>
        <v>Place</v>
      </c>
      <c r="N47" s="33" t="str">
        <f t="shared" si="7"/>
        <v>Place</v>
      </c>
      <c r="P47" s="61" t="str">
        <f t="shared" si="8"/>
        <v>ê</v>
      </c>
    </row>
    <row r="48" spans="1:16" s="89" customFormat="1" ht="19.5" customHeight="1">
      <c r="A48" s="113">
        <v>38</v>
      </c>
      <c r="B48" s="38"/>
      <c r="C48" s="115">
        <v>38</v>
      </c>
      <c r="D48" s="82" t="str">
        <f t="array" ref="D48">INDEX('Tournoi jeudi'!A$1:A$64,MAX(IF('Tournoi jeudi'!B$3:B$64+ROW('Tournoi jeudi'!B$3:B$64)/10^3=LARGE('Tournoi jeudi'!B$3:B$64+ROW('Tournoi jeudi'!B$3:B$64)/10^3,ROWS(N$2:N39)),ROW('Tournoi jeudi'!A$3:A$64))))</f>
        <v>Bibi</v>
      </c>
      <c r="E48" s="83"/>
      <c r="F48" s="141">
        <f>LARGE('Tournoi jeudi'!B$3:B$64,ROWS(N$2:N39))</f>
        <v>0</v>
      </c>
      <c r="G48" s="142"/>
      <c r="H48" s="84"/>
      <c r="I48" s="85"/>
      <c r="J48" s="86"/>
      <c r="K48" s="93"/>
      <c r="L48" s="88"/>
      <c r="M48" s="84" t="str">
        <f t="shared" si="6"/>
        <v>Place</v>
      </c>
      <c r="N48" s="84" t="str">
        <f t="shared" si="7"/>
        <v>Place</v>
      </c>
      <c r="P48" s="90" t="str">
        <f t="shared" si="8"/>
        <v>ê</v>
      </c>
    </row>
    <row r="49" spans="1:16" s="89" customFormat="1" ht="19.5" customHeight="1">
      <c r="A49" s="113">
        <v>38</v>
      </c>
      <c r="B49" s="38"/>
      <c r="C49" s="116">
        <v>39</v>
      </c>
      <c r="D49" s="82" t="str">
        <f t="array" ref="D49">INDEX('Tournoi jeudi'!A$1:A$64,MAX(IF('Tournoi jeudi'!B$3:B$64+ROW('Tournoi jeudi'!B$3:B$64)/10^3=LARGE('Tournoi jeudi'!B$3:B$64+ROW('Tournoi jeudi'!B$3:B$64)/10^3,ROWS(N$2:N40)),ROW('Tournoi jeudi'!A$3:A$64))))</f>
        <v>Bruno</v>
      </c>
      <c r="E49" s="83"/>
      <c r="F49" s="141">
        <f>LARGE('Tournoi jeudi'!B$3:B$64,ROWS(N$2:N40))</f>
        <v>0</v>
      </c>
      <c r="G49" s="142"/>
      <c r="H49" s="84"/>
      <c r="I49" s="85"/>
      <c r="J49" s="86"/>
      <c r="K49" s="93"/>
      <c r="L49" s="88"/>
      <c r="M49" s="84" t="str">
        <f t="shared" si="6"/>
        <v>Place</v>
      </c>
      <c r="N49" s="84" t="str">
        <f t="shared" si="7"/>
        <v>Place</v>
      </c>
      <c r="P49" s="90" t="str">
        <f t="shared" si="8"/>
        <v>ê</v>
      </c>
    </row>
    <row r="50" spans="1:16" s="21" customFormat="1" ht="19.5" customHeight="1">
      <c r="A50" s="113">
        <v>40</v>
      </c>
      <c r="B50" s="38"/>
      <c r="C50" s="115">
        <v>40</v>
      </c>
      <c r="D50" s="23" t="str">
        <f t="array" ref="D50">INDEX('Tournoi jeudi'!A$1:A$64,MAX(IF('Tournoi jeudi'!B$3:B$64+ROW('Tournoi jeudi'!B$3:B$64)/10^3=LARGE('Tournoi jeudi'!B$3:B$64+ROW('Tournoi jeudi'!B$3:B$64)/10^3,ROWS(N$2:N41)),ROW('Tournoi jeudi'!A$3:A$64))))</f>
        <v>Christian</v>
      </c>
      <c r="E50" s="30"/>
      <c r="F50" s="135">
        <f>LARGE('Tournoi jeudi'!B$3:B$64,ROWS(N$2:N41))</f>
        <v>0</v>
      </c>
      <c r="G50" s="144"/>
      <c r="H50" s="33"/>
      <c r="I50" s="34"/>
      <c r="J50" s="62"/>
      <c r="K50" s="36"/>
      <c r="L50" s="60"/>
      <c r="M50" s="33" t="str">
        <f t="shared" si="6"/>
        <v>Place</v>
      </c>
      <c r="N50" s="33" t="str">
        <f t="shared" si="7"/>
        <v>Place</v>
      </c>
      <c r="P50" s="61" t="str">
        <f t="shared" si="8"/>
        <v>ê</v>
      </c>
    </row>
    <row r="51" spans="1:16" s="89" customFormat="1" ht="19.5" customHeight="1">
      <c r="A51" s="113">
        <v>41</v>
      </c>
      <c r="B51" s="38"/>
      <c r="C51" s="116">
        <v>41</v>
      </c>
      <c r="D51" s="82" t="str">
        <f t="array" ref="D51">INDEX('Tournoi jeudi'!A$1:A$64,MAX(IF('Tournoi jeudi'!B$3:B$64+ROW('Tournoi jeudi'!B$3:B$64)/10^3=LARGE('Tournoi jeudi'!B$3:B$64+ROW('Tournoi jeudi'!B$3:B$64)/10^3,ROWS(N$2:N42)),ROW('Tournoi jeudi'!A$3:A$64))))</f>
        <v>Cousin</v>
      </c>
      <c r="E51" s="83"/>
      <c r="F51" s="141">
        <f>LARGE('Tournoi jeudi'!B$3:B$64,ROWS(N$2:N42))</f>
        <v>0</v>
      </c>
      <c r="G51" s="143"/>
      <c r="H51" s="84"/>
      <c r="I51" s="85"/>
      <c r="J51" s="86"/>
      <c r="K51" s="93"/>
      <c r="L51" s="88"/>
      <c r="M51" s="84" t="str">
        <f t="shared" si="6"/>
        <v>Place</v>
      </c>
      <c r="N51" s="84" t="str">
        <f t="shared" si="7"/>
        <v>Place</v>
      </c>
      <c r="P51" s="90" t="str">
        <f t="shared" si="8"/>
        <v>ê</v>
      </c>
    </row>
    <row r="52" spans="1:16" s="89" customFormat="1" ht="19.5" customHeight="1">
      <c r="A52" s="113">
        <v>41</v>
      </c>
      <c r="B52" s="38"/>
      <c r="C52" s="115">
        <v>42</v>
      </c>
      <c r="D52" s="82" t="str">
        <f t="array" ref="D52">INDEX('Tournoi jeudi'!A$1:A$64,MAX(IF('Tournoi jeudi'!B$3:B$64+ROW('Tournoi jeudi'!B$3:B$64)/10^3=LARGE('Tournoi jeudi'!B$3:B$64+ROW('Tournoi jeudi'!B$3:B$64)/10^3,ROWS(N$2:N43)),ROW('Tournoi jeudi'!A$3:A$64))))</f>
        <v>Damien</v>
      </c>
      <c r="E52" s="83"/>
      <c r="F52" s="141">
        <f>LARGE('Tournoi jeudi'!B$3:B$64,ROWS(N$2:N43))</f>
        <v>0</v>
      </c>
      <c r="G52" s="143"/>
      <c r="H52" s="84"/>
      <c r="I52" s="85"/>
      <c r="J52" s="86"/>
      <c r="K52" s="93"/>
      <c r="L52" s="88"/>
      <c r="M52" s="84" t="str">
        <f t="shared" si="6"/>
        <v>Place</v>
      </c>
      <c r="N52" s="84" t="str">
        <f t="shared" si="7"/>
        <v>Place</v>
      </c>
      <c r="P52" s="90" t="str">
        <f t="shared" si="8"/>
        <v>ê</v>
      </c>
    </row>
    <row r="53" spans="1:16" s="89" customFormat="1" ht="19.5" customHeight="1">
      <c r="A53" s="113">
        <v>41</v>
      </c>
      <c r="B53" s="38"/>
      <c r="C53" s="116">
        <v>43</v>
      </c>
      <c r="D53" s="82" t="str">
        <f t="array" ref="D53">INDEX('Tournoi jeudi'!A$1:A$64,MAX(IF('Tournoi jeudi'!B$3:B$64+ROW('Tournoi jeudi'!B$3:B$64)/10^3=LARGE('Tournoi jeudi'!B$3:B$64+ROW('Tournoi jeudi'!B$3:B$64)/10^3,ROWS(N$2:N44)),ROW('Tournoi jeudi'!A$3:A$64))))</f>
        <v>Dylan</v>
      </c>
      <c r="E53" s="83"/>
      <c r="F53" s="141">
        <f>LARGE('Tournoi jeudi'!B$3:B$64,ROWS(N$2:N44))</f>
        <v>0</v>
      </c>
      <c r="G53" s="143"/>
      <c r="H53" s="84"/>
      <c r="I53" s="85"/>
      <c r="J53" s="86"/>
      <c r="K53" s="93"/>
      <c r="L53" s="88"/>
      <c r="M53" s="84" t="str">
        <f t="shared" si="6"/>
        <v>Place</v>
      </c>
      <c r="N53" s="84" t="str">
        <f t="shared" si="7"/>
        <v>Place</v>
      </c>
      <c r="P53" s="90" t="str">
        <f t="shared" si="8"/>
        <v>ê</v>
      </c>
    </row>
    <row r="54" spans="1:16" s="21" customFormat="1" ht="19.5" customHeight="1">
      <c r="A54" s="113">
        <v>44</v>
      </c>
      <c r="B54" s="38"/>
      <c r="C54" s="115">
        <v>44</v>
      </c>
      <c r="D54" s="23" t="str">
        <f t="array" ref="D54">INDEX('Tournoi jeudi'!A$1:A$64,MAX(IF('Tournoi jeudi'!B$3:B$64+ROW('Tournoi jeudi'!B$3:B$64)/10^3=LARGE('Tournoi jeudi'!B$3:B$64+ROW('Tournoi jeudi'!B$3:B$64)/10^3,ROWS(N$2:N45)),ROW('Tournoi jeudi'!A$3:A$64))))</f>
        <v>Franck</v>
      </c>
      <c r="E54" s="30"/>
      <c r="F54" s="135">
        <f>LARGE('Tournoi jeudi'!B$3:B$64,ROWS(N$2:N45))</f>
        <v>0</v>
      </c>
      <c r="G54" s="144"/>
      <c r="H54" s="33"/>
      <c r="I54" s="34"/>
      <c r="J54" s="62"/>
      <c r="K54" s="36"/>
      <c r="L54" s="60"/>
      <c r="M54" s="33" t="str">
        <f t="shared" si="6"/>
        <v>Place</v>
      </c>
      <c r="N54" s="33" t="str">
        <f t="shared" si="7"/>
        <v>Place</v>
      </c>
      <c r="P54" s="61" t="str">
        <f t="shared" si="8"/>
        <v>ê</v>
      </c>
    </row>
    <row r="55" spans="1:16" s="21" customFormat="1" ht="19.5" customHeight="1">
      <c r="A55" s="113">
        <v>44</v>
      </c>
      <c r="B55" s="38"/>
      <c r="C55" s="116">
        <v>45</v>
      </c>
      <c r="D55" s="23" t="str">
        <f t="array" ref="D55">INDEX('Tournoi jeudi'!A$1:A$64,MAX(IF('Tournoi jeudi'!B$3:B$64+ROW('Tournoi jeudi'!B$3:B$64)/10^3=LARGE('Tournoi jeudi'!B$3:B$64+ROW('Tournoi jeudi'!B$3:B$64)/10^3,ROWS(N$2:N46)),ROW('Tournoi jeudi'!A$3:A$64))))</f>
        <v>Indy180</v>
      </c>
      <c r="E55" s="30"/>
      <c r="F55" s="135">
        <f>LARGE('Tournoi jeudi'!B$3:B$64,ROWS(N$2:N46))</f>
        <v>0</v>
      </c>
      <c r="G55" s="136"/>
      <c r="H55" s="33"/>
      <c r="I55" s="34"/>
      <c r="J55" s="62"/>
      <c r="K55" s="36"/>
      <c r="L55" s="60"/>
      <c r="M55" s="33" t="str">
        <f t="shared" si="6"/>
        <v>Place</v>
      </c>
      <c r="N55" s="33" t="str">
        <f t="shared" si="7"/>
        <v>Place</v>
      </c>
      <c r="P55" s="61" t="str">
        <f t="shared" si="8"/>
        <v>ê</v>
      </c>
    </row>
    <row r="56" spans="1:16" s="89" customFormat="1" ht="19.5" customHeight="1">
      <c r="A56" s="113">
        <v>46</v>
      </c>
      <c r="B56" s="38"/>
      <c r="C56" s="115">
        <v>46</v>
      </c>
      <c r="D56" s="82" t="str">
        <f t="array" ref="D56">INDEX('Tournoi jeudi'!A$1:A$64,MAX(IF('Tournoi jeudi'!B$3:B$64+ROW('Tournoi jeudi'!B$3:B$64)/10^3=LARGE('Tournoi jeudi'!B$3:B$64+ROW('Tournoi jeudi'!B$3:B$64)/10^3,ROWS(N$2:N47)),ROW('Tournoi jeudi'!A$3:A$64))))</f>
        <v>KG</v>
      </c>
      <c r="E56" s="83"/>
      <c r="F56" s="141">
        <f>LARGE('Tournoi jeudi'!B$3:B$64,ROWS(N$2:N47))</f>
        <v>0</v>
      </c>
      <c r="G56" s="142"/>
      <c r="H56" s="84"/>
      <c r="I56" s="85"/>
      <c r="J56" s="86"/>
      <c r="K56" s="93"/>
      <c r="L56" s="94"/>
      <c r="M56" s="84" t="str">
        <f t="shared" si="6"/>
        <v>Place</v>
      </c>
      <c r="N56" s="84" t="str">
        <f t="shared" si="7"/>
        <v>Place</v>
      </c>
      <c r="P56" s="90" t="str">
        <f t="shared" si="8"/>
        <v>ê</v>
      </c>
    </row>
    <row r="57" spans="1:16" s="89" customFormat="1" ht="19.5" customHeight="1">
      <c r="A57" s="113">
        <v>46</v>
      </c>
      <c r="B57" s="38"/>
      <c r="C57" s="116">
        <v>47</v>
      </c>
      <c r="D57" s="82" t="str">
        <f t="array" ref="D57">INDEX('Tournoi jeudi'!A$1:A$64,MAX(IF('Tournoi jeudi'!B$3:B$64+ROW('Tournoi jeudi'!B$3:B$64)/10^3=LARGE('Tournoi jeudi'!B$3:B$64+ROW('Tournoi jeudi'!B$3:B$64)/10^3,ROWS(N$2:N48)),ROW('Tournoi jeudi'!A$3:A$64))))</f>
        <v>La Chie</v>
      </c>
      <c r="E57" s="83"/>
      <c r="F57" s="141">
        <f>LARGE('Tournoi jeudi'!B$3:B$64,ROWS(N$2:N48))</f>
        <v>0</v>
      </c>
      <c r="G57" s="142"/>
      <c r="H57" s="84"/>
      <c r="I57" s="85"/>
      <c r="J57" s="86"/>
      <c r="K57" s="100"/>
      <c r="L57" s="94"/>
      <c r="M57" s="84" t="str">
        <f t="shared" ref="M57:M59" si="9">IF(H57=1,"Place",N57)</f>
        <v>Place</v>
      </c>
      <c r="N57" s="84" t="str">
        <f t="shared" ref="N57:N59" si="10">IF(H57=0,"Place","Places")</f>
        <v>Place</v>
      </c>
      <c r="P57" s="90" t="str">
        <f t="shared" ref="P57:P59" si="11">IF(H57&gt;0,"é","ê")</f>
        <v>ê</v>
      </c>
    </row>
    <row r="58" spans="1:16" s="89" customFormat="1" ht="19.5" customHeight="1">
      <c r="A58" s="107">
        <v>46</v>
      </c>
      <c r="B58" s="38"/>
      <c r="C58" s="111">
        <v>48</v>
      </c>
      <c r="D58" s="82" t="str">
        <f t="array" ref="D58">INDEX('Tournoi jeudi'!A$1:A$64,MAX(IF('Tournoi jeudi'!B$3:B$64+ROW('Tournoi jeudi'!B$3:B$64)/10^3=LARGE('Tournoi jeudi'!B$3:B$64+ROW('Tournoi jeudi'!B$3:B$64)/10^3,ROWS(N$2:N49)),ROW('Tournoi jeudi'!A$3:A$64))))</f>
        <v>Lena</v>
      </c>
      <c r="E58" s="83"/>
      <c r="F58" s="141">
        <f>LARGE('Tournoi jeudi'!B$3:B$64,ROWS(N$2:N49))</f>
        <v>0</v>
      </c>
      <c r="G58" s="168"/>
      <c r="H58" s="84"/>
      <c r="I58" s="85"/>
      <c r="J58" s="86"/>
      <c r="K58" s="109"/>
      <c r="L58" s="94"/>
      <c r="M58" s="84" t="str">
        <f t="shared" si="9"/>
        <v>Place</v>
      </c>
      <c r="N58" s="84" t="str">
        <f t="shared" si="10"/>
        <v>Place</v>
      </c>
      <c r="P58" s="90" t="str">
        <f t="shared" si="11"/>
        <v>ê</v>
      </c>
    </row>
    <row r="59" spans="1:16" s="21" customFormat="1" ht="19.5" customHeight="1">
      <c r="A59" s="107">
        <v>49</v>
      </c>
      <c r="B59" s="38"/>
      <c r="C59" s="110">
        <v>49</v>
      </c>
      <c r="D59" s="23" t="str">
        <f t="array" ref="D59">INDEX('Tournoi jeudi'!A$1:A$64,MAX(IF('Tournoi jeudi'!B$3:B$64+ROW('Tournoi jeudi'!B$3:B$64)/10^3=LARGE('Tournoi jeudi'!B$3:B$64+ROW('Tournoi jeudi'!B$3:B$64)/10^3,ROWS(N$2:N50)),ROW('Tournoi jeudi'!A$3:A$64))))</f>
        <v>Luc</v>
      </c>
      <c r="E59" s="30"/>
      <c r="F59" s="135">
        <f>LARGE('Tournoi jeudi'!B$3:B$64,ROWS(N$2:N50))</f>
        <v>0</v>
      </c>
      <c r="G59" s="144"/>
      <c r="H59" s="33"/>
      <c r="I59" s="34"/>
      <c r="J59" s="62"/>
      <c r="K59" s="108"/>
      <c r="L59" s="101"/>
      <c r="M59" s="33" t="str">
        <f t="shared" si="9"/>
        <v>Place</v>
      </c>
      <c r="N59" s="33" t="str">
        <f t="shared" si="10"/>
        <v>Place</v>
      </c>
      <c r="P59" s="61" t="str">
        <f t="shared" si="11"/>
        <v>ê</v>
      </c>
    </row>
    <row r="60" spans="1:16" s="89" customFormat="1" ht="19.5" customHeight="1">
      <c r="A60" s="107">
        <v>50</v>
      </c>
      <c r="B60" s="38"/>
      <c r="C60" s="111">
        <v>50</v>
      </c>
      <c r="D60" s="82" t="str">
        <f t="array" ref="D60">INDEX('Tournoi jeudi'!A$1:A$64,MAX(IF('Tournoi jeudi'!B$3:B$64+ROW('Tournoi jeudi'!B$3:B$64)/10^3=LARGE('Tournoi jeudi'!B$3:B$64+ROW('Tournoi jeudi'!B$3:B$64)/10^3,ROWS(N$2:N51)),ROW('Tournoi jeudi'!A$3:A$64))))</f>
        <v>Mika</v>
      </c>
      <c r="E60" s="83"/>
      <c r="F60" s="141">
        <f>LARGE('Tournoi jeudi'!B$3:B$64,ROWS(N$2:N51))</f>
        <v>0</v>
      </c>
      <c r="G60" s="142"/>
      <c r="H60" s="84"/>
      <c r="I60" s="85"/>
      <c r="J60" s="86"/>
      <c r="K60" s="109"/>
      <c r="L60" s="94"/>
      <c r="M60" s="84" t="str">
        <f t="shared" ref="M60:M63" si="12">IF(H60=1,"Place",N60)</f>
        <v>Place</v>
      </c>
      <c r="N60" s="84" t="str">
        <f t="shared" ref="N60:N63" si="13">IF(H60=0,"Place","Places")</f>
        <v>Place</v>
      </c>
      <c r="P60" s="90" t="str">
        <f t="shared" ref="P60:P63" si="14">IF(H60&gt;0,"é","ê")</f>
        <v>ê</v>
      </c>
    </row>
    <row r="61" spans="1:16" s="89" customFormat="1" ht="19.5" customHeight="1">
      <c r="A61" s="107">
        <v>50</v>
      </c>
      <c r="B61" s="38"/>
      <c r="C61" s="110">
        <v>51</v>
      </c>
      <c r="D61" s="82" t="str">
        <f t="array" ref="D61">INDEX('Tournoi jeudi'!A$1:A$64,MAX(IF('Tournoi jeudi'!B$3:B$64+ROW('Tournoi jeudi'!B$3:B$64)/10^3=LARGE('Tournoi jeudi'!B$3:B$64+ROW('Tournoi jeudi'!B$3:B$64)/10^3,ROWS(N$2:N52)),ROW('Tournoi jeudi'!A$3:A$64))))</f>
        <v>Napapi74</v>
      </c>
      <c r="E61" s="83"/>
      <c r="F61" s="141">
        <f>LARGE('Tournoi jeudi'!B$3:B$64,ROWS(N$2:N52))</f>
        <v>0</v>
      </c>
      <c r="G61" s="168"/>
      <c r="H61" s="84"/>
      <c r="I61" s="85"/>
      <c r="J61" s="86"/>
      <c r="K61" s="87"/>
      <c r="M61" s="84" t="str">
        <f t="shared" si="12"/>
        <v>Place</v>
      </c>
      <c r="N61" s="84" t="str">
        <f t="shared" si="13"/>
        <v>Place</v>
      </c>
      <c r="P61" s="90" t="str">
        <f t="shared" si="14"/>
        <v>ê</v>
      </c>
    </row>
    <row r="62" spans="1:16" s="21" customFormat="1" ht="19.5" customHeight="1">
      <c r="A62" s="107">
        <v>52</v>
      </c>
      <c r="B62" s="38"/>
      <c r="C62" s="111">
        <v>52</v>
      </c>
      <c r="D62" s="23" t="str">
        <f t="array" ref="D62">INDEX('Tournoi jeudi'!A$1:A$64,MAX(IF('Tournoi jeudi'!B$3:B$64+ROW('Tournoi jeudi'!B$3:B$64)/10^3=LARGE('Tournoi jeudi'!B$3:B$64+ROW('Tournoi jeudi'!B$3:B$64)/10^3,ROWS(N$2:N53)),ROW('Tournoi jeudi'!A$3:A$64))))</f>
        <v>Okeanikan</v>
      </c>
      <c r="E62" s="102"/>
      <c r="F62" s="135">
        <f>LARGE('Tournoi jeudi'!B$3:B$64,ROWS(N$2:N53))</f>
        <v>0</v>
      </c>
      <c r="G62" s="169"/>
      <c r="H62" s="33"/>
      <c r="I62" s="34"/>
      <c r="J62" s="62"/>
      <c r="K62" s="64"/>
      <c r="M62" s="33" t="str">
        <f t="shared" si="12"/>
        <v>Place</v>
      </c>
      <c r="N62" s="33" t="str">
        <f t="shared" si="13"/>
        <v>Place</v>
      </c>
      <c r="P62" s="61" t="str">
        <f t="shared" si="14"/>
        <v>ê</v>
      </c>
    </row>
    <row r="63" spans="1:16" s="21" customFormat="1" ht="19.5" customHeight="1">
      <c r="A63" s="107">
        <v>52</v>
      </c>
      <c r="B63" s="38"/>
      <c r="C63" s="110">
        <v>53</v>
      </c>
      <c r="D63" s="23" t="str">
        <f t="array" ref="D63">INDEX('Tournoi jeudi'!A$1:A$64,MAX(IF('Tournoi jeudi'!B$3:B$64+ROW('Tournoi jeudi'!B$3:B$64)/10^3=LARGE('Tournoi jeudi'!B$3:B$64+ROW('Tournoi jeudi'!B$3:B$64)/10^3,ROWS(N$2:N54)),ROW('Tournoi jeudi'!A$3:A$64))))</f>
        <v>Philou</v>
      </c>
      <c r="E63" s="102"/>
      <c r="F63" s="135">
        <f>LARGE('Tournoi jeudi'!B$3:B$64,ROWS(N$2:N54))</f>
        <v>0</v>
      </c>
      <c r="G63" s="169"/>
      <c r="H63" s="33"/>
      <c r="I63" s="34"/>
      <c r="J63" s="62"/>
      <c r="K63" s="64"/>
      <c r="M63" s="33" t="str">
        <f t="shared" si="12"/>
        <v>Place</v>
      </c>
      <c r="N63" s="33" t="str">
        <f t="shared" si="13"/>
        <v>Place</v>
      </c>
      <c r="P63" s="61" t="str">
        <f t="shared" si="14"/>
        <v>ê</v>
      </c>
    </row>
    <row r="64" spans="1:16" s="89" customFormat="1" ht="19.5" customHeight="1">
      <c r="A64" s="107">
        <v>54</v>
      </c>
      <c r="B64" s="38"/>
      <c r="C64" s="111">
        <v>54</v>
      </c>
      <c r="D64" s="82" t="str">
        <f t="array" ref="D64">INDEX('Tournoi jeudi'!A$1:A$64,MAX(IF('Tournoi jeudi'!B$3:B$64+ROW('Tournoi jeudi'!B$3:B$64)/10^3=LARGE('Tournoi jeudi'!B$3:B$64+ROW('Tournoi jeudi'!B$3:B$64)/10^3,ROWS(N$2:N55)),ROW('Tournoi jeudi'!A$3:A$64))))</f>
        <v>Pippo74</v>
      </c>
      <c r="E64" s="105"/>
      <c r="F64" s="141">
        <f>LARGE('Tournoi jeudi'!B$3:B$64,ROWS(N$2:N55))</f>
        <v>0</v>
      </c>
      <c r="G64" s="168"/>
      <c r="H64" s="84"/>
      <c r="I64" s="85"/>
      <c r="J64" s="86"/>
      <c r="K64" s="87"/>
      <c r="M64" s="84" t="str">
        <f t="shared" ref="M64:M65" si="15">IF(H64=1,"Place",N64)</f>
        <v>Place</v>
      </c>
      <c r="N64" s="84" t="str">
        <f t="shared" ref="N64:N65" si="16">IF(H64=0,"Place","Places")</f>
        <v>Place</v>
      </c>
      <c r="P64" s="90" t="str">
        <f t="shared" ref="P64:P65" si="17">IF(H64&gt;0,"é","ê")</f>
        <v>ê</v>
      </c>
    </row>
    <row r="65" spans="1:16" s="89" customFormat="1" ht="19.5" customHeight="1">
      <c r="A65" s="107">
        <v>54</v>
      </c>
      <c r="B65" s="38"/>
      <c r="C65" s="110">
        <v>55</v>
      </c>
      <c r="D65" s="82" t="str">
        <f t="array" ref="D65">INDEX('Tournoi jeudi'!A$1:A$64,MAX(IF('Tournoi jeudi'!B$3:B$64+ROW('Tournoi jeudi'!B$3:B$64)/10^3=LARGE('Tournoi jeudi'!B$3:B$64+ROW('Tournoi jeudi'!B$3:B$64)/10^3,ROWS(N$2:N56)),ROW('Tournoi jeudi'!A$3:A$64))))</f>
        <v>Remy</v>
      </c>
      <c r="E65" s="105"/>
      <c r="F65" s="141">
        <f>LARGE('Tournoi jeudi'!B$3:B$64,ROWS(N$2:N56))</f>
        <v>0</v>
      </c>
      <c r="G65" s="142"/>
      <c r="H65" s="84"/>
      <c r="I65" s="85"/>
      <c r="J65" s="86"/>
      <c r="K65" s="87"/>
      <c r="M65" s="89" t="str">
        <f t="shared" si="15"/>
        <v>Place</v>
      </c>
      <c r="N65" s="89" t="str">
        <f t="shared" si="16"/>
        <v>Place</v>
      </c>
      <c r="P65" s="89" t="str">
        <f t="shared" si="17"/>
        <v>ê</v>
      </c>
    </row>
    <row r="66" spans="1:16" s="89" customFormat="1" ht="19.5" customHeight="1">
      <c r="A66" s="107">
        <v>54</v>
      </c>
      <c r="B66" s="38"/>
      <c r="C66" s="111">
        <v>56</v>
      </c>
      <c r="D66" s="82" t="str">
        <f t="array" ref="D66">INDEX('Tournoi jeudi'!A$1:A$64,MAX(IF('Tournoi jeudi'!B$3:B$64+ROW('Tournoi jeudi'!B$3:B$64)/10^3=LARGE('Tournoi jeudi'!B$3:B$64+ROW('Tournoi jeudi'!B$3:B$64)/10^3,ROWS(N$2:N57)),ROW('Tournoi jeudi'!A$3:A$64))))</f>
        <v>Romain</v>
      </c>
      <c r="E66" s="105"/>
      <c r="F66" s="141">
        <f>LARGE('Tournoi jeudi'!B$3:B$64,ROWS(N$2:N57))</f>
        <v>0</v>
      </c>
      <c r="G66" s="142"/>
      <c r="H66" s="84"/>
      <c r="I66" s="85"/>
      <c r="J66" s="86"/>
      <c r="K66" s="87"/>
      <c r="M66" s="89" t="str">
        <f t="shared" ref="M66:M99" si="18">IF(H66=1,"Place",N66)</f>
        <v>Place</v>
      </c>
      <c r="N66" s="89" t="str">
        <f t="shared" ref="N66:N99" si="19">IF(H66=0,"Place","Places")</f>
        <v>Place</v>
      </c>
      <c r="P66" s="89" t="str">
        <f t="shared" ref="P66:P99" si="20">IF(H66&gt;0,"é","ê")</f>
        <v>ê</v>
      </c>
    </row>
    <row r="67" spans="1:16" s="89" customFormat="1" ht="19.5" customHeight="1">
      <c r="A67" s="107">
        <v>54</v>
      </c>
      <c r="B67" s="38"/>
      <c r="C67" s="110">
        <v>57</v>
      </c>
      <c r="D67" s="82" t="str">
        <f t="array" ref="D67">INDEX('Tournoi jeudi'!A$1:A$64,MAX(IF('Tournoi jeudi'!B$3:B$64+ROW('Tournoi jeudi'!B$3:B$64)/10^3=LARGE('Tournoi jeudi'!B$3:B$64+ROW('Tournoi jeudi'!B$3:B$64)/10^3,ROWS(N$2:N58)),ROW('Tournoi jeudi'!A$3:A$64))))</f>
        <v>Romu</v>
      </c>
      <c r="E67" s="105"/>
      <c r="F67" s="141">
        <f>LARGE('Tournoi jeudi'!B$3:B$64,ROWS(N$2:N58))</f>
        <v>0</v>
      </c>
      <c r="G67" s="142"/>
      <c r="H67" s="84"/>
      <c r="I67" s="85"/>
      <c r="J67" s="86"/>
      <c r="K67" s="87"/>
      <c r="M67" s="89" t="str">
        <f t="shared" si="18"/>
        <v>Place</v>
      </c>
      <c r="N67" s="89" t="str">
        <f t="shared" si="19"/>
        <v>Place</v>
      </c>
      <c r="P67" s="89" t="str">
        <f t="shared" si="20"/>
        <v>ê</v>
      </c>
    </row>
    <row r="68" spans="1:16" s="89" customFormat="1" ht="19.5" customHeight="1">
      <c r="A68" s="107">
        <v>54</v>
      </c>
      <c r="B68" s="38"/>
      <c r="C68" s="111">
        <v>58</v>
      </c>
      <c r="D68" s="82" t="str">
        <f t="array" ref="D68">INDEX('Tournoi jeudi'!A$1:A$64,MAX(IF('Tournoi jeudi'!B$3:B$64+ROW('Tournoi jeudi'!B$3:B$64)/10^3=LARGE('Tournoi jeudi'!B$3:B$64+ROW('Tournoi jeudi'!B$3:B$64)/10^3,ROWS(N$2:N59)),ROW('Tournoi jeudi'!A$3:A$64))))</f>
        <v>Scalp74</v>
      </c>
      <c r="E68" s="105"/>
      <c r="F68" s="141">
        <f>LARGE('Tournoi jeudi'!B$3:B$64,ROWS(N$2:N59))</f>
        <v>0</v>
      </c>
      <c r="G68" s="142"/>
      <c r="H68" s="84"/>
      <c r="I68" s="85"/>
      <c r="J68" s="86"/>
      <c r="K68" s="87"/>
      <c r="M68" s="89" t="str">
        <f t="shared" si="18"/>
        <v>Place</v>
      </c>
      <c r="N68" s="89" t="str">
        <f t="shared" si="19"/>
        <v>Place</v>
      </c>
      <c r="P68" s="89" t="str">
        <f t="shared" si="20"/>
        <v>ê</v>
      </c>
    </row>
    <row r="69" spans="1:16" s="89" customFormat="1" ht="19.5" customHeight="1">
      <c r="A69" s="107">
        <v>54</v>
      </c>
      <c r="B69" s="38"/>
      <c r="C69" s="110">
        <v>59</v>
      </c>
      <c r="D69" s="82" t="str">
        <f t="array" ref="D69">INDEX('Tournoi jeudi'!A$1:A$64,MAX(IF('Tournoi jeudi'!B$3:B$64+ROW('Tournoi jeudi'!B$3:B$64)/10^3=LARGE('Tournoi jeudi'!B$3:B$64+ROW('Tournoi jeudi'!B$3:B$64)/10^3,ROWS(N$2:N60)),ROW('Tournoi jeudi'!A$3:A$64))))</f>
        <v>Seb375</v>
      </c>
      <c r="E69" s="105"/>
      <c r="F69" s="141">
        <f>LARGE('Tournoi jeudi'!B$3:B$64,ROWS(N$2:N60))</f>
        <v>0</v>
      </c>
      <c r="G69" s="142"/>
      <c r="H69" s="84"/>
      <c r="I69" s="85"/>
      <c r="J69" s="86"/>
      <c r="K69" s="87"/>
      <c r="M69" s="89" t="str">
        <f t="shared" si="18"/>
        <v>Place</v>
      </c>
      <c r="N69" s="89" t="str">
        <f t="shared" si="19"/>
        <v>Place</v>
      </c>
      <c r="P69" s="89" t="str">
        <f t="shared" si="20"/>
        <v>ê</v>
      </c>
    </row>
    <row r="70" spans="1:16" s="66" customFormat="1" ht="19.5" customHeight="1">
      <c r="A70" s="173"/>
      <c r="B70" s="173"/>
      <c r="C70" s="111">
        <v>60</v>
      </c>
      <c r="D70" s="65" t="str">
        <f t="array" ref="D70">INDEX('Tournoi jeudi'!A$1:A$64,MAX(IF('Tournoi jeudi'!B$3:B$64+ROW('Tournoi jeudi'!B$3:B$64)/10^3=LARGE('Tournoi jeudi'!B$3:B$64+ROW('Tournoi jeudi'!B$3:B$64)/10^3,ROWS(N$2:N61)),ROW('Tournoi jeudi'!A$3:A$64))))</f>
        <v>Soso</v>
      </c>
      <c r="E70" s="67"/>
      <c r="F70" s="174">
        <f>LARGE('Tournoi jeudi'!B$3:B$64,ROWS(N$2:N61))</f>
        <v>0</v>
      </c>
      <c r="G70" s="175"/>
      <c r="H70" s="33">
        <f t="shared" ref="H70:H75" si="21">K70-A70</f>
        <v>0</v>
      </c>
      <c r="I70" s="85" t="str">
        <f t="shared" ref="I70:I74" si="22">IF(H70=-1,"Place",M70)</f>
        <v>Place</v>
      </c>
      <c r="J70" s="62" t="str">
        <f t="shared" ref="J70:J76" si="23">IF(H70=0,"è",P70)</f>
        <v>è</v>
      </c>
      <c r="K70" s="68"/>
      <c r="M70" s="21" t="str">
        <f t="shared" si="18"/>
        <v>Place</v>
      </c>
      <c r="N70" s="21" t="str">
        <f t="shared" si="19"/>
        <v>Place</v>
      </c>
      <c r="O70" s="21"/>
      <c r="P70" s="21" t="str">
        <f t="shared" si="20"/>
        <v>ê</v>
      </c>
    </row>
    <row r="71" spans="1:16" s="66" customFormat="1" ht="19.5" customHeight="1">
      <c r="A71" s="173"/>
      <c r="B71" s="173"/>
      <c r="C71" s="110">
        <v>61</v>
      </c>
      <c r="D71" s="65" t="str">
        <f t="array" ref="D71">INDEX('Tournoi jeudi'!A$1:A$64,MAX(IF('Tournoi jeudi'!B$3:B$64+ROW('Tournoi jeudi'!B$3:B$64)/10^3=LARGE('Tournoi jeudi'!B$3:B$64+ROW('Tournoi jeudi'!B$3:B$64)/10^3,ROWS(N$2:N62)),ROW('Tournoi jeudi'!A$3:A$64))))</f>
        <v>Stéphanie</v>
      </c>
      <c r="E71" s="67"/>
      <c r="F71" s="174">
        <f>LARGE('Tournoi jeudi'!B$3:B$64,ROWS(N$2:N62))</f>
        <v>0</v>
      </c>
      <c r="G71" s="175"/>
      <c r="H71" s="33">
        <f t="shared" si="21"/>
        <v>0</v>
      </c>
      <c r="I71" s="85" t="str">
        <f t="shared" si="22"/>
        <v>Place</v>
      </c>
      <c r="J71" s="62" t="str">
        <f t="shared" si="23"/>
        <v>è</v>
      </c>
      <c r="K71" s="68"/>
      <c r="M71" s="21" t="str">
        <f t="shared" si="18"/>
        <v>Place</v>
      </c>
      <c r="N71" s="21" t="str">
        <f t="shared" si="19"/>
        <v>Place</v>
      </c>
      <c r="O71" s="21"/>
      <c r="P71" s="21" t="str">
        <f t="shared" si="20"/>
        <v>ê</v>
      </c>
    </row>
    <row r="72" spans="1:16" s="66" customFormat="1" ht="19.5" customHeight="1">
      <c r="A72" s="173"/>
      <c r="B72" s="173"/>
      <c r="C72" s="111">
        <v>62</v>
      </c>
      <c r="D72" s="65" t="str">
        <f t="array" ref="D72">INDEX('Tournoi jeudi'!A$1:A$64,MAX(IF('Tournoi jeudi'!B$3:B$64+ROW('Tournoi jeudi'!B$3:B$64)/10^3=LARGE('Tournoi jeudi'!B$3:B$64+ROW('Tournoi jeudi'!B$3:B$64)/10^3,ROWS(N$2:N63)),ROW('Tournoi jeudi'!A$3:A$64))))</f>
        <v>Yann</v>
      </c>
      <c r="E72" s="67"/>
      <c r="F72" s="174">
        <f>LARGE('Tournoi jeudi'!B$3:B$64,ROWS(N$2:N62))</f>
        <v>0</v>
      </c>
      <c r="G72" s="175"/>
      <c r="H72" s="33">
        <f t="shared" si="21"/>
        <v>0</v>
      </c>
      <c r="I72" s="85" t="str">
        <f t="shared" si="22"/>
        <v>Place</v>
      </c>
      <c r="J72" s="62" t="str">
        <f t="shared" si="23"/>
        <v>è</v>
      </c>
      <c r="K72" s="68"/>
      <c r="M72" s="21" t="str">
        <f t="shared" si="18"/>
        <v>Place</v>
      </c>
      <c r="N72" s="21" t="str">
        <f t="shared" si="19"/>
        <v>Place</v>
      </c>
      <c r="O72" s="21"/>
      <c r="P72" s="21" t="str">
        <f t="shared" si="20"/>
        <v>ê</v>
      </c>
    </row>
    <row r="73" spans="1:16" s="66" customFormat="1" ht="19.5" customHeight="1">
      <c r="A73" s="173"/>
      <c r="B73" s="173"/>
      <c r="C73" s="110">
        <v>63</v>
      </c>
      <c r="D73" s="65" t="e">
        <f t="array" ref="D73">INDEX('Tournoi jeudi'!A$1:A$64,MAX(IF('Tournoi jeudi'!B$3:B$64+ROW('Tournoi jeudi'!B$3:B$64)/10^3=LARGE('Tournoi jeudi'!B$3:B$64+ROW('Tournoi jeudi'!B$3:B$64)/10^3,ROWS(N$2:N64)),ROW('Tournoi jeudi'!A$3:A$64))))</f>
        <v>#NUM!</v>
      </c>
      <c r="E73" s="67"/>
      <c r="F73" s="174">
        <f>LARGE('Tournoi jeudi'!B$3:B$64,ROWS(N$2:N63))</f>
        <v>0</v>
      </c>
      <c r="G73" s="175"/>
      <c r="H73" s="33">
        <f t="shared" si="21"/>
        <v>0</v>
      </c>
      <c r="I73" s="85" t="str">
        <f t="shared" si="22"/>
        <v>Place</v>
      </c>
      <c r="J73" s="62" t="str">
        <f t="shared" si="23"/>
        <v>è</v>
      </c>
      <c r="K73" s="68"/>
      <c r="M73" s="21" t="str">
        <f t="shared" si="18"/>
        <v>Place</v>
      </c>
      <c r="N73" s="21" t="str">
        <f t="shared" si="19"/>
        <v>Place</v>
      </c>
      <c r="O73" s="21"/>
      <c r="P73" s="21" t="str">
        <f t="shared" si="20"/>
        <v>ê</v>
      </c>
    </row>
    <row r="74" spans="1:16" s="66" customFormat="1" ht="19.5" customHeight="1">
      <c r="A74" s="173"/>
      <c r="B74" s="173"/>
      <c r="C74" s="111">
        <v>64</v>
      </c>
      <c r="D74" s="65" t="e">
        <f t="array" ref="D74">INDEX('Tournoi jeudi'!A$1:A$64,MAX(IF('Tournoi jeudi'!B$3:B$64+ROW('Tournoi jeudi'!B$3:B$64)/10^3=LARGE('Tournoi jeudi'!B$3:B$64+ROW('Tournoi jeudi'!B$3:B$64)/10^3,ROWS(N$2:N65)),ROW('Tournoi jeudi'!A$3:A$64))))</f>
        <v>#NUM!</v>
      </c>
      <c r="E74" s="67"/>
      <c r="F74" s="174" t="e">
        <f>LARGE('Tournoi jeudi'!B$3:B$64,ROWS(N$2:N64))</f>
        <v>#NUM!</v>
      </c>
      <c r="G74" s="175"/>
      <c r="H74" s="33">
        <f t="shared" si="21"/>
        <v>0</v>
      </c>
      <c r="I74" s="85" t="str">
        <f t="shared" si="22"/>
        <v>Place</v>
      </c>
      <c r="J74" s="62" t="str">
        <f t="shared" si="23"/>
        <v>è</v>
      </c>
      <c r="K74" s="68"/>
      <c r="M74" s="21" t="str">
        <f t="shared" si="18"/>
        <v>Place</v>
      </c>
      <c r="N74" s="21" t="str">
        <f t="shared" si="19"/>
        <v>Place</v>
      </c>
      <c r="O74" s="21"/>
      <c r="P74" s="21" t="str">
        <f t="shared" si="20"/>
        <v>ê</v>
      </c>
    </row>
    <row r="75" spans="1:16" s="66" customFormat="1" ht="19.5" customHeight="1">
      <c r="A75" s="173"/>
      <c r="B75" s="173"/>
      <c r="C75" s="110">
        <v>65</v>
      </c>
      <c r="D75" s="65" t="e">
        <f t="array" ref="D75">INDEX('Tournoi jeudi'!A$1:A$64,MAX(IF('Tournoi jeudi'!B$3:B$64+ROW('Tournoi jeudi'!B$3:B$64)/10^3=LARGE('Tournoi jeudi'!B$3:B$64+ROW('Tournoi jeudi'!B$3:B$64)/10^3,ROWS(N$2:N66)),ROW('Tournoi jeudi'!A$3:A$64))))</f>
        <v>#NUM!</v>
      </c>
      <c r="E75" s="67"/>
      <c r="F75" s="67" t="e">
        <f>LARGE('Tournoi jeudi'!B$3:B$64,ROWS(B$2:B66))</f>
        <v>#NUM!</v>
      </c>
      <c r="G75" s="67"/>
      <c r="H75" s="33">
        <f t="shared" si="21"/>
        <v>0</v>
      </c>
      <c r="I75" s="85" t="str">
        <f t="shared" ref="I75" si="24">IF(H75=-1,"Place",M75)</f>
        <v>Place</v>
      </c>
      <c r="J75" s="62" t="str">
        <f t="shared" si="23"/>
        <v>è</v>
      </c>
      <c r="K75" s="68"/>
      <c r="M75" s="21" t="str">
        <f t="shared" si="18"/>
        <v>Place</v>
      </c>
      <c r="N75" s="21" t="str">
        <f t="shared" si="19"/>
        <v>Place</v>
      </c>
      <c r="O75" s="21"/>
      <c r="P75" s="21" t="str">
        <f t="shared" si="20"/>
        <v>ê</v>
      </c>
    </row>
    <row r="76" spans="1:16" s="66" customFormat="1" ht="19.5" customHeight="1">
      <c r="A76" s="95"/>
      <c r="B76" s="95"/>
      <c r="C76" s="111">
        <v>66</v>
      </c>
      <c r="D76" s="65" t="e">
        <f t="array" ref="D76">INDEX('Tournoi jeudi'!A$1:A$64,MAX(IF('Tournoi jeudi'!B$3:B$64+ROW('Tournoi jeudi'!B$3:B$64)/10^3=LARGE('Tournoi jeudi'!B$3:B$64+ROW('Tournoi jeudi'!B$3:B$64)/10^3,ROWS(N$2:N67)),ROW('Tournoi jeudi'!A$3:A$64))))</f>
        <v>#NUM!</v>
      </c>
      <c r="E76" s="67"/>
      <c r="F76" s="67" t="e">
        <f>LARGE('Tournoi jeudi'!B$3:B$64,ROWS(B$2:B67))</f>
        <v>#NUM!</v>
      </c>
      <c r="G76" s="67"/>
      <c r="J76" s="62" t="str">
        <f t="shared" si="23"/>
        <v>è</v>
      </c>
      <c r="K76" s="68"/>
      <c r="M76" s="21" t="str">
        <f t="shared" si="18"/>
        <v>Place</v>
      </c>
      <c r="N76" s="21" t="str">
        <f t="shared" si="19"/>
        <v>Place</v>
      </c>
      <c r="O76" s="21"/>
      <c r="P76" s="21" t="str">
        <f t="shared" si="20"/>
        <v>ê</v>
      </c>
    </row>
    <row r="77" spans="1:16" s="66" customFormat="1" ht="19.5" customHeight="1">
      <c r="A77" s="95"/>
      <c r="B77" s="95"/>
      <c r="C77" s="110">
        <v>67</v>
      </c>
      <c r="D77" s="65" t="e">
        <f t="array" ref="D77">INDEX('Tournoi jeudi'!A$1:A$64,MAX(IF('Tournoi jeudi'!B$3:B$64+ROW('Tournoi jeudi'!B$3:B$64)/10^3=LARGE('Tournoi jeudi'!B$3:B$64+ROW('Tournoi jeudi'!B$3:B$64)/10^3,ROWS(N$2:N68)),ROW('Tournoi jeudi'!A$3:A$64))))</f>
        <v>#NUM!</v>
      </c>
      <c r="E77" s="67"/>
      <c r="F77" s="67" t="e">
        <f>LARGE('Tournoi jeudi'!B$3:B$64,ROWS(B$2:B68))</f>
        <v>#NUM!</v>
      </c>
      <c r="G77" s="67"/>
      <c r="J77" s="69"/>
      <c r="K77" s="68"/>
      <c r="M77" s="21" t="str">
        <f t="shared" si="18"/>
        <v>Place</v>
      </c>
      <c r="N77" s="21" t="str">
        <f t="shared" si="19"/>
        <v>Place</v>
      </c>
      <c r="O77" s="21"/>
      <c r="P77" s="21" t="str">
        <f t="shared" si="20"/>
        <v>ê</v>
      </c>
    </row>
    <row r="78" spans="1:16" s="66" customFormat="1" ht="19.5" customHeight="1">
      <c r="A78" s="95"/>
      <c r="B78" s="95"/>
      <c r="C78" s="111">
        <v>68</v>
      </c>
      <c r="D78" s="65" t="e">
        <f t="array" ref="D78">INDEX('Tournoi jeudi'!A$1:A$64,MAX(IF('Tournoi jeudi'!B$3:B$64+ROW('Tournoi jeudi'!B$3:B$64)/10^3=LARGE('Tournoi jeudi'!B$3:B$64+ROW('Tournoi jeudi'!B$3:B$64)/10^3,ROWS(N$2:N69)),ROW('Tournoi jeudi'!A$3:A$64))))</f>
        <v>#NUM!</v>
      </c>
      <c r="E78" s="67"/>
      <c r="F78" s="67" t="e">
        <f>LARGE('Tournoi jeudi'!B$3:B$64,ROWS(B$2:B69))</f>
        <v>#NUM!</v>
      </c>
      <c r="G78" s="67"/>
      <c r="I78" s="66" t="s">
        <v>27</v>
      </c>
      <c r="J78" s="69"/>
      <c r="K78" s="68"/>
      <c r="M78" s="21" t="str">
        <f t="shared" si="18"/>
        <v>Place</v>
      </c>
      <c r="N78" s="21" t="str">
        <f t="shared" si="19"/>
        <v>Place</v>
      </c>
      <c r="O78" s="21"/>
      <c r="P78" s="21" t="str">
        <f t="shared" si="20"/>
        <v>ê</v>
      </c>
    </row>
    <row r="79" spans="1:16" s="66" customFormat="1" ht="19.5" customHeight="1">
      <c r="A79" s="95"/>
      <c r="B79" s="95"/>
      <c r="C79" s="110">
        <v>69</v>
      </c>
      <c r="D79" s="65" t="e">
        <f t="array" ref="D79">INDEX('Tournoi jeudi'!A$1:A$64,MAX(IF('Tournoi jeudi'!B$3:B$64+ROW('Tournoi jeudi'!B$3:B$64)/10^3=LARGE('Tournoi jeudi'!B$3:B$64+ROW('Tournoi jeudi'!B$3:B$64)/10^3,ROWS(N$2:N70)),ROW('Tournoi jeudi'!A$3:A$64))))</f>
        <v>#NUM!</v>
      </c>
      <c r="E79" s="67"/>
      <c r="F79" s="67" t="e">
        <f>LARGE('Tournoi jeudi'!B$3:B$64,ROWS(B$2:B70))</f>
        <v>#NUM!</v>
      </c>
      <c r="G79" s="67"/>
      <c r="J79" s="69"/>
      <c r="K79" s="68"/>
      <c r="M79" s="21" t="str">
        <f t="shared" si="18"/>
        <v>Place</v>
      </c>
      <c r="N79" s="21" t="str">
        <f t="shared" si="19"/>
        <v>Place</v>
      </c>
      <c r="O79" s="21"/>
      <c r="P79" s="21" t="str">
        <f t="shared" si="20"/>
        <v>ê</v>
      </c>
    </row>
    <row r="80" spans="1:16" s="66" customFormat="1" ht="19.5" customHeight="1">
      <c r="A80" s="95"/>
      <c r="B80" s="95"/>
      <c r="C80" s="111">
        <v>70</v>
      </c>
      <c r="D80" s="65" t="e">
        <f t="array" ref="D80">INDEX('Tournoi jeudi'!A$1:A$64,MAX(IF('Tournoi jeudi'!B$3:B$64+ROW('Tournoi jeudi'!B$3:B$64)/10^3=LARGE('Tournoi jeudi'!B$3:B$64+ROW('Tournoi jeudi'!B$3:B$64)/10^3,ROWS(N$2:N71)),ROW('Tournoi jeudi'!A$3:A$64))))</f>
        <v>#NUM!</v>
      </c>
      <c r="E80" s="67"/>
      <c r="F80" s="67" t="e">
        <f>LARGE('Tournoi jeudi'!B$3:B$64,ROWS(B$2:B71))</f>
        <v>#NUM!</v>
      </c>
      <c r="G80" s="67"/>
      <c r="J80" s="69"/>
      <c r="K80" s="68"/>
      <c r="M80" s="21" t="str">
        <f t="shared" si="18"/>
        <v>Place</v>
      </c>
      <c r="N80" s="21" t="str">
        <f t="shared" si="19"/>
        <v>Place</v>
      </c>
      <c r="O80" s="21"/>
      <c r="P80" s="21" t="str">
        <f t="shared" si="20"/>
        <v>ê</v>
      </c>
    </row>
    <row r="81" spans="1:16" s="66" customFormat="1" ht="19.5" customHeight="1">
      <c r="A81" s="95"/>
      <c r="B81" s="95"/>
      <c r="C81" s="110">
        <v>71</v>
      </c>
      <c r="D81" s="65" t="e">
        <f t="array" ref="D81">INDEX('Tournoi jeudi'!A$1:A$64,MAX(IF('Tournoi jeudi'!B$3:B$64+ROW('Tournoi jeudi'!B$3:B$64)/10^3=LARGE('Tournoi jeudi'!B$3:B$64+ROW('Tournoi jeudi'!B$3:B$64)/10^3,ROWS(N$2:N72)),ROW('Tournoi jeudi'!A$3:A$64))))</f>
        <v>#NUM!</v>
      </c>
      <c r="E81" s="67"/>
      <c r="F81" s="67" t="e">
        <f>LARGE('Tournoi jeudi'!B$3:B$64,ROWS(B$2:B72))</f>
        <v>#NUM!</v>
      </c>
      <c r="G81" s="67"/>
      <c r="J81" s="69"/>
      <c r="K81" s="68"/>
      <c r="M81" s="21" t="str">
        <f t="shared" si="18"/>
        <v>Place</v>
      </c>
      <c r="N81" s="21" t="str">
        <f t="shared" si="19"/>
        <v>Place</v>
      </c>
      <c r="O81" s="21"/>
      <c r="P81" s="21" t="str">
        <f t="shared" si="20"/>
        <v>ê</v>
      </c>
    </row>
    <row r="82" spans="1:16" s="66" customFormat="1" ht="19.5" customHeight="1">
      <c r="A82" s="95"/>
      <c r="B82" s="95"/>
      <c r="C82" s="111">
        <v>72</v>
      </c>
      <c r="D82" s="65" t="e">
        <f t="array" ref="D82">INDEX('Tournoi jeudi'!A$1:A$64,MAX(IF('Tournoi jeudi'!B$3:B$64+ROW('Tournoi jeudi'!B$3:B$64)/10^3=LARGE('Tournoi jeudi'!B$3:B$64+ROW('Tournoi jeudi'!B$3:B$64)/10^3,ROWS(N$2:N73)),ROW('Tournoi jeudi'!A$3:A$64))))</f>
        <v>#NUM!</v>
      </c>
      <c r="E82" s="67"/>
      <c r="F82" s="67" t="e">
        <f>LARGE('Tournoi jeudi'!B$3:B$64,ROWS(B$2:B73))</f>
        <v>#NUM!</v>
      </c>
      <c r="G82" s="67"/>
      <c r="J82" s="69"/>
      <c r="K82" s="68"/>
      <c r="M82" s="21" t="str">
        <f t="shared" si="18"/>
        <v>Place</v>
      </c>
      <c r="N82" s="21" t="str">
        <f t="shared" si="19"/>
        <v>Place</v>
      </c>
      <c r="O82" s="21"/>
      <c r="P82" s="21" t="str">
        <f t="shared" si="20"/>
        <v>ê</v>
      </c>
    </row>
    <row r="83" spans="1:16" s="66" customFormat="1" ht="19.5" customHeight="1">
      <c r="A83" s="95"/>
      <c r="B83" s="95"/>
      <c r="C83" s="110">
        <v>73</v>
      </c>
      <c r="D83" s="65" t="e">
        <f t="array" ref="D83">INDEX('Tournoi jeudi'!A$1:A$64,MAX(IF('Tournoi jeudi'!B$3:B$64+ROW('Tournoi jeudi'!B$3:B$64)/10^3=LARGE('Tournoi jeudi'!B$3:B$64+ROW('Tournoi jeudi'!B$3:B$64)/10^3,ROWS(N$2:N73)),ROW('Tournoi jeudi'!A$3:A$64))))</f>
        <v>#NUM!</v>
      </c>
      <c r="E83" s="67"/>
      <c r="F83" s="67" t="e">
        <f>LARGE('Tournoi jeudi'!B$3:B$64,ROWS(B$2:B74))</f>
        <v>#NUM!</v>
      </c>
      <c r="G83" s="67"/>
      <c r="J83" s="69"/>
      <c r="K83" s="68"/>
      <c r="M83" s="21" t="str">
        <f t="shared" si="18"/>
        <v>Place</v>
      </c>
      <c r="N83" s="21" t="str">
        <f t="shared" si="19"/>
        <v>Place</v>
      </c>
      <c r="O83" s="21"/>
      <c r="P83" s="21" t="str">
        <f t="shared" si="20"/>
        <v>ê</v>
      </c>
    </row>
    <row r="84" spans="1:16" s="66" customFormat="1" ht="19.5" customHeight="1">
      <c r="A84" s="95"/>
      <c r="B84" s="95"/>
      <c r="C84" s="111">
        <v>74</v>
      </c>
      <c r="D84" s="65" t="e">
        <f t="array" ref="D84">INDEX('Tournoi jeudi'!A$1:A$64,MAX(IF('Tournoi jeudi'!B$3:B$64+ROW('Tournoi jeudi'!B$3:B$64)/10^3=LARGE('Tournoi jeudi'!B$3:B$64+ROW('Tournoi jeudi'!B$3:B$64)/10^3,ROWS(N$2:N74)),ROW('Tournoi jeudi'!A$3:A$64))))</f>
        <v>#NUM!</v>
      </c>
      <c r="E84" s="67"/>
      <c r="F84" s="67" t="e">
        <f>LARGE('Tournoi jeudi'!B$3:B$64,ROWS(B$2:B75))</f>
        <v>#NUM!</v>
      </c>
      <c r="G84" s="67"/>
      <c r="J84" s="69"/>
      <c r="K84" s="68"/>
      <c r="M84" s="21" t="str">
        <f t="shared" si="18"/>
        <v>Place</v>
      </c>
      <c r="N84" s="21" t="str">
        <f t="shared" si="19"/>
        <v>Place</v>
      </c>
      <c r="O84" s="21"/>
      <c r="P84" s="21" t="str">
        <f t="shared" si="20"/>
        <v>ê</v>
      </c>
    </row>
    <row r="85" spans="1:16" s="66" customFormat="1" ht="19.5" customHeight="1">
      <c r="A85" s="95"/>
      <c r="B85" s="95"/>
      <c r="C85" s="110">
        <v>75</v>
      </c>
      <c r="D85" s="65" t="e">
        <f t="array" ref="D85">INDEX('Tournoi jeudi'!A$1:A$64,MAX(IF('Tournoi jeudi'!B$3:B$64+ROW('Tournoi jeudi'!B$3:B$64)/10^3=LARGE('Tournoi jeudi'!B$3:B$64+ROW('Tournoi jeudi'!B$3:B$64)/10^3,ROWS(N$2:N75)),ROW('Tournoi jeudi'!A$3:A$64))))</f>
        <v>#NUM!</v>
      </c>
      <c r="E85" s="67"/>
      <c r="F85" s="67" t="e">
        <f>LARGE('Tournoi jeudi'!B$3:B$64,ROWS(B$2:B76))</f>
        <v>#NUM!</v>
      </c>
      <c r="G85" s="67"/>
      <c r="J85" s="69"/>
      <c r="K85" s="68"/>
      <c r="M85" s="21" t="str">
        <f t="shared" si="18"/>
        <v>Place</v>
      </c>
      <c r="N85" s="21" t="str">
        <f t="shared" si="19"/>
        <v>Place</v>
      </c>
      <c r="O85" s="21"/>
      <c r="P85" s="21" t="str">
        <f t="shared" si="20"/>
        <v>ê</v>
      </c>
    </row>
    <row r="86" spans="1:16" s="66" customFormat="1" ht="19.5" customHeight="1">
      <c r="A86" s="95"/>
      <c r="B86" s="95"/>
      <c r="C86" s="111">
        <v>76</v>
      </c>
      <c r="D86" s="65" t="e">
        <f t="array" ref="D86">INDEX('Tournoi jeudi'!A$1:A$64,MAX(IF('Tournoi jeudi'!B$3:B$64+ROW('Tournoi jeudi'!B$3:B$64)/10^3=LARGE('Tournoi jeudi'!B$3:B$64+ROW('Tournoi jeudi'!B$3:B$64)/10^3,ROWS(N$2:N76)),ROW('Tournoi jeudi'!A$3:A$64))))</f>
        <v>#NUM!</v>
      </c>
      <c r="E86" s="67"/>
      <c r="F86" s="67" t="e">
        <f>LARGE('Tournoi jeudi'!B$3:B$64,ROWS(B$2:B77))</f>
        <v>#NUM!</v>
      </c>
      <c r="G86" s="67"/>
      <c r="J86" s="69"/>
      <c r="K86" s="68"/>
      <c r="M86" s="21" t="str">
        <f t="shared" si="18"/>
        <v>Place</v>
      </c>
      <c r="N86" s="21" t="str">
        <f t="shared" si="19"/>
        <v>Place</v>
      </c>
      <c r="O86" s="21"/>
      <c r="P86" s="21" t="str">
        <f t="shared" si="20"/>
        <v>ê</v>
      </c>
    </row>
    <row r="87" spans="1:16" s="66" customFormat="1" ht="19.5" customHeight="1">
      <c r="A87" s="95"/>
      <c r="B87" s="95"/>
      <c r="C87" s="110">
        <v>77</v>
      </c>
      <c r="D87" s="67" t="e">
        <f t="array" ref="D87">INDEX('Tournoi jeudi'!A$1:A$64,MAX(IF('Tournoi jeudi'!B$3:B$64+ROW('Tournoi jeudi'!B$3:B$64)/10^3=LARGE('Tournoi jeudi'!B$3:B$64+ROW('Tournoi jeudi'!B$3:B$64)/10^3,ROWS(B$2:B78)),ROW('Tournoi jeudi'!A$3:A$64))))</f>
        <v>#NUM!</v>
      </c>
      <c r="E87" s="67"/>
      <c r="F87" s="67" t="e">
        <f>LARGE('Tournoi jeudi'!B$3:B$64,ROWS(B$2:B78))</f>
        <v>#NUM!</v>
      </c>
      <c r="G87" s="67"/>
      <c r="J87" s="69"/>
      <c r="K87" s="68"/>
      <c r="M87" s="21" t="str">
        <f t="shared" si="18"/>
        <v>Place</v>
      </c>
      <c r="N87" s="21" t="str">
        <f t="shared" si="19"/>
        <v>Place</v>
      </c>
      <c r="O87" s="21"/>
      <c r="P87" s="21" t="str">
        <f t="shared" si="20"/>
        <v>ê</v>
      </c>
    </row>
    <row r="88" spans="1:16" s="66" customFormat="1" ht="19.5" customHeight="1">
      <c r="A88" s="95"/>
      <c r="B88" s="95"/>
      <c r="C88" s="111">
        <v>78</v>
      </c>
      <c r="D88" s="67" t="e">
        <f t="array" ref="D88">INDEX('Tournoi jeudi'!A$1:A$64,MAX(IF('Tournoi jeudi'!B$3:B$64+ROW('Tournoi jeudi'!B$3:B$64)/10^3=LARGE('Tournoi jeudi'!B$3:B$64+ROW('Tournoi jeudi'!B$3:B$64)/10^3,ROWS(B$2:B79)),ROW('Tournoi jeudi'!A$3:A$64))))</f>
        <v>#NUM!</v>
      </c>
      <c r="E88" s="67"/>
      <c r="F88" s="67" t="e">
        <f>LARGE('Tournoi jeudi'!B$3:B$64,ROWS(B$2:B79))</f>
        <v>#NUM!</v>
      </c>
      <c r="G88" s="67"/>
      <c r="J88" s="69"/>
      <c r="K88" s="68"/>
      <c r="M88" s="21" t="str">
        <f t="shared" si="18"/>
        <v>Place</v>
      </c>
      <c r="N88" s="21" t="str">
        <f t="shared" si="19"/>
        <v>Place</v>
      </c>
      <c r="O88" s="21"/>
      <c r="P88" s="21" t="str">
        <f t="shared" si="20"/>
        <v>ê</v>
      </c>
    </row>
    <row r="89" spans="1:16" s="66" customFormat="1" ht="19.5" customHeight="1">
      <c r="A89" s="95"/>
      <c r="B89" s="95"/>
      <c r="C89" s="111">
        <v>79</v>
      </c>
      <c r="D89" s="67" t="e">
        <f t="array" ref="D89">INDEX('Tournoi jeudi'!A$1:A$64,MAX(IF('Tournoi jeudi'!B$3:B$64+ROW('Tournoi jeudi'!B$3:B$64)/10^3=LARGE('Tournoi jeudi'!B$3:B$64+ROW('Tournoi jeudi'!B$3:B$64)/10^3,ROWS(B$2:B80)),ROW('Tournoi jeudi'!A$3:A$64))))</f>
        <v>#NUM!</v>
      </c>
      <c r="E89" s="67"/>
      <c r="F89" s="67" t="e">
        <f>LARGE('Tournoi jeudi'!B$3:B$64,ROWS(B$2:B80))</f>
        <v>#NUM!</v>
      </c>
      <c r="G89" s="67"/>
      <c r="J89" s="69"/>
      <c r="K89" s="68"/>
      <c r="M89" s="21" t="str">
        <f t="shared" si="18"/>
        <v>Place</v>
      </c>
      <c r="N89" s="21" t="str">
        <f t="shared" si="19"/>
        <v>Place</v>
      </c>
      <c r="O89" s="21"/>
      <c r="P89" s="21" t="str">
        <f t="shared" si="20"/>
        <v>ê</v>
      </c>
    </row>
    <row r="90" spans="1:16" s="66" customFormat="1" ht="19.5" customHeight="1">
      <c r="A90" s="95"/>
      <c r="B90" s="95"/>
      <c r="C90" s="110">
        <v>80</v>
      </c>
      <c r="D90" s="67" t="e">
        <f t="array" ref="D90">INDEX('Tournoi jeudi'!A$1:A$64,MAX(IF('Tournoi jeudi'!B$3:B$64+ROW('Tournoi jeudi'!B$3:B$64)/10^3=LARGE('Tournoi jeudi'!B$3:B$64+ROW('Tournoi jeudi'!B$3:B$64)/10^3,ROWS(B$2:B81)),ROW('Tournoi jeudi'!A$3:A$64))))</f>
        <v>#NUM!</v>
      </c>
      <c r="E90" s="67"/>
      <c r="F90" s="67" t="e">
        <f>LARGE('Tournoi jeudi'!B$3:B$64,ROWS(B$2:B81))</f>
        <v>#NUM!</v>
      </c>
      <c r="G90" s="67"/>
      <c r="J90" s="69"/>
      <c r="K90" s="68"/>
      <c r="M90" s="21" t="str">
        <f t="shared" si="18"/>
        <v>Place</v>
      </c>
      <c r="N90" s="21" t="str">
        <f t="shared" si="19"/>
        <v>Place</v>
      </c>
      <c r="O90" s="21"/>
      <c r="P90" s="21" t="str">
        <f t="shared" si="20"/>
        <v>ê</v>
      </c>
    </row>
    <row r="91" spans="1:16" s="66" customFormat="1" ht="19.5" customHeight="1">
      <c r="A91" s="95"/>
      <c r="B91" s="95"/>
      <c r="C91" s="111">
        <v>81</v>
      </c>
      <c r="D91" s="67" t="e">
        <f t="array" ref="D91">INDEX('Tournoi jeudi'!A$1:A$64,MAX(IF('Tournoi jeudi'!B$3:B$64+ROW('Tournoi jeudi'!B$3:B$64)/10^3=LARGE('Tournoi jeudi'!B$3:B$64+ROW('Tournoi jeudi'!B$3:B$64)/10^3,ROWS(B$2:B82)),ROW('Tournoi jeudi'!A$3:A$64))))</f>
        <v>#NUM!</v>
      </c>
      <c r="E91" s="67"/>
      <c r="F91" s="67" t="e">
        <f>LARGE('Tournoi jeudi'!B$3:B$64,ROWS(B$2:B82))</f>
        <v>#NUM!</v>
      </c>
      <c r="G91" s="67"/>
      <c r="J91" s="69"/>
      <c r="K91" s="68"/>
      <c r="M91" s="21" t="str">
        <f t="shared" si="18"/>
        <v>Place</v>
      </c>
      <c r="N91" s="21" t="str">
        <f t="shared" si="19"/>
        <v>Place</v>
      </c>
      <c r="O91" s="21"/>
      <c r="P91" s="21" t="str">
        <f t="shared" si="20"/>
        <v>ê</v>
      </c>
    </row>
    <row r="92" spans="1:16" s="66" customFormat="1" ht="19.5" customHeight="1">
      <c r="A92" s="70"/>
      <c r="B92" s="70"/>
      <c r="C92" s="106">
        <v>82</v>
      </c>
      <c r="D92" s="67" t="e">
        <f t="array" ref="D92">INDEX('Tournoi jeudi'!A$1:A$64,MAX(IF('Tournoi jeudi'!B$3:B$64+ROW('Tournoi jeudi'!B$3:B$64)/10^3=LARGE('Tournoi jeudi'!B$3:B$64+ROW('Tournoi jeudi'!B$3:B$64)/10^3,ROWS(B$2:B83)),ROW('Tournoi jeudi'!A$3:A$64))))</f>
        <v>#NUM!</v>
      </c>
      <c r="E92" s="67"/>
      <c r="F92" s="67" t="e">
        <f>LARGE('Tournoi jeudi'!B$3:B$64,ROWS(B$2:B83))</f>
        <v>#NUM!</v>
      </c>
      <c r="G92" s="67"/>
      <c r="J92" s="69"/>
      <c r="K92" s="68"/>
      <c r="M92" s="21" t="str">
        <f t="shared" si="18"/>
        <v>Place</v>
      </c>
      <c r="N92" s="21" t="str">
        <f t="shared" si="19"/>
        <v>Place</v>
      </c>
      <c r="O92" s="21"/>
      <c r="P92" s="21" t="str">
        <f t="shared" si="20"/>
        <v>ê</v>
      </c>
    </row>
    <row r="93" spans="1:16" s="66" customFormat="1" ht="19.5" customHeight="1">
      <c r="A93" s="70"/>
      <c r="B93" s="70"/>
      <c r="C93" s="69"/>
      <c r="D93" s="67" t="e">
        <f t="array" ref="D93">INDEX('Tournoi jeudi'!A$1:A$64,MAX(IF('Tournoi jeudi'!B$3:B$64+ROW('Tournoi jeudi'!B$3:B$64)/10^3=LARGE('Tournoi jeudi'!B$3:B$64+ROW('Tournoi jeudi'!B$3:B$64)/10^3,ROWS(B$2:B84)),ROW('Tournoi jeudi'!A$3:A$64))))</f>
        <v>#NUM!</v>
      </c>
      <c r="E93" s="67"/>
      <c r="F93" s="67" t="e">
        <f>LARGE('Tournoi jeudi'!B$3:B$64,ROWS(B$2:B84))</f>
        <v>#NUM!</v>
      </c>
      <c r="G93" s="67"/>
      <c r="J93" s="69"/>
      <c r="K93" s="68"/>
      <c r="M93" s="21" t="str">
        <f t="shared" si="18"/>
        <v>Place</v>
      </c>
      <c r="N93" s="21" t="str">
        <f t="shared" si="19"/>
        <v>Place</v>
      </c>
      <c r="O93" s="21"/>
      <c r="P93" s="21" t="str">
        <f t="shared" si="20"/>
        <v>ê</v>
      </c>
    </row>
    <row r="94" spans="1:16" s="66" customFormat="1" ht="19.5" customHeight="1">
      <c r="A94" s="70"/>
      <c r="B94" s="70"/>
      <c r="C94" s="69"/>
      <c r="D94" s="67" t="e">
        <f t="array" ref="D94">INDEX('Tournoi jeudi'!A$1:A$64,MAX(IF('Tournoi jeudi'!B$3:B$64+ROW('Tournoi jeudi'!B$3:B$64)/10^3=LARGE('Tournoi jeudi'!B$3:B$64+ROW('Tournoi jeudi'!B$3:B$64)/10^3,ROWS(B$2:B85)),ROW('Tournoi jeudi'!A$3:A$64))))</f>
        <v>#NUM!</v>
      </c>
      <c r="E94" s="67"/>
      <c r="F94" s="67" t="e">
        <f>LARGE('Tournoi jeudi'!B$3:B$64,ROWS(B$2:B85))</f>
        <v>#NUM!</v>
      </c>
      <c r="G94" s="67"/>
      <c r="J94" s="69"/>
      <c r="K94" s="68"/>
      <c r="M94" s="21" t="str">
        <f t="shared" si="18"/>
        <v>Place</v>
      </c>
      <c r="N94" s="21" t="str">
        <f t="shared" si="19"/>
        <v>Place</v>
      </c>
      <c r="O94" s="21"/>
      <c r="P94" s="21" t="str">
        <f t="shared" si="20"/>
        <v>ê</v>
      </c>
    </row>
    <row r="95" spans="1:16" s="66" customFormat="1" ht="19.5" customHeight="1">
      <c r="C95" s="69"/>
      <c r="D95" s="67" t="e">
        <f t="array" ref="D95">INDEX('Tournoi jeudi'!A$1:A$64,MAX(IF('Tournoi jeudi'!B$3:B$64+ROW('Tournoi jeudi'!B$3:B$64)/10^3=LARGE('Tournoi jeudi'!B$3:B$64+ROW('Tournoi jeudi'!B$3:B$64)/10^3,ROWS(B$2:B86)),ROW('Tournoi jeudi'!A$3:A$64))))</f>
        <v>#NUM!</v>
      </c>
      <c r="E95" s="67"/>
      <c r="F95" s="67" t="e">
        <f>LARGE('Tournoi jeudi'!B$3:B$64,ROWS(B$2:B86))</f>
        <v>#NUM!</v>
      </c>
      <c r="G95" s="67"/>
      <c r="J95" s="69"/>
      <c r="K95" s="68"/>
      <c r="M95" s="21" t="str">
        <f t="shared" si="18"/>
        <v>Place</v>
      </c>
      <c r="N95" s="21" t="str">
        <f t="shared" si="19"/>
        <v>Place</v>
      </c>
      <c r="O95" s="21"/>
      <c r="P95" s="21" t="str">
        <f t="shared" si="20"/>
        <v>ê</v>
      </c>
    </row>
    <row r="96" spans="1:16" s="66" customFormat="1" ht="19.5" customHeight="1">
      <c r="C96" s="69"/>
      <c r="D96" s="67" t="e">
        <f t="array" ref="D96">INDEX('Tournoi jeudi'!A$1:A$64,MAX(IF('Tournoi jeudi'!B$3:B$64+ROW('Tournoi jeudi'!B$3:B$64)/10^3=LARGE('Tournoi jeudi'!B$3:B$64+ROW('Tournoi jeudi'!B$3:B$64)/10^3,ROWS(B$2:B87)),ROW('Tournoi jeudi'!A$3:A$64))))</f>
        <v>#NUM!</v>
      </c>
      <c r="E96" s="67"/>
      <c r="F96" s="67" t="e">
        <f>LARGE('Tournoi jeudi'!B$3:B$64,ROWS(B$2:B87))</f>
        <v>#NUM!</v>
      </c>
      <c r="G96" s="67"/>
      <c r="J96" s="69"/>
      <c r="K96" s="68"/>
      <c r="M96" s="21" t="str">
        <f t="shared" si="18"/>
        <v>Place</v>
      </c>
      <c r="N96" s="21" t="str">
        <f t="shared" si="19"/>
        <v>Place</v>
      </c>
      <c r="O96" s="21"/>
      <c r="P96" s="21" t="str">
        <f t="shared" si="20"/>
        <v>ê</v>
      </c>
    </row>
    <row r="97" spans="3:27" s="66" customFormat="1" ht="19.5" customHeight="1">
      <c r="C97" s="69"/>
      <c r="D97" s="67" t="e">
        <f t="array" ref="D97">INDEX('Tournoi jeudi'!A$1:A$64,MAX(IF('Tournoi jeudi'!B$3:B$64+ROW('Tournoi jeudi'!B$3:B$64)/10^3=LARGE('Tournoi jeudi'!B$3:B$64+ROW('Tournoi jeudi'!B$3:B$64)/10^3,ROWS(B$2:B88)),ROW('Tournoi jeudi'!A$3:A$64))))</f>
        <v>#NUM!</v>
      </c>
      <c r="E97" s="67"/>
      <c r="F97" s="67" t="e">
        <f>LARGE('Tournoi jeudi'!B$3:B$64,ROWS(B$2:B88))</f>
        <v>#NUM!</v>
      </c>
      <c r="G97" s="67"/>
      <c r="J97" s="69"/>
      <c r="K97" s="68"/>
      <c r="M97" s="21" t="str">
        <f t="shared" si="18"/>
        <v>Place</v>
      </c>
      <c r="N97" s="21" t="str">
        <f t="shared" si="19"/>
        <v>Place</v>
      </c>
      <c r="O97" s="21"/>
      <c r="P97" s="21" t="str">
        <f t="shared" si="20"/>
        <v>ê</v>
      </c>
    </row>
    <row r="98" spans="3:27" s="66" customFormat="1" ht="19.5" customHeight="1">
      <c r="C98" s="69"/>
      <c r="D98" s="67" t="e">
        <f t="array" ref="D98">INDEX('Tournoi jeudi'!A$1:A$64,MAX(IF('Tournoi jeudi'!B$3:B$64+ROW('Tournoi jeudi'!B$3:B$64)/10^3=LARGE('Tournoi jeudi'!B$3:B$64+ROW('Tournoi jeudi'!B$3:B$64)/10^3,ROWS(B$2:B89)),ROW('Tournoi jeudi'!A$3:A$64))))</f>
        <v>#NUM!</v>
      </c>
      <c r="E98" s="67"/>
      <c r="F98" s="67" t="e">
        <f>LARGE('Tournoi jeudi'!B$3:B$64,ROWS(B$2:B89))</f>
        <v>#NUM!</v>
      </c>
      <c r="G98" s="67"/>
      <c r="J98" s="69"/>
      <c r="K98" s="68"/>
      <c r="M98" s="21" t="str">
        <f t="shared" si="18"/>
        <v>Place</v>
      </c>
      <c r="N98" s="21" t="str">
        <f t="shared" si="19"/>
        <v>Place</v>
      </c>
      <c r="O98" s="21"/>
      <c r="P98" s="21" t="str">
        <f t="shared" si="20"/>
        <v>ê</v>
      </c>
    </row>
    <row r="99" spans="3:27" s="73" customFormat="1" ht="19.5" customHeight="1">
      <c r="C99" s="71"/>
      <c r="D99" s="72" t="e">
        <f t="array" ref="D99">INDEX('Tournoi jeudi'!A$1:A$64,MAX(IF('Tournoi jeudi'!B$3:B$64+ROW('Tournoi jeudi'!B$3:B$64)/10^3=LARGE('Tournoi jeudi'!B$3:B$64+ROW('Tournoi jeudi'!B$3:B$64)/10^3,ROWS(B$2:B90)),ROW('Tournoi jeudi'!A$3:A$64))))</f>
        <v>#NUM!</v>
      </c>
      <c r="E99" s="72"/>
      <c r="F99" s="72" t="e">
        <f>LARGE('Tournoi jeudi'!B$3:B$64,ROWS(B$2:B90))</f>
        <v>#NUM!</v>
      </c>
      <c r="G99" s="72"/>
      <c r="J99" s="71"/>
      <c r="K99" s="74"/>
      <c r="M99" s="21" t="str">
        <f t="shared" si="18"/>
        <v>Place</v>
      </c>
      <c r="N99" s="21" t="str">
        <f t="shared" si="19"/>
        <v>Place</v>
      </c>
      <c r="O99" s="21"/>
      <c r="P99" s="21" t="str">
        <f t="shared" si="20"/>
        <v>ê</v>
      </c>
      <c r="Z99" s="66"/>
      <c r="AA99" s="66"/>
    </row>
    <row r="100" spans="3:27" s="73" customFormat="1" ht="19.5" customHeight="1">
      <c r="C100" s="71"/>
      <c r="D100" s="72" t="e">
        <f t="array" ref="D100">INDEX('Tournoi jeudi'!A$1:A$64,MAX(IF('Tournoi jeudi'!B$3:B$64+ROW('Tournoi jeudi'!B$3:B$64)/10^3=LARGE('Tournoi jeudi'!B$3:B$64+ROW('Tournoi jeudi'!B$3:B$64)/10^3,ROWS(B$2:B91)),ROW('Tournoi jeudi'!A$3:A$64))))</f>
        <v>#NUM!</v>
      </c>
      <c r="E100" s="72"/>
      <c r="F100" s="72" t="e">
        <f>LARGE('Tournoi jeudi'!B$3:B$64,ROWS(B$2:B91))</f>
        <v>#NUM!</v>
      </c>
      <c r="G100" s="72"/>
      <c r="J100" s="71"/>
      <c r="K100" s="74"/>
      <c r="M100" s="66"/>
      <c r="N100" s="66"/>
      <c r="Z100" s="66"/>
      <c r="AA100" s="66"/>
    </row>
    <row r="101" spans="3:27" s="73" customFormat="1" ht="19.5" customHeight="1">
      <c r="C101" s="71"/>
      <c r="D101" s="72" t="e">
        <f t="array" ref="D101">INDEX('Tournoi jeudi'!A$1:A$64,MAX(IF('Tournoi jeudi'!B$3:B$64+ROW('Tournoi jeudi'!B$3:B$64)/10^3=LARGE('Tournoi jeudi'!B$3:B$64+ROW('Tournoi jeudi'!B$3:B$64)/10^3,ROWS(B$2:B92)),ROW('Tournoi jeudi'!A$3:A$64))))</f>
        <v>#NUM!</v>
      </c>
      <c r="E101" s="72"/>
      <c r="F101" s="72" t="e">
        <f>LARGE('Tournoi jeudi'!B$3:B$64,ROWS(B$2:B92))</f>
        <v>#NUM!</v>
      </c>
      <c r="G101" s="72"/>
      <c r="J101" s="71"/>
      <c r="K101" s="74"/>
      <c r="M101" s="66"/>
      <c r="N101" s="66"/>
      <c r="Z101" s="66"/>
      <c r="AA101" s="66"/>
    </row>
    <row r="102" spans="3:27" s="73" customFormat="1" ht="19.5" customHeight="1">
      <c r="C102" s="71"/>
      <c r="D102" s="72" t="e">
        <f t="array" ref="D102">INDEX('Tournoi jeudi'!A$1:A$64,MAX(IF('Tournoi jeudi'!B$3:B$64+ROW('Tournoi jeudi'!B$3:B$64)/10^3=LARGE('Tournoi jeudi'!B$3:B$64+ROW('Tournoi jeudi'!B$3:B$64)/10^3,ROWS(B$2:B93)),ROW('Tournoi jeudi'!A$3:A$64))))</f>
        <v>#NUM!</v>
      </c>
      <c r="E102" s="72"/>
      <c r="F102" s="72" t="e">
        <f>LARGE('Tournoi jeudi'!B$3:B$64,ROWS(B$2:B93))</f>
        <v>#NUM!</v>
      </c>
      <c r="G102" s="72"/>
      <c r="J102" s="71"/>
      <c r="K102" s="74"/>
      <c r="M102" s="66"/>
      <c r="N102" s="66"/>
      <c r="Z102" s="66"/>
      <c r="AA102" s="66"/>
    </row>
    <row r="103" spans="3:27" s="73" customFormat="1" ht="19.5" customHeight="1">
      <c r="C103" s="71"/>
      <c r="D103" s="72" t="e">
        <f t="array" ref="D103">INDEX('Tournoi jeudi'!A$1:A$64,MAX(IF('Tournoi jeudi'!B$3:B$64+ROW('Tournoi jeudi'!B$3:B$64)/10^3=LARGE('Tournoi jeudi'!B$3:B$64+ROW('Tournoi jeudi'!B$3:B$64)/10^3,ROWS(B$2:B94)),ROW('Tournoi jeudi'!A$3:A$64))))</f>
        <v>#NUM!</v>
      </c>
      <c r="E103" s="72"/>
      <c r="F103" s="72" t="e">
        <f>LARGE('Tournoi jeudi'!B$3:B$64,ROWS(B$2:B94))</f>
        <v>#NUM!</v>
      </c>
      <c r="G103" s="72"/>
      <c r="J103" s="71"/>
      <c r="K103" s="74"/>
      <c r="M103" s="66"/>
      <c r="N103" s="66"/>
      <c r="Z103" s="66"/>
      <c r="AA103" s="66"/>
    </row>
    <row r="104" spans="3:27" s="73" customFormat="1" ht="19.5" customHeight="1">
      <c r="C104" s="71"/>
      <c r="D104" s="72" t="e">
        <f t="array" ref="D104">INDEX('Tournoi jeudi'!A$1:A$64,MAX(IF('Tournoi jeudi'!B$3:B$64+ROW('Tournoi jeudi'!B$3:B$64)/10^3=LARGE('Tournoi jeudi'!B$3:B$64+ROW('Tournoi jeudi'!B$3:B$64)/10^3,ROWS(B$2:B95)),ROW('Tournoi jeudi'!A$3:A$64))))</f>
        <v>#NUM!</v>
      </c>
      <c r="E104" s="72"/>
      <c r="F104" s="72" t="e">
        <f>LARGE('Tournoi jeudi'!B$3:B$64,ROWS(B$2:B95))</f>
        <v>#NUM!</v>
      </c>
      <c r="G104" s="72"/>
      <c r="J104" s="71"/>
      <c r="K104" s="74"/>
      <c r="M104" s="66"/>
      <c r="N104" s="66"/>
      <c r="Z104" s="66"/>
      <c r="AA104" s="66"/>
    </row>
    <row r="105" spans="3:27" s="73" customFormat="1" ht="19.5" customHeight="1">
      <c r="C105" s="71"/>
      <c r="D105" s="72" t="e">
        <f t="array" ref="D105">INDEX('Tournoi jeudi'!A$1:A$64,MAX(IF('Tournoi jeudi'!B$3:B$64+ROW('Tournoi jeudi'!B$3:B$64)/10^3=LARGE('Tournoi jeudi'!B$3:B$64+ROW('Tournoi jeudi'!B$3:B$64)/10^3,ROWS(B$2:B96)),ROW('Tournoi jeudi'!A$3:A$64))))</f>
        <v>#NUM!</v>
      </c>
      <c r="E105" s="72"/>
      <c r="F105" s="72" t="e">
        <f>LARGE('Tournoi jeudi'!B$3:B$64,ROWS(B$2:B96))</f>
        <v>#NUM!</v>
      </c>
      <c r="G105" s="72"/>
      <c r="J105" s="71"/>
      <c r="K105" s="74"/>
      <c r="M105" s="66"/>
      <c r="N105" s="66"/>
      <c r="Z105" s="66"/>
      <c r="AA105" s="66"/>
    </row>
    <row r="106" spans="3:27" s="73" customFormat="1" ht="19.5" customHeight="1">
      <c r="C106" s="71"/>
      <c r="D106" s="72" t="e">
        <f t="array" ref="D106">INDEX('Tournoi jeudi'!A$1:A$64,MAX(IF('Tournoi jeudi'!B$3:B$64+ROW('Tournoi jeudi'!B$3:B$64)/10^3=LARGE('Tournoi jeudi'!B$3:B$64+ROW('Tournoi jeudi'!B$3:B$64)/10^3,ROWS(B$2:B97)),ROW('Tournoi jeudi'!A$3:A$64))))</f>
        <v>#NUM!</v>
      </c>
      <c r="E106" s="72"/>
      <c r="F106" s="72" t="e">
        <f>LARGE('Tournoi jeudi'!B$3:B$64,ROWS(B$2:B97))</f>
        <v>#NUM!</v>
      </c>
      <c r="G106" s="72"/>
      <c r="J106" s="71"/>
      <c r="K106" s="74"/>
      <c r="M106" s="66"/>
      <c r="N106" s="66"/>
      <c r="Z106" s="66"/>
      <c r="AA106" s="66"/>
    </row>
    <row r="107" spans="3:27" s="73" customFormat="1" ht="19.5" customHeight="1">
      <c r="C107" s="71"/>
      <c r="D107" s="72" t="e">
        <f t="array" ref="D107">INDEX('Tournoi jeudi'!A$1:A$64,MAX(IF('Tournoi jeudi'!B$3:B$64+ROW('Tournoi jeudi'!B$3:B$64)/10^3=LARGE('Tournoi jeudi'!B$3:B$64+ROW('Tournoi jeudi'!B$3:B$64)/10^3,ROWS(B$2:B98)),ROW('Tournoi jeudi'!A$3:A$64))))</f>
        <v>#NUM!</v>
      </c>
      <c r="E107" s="72"/>
      <c r="F107" s="72" t="e">
        <f>LARGE('Tournoi jeudi'!B$3:B$64,ROWS(B$2:B98))</f>
        <v>#NUM!</v>
      </c>
      <c r="G107" s="72"/>
      <c r="J107" s="71"/>
      <c r="K107" s="74"/>
      <c r="M107" s="66"/>
      <c r="N107" s="66"/>
      <c r="Z107" s="66"/>
      <c r="AA107" s="66"/>
    </row>
    <row r="108" spans="3:27" s="73" customFormat="1" ht="19.5" customHeight="1">
      <c r="C108" s="71"/>
      <c r="D108" s="72" t="e">
        <f t="array" ref="D108">INDEX('Tournoi jeudi'!A$1:A$64,MAX(IF('Tournoi jeudi'!B$3:B$64+ROW('Tournoi jeudi'!B$3:B$64)/10^3=LARGE('Tournoi jeudi'!B$3:B$64+ROW('Tournoi jeudi'!B$3:B$64)/10^3,ROWS(B$2:B99)),ROW('Tournoi jeudi'!A$3:A$64))))</f>
        <v>#NUM!</v>
      </c>
      <c r="E108" s="72"/>
      <c r="F108" s="72" t="e">
        <f>LARGE('Tournoi jeudi'!B$3:B$64,ROWS(B$2:B99))</f>
        <v>#NUM!</v>
      </c>
      <c r="G108" s="72"/>
      <c r="J108" s="71"/>
      <c r="K108" s="74"/>
      <c r="M108" s="66"/>
      <c r="N108" s="66"/>
      <c r="Z108" s="66"/>
      <c r="AA108" s="66"/>
    </row>
    <row r="109" spans="3:27" s="73" customFormat="1" ht="19.5" customHeight="1">
      <c r="C109" s="71"/>
      <c r="D109" s="72" t="e">
        <f t="array" ref="D109">INDEX('Tournoi jeudi'!A$1:A$64,MAX(IF('Tournoi jeudi'!B$3:B$64+ROW('Tournoi jeudi'!B$3:B$64)/10^3=LARGE('Tournoi jeudi'!B$3:B$64+ROW('Tournoi jeudi'!B$3:B$64)/10^3,ROWS(B$2:B100)),ROW('Tournoi jeudi'!A$3:A$64))))</f>
        <v>#NUM!</v>
      </c>
      <c r="E109" s="72"/>
      <c r="F109" s="72" t="e">
        <f>LARGE('Tournoi jeudi'!B$3:B$64,ROWS(B$2:B100))</f>
        <v>#NUM!</v>
      </c>
      <c r="G109" s="72"/>
      <c r="J109" s="71"/>
      <c r="K109" s="74"/>
      <c r="M109" s="66"/>
      <c r="N109" s="66"/>
      <c r="Z109" s="66"/>
      <c r="AA109" s="66"/>
    </row>
    <row r="110" spans="3:27" s="73" customFormat="1" ht="19.5" customHeight="1">
      <c r="C110" s="71"/>
      <c r="D110" s="72" t="e">
        <f t="array" ref="D110">INDEX('Tournoi jeudi'!A$1:A$64,MAX(IF('Tournoi jeudi'!B$3:B$64+ROW('Tournoi jeudi'!B$3:B$64)/10^3=LARGE('Tournoi jeudi'!B$3:B$64+ROW('Tournoi jeudi'!B$3:B$64)/10^3,ROWS(B$2:B101)),ROW('Tournoi jeudi'!A$3:A$64))))</f>
        <v>#NUM!</v>
      </c>
      <c r="E110" s="72"/>
      <c r="F110" s="72" t="e">
        <f>LARGE('Tournoi jeudi'!B$3:B$64,ROWS(B$2:B101))</f>
        <v>#NUM!</v>
      </c>
      <c r="G110" s="72"/>
      <c r="J110" s="71"/>
      <c r="K110" s="74"/>
      <c r="M110" s="66"/>
      <c r="N110" s="66"/>
      <c r="Z110" s="66"/>
      <c r="AA110" s="66"/>
    </row>
    <row r="111" spans="3:27" s="73" customFormat="1" ht="19.5" customHeight="1">
      <c r="C111" s="71"/>
      <c r="D111" s="72" t="e">
        <f t="array" ref="D111">INDEX('Tournoi jeudi'!A$1:A$64,MAX(IF('Tournoi jeudi'!B$3:B$64+ROW('Tournoi jeudi'!B$3:B$64)/10^3=LARGE('Tournoi jeudi'!B$3:B$64+ROW('Tournoi jeudi'!B$3:B$64)/10^3,ROWS(B$2:B102)),ROW('Tournoi jeudi'!A$3:A$64))))</f>
        <v>#NUM!</v>
      </c>
      <c r="E111" s="72"/>
      <c r="F111" s="72" t="e">
        <f>LARGE('Tournoi jeudi'!B$3:B$64,ROWS(B$2:B102))</f>
        <v>#NUM!</v>
      </c>
      <c r="G111" s="72"/>
      <c r="J111" s="71"/>
      <c r="K111" s="74"/>
      <c r="M111" s="66"/>
      <c r="N111" s="66"/>
      <c r="Z111" s="66"/>
      <c r="AA111" s="66"/>
    </row>
    <row r="112" spans="3:27" s="73" customFormat="1" ht="19.5" customHeight="1">
      <c r="C112" s="71"/>
      <c r="D112" s="72" t="e">
        <f t="array" ref="D112">INDEX('Tournoi jeudi'!A$1:A$64,MAX(IF('Tournoi jeudi'!B$3:B$64+ROW('Tournoi jeudi'!B$3:B$64)/10^3=LARGE('Tournoi jeudi'!B$3:B$64+ROW('Tournoi jeudi'!B$3:B$64)/10^3,ROWS(B$2:B103)),ROW('Tournoi jeudi'!A$3:A$64))))</f>
        <v>#NUM!</v>
      </c>
      <c r="E112" s="72"/>
      <c r="F112" s="72" t="e">
        <f>LARGE('Tournoi jeudi'!B$3:B$64,ROWS(B$2:B103))</f>
        <v>#NUM!</v>
      </c>
      <c r="G112" s="72"/>
      <c r="J112" s="71"/>
      <c r="K112" s="74"/>
      <c r="M112" s="66"/>
      <c r="N112" s="66"/>
      <c r="Z112" s="66"/>
      <c r="AA112" s="66"/>
    </row>
    <row r="113" spans="3:27" s="73" customFormat="1" ht="19.5" customHeight="1">
      <c r="C113" s="71"/>
      <c r="D113" s="72" t="e">
        <f t="array" ref="D113">INDEX('Tournoi jeudi'!A$1:A$64,MAX(IF('Tournoi jeudi'!B$3:B$64+ROW('Tournoi jeudi'!B$3:B$64)/10^3=LARGE('Tournoi jeudi'!B$3:B$64+ROW('Tournoi jeudi'!B$3:B$64)/10^3,ROWS(B$2:B104)),ROW('Tournoi jeudi'!A$3:A$64))))</f>
        <v>#NUM!</v>
      </c>
      <c r="E113" s="72"/>
      <c r="F113" s="72" t="e">
        <f>LARGE('Tournoi jeudi'!B$3:B$64,ROWS(B$2:B104))</f>
        <v>#NUM!</v>
      </c>
      <c r="G113" s="72"/>
      <c r="J113" s="71"/>
      <c r="K113" s="74"/>
      <c r="M113" s="66"/>
      <c r="N113" s="66"/>
      <c r="Z113" s="66"/>
      <c r="AA113" s="66"/>
    </row>
    <row r="114" spans="3:27" s="73" customFormat="1" ht="19.5" customHeight="1">
      <c r="C114" s="71"/>
      <c r="D114" s="72" t="e">
        <f t="array" ref="D114">INDEX('Tournoi jeudi'!A$1:A$64,MAX(IF('Tournoi jeudi'!B$3:B$64+ROW('Tournoi jeudi'!B$3:B$64)/10^3=LARGE('Tournoi jeudi'!B$3:B$64+ROW('Tournoi jeudi'!B$3:B$64)/10^3,ROWS(B$2:B105)),ROW('Tournoi jeudi'!A$3:A$64))))</f>
        <v>#NUM!</v>
      </c>
      <c r="E114" s="72"/>
      <c r="F114" s="72" t="e">
        <f>LARGE('Tournoi jeudi'!B$3:B$64,ROWS(B$2:B105))</f>
        <v>#NUM!</v>
      </c>
      <c r="G114" s="72"/>
      <c r="J114" s="71"/>
      <c r="K114" s="74"/>
      <c r="M114" s="66"/>
      <c r="N114" s="66"/>
      <c r="Z114" s="66"/>
      <c r="AA114" s="66"/>
    </row>
    <row r="115" spans="3:27" s="73" customFormat="1" ht="19.5" customHeight="1">
      <c r="C115" s="71"/>
      <c r="D115" s="72" t="e">
        <f t="array" ref="D115">INDEX('Tournoi jeudi'!A$1:A$64,MAX(IF('Tournoi jeudi'!B$3:B$64+ROW('Tournoi jeudi'!B$3:B$64)/10^3=LARGE('Tournoi jeudi'!B$3:B$64+ROW('Tournoi jeudi'!B$3:B$64)/10^3,ROWS(B$2:B106)),ROW('Tournoi jeudi'!A$3:A$64))))</f>
        <v>#NUM!</v>
      </c>
      <c r="E115" s="72"/>
      <c r="F115" s="72" t="e">
        <f>LARGE('Tournoi jeudi'!B$3:B$64,ROWS(B$2:B106))</f>
        <v>#NUM!</v>
      </c>
      <c r="G115" s="72"/>
      <c r="J115" s="71"/>
      <c r="K115" s="74"/>
      <c r="M115" s="66"/>
      <c r="N115" s="66"/>
      <c r="Z115" s="66"/>
      <c r="AA115" s="66"/>
    </row>
    <row r="116" spans="3:27" s="73" customFormat="1" ht="19.5" customHeight="1">
      <c r="C116" s="71"/>
      <c r="D116" s="72" t="e">
        <f t="array" ref="D116">INDEX('Tournoi jeudi'!A$1:A$64,MAX(IF('Tournoi jeudi'!B$3:B$64+ROW('Tournoi jeudi'!B$3:B$64)/10^3=LARGE('Tournoi jeudi'!B$3:B$64+ROW('Tournoi jeudi'!B$3:B$64)/10^3,ROWS(B$2:B107)),ROW('Tournoi jeudi'!A$3:A$64))))</f>
        <v>#NUM!</v>
      </c>
      <c r="E116" s="72"/>
      <c r="F116" s="72" t="e">
        <f>LARGE('Tournoi jeudi'!B$3:B$64,ROWS(B$2:B107))</f>
        <v>#NUM!</v>
      </c>
      <c r="G116" s="72"/>
      <c r="J116" s="71"/>
      <c r="K116" s="74"/>
      <c r="M116" s="66"/>
      <c r="N116" s="66"/>
      <c r="Z116" s="66"/>
      <c r="AA116" s="66"/>
    </row>
    <row r="117" spans="3:27" s="73" customFormat="1" ht="19.5" customHeight="1">
      <c r="C117" s="71"/>
      <c r="D117" s="72" t="e">
        <f t="array" ref="D117">INDEX('Tournoi jeudi'!A$1:A$64,MAX(IF('Tournoi jeudi'!B$3:B$64+ROW('Tournoi jeudi'!B$3:B$64)/10^3=LARGE('Tournoi jeudi'!B$3:B$64+ROW('Tournoi jeudi'!B$3:B$64)/10^3,ROWS(B$2:B108)),ROW('Tournoi jeudi'!A$3:A$64))))</f>
        <v>#NUM!</v>
      </c>
      <c r="E117" s="72"/>
      <c r="F117" s="72" t="e">
        <f>LARGE('Tournoi jeudi'!B$3:B$64,ROWS(B$2:B108))</f>
        <v>#NUM!</v>
      </c>
      <c r="G117" s="72"/>
      <c r="J117" s="71"/>
      <c r="K117" s="74"/>
      <c r="M117" s="66"/>
      <c r="N117" s="66"/>
    </row>
    <row r="118" spans="3:27" s="73" customFormat="1" ht="19.5" customHeight="1">
      <c r="C118" s="71"/>
      <c r="D118" s="72" t="e">
        <f t="array" ref="D118">INDEX('Tournoi jeudi'!A$1:A$64,MAX(IF('Tournoi jeudi'!B$3:B$64+ROW('Tournoi jeudi'!B$3:B$64)/10^3=LARGE('Tournoi jeudi'!B$3:B$64+ROW('Tournoi jeudi'!B$3:B$64)/10^3,ROWS(B$2:B109)),ROW('Tournoi jeudi'!A$3:A$64))))</f>
        <v>#NUM!</v>
      </c>
      <c r="E118" s="72"/>
      <c r="F118" s="72" t="e">
        <f>LARGE('Tournoi jeudi'!B$3:B$64,ROWS(B$2:B109))</f>
        <v>#NUM!</v>
      </c>
      <c r="G118" s="72"/>
      <c r="J118" s="71"/>
      <c r="K118" s="74"/>
      <c r="M118" s="66"/>
      <c r="N118" s="66"/>
    </row>
    <row r="119" spans="3:27" s="73" customFormat="1" ht="19.5" customHeight="1">
      <c r="C119" s="71"/>
      <c r="D119" s="72" t="e">
        <f t="array" ref="D119">INDEX('Tournoi jeudi'!A$1:A$64,MAX(IF('Tournoi jeudi'!B$3:B$64+ROW('Tournoi jeudi'!B$3:B$64)/10^3=LARGE('Tournoi jeudi'!B$3:B$64+ROW('Tournoi jeudi'!B$3:B$64)/10^3,ROWS(B$2:B110)),ROW('Tournoi jeudi'!A$3:A$64))))</f>
        <v>#NUM!</v>
      </c>
      <c r="E119" s="72"/>
      <c r="F119" s="72" t="e">
        <f>LARGE('Tournoi jeudi'!B$3:B$64,ROWS(B$2:B110))</f>
        <v>#NUM!</v>
      </c>
      <c r="G119" s="72"/>
      <c r="J119" s="71"/>
      <c r="K119" s="74"/>
      <c r="M119" s="66"/>
      <c r="N119" s="66"/>
    </row>
    <row r="120" spans="3:27" s="73" customFormat="1" ht="19.5" customHeight="1">
      <c r="C120" s="71"/>
      <c r="D120" s="72" t="e">
        <f t="array" ref="D120">INDEX('Tournoi jeudi'!A$1:A$64,MAX(IF('Tournoi jeudi'!B$3:B$64+ROW('Tournoi jeudi'!B$3:B$64)/10^3=LARGE('Tournoi jeudi'!B$3:B$64+ROW('Tournoi jeudi'!B$3:B$64)/10^3,ROWS(B$2:B111)),ROW('Tournoi jeudi'!A$3:A$64))))</f>
        <v>#NUM!</v>
      </c>
      <c r="E120" s="72"/>
      <c r="F120" s="72" t="e">
        <f>LARGE('Tournoi jeudi'!B$3:B$64,ROWS(B$2:B111))</f>
        <v>#NUM!</v>
      </c>
      <c r="G120" s="72"/>
      <c r="J120" s="71"/>
      <c r="K120" s="74"/>
      <c r="M120" s="66"/>
      <c r="N120" s="66"/>
    </row>
    <row r="121" spans="3:27" s="73" customFormat="1" ht="19.5" customHeight="1">
      <c r="C121" s="71"/>
      <c r="D121" s="72" t="e">
        <f t="array" ref="D121">INDEX('Tournoi jeudi'!A$1:A$64,MAX(IF('Tournoi jeudi'!B$3:B$64+ROW('Tournoi jeudi'!B$3:B$64)/10^3=LARGE('Tournoi jeudi'!B$3:B$64+ROW('Tournoi jeudi'!B$3:B$64)/10^3,ROWS(B$2:B112)),ROW('Tournoi jeudi'!A$3:A$64))))</f>
        <v>#NUM!</v>
      </c>
      <c r="E121" s="72"/>
      <c r="F121" s="72" t="e">
        <f>LARGE('Tournoi jeudi'!B$3:B$64,ROWS(B$2:B112))</f>
        <v>#NUM!</v>
      </c>
      <c r="G121" s="72"/>
      <c r="J121" s="71"/>
      <c r="K121" s="74"/>
      <c r="M121" s="66"/>
      <c r="N121" s="66"/>
    </row>
    <row r="122" spans="3:27" s="73" customFormat="1" ht="19.5" customHeight="1">
      <c r="C122" s="71"/>
      <c r="D122" s="72" t="e">
        <f t="array" ref="D122">INDEX('Tournoi jeudi'!A$1:A$64,MAX(IF('Tournoi jeudi'!B$3:B$64+ROW('Tournoi jeudi'!B$3:B$64)/10^3=LARGE('Tournoi jeudi'!B$3:B$64+ROW('Tournoi jeudi'!B$3:B$64)/10^3,ROWS(B$2:B113)),ROW('Tournoi jeudi'!A$3:A$64))))</f>
        <v>#NUM!</v>
      </c>
      <c r="E122" s="72"/>
      <c r="F122" s="72" t="e">
        <f>LARGE('Tournoi jeudi'!B$3:B$64,ROWS(B$2:B113))</f>
        <v>#NUM!</v>
      </c>
      <c r="G122" s="72"/>
      <c r="J122" s="71"/>
      <c r="K122" s="74"/>
      <c r="M122" s="66"/>
      <c r="N122" s="66"/>
    </row>
    <row r="123" spans="3:27" s="73" customFormat="1" ht="19.5" customHeight="1">
      <c r="C123" s="71"/>
      <c r="D123" s="72" t="e">
        <f t="array" ref="D123">INDEX('Tournoi jeudi'!A$1:A$64,MAX(IF('Tournoi jeudi'!B$3:B$64+ROW('Tournoi jeudi'!B$3:B$64)/10^3=LARGE('Tournoi jeudi'!B$3:B$64+ROW('Tournoi jeudi'!B$3:B$64)/10^3,ROWS(B$2:B114)),ROW('Tournoi jeudi'!A$3:A$64))))</f>
        <v>#NUM!</v>
      </c>
      <c r="E123" s="72"/>
      <c r="F123" s="72" t="e">
        <f>LARGE('Tournoi jeudi'!B$3:B$64,ROWS(B$2:B114))</f>
        <v>#NUM!</v>
      </c>
      <c r="G123" s="72"/>
      <c r="J123" s="71"/>
      <c r="K123" s="74"/>
      <c r="M123" s="66"/>
      <c r="N123" s="66"/>
    </row>
    <row r="124" spans="3:27" s="73" customFormat="1" ht="19.5" customHeight="1">
      <c r="C124" s="71"/>
      <c r="D124" s="72" t="e">
        <f t="array" ref="D124">INDEX('Tournoi jeudi'!A$1:A$64,MAX(IF('Tournoi jeudi'!B$3:B$64+ROW('Tournoi jeudi'!B$3:B$64)/10^3=LARGE('Tournoi jeudi'!B$3:B$64+ROW('Tournoi jeudi'!B$3:B$64)/10^3,ROWS(B$2:B115)),ROW('Tournoi jeudi'!A$3:A$64))))</f>
        <v>#NUM!</v>
      </c>
      <c r="E124" s="72"/>
      <c r="F124" s="72" t="e">
        <f>LARGE('Tournoi jeudi'!B$3:B$64,ROWS(B$2:B115))</f>
        <v>#NUM!</v>
      </c>
      <c r="G124" s="72"/>
      <c r="J124" s="71"/>
      <c r="K124" s="74"/>
      <c r="M124" s="66"/>
      <c r="N124" s="66"/>
    </row>
    <row r="125" spans="3:27" ht="19.5" customHeight="1">
      <c r="M125"/>
      <c r="O125" s="18"/>
    </row>
    <row r="126" spans="3:27" ht="19.5" customHeight="1"/>
    <row r="127" spans="3:27" ht="19.5" customHeight="1"/>
    <row r="128" spans="3:27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  <row r="413" ht="19.5" customHeight="1"/>
    <row r="414" ht="19.5" customHeight="1"/>
    <row r="415" ht="19.5" customHeight="1"/>
    <row r="416" ht="19.5" customHeight="1"/>
    <row r="417" ht="19.5" customHeight="1"/>
    <row r="418" ht="19.5" customHeight="1"/>
    <row r="419" ht="19.5" customHeight="1"/>
    <row r="420" ht="19.5" customHeight="1"/>
    <row r="421" ht="19.5" customHeight="1"/>
    <row r="422" ht="19.5" customHeight="1"/>
    <row r="423" ht="19.5" customHeight="1"/>
    <row r="424" ht="19.5" customHeight="1"/>
    <row r="425" ht="19.5" customHeight="1"/>
    <row r="426" ht="19.5" customHeight="1"/>
    <row r="427" ht="19.5" customHeight="1"/>
    <row r="428" ht="19.5" customHeight="1"/>
    <row r="429" ht="19.5" customHeight="1"/>
    <row r="430" ht="19.5" customHeight="1"/>
    <row r="431" ht="19.5" customHeight="1"/>
    <row r="432" ht="19.5" customHeight="1"/>
    <row r="433" ht="19.5" customHeight="1"/>
    <row r="434" ht="19.5" customHeight="1"/>
    <row r="435" ht="19.5" customHeight="1"/>
    <row r="436" ht="19.5" customHeight="1"/>
    <row r="437" ht="19.5" customHeight="1"/>
    <row r="438" ht="19.5" customHeight="1"/>
    <row r="439" ht="19.5" customHeight="1"/>
    <row r="440" ht="19.5" customHeight="1"/>
    <row r="441" ht="19.5" customHeight="1"/>
    <row r="442" ht="19.5" customHeight="1"/>
    <row r="443" ht="19.5" customHeight="1"/>
    <row r="444" ht="19.5" customHeight="1"/>
    <row r="445" ht="19.5" customHeight="1"/>
    <row r="446" ht="19.5" customHeight="1"/>
    <row r="447" ht="19.5" customHeight="1"/>
    <row r="448" ht="19.5" customHeight="1"/>
    <row r="449" ht="19.5" customHeight="1"/>
    <row r="450" ht="19.5" customHeight="1"/>
    <row r="451" ht="19.5" customHeight="1"/>
    <row r="452" ht="19.5" customHeight="1"/>
    <row r="453" ht="19.5" customHeight="1"/>
    <row r="454" ht="19.5" customHeight="1"/>
    <row r="455" ht="19.5" customHeight="1"/>
    <row r="456" ht="19.5" customHeight="1"/>
    <row r="457" ht="19.5" customHeight="1"/>
    <row r="458" ht="19.5" customHeight="1"/>
    <row r="459" ht="19.5" customHeight="1"/>
    <row r="460" ht="19.5" customHeight="1"/>
    <row r="461" ht="19.5" customHeight="1"/>
    <row r="462" ht="19.5" customHeight="1"/>
    <row r="463" ht="19.5" customHeight="1"/>
    <row r="464" ht="19.5" customHeight="1"/>
    <row r="465" ht="19.5" customHeight="1"/>
    <row r="466" ht="19.5" customHeight="1"/>
  </sheetData>
  <sortState ref="AA3:AC116">
    <sortCondition descending="1" ref="AB3:AB116"/>
  </sortState>
  <mergeCells count="89">
    <mergeCell ref="F69:G69"/>
    <mergeCell ref="F68:G68"/>
    <mergeCell ref="F67:G67"/>
    <mergeCell ref="F66:G66"/>
    <mergeCell ref="F65:G65"/>
    <mergeCell ref="H3:J3"/>
    <mergeCell ref="F46:G46"/>
    <mergeCell ref="A75:B75"/>
    <mergeCell ref="A70:B70"/>
    <mergeCell ref="A72:B72"/>
    <mergeCell ref="A73:B73"/>
    <mergeCell ref="A74:B74"/>
    <mergeCell ref="A71:B71"/>
    <mergeCell ref="F74:G74"/>
    <mergeCell ref="F73:G73"/>
    <mergeCell ref="F72:G72"/>
    <mergeCell ref="F71:G71"/>
    <mergeCell ref="F70:G70"/>
    <mergeCell ref="F22:G22"/>
    <mergeCell ref="F21:G21"/>
    <mergeCell ref="F20:G20"/>
    <mergeCell ref="M1:N1"/>
    <mergeCell ref="A1:J1"/>
    <mergeCell ref="A2:J2"/>
    <mergeCell ref="F64:G64"/>
    <mergeCell ref="F63:G63"/>
    <mergeCell ref="F62:G62"/>
    <mergeCell ref="F61:G61"/>
    <mergeCell ref="F49:G49"/>
    <mergeCell ref="F60:G60"/>
    <mergeCell ref="F59:G59"/>
    <mergeCell ref="F58:G58"/>
    <mergeCell ref="F57:G57"/>
    <mergeCell ref="F56:G56"/>
    <mergeCell ref="F55:G55"/>
    <mergeCell ref="F54:G54"/>
    <mergeCell ref="F53:G53"/>
    <mergeCell ref="H4:I4"/>
    <mergeCell ref="F11:G11"/>
    <mergeCell ref="A8:J8"/>
    <mergeCell ref="H10:J10"/>
    <mergeCell ref="A10:B10"/>
    <mergeCell ref="D10:E10"/>
    <mergeCell ref="F10:G10"/>
    <mergeCell ref="I9:J9"/>
    <mergeCell ref="A9:H9"/>
    <mergeCell ref="H5:I5"/>
    <mergeCell ref="H6:I6"/>
    <mergeCell ref="H7:I7"/>
    <mergeCell ref="A3:A4"/>
    <mergeCell ref="B3:C3"/>
    <mergeCell ref="D3:E3"/>
    <mergeCell ref="F3:G3"/>
    <mergeCell ref="F52:G52"/>
    <mergeCell ref="F51:G51"/>
    <mergeCell ref="F50:G50"/>
    <mergeCell ref="F35:G35"/>
    <mergeCell ref="F34:G34"/>
    <mergeCell ref="F43:G43"/>
    <mergeCell ref="F40:G40"/>
    <mergeCell ref="F39:G39"/>
    <mergeCell ref="F42:G42"/>
    <mergeCell ref="F48:G48"/>
    <mergeCell ref="F45:G45"/>
    <mergeCell ref="F47:G47"/>
    <mergeCell ref="F38:G38"/>
    <mergeCell ref="F37:G37"/>
    <mergeCell ref="F36:G36"/>
    <mergeCell ref="F19:G19"/>
    <mergeCell ref="F44:G44"/>
    <mergeCell ref="F17:G17"/>
    <mergeCell ref="F18:G18"/>
    <mergeCell ref="F28:G28"/>
    <mergeCell ref="F27:G27"/>
    <mergeCell ref="F41:G41"/>
    <mergeCell ref="F33:G33"/>
    <mergeCell ref="F32:G32"/>
    <mergeCell ref="F24:G24"/>
    <mergeCell ref="F23:G23"/>
    <mergeCell ref="F25:G25"/>
    <mergeCell ref="F26:G26"/>
    <mergeCell ref="F31:G31"/>
    <mergeCell ref="F30:G30"/>
    <mergeCell ref="F29:G29"/>
    <mergeCell ref="F14:G14"/>
    <mergeCell ref="F13:G13"/>
    <mergeCell ref="F12:G12"/>
    <mergeCell ref="F16:G16"/>
    <mergeCell ref="F15:G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4"/>
  <sheetViews>
    <sheetView tabSelected="1" zoomScale="85" zoomScaleNormal="85" workbookViewId="0">
      <selection activeCell="C61" sqref="C61"/>
    </sheetView>
  </sheetViews>
  <sheetFormatPr baseColWidth="10" defaultRowHeight="15"/>
  <cols>
    <col min="1" max="1" width="14.42578125" bestFit="1" customWidth="1"/>
    <col min="3" max="7" width="7.5703125" style="96" bestFit="1" customWidth="1"/>
    <col min="8" max="11" width="7.28515625" style="96" bestFit="1" customWidth="1"/>
    <col min="12" max="13" width="8.42578125" style="96" bestFit="1" customWidth="1"/>
    <col min="14" max="15" width="8.42578125" style="52" bestFit="1" customWidth="1"/>
    <col min="16" max="16" width="8" customWidth="1"/>
  </cols>
  <sheetData>
    <row r="1" spans="1:22" ht="15.75" thickBot="1">
      <c r="A1" s="5" t="s">
        <v>14</v>
      </c>
      <c r="B1" s="6">
        <f>SUM(B3:B64)</f>
        <v>475</v>
      </c>
      <c r="D1" s="98" t="s">
        <v>15</v>
      </c>
      <c r="E1" s="96">
        <f>475+78+78+78+79</f>
        <v>788</v>
      </c>
      <c r="Q1" s="1"/>
      <c r="R1" s="1">
        <f>25+18+13+9+6+4+2+1</f>
        <v>78</v>
      </c>
      <c r="S1" s="1"/>
    </row>
    <row r="2" spans="1:22" ht="15.75" thickBot="1">
      <c r="A2" s="3" t="s">
        <v>0</v>
      </c>
      <c r="B2" s="4" t="s">
        <v>1</v>
      </c>
      <c r="C2" s="97">
        <v>41368</v>
      </c>
      <c r="D2" s="114">
        <v>41375</v>
      </c>
      <c r="E2" s="114">
        <v>41382</v>
      </c>
      <c r="F2" s="114">
        <v>41389</v>
      </c>
      <c r="G2" s="114">
        <v>41396</v>
      </c>
      <c r="H2" s="114">
        <v>41403</v>
      </c>
      <c r="I2" s="114">
        <v>41410</v>
      </c>
      <c r="J2" s="114">
        <v>41417</v>
      </c>
      <c r="K2" s="114">
        <v>41424</v>
      </c>
      <c r="L2" s="114">
        <v>41431</v>
      </c>
      <c r="M2" s="114">
        <v>41438</v>
      </c>
      <c r="N2" s="114">
        <v>41445</v>
      </c>
      <c r="O2" s="114">
        <v>41452</v>
      </c>
      <c r="Q2" s="1"/>
      <c r="R2" s="1"/>
      <c r="S2" s="1"/>
    </row>
    <row r="3" spans="1:22" s="1" customFormat="1">
      <c r="A3" s="1" t="s">
        <v>51</v>
      </c>
      <c r="B3" s="2">
        <f t="shared" ref="B3:B62" si="0">SUM(C3:O3)</f>
        <v>0</v>
      </c>
      <c r="C3" s="120">
        <v>0</v>
      </c>
      <c r="D3" s="112">
        <v>0</v>
      </c>
      <c r="E3" s="112">
        <v>0</v>
      </c>
      <c r="F3" s="112">
        <v>0</v>
      </c>
      <c r="G3" s="112">
        <v>0</v>
      </c>
      <c r="H3" s="112">
        <v>0</v>
      </c>
      <c r="I3" s="112">
        <v>0</v>
      </c>
      <c r="J3" s="112">
        <v>0</v>
      </c>
      <c r="K3" s="112">
        <v>0</v>
      </c>
      <c r="L3" s="112">
        <v>0</v>
      </c>
      <c r="M3" s="112">
        <v>0</v>
      </c>
      <c r="N3" s="112">
        <v>0</v>
      </c>
      <c r="O3" s="112">
        <v>0</v>
      </c>
    </row>
    <row r="4" spans="1:22" s="1" customFormat="1">
      <c r="A4" s="1" t="s">
        <v>30</v>
      </c>
      <c r="B4" s="2">
        <f t="shared" si="0"/>
        <v>19</v>
      </c>
      <c r="C4" s="120">
        <v>1</v>
      </c>
      <c r="D4" s="112">
        <v>18</v>
      </c>
      <c r="E4" s="112">
        <v>0</v>
      </c>
      <c r="F4" s="112">
        <v>0</v>
      </c>
      <c r="G4" s="112">
        <v>0</v>
      </c>
      <c r="H4" s="112">
        <v>0</v>
      </c>
      <c r="I4" s="112">
        <v>0</v>
      </c>
      <c r="J4" s="112">
        <v>0</v>
      </c>
      <c r="K4" s="112">
        <v>0</v>
      </c>
      <c r="L4" s="112">
        <v>0</v>
      </c>
      <c r="M4" s="112">
        <v>0</v>
      </c>
      <c r="N4" s="112">
        <v>0</v>
      </c>
      <c r="O4" s="112">
        <v>0</v>
      </c>
    </row>
    <row r="5" spans="1:22" s="1" customFormat="1">
      <c r="A5" s="1" t="s">
        <v>53</v>
      </c>
      <c r="B5" s="2">
        <f t="shared" si="0"/>
        <v>19</v>
      </c>
      <c r="C5" s="120">
        <v>18</v>
      </c>
      <c r="D5" s="112">
        <v>1</v>
      </c>
      <c r="E5" s="112">
        <v>0</v>
      </c>
      <c r="F5" s="112">
        <v>0</v>
      </c>
      <c r="G5" s="112">
        <v>0</v>
      </c>
      <c r="H5" s="112">
        <v>0</v>
      </c>
      <c r="I5" s="112">
        <v>0</v>
      </c>
      <c r="J5" s="112">
        <v>0</v>
      </c>
      <c r="K5" s="112">
        <v>0</v>
      </c>
      <c r="L5" s="112">
        <v>0</v>
      </c>
      <c r="M5" s="112">
        <v>0</v>
      </c>
      <c r="N5" s="112">
        <v>0</v>
      </c>
      <c r="O5" s="112">
        <v>0</v>
      </c>
    </row>
    <row r="6" spans="1:22">
      <c r="A6" s="1" t="s">
        <v>9</v>
      </c>
      <c r="B6" s="2">
        <f t="shared" si="0"/>
        <v>3</v>
      </c>
      <c r="C6" s="120">
        <v>2</v>
      </c>
      <c r="D6" s="112">
        <v>1</v>
      </c>
      <c r="E6" s="112">
        <v>0</v>
      </c>
      <c r="F6" s="112">
        <v>0</v>
      </c>
      <c r="G6" s="112">
        <v>0</v>
      </c>
      <c r="H6" s="112">
        <v>0</v>
      </c>
      <c r="I6" s="112">
        <v>0</v>
      </c>
      <c r="J6" s="112">
        <v>0</v>
      </c>
      <c r="K6" s="112">
        <v>0</v>
      </c>
      <c r="L6" s="112">
        <v>0</v>
      </c>
      <c r="M6" s="112">
        <v>0</v>
      </c>
      <c r="N6" s="112">
        <v>0</v>
      </c>
      <c r="O6" s="112">
        <v>0</v>
      </c>
      <c r="Q6" s="1"/>
      <c r="R6" s="1"/>
      <c r="S6" s="1"/>
      <c r="T6" s="1"/>
      <c r="U6" s="1"/>
      <c r="V6" s="1"/>
    </row>
    <row r="7" spans="1:22" s="1" customFormat="1">
      <c r="A7" s="1" t="s">
        <v>31</v>
      </c>
      <c r="B7" s="2">
        <f t="shared" si="0"/>
        <v>0</v>
      </c>
      <c r="C7" s="120">
        <v>0</v>
      </c>
      <c r="D7" s="112">
        <v>0</v>
      </c>
      <c r="E7" s="112">
        <v>0</v>
      </c>
      <c r="F7" s="112">
        <v>0</v>
      </c>
      <c r="G7" s="112">
        <v>0</v>
      </c>
      <c r="H7" s="112">
        <v>0</v>
      </c>
      <c r="I7" s="112">
        <v>0</v>
      </c>
      <c r="J7" s="112">
        <v>0</v>
      </c>
      <c r="K7" s="112">
        <v>0</v>
      </c>
      <c r="L7" s="112">
        <v>0</v>
      </c>
      <c r="M7" s="112">
        <v>0</v>
      </c>
      <c r="N7" s="112">
        <v>0</v>
      </c>
      <c r="O7" s="112">
        <v>0</v>
      </c>
    </row>
    <row r="8" spans="1:22">
      <c r="A8" s="1" t="s">
        <v>43</v>
      </c>
      <c r="B8" s="2">
        <f t="shared" si="0"/>
        <v>31</v>
      </c>
      <c r="C8" s="120">
        <v>25</v>
      </c>
      <c r="D8" s="112">
        <v>6</v>
      </c>
      <c r="E8" s="112">
        <v>0</v>
      </c>
      <c r="F8" s="112">
        <v>0</v>
      </c>
      <c r="G8" s="112">
        <v>0</v>
      </c>
      <c r="H8" s="112">
        <v>0</v>
      </c>
      <c r="I8" s="112">
        <v>0</v>
      </c>
      <c r="J8" s="112">
        <v>0</v>
      </c>
      <c r="K8" s="112">
        <v>0</v>
      </c>
      <c r="L8" s="112">
        <v>0</v>
      </c>
      <c r="M8" s="112">
        <v>0</v>
      </c>
      <c r="N8" s="112">
        <v>0</v>
      </c>
      <c r="O8" s="112">
        <v>0</v>
      </c>
      <c r="Q8" s="1"/>
      <c r="R8" s="1"/>
      <c r="S8" s="1"/>
      <c r="T8" s="1"/>
      <c r="U8" s="1"/>
      <c r="V8" s="1"/>
    </row>
    <row r="9" spans="1:22" s="1" customFormat="1">
      <c r="A9" s="99" t="s">
        <v>56</v>
      </c>
      <c r="B9" s="2">
        <f t="shared" si="0"/>
        <v>0</v>
      </c>
      <c r="C9" s="120">
        <v>0</v>
      </c>
      <c r="D9" s="112">
        <v>0</v>
      </c>
      <c r="E9" s="112">
        <v>0</v>
      </c>
      <c r="F9" s="112">
        <v>0</v>
      </c>
      <c r="G9" s="112">
        <v>0</v>
      </c>
      <c r="H9" s="112">
        <v>0</v>
      </c>
      <c r="I9" s="112">
        <v>0</v>
      </c>
      <c r="J9" s="112">
        <v>0</v>
      </c>
      <c r="K9" s="112">
        <v>0</v>
      </c>
      <c r="L9" s="112">
        <v>0</v>
      </c>
      <c r="M9" s="112">
        <v>0</v>
      </c>
      <c r="N9" s="112">
        <v>0</v>
      </c>
      <c r="O9" s="112">
        <v>0</v>
      </c>
    </row>
    <row r="10" spans="1:22">
      <c r="A10" s="1" t="s">
        <v>26</v>
      </c>
      <c r="B10" s="2">
        <f t="shared" si="0"/>
        <v>0</v>
      </c>
      <c r="C10" s="120">
        <v>0</v>
      </c>
      <c r="D10" s="112">
        <v>0</v>
      </c>
      <c r="E10" s="112">
        <v>0</v>
      </c>
      <c r="F10" s="112">
        <v>0</v>
      </c>
      <c r="G10" s="112">
        <v>0</v>
      </c>
      <c r="H10" s="112">
        <v>0</v>
      </c>
      <c r="I10" s="112">
        <v>0</v>
      </c>
      <c r="J10" s="112">
        <v>0</v>
      </c>
      <c r="K10" s="112">
        <v>0</v>
      </c>
      <c r="L10" s="112">
        <v>0</v>
      </c>
      <c r="M10" s="112">
        <v>0</v>
      </c>
      <c r="N10" s="112">
        <v>0</v>
      </c>
      <c r="O10" s="112">
        <v>0</v>
      </c>
      <c r="Q10" s="1"/>
      <c r="R10" s="1"/>
      <c r="S10" s="1"/>
      <c r="T10" s="1"/>
      <c r="U10" s="1"/>
      <c r="V10" s="1"/>
    </row>
    <row r="11" spans="1:22" s="1" customFormat="1">
      <c r="A11" s="1" t="s">
        <v>70</v>
      </c>
      <c r="B11" s="2">
        <f t="shared" si="0"/>
        <v>0</v>
      </c>
      <c r="C11" s="120">
        <v>0</v>
      </c>
      <c r="D11" s="112">
        <v>0</v>
      </c>
      <c r="E11" s="112">
        <v>0</v>
      </c>
      <c r="F11" s="112">
        <v>0</v>
      </c>
      <c r="G11" s="112">
        <v>0</v>
      </c>
      <c r="H11" s="112">
        <v>0</v>
      </c>
      <c r="I11" s="112">
        <v>0</v>
      </c>
      <c r="J11" s="112">
        <v>0</v>
      </c>
      <c r="K11" s="112">
        <v>0</v>
      </c>
      <c r="L11" s="112">
        <v>0</v>
      </c>
      <c r="M11" s="112">
        <v>0</v>
      </c>
      <c r="N11" s="112">
        <v>0</v>
      </c>
      <c r="O11" s="112">
        <v>0</v>
      </c>
    </row>
    <row r="12" spans="1:22" s="1" customFormat="1">
      <c r="A12" s="1" t="s">
        <v>63</v>
      </c>
      <c r="B12" s="2">
        <f t="shared" si="0"/>
        <v>0</v>
      </c>
      <c r="C12" s="120">
        <v>0</v>
      </c>
      <c r="D12" s="112">
        <v>0</v>
      </c>
      <c r="E12" s="112">
        <v>0</v>
      </c>
      <c r="F12" s="112">
        <v>0</v>
      </c>
      <c r="G12" s="112">
        <v>0</v>
      </c>
      <c r="H12" s="112">
        <v>0</v>
      </c>
      <c r="I12" s="112">
        <v>0</v>
      </c>
      <c r="J12" s="112">
        <v>0</v>
      </c>
      <c r="K12" s="112">
        <v>0</v>
      </c>
      <c r="L12" s="112">
        <v>0</v>
      </c>
      <c r="M12" s="112">
        <v>0</v>
      </c>
      <c r="N12" s="112">
        <v>0</v>
      </c>
      <c r="O12" s="112">
        <v>0</v>
      </c>
    </row>
    <row r="13" spans="1:22">
      <c r="A13" s="1" t="s">
        <v>28</v>
      </c>
      <c r="B13" s="2">
        <f t="shared" si="0"/>
        <v>0</v>
      </c>
      <c r="C13" s="120">
        <v>0</v>
      </c>
      <c r="D13" s="112">
        <v>0</v>
      </c>
      <c r="E13" s="112">
        <v>0</v>
      </c>
      <c r="F13" s="112">
        <v>0</v>
      </c>
      <c r="G13" s="112">
        <v>0</v>
      </c>
      <c r="H13" s="112">
        <v>0</v>
      </c>
      <c r="I13" s="112">
        <v>0</v>
      </c>
      <c r="J13" s="112">
        <v>0</v>
      </c>
      <c r="K13" s="112">
        <v>0</v>
      </c>
      <c r="L13" s="112">
        <v>0</v>
      </c>
      <c r="M13" s="112">
        <v>0</v>
      </c>
      <c r="N13" s="112">
        <v>0</v>
      </c>
      <c r="O13" s="112">
        <v>0</v>
      </c>
      <c r="R13" s="1"/>
      <c r="S13" s="1"/>
      <c r="T13" s="1"/>
      <c r="U13" s="1"/>
      <c r="V13" s="1"/>
    </row>
    <row r="14" spans="1:22" s="1" customFormat="1">
      <c r="A14" s="1" t="s">
        <v>8</v>
      </c>
      <c r="B14" s="2">
        <f t="shared" si="0"/>
        <v>14</v>
      </c>
      <c r="C14" s="120">
        <v>1</v>
      </c>
      <c r="D14" s="112">
        <v>13</v>
      </c>
      <c r="E14" s="112">
        <v>0</v>
      </c>
      <c r="F14" s="112">
        <v>0</v>
      </c>
      <c r="G14" s="112">
        <v>0</v>
      </c>
      <c r="H14" s="112">
        <v>0</v>
      </c>
      <c r="I14" s="112">
        <v>0</v>
      </c>
      <c r="J14" s="112">
        <v>0</v>
      </c>
      <c r="K14" s="112">
        <v>0</v>
      </c>
      <c r="L14" s="112">
        <v>0</v>
      </c>
      <c r="M14" s="112">
        <v>0</v>
      </c>
      <c r="N14" s="112">
        <v>0</v>
      </c>
      <c r="O14" s="112">
        <v>0</v>
      </c>
      <c r="Q14"/>
    </row>
    <row r="15" spans="1:22" s="1" customFormat="1">
      <c r="A15" s="1" t="s">
        <v>44</v>
      </c>
      <c r="B15" s="2">
        <f t="shared" si="0"/>
        <v>8</v>
      </c>
      <c r="C15" s="120">
        <v>6</v>
      </c>
      <c r="D15" s="112">
        <v>2</v>
      </c>
      <c r="E15" s="112">
        <v>0</v>
      </c>
      <c r="F15" s="112">
        <v>0</v>
      </c>
      <c r="G15" s="112">
        <v>0</v>
      </c>
      <c r="H15" s="112">
        <v>0</v>
      </c>
      <c r="I15" s="112">
        <v>0</v>
      </c>
      <c r="J15" s="112">
        <v>0</v>
      </c>
      <c r="K15" s="112">
        <v>0</v>
      </c>
      <c r="L15" s="112">
        <v>0</v>
      </c>
      <c r="M15" s="112">
        <v>0</v>
      </c>
      <c r="N15" s="112">
        <v>0</v>
      </c>
      <c r="O15" s="112">
        <v>0</v>
      </c>
      <c r="Q15"/>
    </row>
    <row r="16" spans="1:22" s="1" customFormat="1">
      <c r="A16" s="1" t="s">
        <v>72</v>
      </c>
      <c r="B16" s="2">
        <f t="shared" si="0"/>
        <v>0</v>
      </c>
      <c r="C16" s="120">
        <v>0</v>
      </c>
      <c r="D16" s="112">
        <v>0</v>
      </c>
      <c r="E16" s="112">
        <v>0</v>
      </c>
      <c r="F16" s="112">
        <v>0</v>
      </c>
      <c r="G16" s="112">
        <v>0</v>
      </c>
      <c r="H16" s="112">
        <v>0</v>
      </c>
      <c r="I16" s="112">
        <v>0</v>
      </c>
      <c r="J16" s="112">
        <v>0</v>
      </c>
      <c r="K16" s="112">
        <v>0</v>
      </c>
      <c r="L16" s="112">
        <v>0</v>
      </c>
      <c r="M16" s="112">
        <v>0</v>
      </c>
      <c r="N16" s="112">
        <v>0</v>
      </c>
      <c r="O16" s="112">
        <v>0</v>
      </c>
    </row>
    <row r="17" spans="1:17">
      <c r="A17" s="1" t="s">
        <v>16</v>
      </c>
      <c r="B17" s="2">
        <f t="shared" si="0"/>
        <v>13</v>
      </c>
      <c r="C17" s="120">
        <v>13</v>
      </c>
      <c r="D17" s="112">
        <v>0</v>
      </c>
      <c r="E17" s="112">
        <v>0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2">
        <v>0</v>
      </c>
      <c r="N17" s="112">
        <v>0</v>
      </c>
      <c r="O17" s="112">
        <v>0</v>
      </c>
      <c r="Q17" s="1"/>
    </row>
    <row r="18" spans="1:17">
      <c r="A18" s="1" t="s">
        <v>33</v>
      </c>
      <c r="B18" s="2">
        <f t="shared" si="0"/>
        <v>0</v>
      </c>
      <c r="C18" s="120">
        <v>0</v>
      </c>
      <c r="D18" s="112">
        <v>0</v>
      </c>
      <c r="E18" s="112">
        <v>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112">
        <v>0</v>
      </c>
      <c r="L18" s="112">
        <v>0</v>
      </c>
      <c r="M18" s="112">
        <v>0</v>
      </c>
      <c r="N18" s="112">
        <v>0</v>
      </c>
      <c r="O18" s="112">
        <v>0</v>
      </c>
    </row>
    <row r="19" spans="1:17">
      <c r="A19" s="1" t="s">
        <v>12</v>
      </c>
      <c r="B19" s="2">
        <f t="shared" si="0"/>
        <v>0</v>
      </c>
      <c r="C19" s="120">
        <v>0</v>
      </c>
      <c r="D19" s="112">
        <v>0</v>
      </c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2">
        <v>0</v>
      </c>
      <c r="N19" s="112">
        <v>0</v>
      </c>
      <c r="O19" s="112">
        <v>0</v>
      </c>
    </row>
    <row r="20" spans="1:17" s="1" customFormat="1">
      <c r="A20" s="1" t="s">
        <v>25</v>
      </c>
      <c r="B20" s="2">
        <f t="shared" si="0"/>
        <v>50</v>
      </c>
      <c r="C20" s="120">
        <v>25</v>
      </c>
      <c r="D20" s="112">
        <v>25</v>
      </c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2">
        <v>0</v>
      </c>
      <c r="N20" s="112">
        <v>0</v>
      </c>
      <c r="O20" s="112">
        <v>0</v>
      </c>
      <c r="Q20"/>
    </row>
    <row r="21" spans="1:17">
      <c r="A21" s="1" t="s">
        <v>24</v>
      </c>
      <c r="B21" s="2">
        <f t="shared" si="0"/>
        <v>9</v>
      </c>
      <c r="C21" s="120">
        <v>9</v>
      </c>
      <c r="D21" s="112">
        <v>0</v>
      </c>
      <c r="E21" s="112">
        <v>0</v>
      </c>
      <c r="F21" s="112">
        <v>0</v>
      </c>
      <c r="G21" s="112">
        <v>0</v>
      </c>
      <c r="H21" s="112">
        <v>0</v>
      </c>
      <c r="I21" s="112">
        <v>0</v>
      </c>
      <c r="J21" s="112">
        <v>0</v>
      </c>
      <c r="K21" s="112">
        <v>0</v>
      </c>
      <c r="L21" s="112">
        <v>0</v>
      </c>
      <c r="M21" s="112">
        <v>0</v>
      </c>
      <c r="N21" s="112">
        <v>0</v>
      </c>
      <c r="O21" s="112">
        <v>0</v>
      </c>
      <c r="Q21" s="1"/>
    </row>
    <row r="22" spans="1:17">
      <c r="A22" s="1" t="s">
        <v>23</v>
      </c>
      <c r="B22" s="2">
        <f t="shared" si="0"/>
        <v>3</v>
      </c>
      <c r="C22" s="120">
        <v>2</v>
      </c>
      <c r="D22" s="112">
        <v>1</v>
      </c>
      <c r="E22" s="112">
        <v>0</v>
      </c>
      <c r="F22" s="112">
        <v>0</v>
      </c>
      <c r="G22" s="112">
        <v>0</v>
      </c>
      <c r="H22" s="112">
        <v>0</v>
      </c>
      <c r="I22" s="112">
        <v>0</v>
      </c>
      <c r="J22" s="112">
        <v>0</v>
      </c>
      <c r="K22" s="112">
        <v>0</v>
      </c>
      <c r="L22" s="112">
        <v>0</v>
      </c>
      <c r="M22" s="112">
        <v>0</v>
      </c>
      <c r="N22" s="112">
        <v>0</v>
      </c>
      <c r="O22" s="112">
        <v>0</v>
      </c>
      <c r="Q22" s="1"/>
    </row>
    <row r="23" spans="1:17" s="1" customFormat="1">
      <c r="A23" s="1" t="s">
        <v>71</v>
      </c>
      <c r="B23" s="2">
        <f t="shared" si="0"/>
        <v>0</v>
      </c>
      <c r="C23" s="120">
        <v>0</v>
      </c>
      <c r="D23" s="112">
        <v>0</v>
      </c>
      <c r="E23" s="112">
        <v>0</v>
      </c>
      <c r="F23" s="112">
        <v>0</v>
      </c>
      <c r="G23" s="112">
        <v>0</v>
      </c>
      <c r="H23" s="112">
        <v>0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0</v>
      </c>
      <c r="O23" s="112">
        <v>0</v>
      </c>
    </row>
    <row r="24" spans="1:17" s="1" customFormat="1">
      <c r="A24" s="1" t="s">
        <v>77</v>
      </c>
      <c r="B24" s="2">
        <f t="shared" si="0"/>
        <v>0</v>
      </c>
      <c r="C24" s="120">
        <v>0</v>
      </c>
      <c r="D24" s="112">
        <v>0</v>
      </c>
      <c r="E24" s="112">
        <v>0</v>
      </c>
      <c r="F24" s="112">
        <v>0</v>
      </c>
      <c r="G24" s="112">
        <v>0</v>
      </c>
      <c r="H24" s="112">
        <v>0</v>
      </c>
      <c r="I24" s="112">
        <v>0</v>
      </c>
      <c r="J24" s="112">
        <v>0</v>
      </c>
      <c r="K24" s="112">
        <v>0</v>
      </c>
      <c r="L24" s="112">
        <v>0</v>
      </c>
      <c r="M24" s="112">
        <v>0</v>
      </c>
      <c r="N24" s="112">
        <v>0</v>
      </c>
      <c r="O24" s="112">
        <v>0</v>
      </c>
    </row>
    <row r="25" spans="1:17" s="1" customFormat="1">
      <c r="A25" s="1" t="s">
        <v>54</v>
      </c>
      <c r="B25" s="2">
        <f t="shared" si="0"/>
        <v>0</v>
      </c>
      <c r="C25" s="120">
        <v>0</v>
      </c>
      <c r="D25" s="112">
        <v>0</v>
      </c>
      <c r="E25" s="112">
        <v>0</v>
      </c>
      <c r="F25" s="112">
        <v>0</v>
      </c>
      <c r="G25" s="112">
        <v>0</v>
      </c>
      <c r="H25" s="112">
        <v>0</v>
      </c>
      <c r="I25" s="112">
        <v>0</v>
      </c>
      <c r="J25" s="112">
        <v>0</v>
      </c>
      <c r="K25" s="112">
        <v>0</v>
      </c>
      <c r="L25" s="112">
        <v>0</v>
      </c>
      <c r="M25" s="112">
        <v>0</v>
      </c>
      <c r="N25" s="112">
        <v>0</v>
      </c>
      <c r="O25" s="112">
        <v>0</v>
      </c>
    </row>
    <row r="26" spans="1:17" s="1" customFormat="1">
      <c r="A26" s="1" t="s">
        <v>45</v>
      </c>
      <c r="B26" s="2">
        <f t="shared" si="0"/>
        <v>6</v>
      </c>
      <c r="C26" s="120">
        <v>0</v>
      </c>
      <c r="D26" s="112">
        <v>6</v>
      </c>
      <c r="E26" s="112">
        <v>0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2">
        <v>0</v>
      </c>
      <c r="N26" s="112">
        <v>0</v>
      </c>
      <c r="O26" s="112">
        <v>0</v>
      </c>
    </row>
    <row r="27" spans="1:17" s="1" customFormat="1">
      <c r="A27" s="1" t="s">
        <v>58</v>
      </c>
      <c r="B27" s="2">
        <f t="shared" si="0"/>
        <v>0</v>
      </c>
      <c r="C27" s="120">
        <v>0</v>
      </c>
      <c r="D27" s="112">
        <v>0</v>
      </c>
      <c r="E27" s="112">
        <v>0</v>
      </c>
      <c r="F27" s="112">
        <v>0</v>
      </c>
      <c r="G27" s="112">
        <v>0</v>
      </c>
      <c r="H27" s="112">
        <v>0</v>
      </c>
      <c r="I27" s="112">
        <v>0</v>
      </c>
      <c r="J27" s="112">
        <v>0</v>
      </c>
      <c r="K27" s="112">
        <v>0</v>
      </c>
      <c r="L27" s="112">
        <v>0</v>
      </c>
      <c r="M27" s="112">
        <v>0</v>
      </c>
      <c r="N27" s="112">
        <v>0</v>
      </c>
      <c r="O27" s="112">
        <v>0</v>
      </c>
    </row>
    <row r="28" spans="1:17" s="1" customFormat="1">
      <c r="A28" s="1" t="s">
        <v>69</v>
      </c>
      <c r="B28" s="2">
        <f t="shared" si="0"/>
        <v>0</v>
      </c>
      <c r="C28" s="120">
        <v>0</v>
      </c>
      <c r="D28" s="112">
        <v>0</v>
      </c>
      <c r="E28" s="112">
        <v>0</v>
      </c>
      <c r="F28" s="112">
        <v>0</v>
      </c>
      <c r="G28" s="112">
        <v>0</v>
      </c>
      <c r="H28" s="112">
        <v>0</v>
      </c>
      <c r="I28" s="112">
        <v>0</v>
      </c>
      <c r="J28" s="112">
        <v>0</v>
      </c>
      <c r="K28" s="112">
        <v>0</v>
      </c>
      <c r="L28" s="112">
        <v>0</v>
      </c>
      <c r="M28" s="112">
        <v>0</v>
      </c>
      <c r="N28" s="112">
        <v>0</v>
      </c>
      <c r="O28" s="112">
        <v>0</v>
      </c>
    </row>
    <row r="29" spans="1:17" s="1" customFormat="1">
      <c r="A29" s="1" t="s">
        <v>55</v>
      </c>
      <c r="B29" s="2">
        <f t="shared" si="0"/>
        <v>0</v>
      </c>
      <c r="C29" s="120">
        <v>0</v>
      </c>
      <c r="D29" s="112">
        <v>0</v>
      </c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2">
        <v>0</v>
      </c>
      <c r="N29" s="112">
        <v>0</v>
      </c>
      <c r="O29" s="112">
        <v>0</v>
      </c>
    </row>
    <row r="30" spans="1:17">
      <c r="A30" s="1" t="s">
        <v>57</v>
      </c>
      <c r="B30" s="2">
        <f t="shared" si="0"/>
        <v>0</v>
      </c>
      <c r="C30" s="120">
        <v>0</v>
      </c>
      <c r="D30" s="112">
        <v>0</v>
      </c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Q30" s="1"/>
    </row>
    <row r="31" spans="1:17" s="1" customFormat="1">
      <c r="A31" s="1" t="s">
        <v>46</v>
      </c>
      <c r="B31" s="2">
        <f t="shared" si="0"/>
        <v>25</v>
      </c>
      <c r="C31" s="120">
        <v>0</v>
      </c>
      <c r="D31" s="112">
        <v>25</v>
      </c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</row>
    <row r="32" spans="1:17" s="1" customFormat="1">
      <c r="A32" s="1" t="s">
        <v>22</v>
      </c>
      <c r="B32" s="2">
        <f t="shared" si="0"/>
        <v>0</v>
      </c>
      <c r="C32" s="120">
        <v>0</v>
      </c>
      <c r="D32" s="112">
        <v>0</v>
      </c>
      <c r="E32" s="112">
        <v>0</v>
      </c>
      <c r="F32" s="112">
        <v>0</v>
      </c>
      <c r="G32" s="112">
        <v>0</v>
      </c>
      <c r="H32" s="112">
        <v>0</v>
      </c>
      <c r="I32" s="112">
        <v>0</v>
      </c>
      <c r="J32" s="112">
        <v>0</v>
      </c>
      <c r="K32" s="112">
        <v>0</v>
      </c>
      <c r="L32" s="112">
        <v>0</v>
      </c>
      <c r="M32" s="112">
        <v>0</v>
      </c>
      <c r="N32" s="112">
        <v>0</v>
      </c>
      <c r="O32" s="112">
        <v>0</v>
      </c>
      <c r="Q32"/>
    </row>
    <row r="33" spans="1:17" s="1" customFormat="1">
      <c r="A33" s="1" t="s">
        <v>52</v>
      </c>
      <c r="B33" s="2">
        <f t="shared" si="0"/>
        <v>9</v>
      </c>
      <c r="C33" s="120">
        <v>0</v>
      </c>
      <c r="D33" s="112">
        <v>9</v>
      </c>
      <c r="E33" s="112">
        <v>0</v>
      </c>
      <c r="F33" s="112">
        <v>0</v>
      </c>
      <c r="G33" s="112">
        <v>0</v>
      </c>
      <c r="H33" s="112">
        <v>0</v>
      </c>
      <c r="I33" s="112">
        <v>0</v>
      </c>
      <c r="J33" s="112">
        <v>0</v>
      </c>
      <c r="K33" s="112">
        <v>0</v>
      </c>
      <c r="L33" s="112">
        <v>0</v>
      </c>
      <c r="M33" s="112">
        <v>0</v>
      </c>
      <c r="N33" s="112">
        <v>0</v>
      </c>
      <c r="O33" s="112">
        <v>0</v>
      </c>
      <c r="Q33"/>
    </row>
    <row r="34" spans="1:17" s="1" customFormat="1">
      <c r="A34" s="1" t="s">
        <v>47</v>
      </c>
      <c r="B34" s="2">
        <f t="shared" si="0"/>
        <v>22</v>
      </c>
      <c r="C34" s="120">
        <v>9</v>
      </c>
      <c r="D34" s="112">
        <v>13</v>
      </c>
      <c r="E34" s="112">
        <v>0</v>
      </c>
      <c r="F34" s="112">
        <v>0</v>
      </c>
      <c r="G34" s="112">
        <v>0</v>
      </c>
      <c r="H34" s="112">
        <v>0</v>
      </c>
      <c r="I34" s="112">
        <v>0</v>
      </c>
      <c r="J34" s="112">
        <v>0</v>
      </c>
      <c r="K34" s="112">
        <v>0</v>
      </c>
      <c r="L34" s="112">
        <v>0</v>
      </c>
      <c r="M34" s="112">
        <v>0</v>
      </c>
      <c r="N34" s="112">
        <v>0</v>
      </c>
      <c r="O34" s="112">
        <v>0</v>
      </c>
    </row>
    <row r="35" spans="1:17" s="1" customFormat="1">
      <c r="A35" s="1" t="s">
        <v>74</v>
      </c>
      <c r="B35" s="2">
        <f t="shared" si="0"/>
        <v>29</v>
      </c>
      <c r="C35" s="120">
        <v>25</v>
      </c>
      <c r="D35" s="112">
        <v>4</v>
      </c>
      <c r="E35" s="112">
        <v>0</v>
      </c>
      <c r="F35" s="112">
        <v>0</v>
      </c>
      <c r="G35" s="112">
        <v>0</v>
      </c>
      <c r="H35" s="112">
        <v>0</v>
      </c>
      <c r="I35" s="112">
        <v>0</v>
      </c>
      <c r="J35" s="112">
        <v>0</v>
      </c>
      <c r="K35" s="112">
        <v>0</v>
      </c>
      <c r="L35" s="112">
        <v>0</v>
      </c>
      <c r="M35" s="112">
        <v>0</v>
      </c>
      <c r="N35" s="112">
        <v>0</v>
      </c>
      <c r="O35" s="112">
        <v>0</v>
      </c>
    </row>
    <row r="36" spans="1:17" s="1" customFormat="1">
      <c r="A36" s="1" t="s">
        <v>67</v>
      </c>
      <c r="B36" s="2">
        <f t="shared" si="0"/>
        <v>0</v>
      </c>
      <c r="C36" s="120">
        <v>0</v>
      </c>
      <c r="D36" s="112">
        <v>0</v>
      </c>
      <c r="E36" s="112">
        <v>0</v>
      </c>
      <c r="F36" s="112">
        <v>0</v>
      </c>
      <c r="G36" s="112">
        <v>0</v>
      </c>
      <c r="H36" s="112">
        <v>0</v>
      </c>
      <c r="I36" s="112">
        <v>0</v>
      </c>
      <c r="J36" s="112">
        <v>0</v>
      </c>
      <c r="K36" s="112">
        <v>0</v>
      </c>
      <c r="L36" s="112">
        <v>0</v>
      </c>
      <c r="M36" s="112">
        <v>0</v>
      </c>
      <c r="N36" s="112">
        <v>0</v>
      </c>
      <c r="O36" s="112">
        <v>0</v>
      </c>
    </row>
    <row r="37" spans="1:17">
      <c r="A37" s="1" t="s">
        <v>40</v>
      </c>
      <c r="B37" s="2">
        <f t="shared" si="0"/>
        <v>11</v>
      </c>
      <c r="C37" s="120">
        <v>2</v>
      </c>
      <c r="D37" s="112">
        <v>9</v>
      </c>
      <c r="E37" s="112">
        <v>0</v>
      </c>
      <c r="F37" s="112">
        <v>0</v>
      </c>
      <c r="G37" s="112">
        <v>0</v>
      </c>
      <c r="H37" s="112">
        <v>0</v>
      </c>
      <c r="I37" s="112">
        <v>0</v>
      </c>
      <c r="J37" s="112">
        <v>0</v>
      </c>
      <c r="K37" s="112">
        <v>0</v>
      </c>
      <c r="L37" s="112">
        <v>0</v>
      </c>
      <c r="M37" s="112">
        <v>0</v>
      </c>
      <c r="N37" s="112">
        <v>0</v>
      </c>
      <c r="O37" s="112">
        <v>0</v>
      </c>
    </row>
    <row r="38" spans="1:17">
      <c r="A38" s="1" t="s">
        <v>6</v>
      </c>
      <c r="B38" s="2">
        <f t="shared" si="0"/>
        <v>13</v>
      </c>
      <c r="C38" s="120">
        <v>13</v>
      </c>
      <c r="D38" s="112">
        <v>0</v>
      </c>
      <c r="E38" s="112">
        <v>0</v>
      </c>
      <c r="F38" s="112">
        <v>0</v>
      </c>
      <c r="G38" s="112">
        <v>0</v>
      </c>
      <c r="H38" s="112">
        <v>0</v>
      </c>
      <c r="I38" s="112">
        <v>0</v>
      </c>
      <c r="J38" s="112">
        <v>0</v>
      </c>
      <c r="K38" s="112">
        <v>0</v>
      </c>
      <c r="L38" s="112">
        <v>0</v>
      </c>
      <c r="M38" s="112">
        <v>0</v>
      </c>
      <c r="N38" s="112">
        <v>0</v>
      </c>
      <c r="O38" s="112">
        <v>0</v>
      </c>
      <c r="Q38" s="1"/>
    </row>
    <row r="39" spans="1:17" s="1" customFormat="1">
      <c r="A39" s="1" t="s">
        <v>32</v>
      </c>
      <c r="B39" s="2">
        <f t="shared" si="0"/>
        <v>5</v>
      </c>
      <c r="C39" s="120">
        <v>1</v>
      </c>
      <c r="D39" s="112">
        <v>4</v>
      </c>
      <c r="E39" s="112">
        <v>0</v>
      </c>
      <c r="F39" s="112">
        <v>0</v>
      </c>
      <c r="G39" s="112">
        <v>0</v>
      </c>
      <c r="H39" s="112">
        <v>0</v>
      </c>
      <c r="I39" s="112">
        <v>0</v>
      </c>
      <c r="J39" s="112">
        <v>0</v>
      </c>
      <c r="K39" s="112">
        <v>0</v>
      </c>
      <c r="L39" s="112">
        <v>0</v>
      </c>
      <c r="M39" s="112">
        <v>0</v>
      </c>
      <c r="N39" s="112">
        <v>0</v>
      </c>
      <c r="O39" s="112">
        <v>0</v>
      </c>
      <c r="Q39"/>
    </row>
    <row r="40" spans="1:17">
      <c r="A40" s="1" t="s">
        <v>60</v>
      </c>
      <c r="B40" s="2">
        <f t="shared" si="0"/>
        <v>13</v>
      </c>
      <c r="C40" s="120">
        <v>0</v>
      </c>
      <c r="D40" s="112">
        <v>13</v>
      </c>
      <c r="E40" s="112">
        <v>0</v>
      </c>
      <c r="F40" s="112">
        <v>0</v>
      </c>
      <c r="G40" s="112">
        <v>0</v>
      </c>
      <c r="H40" s="112">
        <v>0</v>
      </c>
      <c r="I40" s="112">
        <v>0</v>
      </c>
      <c r="J40" s="112">
        <v>0</v>
      </c>
      <c r="K40" s="112">
        <v>0</v>
      </c>
      <c r="L40" s="112">
        <v>0</v>
      </c>
      <c r="M40" s="112">
        <v>0</v>
      </c>
      <c r="N40" s="112">
        <v>0</v>
      </c>
      <c r="O40" s="112">
        <v>0</v>
      </c>
    </row>
    <row r="41" spans="1:17" s="1" customFormat="1">
      <c r="A41" s="1" t="s">
        <v>61</v>
      </c>
      <c r="B41" s="2">
        <f t="shared" si="0"/>
        <v>0</v>
      </c>
      <c r="C41" s="120">
        <v>0</v>
      </c>
      <c r="D41" s="112">
        <v>0</v>
      </c>
      <c r="E41" s="112">
        <v>0</v>
      </c>
      <c r="F41" s="112">
        <v>0</v>
      </c>
      <c r="G41" s="112">
        <v>0</v>
      </c>
      <c r="H41" s="112">
        <v>0</v>
      </c>
      <c r="I41" s="112">
        <v>0</v>
      </c>
      <c r="J41" s="112">
        <v>0</v>
      </c>
      <c r="K41" s="112">
        <v>0</v>
      </c>
      <c r="L41" s="112">
        <v>0</v>
      </c>
      <c r="M41" s="112">
        <v>0</v>
      </c>
      <c r="N41" s="112">
        <v>0</v>
      </c>
      <c r="O41" s="112">
        <v>0</v>
      </c>
    </row>
    <row r="42" spans="1:17" s="1" customFormat="1">
      <c r="A42" s="1" t="s">
        <v>39</v>
      </c>
      <c r="B42" s="2">
        <f t="shared" si="0"/>
        <v>2</v>
      </c>
      <c r="C42" s="120">
        <v>1</v>
      </c>
      <c r="D42" s="112">
        <v>1</v>
      </c>
      <c r="E42" s="112">
        <v>0</v>
      </c>
      <c r="F42" s="112">
        <v>0</v>
      </c>
      <c r="G42" s="112">
        <v>0</v>
      </c>
      <c r="H42" s="112">
        <v>0</v>
      </c>
      <c r="I42" s="112">
        <v>0</v>
      </c>
      <c r="J42" s="112">
        <v>0</v>
      </c>
      <c r="K42" s="112">
        <v>0</v>
      </c>
      <c r="L42" s="112">
        <v>0</v>
      </c>
      <c r="M42" s="112">
        <v>0</v>
      </c>
      <c r="N42" s="112">
        <v>0</v>
      </c>
      <c r="O42" s="112">
        <v>0</v>
      </c>
    </row>
    <row r="43" spans="1:17" s="1" customFormat="1">
      <c r="A43" s="1" t="s">
        <v>29</v>
      </c>
      <c r="B43" s="2">
        <f t="shared" si="0"/>
        <v>27</v>
      </c>
      <c r="C43" s="120">
        <v>18</v>
      </c>
      <c r="D43" s="112">
        <v>9</v>
      </c>
      <c r="E43" s="112">
        <v>0</v>
      </c>
      <c r="F43" s="112">
        <v>0</v>
      </c>
      <c r="G43" s="112">
        <v>0</v>
      </c>
      <c r="H43" s="112">
        <v>0</v>
      </c>
      <c r="I43" s="112">
        <v>0</v>
      </c>
      <c r="J43" s="112">
        <v>0</v>
      </c>
      <c r="K43" s="112">
        <v>0</v>
      </c>
      <c r="L43" s="112">
        <v>0</v>
      </c>
      <c r="M43" s="112">
        <v>0</v>
      </c>
      <c r="N43" s="112">
        <v>0</v>
      </c>
      <c r="O43" s="112">
        <v>0</v>
      </c>
    </row>
    <row r="44" spans="1:17">
      <c r="A44" s="1" t="s">
        <v>21</v>
      </c>
      <c r="B44" s="2">
        <f t="shared" si="0"/>
        <v>8</v>
      </c>
      <c r="C44" s="120">
        <v>6</v>
      </c>
      <c r="D44" s="112">
        <v>2</v>
      </c>
      <c r="E44" s="112">
        <v>0</v>
      </c>
      <c r="F44" s="112">
        <v>0</v>
      </c>
      <c r="G44" s="112">
        <v>0</v>
      </c>
      <c r="H44" s="112">
        <v>0</v>
      </c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Q44" s="1"/>
    </row>
    <row r="45" spans="1:17">
      <c r="A45" s="1" t="s">
        <v>68</v>
      </c>
      <c r="B45" s="2">
        <f t="shared" si="0"/>
        <v>19</v>
      </c>
      <c r="C45" s="120">
        <v>13</v>
      </c>
      <c r="D45" s="112">
        <v>6</v>
      </c>
      <c r="E45" s="112">
        <v>0</v>
      </c>
      <c r="F45" s="112">
        <v>0</v>
      </c>
      <c r="G45" s="112">
        <v>0</v>
      </c>
      <c r="H45" s="112">
        <v>0</v>
      </c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</row>
    <row r="46" spans="1:17" s="1" customFormat="1">
      <c r="A46" s="1" t="s">
        <v>66</v>
      </c>
      <c r="B46" s="2">
        <f t="shared" si="0"/>
        <v>0</v>
      </c>
      <c r="C46" s="120">
        <v>0</v>
      </c>
      <c r="D46" s="112">
        <v>0</v>
      </c>
      <c r="E46" s="112">
        <v>0</v>
      </c>
      <c r="F46" s="112">
        <v>0</v>
      </c>
      <c r="G46" s="112">
        <v>0</v>
      </c>
      <c r="H46" s="112">
        <v>0</v>
      </c>
      <c r="I46" s="112">
        <v>0</v>
      </c>
      <c r="J46" s="112">
        <v>0</v>
      </c>
      <c r="K46" s="112">
        <v>0</v>
      </c>
      <c r="L46" s="112">
        <v>0</v>
      </c>
      <c r="M46" s="112">
        <v>0</v>
      </c>
      <c r="N46" s="112">
        <v>0</v>
      </c>
      <c r="O46" s="112">
        <v>0</v>
      </c>
    </row>
    <row r="47" spans="1:17" s="1" customFormat="1">
      <c r="A47" s="1" t="s">
        <v>42</v>
      </c>
      <c r="B47" s="2">
        <f t="shared" si="0"/>
        <v>1</v>
      </c>
      <c r="C47" s="120">
        <v>0</v>
      </c>
      <c r="D47" s="112">
        <v>1</v>
      </c>
      <c r="E47" s="112">
        <v>0</v>
      </c>
      <c r="F47" s="112">
        <v>0</v>
      </c>
      <c r="G47" s="112">
        <v>0</v>
      </c>
      <c r="H47" s="112">
        <v>0</v>
      </c>
      <c r="I47" s="112">
        <v>0</v>
      </c>
      <c r="J47" s="112">
        <v>0</v>
      </c>
      <c r="K47" s="112">
        <v>0</v>
      </c>
      <c r="L47" s="112">
        <v>0</v>
      </c>
      <c r="M47" s="112">
        <v>0</v>
      </c>
      <c r="N47" s="112">
        <v>0</v>
      </c>
      <c r="O47" s="112">
        <v>0</v>
      </c>
    </row>
    <row r="48" spans="1:17" s="1" customFormat="1">
      <c r="A48" s="1" t="s">
        <v>62</v>
      </c>
      <c r="B48" s="2">
        <f t="shared" si="0"/>
        <v>0</v>
      </c>
      <c r="C48" s="120">
        <v>0</v>
      </c>
      <c r="D48" s="112">
        <v>0</v>
      </c>
      <c r="E48" s="112">
        <v>0</v>
      </c>
      <c r="F48" s="112">
        <v>0</v>
      </c>
      <c r="G48" s="112">
        <v>0</v>
      </c>
      <c r="H48" s="112">
        <v>0</v>
      </c>
      <c r="I48" s="112">
        <v>0</v>
      </c>
      <c r="J48" s="112">
        <v>0</v>
      </c>
      <c r="K48" s="112">
        <v>0</v>
      </c>
      <c r="L48" s="112">
        <v>0</v>
      </c>
      <c r="M48" s="112">
        <v>0</v>
      </c>
      <c r="N48" s="112">
        <v>0</v>
      </c>
      <c r="O48" s="112">
        <v>0</v>
      </c>
    </row>
    <row r="49" spans="1:17" s="1" customFormat="1">
      <c r="A49" s="1" t="s">
        <v>65</v>
      </c>
      <c r="B49" s="2">
        <f t="shared" si="0"/>
        <v>1</v>
      </c>
      <c r="C49" s="120">
        <v>1</v>
      </c>
      <c r="D49" s="112">
        <v>0</v>
      </c>
      <c r="E49" s="112">
        <v>0</v>
      </c>
      <c r="F49" s="112">
        <v>0</v>
      </c>
      <c r="G49" s="112">
        <v>0</v>
      </c>
      <c r="H49" s="112">
        <v>0</v>
      </c>
      <c r="I49" s="112">
        <v>0</v>
      </c>
      <c r="J49" s="112">
        <v>0</v>
      </c>
      <c r="K49" s="112">
        <v>0</v>
      </c>
      <c r="L49" s="112">
        <v>0</v>
      </c>
      <c r="M49" s="112">
        <v>0</v>
      </c>
      <c r="N49" s="112">
        <v>0</v>
      </c>
      <c r="O49" s="112">
        <v>0</v>
      </c>
    </row>
    <row r="50" spans="1:17" s="1" customFormat="1">
      <c r="A50" s="1" t="s">
        <v>11</v>
      </c>
      <c r="B50" s="2">
        <f t="shared" si="0"/>
        <v>5</v>
      </c>
      <c r="C50" s="120">
        <v>4</v>
      </c>
      <c r="D50" s="112">
        <v>1</v>
      </c>
      <c r="E50" s="112">
        <v>0</v>
      </c>
      <c r="F50" s="112">
        <v>0</v>
      </c>
      <c r="G50" s="112">
        <v>0</v>
      </c>
      <c r="H50" s="112">
        <v>0</v>
      </c>
      <c r="I50" s="112">
        <v>0</v>
      </c>
      <c r="J50" s="112">
        <v>0</v>
      </c>
      <c r="K50" s="112">
        <v>0</v>
      </c>
      <c r="L50" s="112">
        <v>0</v>
      </c>
      <c r="M50" s="112">
        <v>0</v>
      </c>
      <c r="N50" s="112">
        <v>0</v>
      </c>
      <c r="O50" s="112">
        <v>0</v>
      </c>
    </row>
    <row r="51" spans="1:17">
      <c r="A51" s="1" t="s">
        <v>2</v>
      </c>
      <c r="B51" s="2">
        <f t="shared" si="0"/>
        <v>0</v>
      </c>
      <c r="C51" s="120">
        <v>0</v>
      </c>
      <c r="D51" s="112">
        <v>0</v>
      </c>
      <c r="E51" s="112">
        <v>0</v>
      </c>
      <c r="F51" s="112">
        <v>0</v>
      </c>
      <c r="G51" s="112">
        <v>0</v>
      </c>
      <c r="H51" s="112">
        <v>0</v>
      </c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</row>
    <row r="52" spans="1:17" s="1" customFormat="1">
      <c r="A52" s="1" t="s">
        <v>17</v>
      </c>
      <c r="B52" s="2">
        <f t="shared" si="0"/>
        <v>34</v>
      </c>
      <c r="C52" s="120">
        <v>9</v>
      </c>
      <c r="D52" s="112">
        <v>25</v>
      </c>
      <c r="E52" s="112">
        <v>0</v>
      </c>
      <c r="F52" s="112">
        <v>0</v>
      </c>
      <c r="G52" s="112">
        <v>0</v>
      </c>
      <c r="H52" s="112">
        <v>0</v>
      </c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Q52"/>
    </row>
    <row r="53" spans="1:17">
      <c r="A53" s="1" t="s">
        <v>48</v>
      </c>
      <c r="B53" s="2">
        <f t="shared" si="0"/>
        <v>10</v>
      </c>
      <c r="C53" s="120">
        <v>6</v>
      </c>
      <c r="D53" s="112">
        <v>4</v>
      </c>
      <c r="E53" s="112">
        <v>0</v>
      </c>
      <c r="F53" s="112">
        <v>0</v>
      </c>
      <c r="G53" s="112">
        <v>0</v>
      </c>
      <c r="H53" s="112">
        <v>0</v>
      </c>
      <c r="I53" s="112">
        <v>0</v>
      </c>
      <c r="J53" s="112">
        <v>0</v>
      </c>
      <c r="K53" s="112">
        <v>0</v>
      </c>
      <c r="L53" s="112">
        <v>0</v>
      </c>
      <c r="M53" s="112">
        <v>0</v>
      </c>
      <c r="N53" s="112">
        <v>0</v>
      </c>
      <c r="O53" s="112">
        <v>0</v>
      </c>
      <c r="Q53" s="1"/>
    </row>
    <row r="54" spans="1:17" s="1" customFormat="1">
      <c r="A54" s="1" t="s">
        <v>49</v>
      </c>
      <c r="B54" s="2">
        <f t="shared" si="0"/>
        <v>2</v>
      </c>
      <c r="C54" s="120">
        <v>0</v>
      </c>
      <c r="D54" s="112">
        <v>2</v>
      </c>
      <c r="E54" s="112">
        <v>0</v>
      </c>
      <c r="F54" s="112">
        <v>0</v>
      </c>
      <c r="G54" s="112">
        <v>0</v>
      </c>
      <c r="H54" s="112">
        <v>0</v>
      </c>
      <c r="I54" s="112">
        <v>0</v>
      </c>
      <c r="J54" s="112">
        <v>0</v>
      </c>
      <c r="K54" s="112">
        <v>0</v>
      </c>
      <c r="L54" s="112">
        <v>0</v>
      </c>
      <c r="M54" s="112">
        <v>0</v>
      </c>
      <c r="N54" s="112">
        <v>0</v>
      </c>
      <c r="O54" s="112">
        <v>0</v>
      </c>
    </row>
    <row r="55" spans="1:17" s="1" customFormat="1">
      <c r="A55" s="1" t="s">
        <v>73</v>
      </c>
      <c r="B55" s="2">
        <f t="shared" si="0"/>
        <v>0</v>
      </c>
      <c r="C55" s="120">
        <v>0</v>
      </c>
      <c r="D55" s="112">
        <v>0</v>
      </c>
      <c r="E55" s="112">
        <v>0</v>
      </c>
      <c r="F55" s="112">
        <v>0</v>
      </c>
      <c r="G55" s="112">
        <v>0</v>
      </c>
      <c r="H55" s="112">
        <v>0</v>
      </c>
      <c r="I55" s="112">
        <v>0</v>
      </c>
      <c r="J55" s="112">
        <v>0</v>
      </c>
      <c r="K55" s="112">
        <v>0</v>
      </c>
      <c r="L55" s="112">
        <v>0</v>
      </c>
      <c r="M55" s="112">
        <v>0</v>
      </c>
      <c r="N55" s="112">
        <v>0</v>
      </c>
      <c r="O55" s="112">
        <v>0</v>
      </c>
    </row>
    <row r="56" spans="1:17">
      <c r="A56" s="1" t="s">
        <v>41</v>
      </c>
      <c r="B56" s="2">
        <f t="shared" si="0"/>
        <v>36</v>
      </c>
      <c r="C56" s="120">
        <v>18</v>
      </c>
      <c r="D56" s="112">
        <v>18</v>
      </c>
      <c r="E56" s="112">
        <v>0</v>
      </c>
      <c r="F56" s="112">
        <v>0</v>
      </c>
      <c r="G56" s="112">
        <v>0</v>
      </c>
      <c r="H56" s="112">
        <v>0</v>
      </c>
      <c r="I56" s="112">
        <v>0</v>
      </c>
      <c r="J56" s="112">
        <v>0</v>
      </c>
      <c r="K56" s="112">
        <v>0</v>
      </c>
      <c r="L56" s="112">
        <v>0</v>
      </c>
      <c r="M56" s="112">
        <v>0</v>
      </c>
      <c r="N56" s="112">
        <v>0</v>
      </c>
      <c r="O56" s="112">
        <v>0</v>
      </c>
      <c r="Q56" s="1"/>
    </row>
    <row r="57" spans="1:17" s="1" customFormat="1">
      <c r="A57" s="1" t="s">
        <v>20</v>
      </c>
      <c r="B57" s="2">
        <f t="shared" si="0"/>
        <v>22</v>
      </c>
      <c r="C57" s="120">
        <v>4</v>
      </c>
      <c r="D57" s="112">
        <v>18</v>
      </c>
      <c r="E57" s="112">
        <v>0</v>
      </c>
      <c r="F57" s="112">
        <v>0</v>
      </c>
      <c r="G57" s="112">
        <v>0</v>
      </c>
      <c r="H57" s="112">
        <v>0</v>
      </c>
      <c r="I57" s="112">
        <v>0</v>
      </c>
      <c r="J57" s="112">
        <v>0</v>
      </c>
      <c r="K57" s="112">
        <v>0</v>
      </c>
      <c r="L57" s="112">
        <v>0</v>
      </c>
      <c r="M57" s="112">
        <v>0</v>
      </c>
      <c r="N57" s="112">
        <v>0</v>
      </c>
      <c r="O57" s="112">
        <v>0</v>
      </c>
      <c r="Q57"/>
    </row>
    <row r="58" spans="1:17" s="1" customFormat="1">
      <c r="A58" s="1" t="s">
        <v>38</v>
      </c>
      <c r="B58" s="2">
        <f t="shared" si="0"/>
        <v>0</v>
      </c>
      <c r="C58" s="120">
        <v>0</v>
      </c>
      <c r="D58" s="112">
        <v>0</v>
      </c>
      <c r="E58" s="112">
        <v>0</v>
      </c>
      <c r="F58" s="112">
        <v>0</v>
      </c>
      <c r="G58" s="112">
        <v>0</v>
      </c>
      <c r="H58" s="112">
        <v>0</v>
      </c>
      <c r="I58" s="112">
        <v>0</v>
      </c>
      <c r="J58" s="112">
        <v>0</v>
      </c>
      <c r="K58" s="112">
        <v>0</v>
      </c>
      <c r="L58" s="112">
        <v>0</v>
      </c>
      <c r="M58" s="112">
        <v>0</v>
      </c>
      <c r="N58" s="112">
        <v>0</v>
      </c>
      <c r="O58" s="112">
        <v>0</v>
      </c>
    </row>
    <row r="59" spans="1:17" s="1" customFormat="1">
      <c r="A59" s="1" t="s">
        <v>19</v>
      </c>
      <c r="B59" s="2">
        <f t="shared" si="0"/>
        <v>0</v>
      </c>
      <c r="C59" s="120">
        <v>0</v>
      </c>
      <c r="D59" s="112">
        <v>0</v>
      </c>
      <c r="E59" s="112">
        <v>0</v>
      </c>
      <c r="F59" s="112">
        <v>0</v>
      </c>
      <c r="G59" s="112">
        <v>0</v>
      </c>
      <c r="H59" s="112">
        <v>0</v>
      </c>
      <c r="I59" s="112">
        <v>0</v>
      </c>
      <c r="J59" s="112">
        <v>0</v>
      </c>
      <c r="K59" s="112">
        <v>0</v>
      </c>
      <c r="L59" s="112">
        <v>0</v>
      </c>
      <c r="M59" s="112">
        <v>0</v>
      </c>
      <c r="N59" s="112">
        <v>0</v>
      </c>
      <c r="O59" s="112">
        <v>0</v>
      </c>
      <c r="Q59"/>
    </row>
    <row r="60" spans="1:17">
      <c r="A60" s="1" t="s">
        <v>64</v>
      </c>
      <c r="B60" s="2">
        <f t="shared" si="0"/>
        <v>0</v>
      </c>
      <c r="C60" s="120">
        <v>0</v>
      </c>
      <c r="D60" s="112">
        <v>0</v>
      </c>
      <c r="E60" s="112">
        <v>0</v>
      </c>
      <c r="F60" s="112">
        <v>0</v>
      </c>
      <c r="G60" s="112">
        <v>0</v>
      </c>
      <c r="H60" s="112">
        <v>0</v>
      </c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</row>
    <row r="61" spans="1:17" s="1" customFormat="1">
      <c r="A61" s="1" t="s">
        <v>59</v>
      </c>
      <c r="B61" s="2">
        <f t="shared" si="0"/>
        <v>0</v>
      </c>
      <c r="C61" s="120">
        <v>0</v>
      </c>
      <c r="D61" s="112">
        <v>0</v>
      </c>
      <c r="E61" s="112">
        <v>0</v>
      </c>
      <c r="F61" s="112">
        <v>0</v>
      </c>
      <c r="G61" s="112">
        <v>0</v>
      </c>
      <c r="H61" s="112">
        <v>0</v>
      </c>
      <c r="I61" s="112">
        <v>0</v>
      </c>
      <c r="J61" s="112">
        <v>0</v>
      </c>
      <c r="K61" s="112">
        <v>0</v>
      </c>
      <c r="L61" s="112">
        <v>0</v>
      </c>
      <c r="M61" s="112">
        <v>0</v>
      </c>
      <c r="N61" s="112">
        <v>0</v>
      </c>
      <c r="O61" s="112">
        <v>0</v>
      </c>
      <c r="Q61"/>
    </row>
    <row r="62" spans="1:17" s="1" customFormat="1">
      <c r="A62" s="1" t="s">
        <v>78</v>
      </c>
      <c r="B62" s="2">
        <f t="shared" si="0"/>
        <v>0</v>
      </c>
      <c r="C62" s="120">
        <v>0</v>
      </c>
      <c r="D62" s="112">
        <v>0</v>
      </c>
      <c r="E62" s="112">
        <v>0</v>
      </c>
      <c r="F62" s="112">
        <v>0</v>
      </c>
      <c r="G62" s="112">
        <v>0</v>
      </c>
      <c r="H62" s="112">
        <v>0</v>
      </c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</row>
    <row r="63" spans="1:17">
      <c r="A63" s="1" t="s">
        <v>50</v>
      </c>
      <c r="B63" s="2">
        <f t="shared" ref="B38:B64" si="1">SUM(C63:O63)</f>
        <v>5</v>
      </c>
      <c r="C63" s="120">
        <v>4</v>
      </c>
      <c r="D63" s="112">
        <v>1</v>
      </c>
      <c r="E63" s="112">
        <v>0</v>
      </c>
      <c r="F63" s="112">
        <v>0</v>
      </c>
      <c r="G63" s="112">
        <v>0</v>
      </c>
      <c r="H63" s="112">
        <v>0</v>
      </c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</row>
    <row r="64" spans="1:17">
      <c r="A64" s="1" t="s">
        <v>18</v>
      </c>
      <c r="B64" s="2">
        <f t="shared" si="1"/>
        <v>1</v>
      </c>
      <c r="C64" s="120">
        <v>0</v>
      </c>
      <c r="D64" s="112">
        <v>1</v>
      </c>
      <c r="E64" s="112">
        <v>0</v>
      </c>
      <c r="F64" s="112">
        <v>0</v>
      </c>
      <c r="G64" s="112">
        <v>0</v>
      </c>
      <c r="H64" s="112">
        <v>0</v>
      </c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</row>
  </sheetData>
  <sortState ref="A3:O59">
    <sortCondition descending="1" ref="A3:A5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A2" sqref="A2"/>
    </sheetView>
  </sheetViews>
  <sheetFormatPr baseColWidth="10" defaultRowHeight="15"/>
  <cols>
    <col min="3" max="3" width="13.42578125" customWidth="1"/>
  </cols>
  <sheetData>
    <row r="1" spans="1:8">
      <c r="A1" s="176" t="s">
        <v>34</v>
      </c>
      <c r="B1" s="176"/>
      <c r="C1" s="176" t="s">
        <v>35</v>
      </c>
      <c r="D1" s="176"/>
      <c r="E1" s="176" t="s">
        <v>36</v>
      </c>
      <c r="F1" s="176"/>
      <c r="G1" s="176" t="s">
        <v>37</v>
      </c>
      <c r="H1" s="176"/>
    </row>
    <row r="2" spans="1:8">
      <c r="A2" s="1"/>
      <c r="B2">
        <v>25</v>
      </c>
      <c r="C2" s="1"/>
      <c r="D2" s="1">
        <v>25</v>
      </c>
      <c r="E2" s="1"/>
      <c r="F2" s="1">
        <v>25</v>
      </c>
      <c r="G2" s="1"/>
      <c r="H2" s="1">
        <v>25</v>
      </c>
    </row>
    <row r="3" spans="1:8">
      <c r="A3" s="1"/>
      <c r="B3">
        <v>18</v>
      </c>
      <c r="C3" s="1"/>
      <c r="D3" s="1">
        <v>18</v>
      </c>
      <c r="E3" s="1"/>
      <c r="F3" s="1">
        <v>18</v>
      </c>
      <c r="G3" s="1"/>
      <c r="H3" s="1">
        <v>18</v>
      </c>
    </row>
    <row r="4" spans="1:8">
      <c r="A4" s="1"/>
      <c r="B4">
        <v>13</v>
      </c>
      <c r="C4" s="1"/>
      <c r="D4" s="1">
        <v>13</v>
      </c>
      <c r="E4" s="1"/>
      <c r="F4" s="1">
        <v>13</v>
      </c>
      <c r="G4" s="1"/>
      <c r="H4" s="1">
        <v>13</v>
      </c>
    </row>
    <row r="5" spans="1:8">
      <c r="A5" s="1"/>
      <c r="B5">
        <v>9</v>
      </c>
      <c r="C5" s="1"/>
      <c r="D5" s="1">
        <v>9</v>
      </c>
      <c r="E5" s="1"/>
      <c r="F5" s="1">
        <v>9</v>
      </c>
      <c r="G5" s="1"/>
      <c r="H5" s="1">
        <v>9</v>
      </c>
    </row>
    <row r="6" spans="1:8">
      <c r="A6" s="1"/>
      <c r="B6">
        <v>6</v>
      </c>
      <c r="C6" s="1"/>
      <c r="D6" s="1">
        <v>6</v>
      </c>
      <c r="E6" s="1"/>
      <c r="F6" s="1">
        <v>6</v>
      </c>
      <c r="G6" s="1"/>
      <c r="H6" s="1">
        <v>6</v>
      </c>
    </row>
    <row r="7" spans="1:8">
      <c r="A7" s="1"/>
      <c r="B7">
        <v>4</v>
      </c>
      <c r="C7" s="1"/>
      <c r="D7" s="1">
        <v>4</v>
      </c>
      <c r="E7" s="1"/>
      <c r="F7" s="1">
        <v>4</v>
      </c>
      <c r="G7" s="1"/>
      <c r="H7" s="1">
        <v>4</v>
      </c>
    </row>
    <row r="8" spans="1:8">
      <c r="A8" s="1"/>
      <c r="B8">
        <v>2</v>
      </c>
      <c r="C8" s="1"/>
      <c r="D8" s="1">
        <v>2</v>
      </c>
      <c r="E8" s="1"/>
      <c r="F8" s="1">
        <v>2</v>
      </c>
      <c r="G8" s="1"/>
      <c r="H8" s="1">
        <v>2</v>
      </c>
    </row>
    <row r="9" spans="1:8">
      <c r="A9" s="1"/>
      <c r="B9">
        <v>1</v>
      </c>
      <c r="C9" s="1"/>
      <c r="D9" s="1">
        <v>1</v>
      </c>
      <c r="E9" s="1"/>
      <c r="F9" s="1">
        <v>1</v>
      </c>
      <c r="G9" s="1"/>
      <c r="H9" s="1">
        <v>1</v>
      </c>
    </row>
    <row r="10" spans="1:8">
      <c r="A10" s="1"/>
      <c r="B10">
        <v>1</v>
      </c>
      <c r="C10" s="1"/>
      <c r="D10" s="1">
        <v>1</v>
      </c>
      <c r="E10" s="1"/>
      <c r="F10" s="1">
        <v>1</v>
      </c>
      <c r="G10" s="1"/>
      <c r="H10" s="1">
        <v>1</v>
      </c>
    </row>
    <row r="11" spans="1:8">
      <c r="B11">
        <v>1</v>
      </c>
      <c r="C11" s="1"/>
      <c r="D11" s="1">
        <v>1</v>
      </c>
      <c r="E11" s="1"/>
      <c r="F11" s="1">
        <v>1</v>
      </c>
      <c r="G11" s="1"/>
      <c r="H11" s="1">
        <v>1</v>
      </c>
    </row>
  </sheetData>
  <mergeCells count="4">
    <mergeCell ref="A1:B1"/>
    <mergeCell ref="C1:D1"/>
    <mergeCell ref="E1:F1"/>
    <mergeCell ref="G1:H1"/>
  </mergeCells>
  <dataValidations count="1">
    <dataValidation type="list" allowBlank="1" showInputMessage="1" showErrorMessage="1" sqref="A2:A11 C2:C11 E2:E11 G2:G11">
      <formula1>'Tournoi jeudi'!$A$3:$A$64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Classement</vt:lpstr>
      <vt:lpstr>Tournoi jeudi</vt:lpstr>
      <vt:lpstr>18 Avril</vt:lpstr>
      <vt:lpstr>'Tournoi jeudi'!Pseudo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LPAContamine</cp:lastModifiedBy>
  <cp:lastPrinted>2010-12-07T13:27:03Z</cp:lastPrinted>
  <dcterms:created xsi:type="dcterms:W3CDTF">2010-10-13T15:49:45Z</dcterms:created>
  <dcterms:modified xsi:type="dcterms:W3CDTF">2013-04-22T11:47:09Z</dcterms:modified>
</cp:coreProperties>
</file>