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TB" sheetId="4" r:id="rId1"/>
    <sheet name="Param" sheetId="2" r:id="rId2"/>
  </sheets>
  <definedNames>
    <definedName name="CACL">Param!$B:$B</definedName>
    <definedName name="CAFR">Param!$A:$A</definedName>
    <definedName name="CAGLOBAL">Param!$C:$C</definedName>
    <definedName name="CALIVRE">Param!$D:$D</definedName>
    <definedName name="CAMOIS">Param!$I:$I</definedName>
    <definedName name="CAPRODUIT">Param!#REF!</definedName>
    <definedName name="cola">Param!$A:$A</definedName>
    <definedName name="colb">Param!$B:$B</definedName>
    <definedName name="colc">Param!$C:$C</definedName>
    <definedName name="cold">Param!$D:$D</definedName>
    <definedName name="cole">Param!#REF!</definedName>
    <definedName name="image">Param!$P:$P</definedName>
    <definedName name="QTEDTCL">Param!$G:$G</definedName>
    <definedName name="QTEFR">Param!$E:$E</definedName>
    <definedName name="QTEGAL">Param!$H:$H</definedName>
    <definedName name="QTEOTCL">Param!$F:$F</definedName>
    <definedName name="SANSACC">Param!$L:$L</definedName>
    <definedName name="TAUXQUAL">Param!$J:$J</definedName>
    <definedName name="TAUXSERVICE">Param!$K:$K</definedName>
  </definedNames>
  <calcPr calcId="145621"/>
</workbook>
</file>

<file path=xl/calcChain.xml><?xml version="1.0" encoding="utf-8"?>
<calcChain xmlns="http://schemas.openxmlformats.org/spreadsheetml/2006/main">
  <c r="P18" i="4" l="1"/>
  <c r="A14" i="4"/>
  <c r="G29" i="4"/>
  <c r="I4" i="2"/>
  <c r="T23" i="4" s="1"/>
  <c r="I3" i="2"/>
  <c r="H2" i="2"/>
  <c r="H3" i="2" s="1"/>
  <c r="H4" i="2" s="1"/>
  <c r="G2" i="2"/>
  <c r="G3" i="2" s="1"/>
  <c r="G4" i="2" s="1"/>
  <c r="F2" i="2"/>
  <c r="R14" i="4" s="1"/>
  <c r="E2" i="2"/>
  <c r="P14" i="4" s="1"/>
  <c r="D2" i="2"/>
  <c r="D3" i="2" s="1"/>
  <c r="D4" i="2" s="1"/>
  <c r="J4" i="2"/>
  <c r="G23" i="4" s="1"/>
  <c r="L4" i="2"/>
  <c r="B2" i="2"/>
  <c r="B3" i="2" s="1"/>
  <c r="B4" i="2" s="1"/>
  <c r="A2" i="2"/>
  <c r="I14" i="4" s="1"/>
  <c r="V14" i="4" l="1"/>
  <c r="F3" i="2"/>
  <c r="F4" i="2" s="1"/>
  <c r="T14" i="4"/>
  <c r="C14" i="4"/>
  <c r="E3" i="2"/>
  <c r="E4" i="2" s="1"/>
  <c r="A3" i="2"/>
  <c r="A4" i="2" s="1"/>
  <c r="E12" i="4" l="1"/>
  <c r="E11" i="4"/>
  <c r="C2" i="2" s="1"/>
  <c r="C3" i="2" s="1"/>
  <c r="C4" i="2" s="1"/>
  <c r="E14" i="4" l="1"/>
</calcChain>
</file>

<file path=xl/sharedStrings.xml><?xml version="1.0" encoding="utf-8"?>
<sst xmlns="http://schemas.openxmlformats.org/spreadsheetml/2006/main" count="47" uniqueCount="43">
  <si>
    <t>TABLEAU DE BORD ATELIER</t>
  </si>
  <si>
    <t>CA Frappe</t>
  </si>
  <si>
    <t>CA Coulissant</t>
  </si>
  <si>
    <t>CA global</t>
  </si>
  <si>
    <t>Quantité produite</t>
  </si>
  <si>
    <t>Frappe</t>
  </si>
  <si>
    <t>Taux de service</t>
  </si>
  <si>
    <t>Ouvrant CL</t>
  </si>
  <si>
    <t>Dormant CL</t>
  </si>
  <si>
    <t>Chiffre d'affaire (CA) produit en €</t>
  </si>
  <si>
    <t>Galandage + reno process</t>
  </si>
  <si>
    <t>Objectif: &lt; 5%</t>
  </si>
  <si>
    <t>Nb de SAV/nb de commandes livrées</t>
  </si>
  <si>
    <t xml:space="preserve">Taux qualité    </t>
  </si>
  <si>
    <t>Objectif: &gt; 97%</t>
  </si>
  <si>
    <t>Nb de décalées/nb de commandes livrées</t>
  </si>
  <si>
    <t>Précédent record</t>
  </si>
  <si>
    <t>Nombre de jours sans accident:</t>
  </si>
  <si>
    <t>Commentaires :</t>
  </si>
  <si>
    <t>supérieur ou égal à l' objectif :</t>
  </si>
  <si>
    <t xml:space="preserve">inférieur à l'objectif jusqu'à 10%: </t>
  </si>
  <si>
    <t>Journée du 20/12/2012</t>
  </si>
  <si>
    <t>Chiffre d'affaire produit depuis le début du mois (en  €)</t>
  </si>
  <si>
    <t xml:space="preserve">Objectif:            </t>
  </si>
  <si>
    <t xml:space="preserve">inférieur à l'objectif au-delà de 10%: </t>
  </si>
  <si>
    <t>Objectif (€/j)</t>
  </si>
  <si>
    <t>Objectif : frappes/jour</t>
  </si>
  <si>
    <t>Objectif : ouvrants/jour</t>
  </si>
  <si>
    <t>Objectif : chassis/jour</t>
  </si>
  <si>
    <t>CAFR</t>
  </si>
  <si>
    <t>CACL</t>
  </si>
  <si>
    <t>CAGLOBAL</t>
  </si>
  <si>
    <t>CALIVRE</t>
  </si>
  <si>
    <t>QTFR</t>
  </si>
  <si>
    <t>QTOTCL</t>
  </si>
  <si>
    <t>QTEDTCL</t>
  </si>
  <si>
    <t>QTEGAL</t>
  </si>
  <si>
    <t xml:space="preserve">  </t>
  </si>
  <si>
    <t>Chiffre d'affaire livré     ( en  €)</t>
  </si>
  <si>
    <t>TAUXQUAL</t>
  </si>
  <si>
    <t>TAUXSERVICE</t>
  </si>
  <si>
    <t>JOURSSANSACC</t>
  </si>
  <si>
    <t>CAMOIS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</si>
</sst>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0" xfId="0" applyBorder="1"/>
    <xf numFmtId="0" fontId="0" fillId="0" borderId="9" xfId="0" applyBorder="1"/>
    <xf numFmtId="0" fontId="0" fillId="0" borderId="12" xfId="0" applyBorder="1"/>
    <xf numFmtId="0" fontId="0" fillId="0" borderId="11" xfId="0" applyBorder="1"/>
    <xf numFmtId="0" fontId="1" fillId="0" borderId="6" xfId="0" applyFont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/>
    </xf>
    <xf numFmtId="164" fontId="8" fillId="0" borderId="1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Patrick\Desktop\Patrick\plein%20soleil.bm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jpe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4</xdr:col>
      <xdr:colOff>0</xdr:colOff>
      <xdr:row>0</xdr:row>
      <xdr:rowOff>552450</xdr:rowOff>
    </xdr:to>
    <xdr:pic macro="[0]!Feuil2.InsertionImag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7625"/>
          <a:ext cx="1704975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1588</xdr:colOff>
      <xdr:row>1</xdr:row>
      <xdr:rowOff>53975</xdr:rowOff>
    </xdr:to>
    <xdr:pic>
      <xdr:nvPicPr>
        <xdr:cNvPr id="10" name="Image 9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88" cy="635000"/>
        </a:xfrm>
        <a:prstGeom prst="rect">
          <a:avLst/>
        </a:prstGeom>
      </xdr:spPr>
    </xdr:pic>
    <xdr:clientData/>
  </xdr:twoCellAnchor>
  <xdr:twoCellAnchor editAs="oneCell">
    <xdr:from>
      <xdr:col>4</xdr:col>
      <xdr:colOff>365125</xdr:colOff>
      <xdr:row>4</xdr:row>
      <xdr:rowOff>28573</xdr:rowOff>
    </xdr:from>
    <xdr:to>
      <xdr:col>5</xdr:col>
      <xdr:colOff>241450</xdr:colOff>
      <xdr:row>4</xdr:row>
      <xdr:rowOff>352573</xdr:rowOff>
    </xdr:to>
    <xdr:pic>
      <xdr:nvPicPr>
        <xdr:cNvPr id="23" name="Image 22"/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2022475" y="1304923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14</xdr:col>
      <xdr:colOff>19050</xdr:colOff>
      <xdr:row>4</xdr:row>
      <xdr:rowOff>19050</xdr:rowOff>
    </xdr:from>
    <xdr:to>
      <xdr:col>15</xdr:col>
      <xdr:colOff>69207</xdr:colOff>
      <xdr:row>4</xdr:row>
      <xdr:rowOff>343050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129540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21</xdr:col>
      <xdr:colOff>309562</xdr:colOff>
      <xdr:row>4</xdr:row>
      <xdr:rowOff>47625</xdr:rowOff>
    </xdr:from>
    <xdr:to>
      <xdr:col>22</xdr:col>
      <xdr:colOff>185887</xdr:colOff>
      <xdr:row>4</xdr:row>
      <xdr:rowOff>335625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10625" y="1262063"/>
          <a:ext cx="328763" cy="288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95249</xdr:colOff>
      <xdr:row>1</xdr:row>
      <xdr:rowOff>104774</xdr:rowOff>
    </xdr:from>
    <xdr:to>
      <xdr:col>15</xdr:col>
      <xdr:colOff>563249</xdr:colOff>
      <xdr:row>2</xdr:row>
      <xdr:rowOff>1274</xdr:rowOff>
    </xdr:to>
    <xdr:pic>
      <xdr:nvPicPr>
        <xdr:cNvPr id="3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9424" y="676274"/>
          <a:ext cx="468000" cy="46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95249</xdr:colOff>
      <xdr:row>2</xdr:row>
      <xdr:rowOff>66674</xdr:rowOff>
    </xdr:from>
    <xdr:to>
      <xdr:col>15</xdr:col>
      <xdr:colOff>563249</xdr:colOff>
      <xdr:row>2</xdr:row>
      <xdr:rowOff>534674</xdr:rowOff>
    </xdr:to>
    <xdr:pic>
      <xdr:nvPicPr>
        <xdr:cNvPr id="4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9424" y="1209674"/>
          <a:ext cx="468000" cy="46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3</xdr:row>
      <xdr:rowOff>76200</xdr:rowOff>
    </xdr:from>
    <xdr:to>
      <xdr:col>15</xdr:col>
      <xdr:colOff>561975</xdr:colOff>
      <xdr:row>4</xdr:row>
      <xdr:rowOff>0</xdr:rowOff>
    </xdr:to>
    <xdr:pic>
      <xdr:nvPicPr>
        <xdr:cNvPr id="5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0850" y="1790700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76200</xdr:colOff>
      <xdr:row>0</xdr:row>
      <xdr:rowOff>57151</xdr:rowOff>
    </xdr:from>
    <xdr:to>
      <xdr:col>15</xdr:col>
      <xdr:colOff>544200</xdr:colOff>
      <xdr:row>0</xdr:row>
      <xdr:rowOff>475888</xdr:rowOff>
    </xdr:to>
    <xdr:pic>
      <xdr:nvPicPr>
        <xdr:cNvPr id="6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57151"/>
          <a:ext cx="468000" cy="4187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4"/>
  <sheetViews>
    <sheetView tabSelected="1" zoomScale="80" zoomScaleNormal="80" workbookViewId="0">
      <selection activeCell="R15" sqref="R15"/>
    </sheetView>
  </sheetViews>
  <sheetFormatPr baseColWidth="10" defaultRowHeight="15" x14ac:dyDescent="0.25"/>
  <cols>
    <col min="1" max="1" width="6.7109375" style="1" customWidth="1"/>
    <col min="2" max="2" width="6.85546875" style="1" customWidth="1"/>
    <col min="3" max="3" width="6.7109375" style="1" customWidth="1"/>
    <col min="4" max="4" width="6.140625" style="1" customWidth="1"/>
    <col min="5" max="6" width="6.7109375" style="1" customWidth="1"/>
    <col min="7" max="7" width="7.7109375" style="1" customWidth="1"/>
    <col min="8" max="8" width="6" style="1" customWidth="1"/>
    <col min="9" max="10" width="4.7109375" style="1" customWidth="1"/>
    <col min="11" max="11" width="8.28515625" style="1" customWidth="1"/>
    <col min="12" max="13" width="4.7109375" style="1" customWidth="1"/>
    <col min="14" max="14" width="3.42578125" style="1" customWidth="1"/>
    <col min="15" max="15" width="4.140625" style="1" customWidth="1"/>
    <col min="16" max="16" width="8.140625" style="1" customWidth="1"/>
    <col min="17" max="17" width="6.85546875" customWidth="1"/>
    <col min="18" max="18" width="6.7109375" customWidth="1"/>
    <col min="19" max="19" width="5.42578125" customWidth="1"/>
    <col min="20" max="20" width="6.7109375" customWidth="1"/>
    <col min="21" max="21" width="6" customWidth="1"/>
    <col min="22" max="22" width="6.7109375" customWidth="1"/>
    <col min="23" max="23" width="6.140625" customWidth="1"/>
    <col min="24" max="24" width="16.28515625" customWidth="1"/>
  </cols>
  <sheetData>
    <row r="1" spans="1:24" s="2" customFormat="1" ht="45.75" customHeight="1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1"/>
      <c r="X1" s="16"/>
    </row>
    <row r="2" spans="1:24" s="2" customFormat="1" ht="15" customHeight="1" x14ac:dyDescent="0.25">
      <c r="M2" s="2" t="s">
        <v>37</v>
      </c>
    </row>
    <row r="3" spans="1:24" s="22" customFormat="1" ht="23.25" x14ac:dyDescent="0.25">
      <c r="A3" s="32" t="s">
        <v>21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</row>
    <row r="4" spans="1:24" s="2" customFormat="1" ht="11.25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</row>
    <row r="5" spans="1:24" s="2" customFormat="1" ht="28.5" x14ac:dyDescent="0.25">
      <c r="A5" s="18" t="s">
        <v>19</v>
      </c>
      <c r="B5" s="17"/>
      <c r="C5" s="17"/>
      <c r="D5" s="17"/>
      <c r="E5" s="17"/>
      <c r="F5" s="17"/>
      <c r="G5" s="18"/>
      <c r="H5" s="18" t="s">
        <v>20</v>
      </c>
      <c r="I5" s="17"/>
      <c r="J5" s="17"/>
      <c r="K5" s="17"/>
      <c r="L5" s="17"/>
      <c r="M5" s="17"/>
      <c r="N5" s="17"/>
      <c r="O5" s="18"/>
      <c r="P5" s="17"/>
      <c r="Q5" s="18" t="s">
        <v>24</v>
      </c>
      <c r="R5" s="17"/>
      <c r="S5" s="17"/>
      <c r="T5" s="17"/>
      <c r="U5" s="17"/>
      <c r="V5" s="17"/>
      <c r="W5" s="17"/>
    </row>
    <row r="6" spans="1:24" s="2" customFormat="1" ht="7.5" customHeight="1" x14ac:dyDescent="0.25"/>
    <row r="7" spans="1:24" s="2" customFormat="1" ht="15" customHeight="1" x14ac:dyDescent="0.25">
      <c r="A7" s="35" t="s">
        <v>9</v>
      </c>
      <c r="B7" s="36"/>
      <c r="C7" s="36"/>
      <c r="D7" s="36"/>
      <c r="E7" s="36"/>
      <c r="F7" s="36"/>
      <c r="G7" s="3"/>
      <c r="H7" s="19"/>
      <c r="I7" s="44" t="s">
        <v>38</v>
      </c>
      <c r="J7" s="45"/>
      <c r="K7" s="45"/>
      <c r="L7" s="46"/>
      <c r="M7" s="25"/>
      <c r="N7" s="25"/>
      <c r="P7" s="97" t="s">
        <v>4</v>
      </c>
      <c r="Q7" s="98"/>
      <c r="R7" s="98"/>
      <c r="S7" s="98"/>
      <c r="T7" s="98"/>
      <c r="U7" s="98"/>
      <c r="V7" s="98"/>
      <c r="W7" s="99"/>
    </row>
    <row r="8" spans="1:24" s="2" customFormat="1" ht="15" customHeight="1" x14ac:dyDescent="0.25">
      <c r="A8" s="37"/>
      <c r="B8" s="38"/>
      <c r="C8" s="38"/>
      <c r="D8" s="38"/>
      <c r="E8" s="38"/>
      <c r="F8" s="38"/>
      <c r="G8" s="3"/>
      <c r="H8" s="19"/>
      <c r="I8" s="47"/>
      <c r="J8" s="48"/>
      <c r="K8" s="48"/>
      <c r="L8" s="49"/>
      <c r="M8" s="25"/>
      <c r="N8" s="25"/>
      <c r="P8" s="100"/>
      <c r="Q8" s="101"/>
      <c r="R8" s="101"/>
      <c r="S8" s="101"/>
      <c r="T8" s="101"/>
      <c r="U8" s="101"/>
      <c r="V8" s="101"/>
      <c r="W8" s="102"/>
    </row>
    <row r="9" spans="1:24" s="2" customFormat="1" ht="28.5" customHeight="1" x14ac:dyDescent="0.25">
      <c r="A9" s="39" t="s">
        <v>1</v>
      </c>
      <c r="B9" s="40"/>
      <c r="C9" s="39" t="s">
        <v>2</v>
      </c>
      <c r="D9" s="40"/>
      <c r="E9" s="39" t="s">
        <v>3</v>
      </c>
      <c r="F9" s="40"/>
      <c r="H9" s="19"/>
      <c r="I9" s="50"/>
      <c r="J9" s="51"/>
      <c r="K9" s="51"/>
      <c r="L9" s="52"/>
      <c r="M9" s="25"/>
      <c r="N9" s="25"/>
      <c r="P9" s="41" t="s">
        <v>5</v>
      </c>
      <c r="Q9" s="41"/>
      <c r="R9" s="41" t="s">
        <v>7</v>
      </c>
      <c r="S9" s="41"/>
      <c r="T9" s="41" t="s">
        <v>8</v>
      </c>
      <c r="U9" s="41"/>
      <c r="V9" s="42" t="s">
        <v>10</v>
      </c>
      <c r="W9" s="42"/>
    </row>
    <row r="10" spans="1:24" s="2" customFormat="1" ht="28.5" customHeight="1" x14ac:dyDescent="0.25">
      <c r="A10" s="82" t="s">
        <v>25</v>
      </c>
      <c r="B10" s="82"/>
      <c r="C10" s="82" t="s">
        <v>25</v>
      </c>
      <c r="D10" s="82"/>
      <c r="E10" s="82" t="s">
        <v>25</v>
      </c>
      <c r="F10" s="82"/>
      <c r="H10" s="21"/>
      <c r="I10" s="93" t="s">
        <v>25</v>
      </c>
      <c r="J10" s="94"/>
      <c r="K10" s="94"/>
      <c r="L10" s="95"/>
      <c r="M10" s="90"/>
      <c r="N10" s="90"/>
      <c r="P10" s="85" t="s">
        <v>26</v>
      </c>
      <c r="Q10" s="85"/>
      <c r="R10" s="85" t="s">
        <v>27</v>
      </c>
      <c r="S10" s="85"/>
      <c r="T10" s="85" t="s">
        <v>28</v>
      </c>
      <c r="U10" s="85"/>
      <c r="V10" s="85" t="s">
        <v>28</v>
      </c>
      <c r="W10" s="85"/>
    </row>
    <row r="11" spans="1:24" s="23" customFormat="1" ht="21.75" customHeight="1" x14ac:dyDescent="0.25">
      <c r="A11" s="83">
        <v>30000</v>
      </c>
      <c r="B11" s="84"/>
      <c r="C11" s="83">
        <v>55000</v>
      </c>
      <c r="D11" s="84"/>
      <c r="E11" s="83">
        <f>A11+C11</f>
        <v>85000</v>
      </c>
      <c r="F11" s="84"/>
      <c r="H11" s="24"/>
      <c r="I11" s="86">
        <v>85000</v>
      </c>
      <c r="J11" s="96"/>
      <c r="K11" s="96"/>
      <c r="L11" s="87"/>
      <c r="M11" s="91"/>
      <c r="N11" s="91"/>
      <c r="P11" s="86">
        <v>70</v>
      </c>
      <c r="Q11" s="87"/>
      <c r="R11" s="86">
        <v>200</v>
      </c>
      <c r="S11" s="87"/>
      <c r="T11" s="86">
        <v>65</v>
      </c>
      <c r="U11" s="87"/>
      <c r="V11" s="86">
        <v>25</v>
      </c>
      <c r="W11" s="87"/>
    </row>
    <row r="12" spans="1:24" s="2" customFormat="1" ht="15" customHeight="1" x14ac:dyDescent="0.25">
      <c r="A12" s="28">
        <v>30000</v>
      </c>
      <c r="B12" s="28"/>
      <c r="C12" s="28">
        <v>55000</v>
      </c>
      <c r="D12" s="28"/>
      <c r="E12" s="28">
        <f>A12+C12</f>
        <v>85000</v>
      </c>
      <c r="F12" s="28"/>
      <c r="H12" s="20"/>
      <c r="I12" s="61">
        <v>75000</v>
      </c>
      <c r="J12" s="62"/>
      <c r="K12" s="62"/>
      <c r="L12" s="63"/>
      <c r="M12" s="92"/>
      <c r="N12" s="92"/>
      <c r="P12" s="28">
        <v>80</v>
      </c>
      <c r="Q12" s="28"/>
      <c r="R12" s="28">
        <v>210</v>
      </c>
      <c r="S12" s="28"/>
      <c r="T12" s="28">
        <v>60</v>
      </c>
      <c r="U12" s="28"/>
      <c r="V12" s="28">
        <v>25</v>
      </c>
      <c r="W12" s="28"/>
    </row>
    <row r="13" spans="1:24" s="2" customFormat="1" ht="15" customHeight="1" x14ac:dyDescent="0.25">
      <c r="A13" s="28"/>
      <c r="B13" s="28"/>
      <c r="C13" s="28"/>
      <c r="D13" s="28"/>
      <c r="E13" s="28"/>
      <c r="F13" s="28"/>
      <c r="H13" s="20"/>
      <c r="I13" s="64"/>
      <c r="J13" s="65"/>
      <c r="K13" s="65"/>
      <c r="L13" s="66"/>
      <c r="M13" s="92"/>
      <c r="N13" s="92"/>
      <c r="P13" s="28"/>
      <c r="Q13" s="28"/>
      <c r="R13" s="28"/>
      <c r="S13" s="28"/>
      <c r="T13" s="28"/>
      <c r="U13" s="28"/>
      <c r="V13" s="28"/>
      <c r="W13" s="28"/>
    </row>
    <row r="14" spans="1:24" s="2" customFormat="1" ht="15" customHeight="1" x14ac:dyDescent="0.25">
      <c r="A14" s="88">
        <f>MATCH(A12,CAFR,-1)</f>
        <v>2</v>
      </c>
      <c r="C14" s="88">
        <f>MATCH(C12,CACL,-1)</f>
        <v>2</v>
      </c>
      <c r="E14" s="88">
        <f>(MATCH(E12,CAGLOBAL,-1))</f>
        <v>2</v>
      </c>
      <c r="I14" s="88">
        <f>(MATCH(I12,cola,-1))</f>
        <v>1</v>
      </c>
      <c r="M14" s="88"/>
      <c r="O14" s="88"/>
      <c r="P14" s="88">
        <f>(MATCH(P12,QTEFR,-1))</f>
        <v>1</v>
      </c>
      <c r="Q14" s="88"/>
      <c r="R14" s="88">
        <f>(MATCH(R12,QTEOTCL,-1))</f>
        <v>1</v>
      </c>
      <c r="S14" s="88"/>
      <c r="T14" s="88">
        <f>(MATCH(T12,QTEDTCL,-1))</f>
        <v>2</v>
      </c>
      <c r="V14" s="88">
        <f>(MATCH(V12,QTEGAL,-1))</f>
        <v>2</v>
      </c>
    </row>
    <row r="15" spans="1:24" ht="15" customHeight="1" x14ac:dyDescent="0.25"/>
    <row r="16" spans="1:24" ht="15" customHeight="1" x14ac:dyDescent="0.25"/>
    <row r="17" spans="1:23" ht="15" customHeight="1" x14ac:dyDescent="0.25"/>
    <row r="18" spans="1:23" ht="15" customHeight="1" x14ac:dyDescent="0.25">
      <c r="G18" s="44" t="s">
        <v>22</v>
      </c>
      <c r="H18" s="45"/>
      <c r="I18" s="46"/>
      <c r="J18" s="59" t="s">
        <v>23</v>
      </c>
      <c r="K18" s="60"/>
      <c r="L18" s="103">
        <v>400000</v>
      </c>
      <c r="M18" s="53"/>
      <c r="N18" s="53"/>
      <c r="O18" s="54"/>
      <c r="P18" s="88">
        <f>(MATCH(L18,CAMOIS,-1))</f>
        <v>1</v>
      </c>
    </row>
    <row r="19" spans="1:23" ht="15" customHeight="1" x14ac:dyDescent="0.25">
      <c r="G19" s="47"/>
      <c r="H19" s="48"/>
      <c r="I19" s="49"/>
      <c r="J19" s="106">
        <v>1600000</v>
      </c>
      <c r="K19" s="107"/>
      <c r="L19" s="104"/>
      <c r="M19" s="55"/>
      <c r="N19" s="55"/>
      <c r="O19" s="56"/>
    </row>
    <row r="20" spans="1:23" ht="15" customHeight="1" x14ac:dyDescent="0.25">
      <c r="G20" s="50"/>
      <c r="H20" s="51"/>
      <c r="I20" s="52"/>
      <c r="J20" s="108"/>
      <c r="K20" s="109"/>
      <c r="L20" s="105"/>
      <c r="M20" s="57"/>
      <c r="N20" s="57"/>
      <c r="O20" s="58"/>
    </row>
    <row r="21" spans="1:23" ht="15" customHeight="1" x14ac:dyDescent="0.25"/>
    <row r="22" spans="1:23" ht="15" customHeight="1" x14ac:dyDescent="0.25"/>
    <row r="23" spans="1:23" ht="15" customHeight="1" x14ac:dyDescent="0.25">
      <c r="A23" s="67" t="s">
        <v>13</v>
      </c>
      <c r="B23" s="67"/>
      <c r="C23" s="67"/>
      <c r="D23" s="68">
        <v>0.11</v>
      </c>
      <c r="E23" s="69"/>
      <c r="F23" s="70"/>
      <c r="G23" s="88">
        <f>(MATCH(D23,TAUXQUAL,-1))</f>
        <v>4</v>
      </c>
      <c r="J23" s="81" t="s">
        <v>17</v>
      </c>
      <c r="K23" s="81"/>
      <c r="L23" s="81"/>
      <c r="M23" s="81"/>
      <c r="N23" s="81"/>
      <c r="O23" s="81"/>
      <c r="P23" s="81"/>
      <c r="Q23" s="43">
        <v>110</v>
      </c>
      <c r="R23" s="43"/>
      <c r="S23" s="43"/>
      <c r="T23" s="88">
        <f>(MATCH(Q23,CAMOIS,-1))</f>
        <v>4</v>
      </c>
    </row>
    <row r="24" spans="1:23" ht="5.25" customHeight="1" x14ac:dyDescent="0.25">
      <c r="A24" s="67"/>
      <c r="B24" s="67"/>
      <c r="C24" s="67"/>
      <c r="D24" s="71"/>
      <c r="E24" s="72"/>
      <c r="F24" s="73"/>
      <c r="J24" s="81"/>
      <c r="K24" s="81"/>
      <c r="L24" s="81"/>
      <c r="M24" s="81"/>
      <c r="N24" s="81"/>
      <c r="O24" s="81"/>
      <c r="P24" s="81"/>
      <c r="Q24" s="43"/>
      <c r="R24" s="43"/>
      <c r="S24" s="43"/>
    </row>
    <row r="25" spans="1:23" ht="25.5" customHeight="1" x14ac:dyDescent="0.25">
      <c r="A25" s="77" t="s">
        <v>12</v>
      </c>
      <c r="B25" s="78"/>
      <c r="C25" s="79"/>
      <c r="D25" s="71"/>
      <c r="E25" s="72"/>
      <c r="F25" s="73"/>
      <c r="J25" s="81" t="s">
        <v>16</v>
      </c>
      <c r="K25" s="81"/>
      <c r="L25" s="81"/>
      <c r="M25" s="81"/>
      <c r="N25" s="81"/>
      <c r="O25" s="81"/>
      <c r="P25" s="81"/>
      <c r="Q25" s="43">
        <v>150</v>
      </c>
      <c r="R25" s="43"/>
      <c r="S25" s="43"/>
    </row>
    <row r="26" spans="1:23" x14ac:dyDescent="0.25">
      <c r="A26" s="80" t="s">
        <v>11</v>
      </c>
      <c r="B26" s="80"/>
      <c r="C26" s="80"/>
      <c r="D26" s="74"/>
      <c r="E26" s="75"/>
      <c r="F26" s="76"/>
    </row>
    <row r="27" spans="1:23" x14ac:dyDescent="0.25">
      <c r="J27" s="15" t="s">
        <v>18</v>
      </c>
      <c r="K27" s="4"/>
      <c r="L27" s="4"/>
      <c r="M27" s="4"/>
      <c r="N27" s="4"/>
      <c r="O27" s="4"/>
      <c r="P27" s="4"/>
      <c r="Q27" s="9"/>
      <c r="R27" s="9"/>
      <c r="S27" s="9"/>
      <c r="T27" s="9"/>
      <c r="U27" s="9"/>
      <c r="V27" s="9"/>
      <c r="W27" s="10"/>
    </row>
    <row r="28" spans="1:23" x14ac:dyDescent="0.25">
      <c r="J28" s="7"/>
      <c r="K28" s="8"/>
      <c r="L28" s="8"/>
      <c r="M28" s="8"/>
      <c r="N28" s="8"/>
      <c r="O28" s="8"/>
      <c r="P28" s="8"/>
      <c r="Q28" s="11"/>
      <c r="R28" s="11"/>
      <c r="S28" s="11"/>
      <c r="T28" s="11"/>
      <c r="U28" s="11"/>
      <c r="V28" s="11"/>
      <c r="W28" s="12"/>
    </row>
    <row r="29" spans="1:23" x14ac:dyDescent="0.25">
      <c r="A29" s="67" t="s">
        <v>6</v>
      </c>
      <c r="B29" s="67"/>
      <c r="C29" s="67"/>
      <c r="D29" s="68">
        <v>0.9</v>
      </c>
      <c r="E29" s="69"/>
      <c r="F29" s="70"/>
      <c r="G29" s="88">
        <f>(MATCH(D29,TAUXSERVICE,-1))</f>
        <v>4</v>
      </c>
      <c r="J29" s="7"/>
      <c r="K29" s="8"/>
      <c r="L29" s="8"/>
      <c r="M29" s="8"/>
      <c r="N29" s="8"/>
      <c r="O29" s="8"/>
      <c r="P29" s="8"/>
      <c r="Q29" s="11"/>
      <c r="R29" s="11"/>
      <c r="S29" s="11"/>
      <c r="T29" s="11"/>
      <c r="U29" s="11"/>
      <c r="V29" s="11"/>
      <c r="W29" s="12"/>
    </row>
    <row r="30" spans="1:23" ht="3" customHeight="1" x14ac:dyDescent="0.25">
      <c r="A30" s="67"/>
      <c r="B30" s="67"/>
      <c r="C30" s="67"/>
      <c r="D30" s="71"/>
      <c r="E30" s="72"/>
      <c r="F30" s="73"/>
      <c r="J30" s="7"/>
      <c r="K30" s="8"/>
      <c r="L30" s="8"/>
      <c r="M30" s="8"/>
      <c r="N30" s="8"/>
      <c r="O30" s="8"/>
      <c r="P30" s="8"/>
      <c r="Q30" s="11"/>
      <c r="R30" s="11"/>
      <c r="S30" s="11"/>
      <c r="T30" s="11"/>
      <c r="U30" s="11"/>
      <c r="V30" s="11"/>
      <c r="W30" s="12"/>
    </row>
    <row r="31" spans="1:23" ht="21.75" customHeight="1" x14ac:dyDescent="0.25">
      <c r="A31" s="77" t="s">
        <v>15</v>
      </c>
      <c r="B31" s="78"/>
      <c r="C31" s="79"/>
      <c r="D31" s="71"/>
      <c r="E31" s="72"/>
      <c r="F31" s="73"/>
      <c r="J31" s="7"/>
      <c r="K31" s="8"/>
      <c r="L31" s="8"/>
      <c r="M31" s="8"/>
      <c r="N31" s="8"/>
      <c r="O31" s="8"/>
      <c r="P31" s="8"/>
      <c r="Q31" s="11"/>
      <c r="R31" s="11"/>
      <c r="S31" s="11"/>
      <c r="T31" s="11"/>
      <c r="U31" s="11"/>
      <c r="V31" s="11"/>
      <c r="W31" s="12"/>
    </row>
    <row r="32" spans="1:23" x14ac:dyDescent="0.25">
      <c r="A32" s="80" t="s">
        <v>14</v>
      </c>
      <c r="B32" s="80"/>
      <c r="C32" s="80"/>
      <c r="D32" s="74"/>
      <c r="E32" s="75"/>
      <c r="F32" s="76"/>
      <c r="J32" s="5"/>
      <c r="K32" s="6"/>
      <c r="L32" s="6"/>
      <c r="M32" s="6"/>
      <c r="N32" s="6"/>
      <c r="O32" s="6"/>
      <c r="P32" s="6"/>
      <c r="Q32" s="13"/>
      <c r="R32" s="13"/>
      <c r="S32" s="13"/>
      <c r="T32" s="13"/>
      <c r="U32" s="13"/>
      <c r="V32" s="13"/>
      <c r="W32" s="14"/>
    </row>
    <row r="33" spans="10:23" x14ac:dyDescent="0.25">
      <c r="J33" s="8"/>
      <c r="K33" s="8"/>
      <c r="L33" s="8"/>
      <c r="M33" s="8"/>
      <c r="N33" s="8"/>
      <c r="O33" s="8"/>
      <c r="P33" s="8"/>
      <c r="Q33" s="11"/>
      <c r="R33" s="11"/>
      <c r="S33" s="11"/>
      <c r="T33" s="11"/>
      <c r="U33" s="11"/>
      <c r="V33" s="11"/>
      <c r="W33" s="11"/>
    </row>
    <row r="34" spans="10:23" x14ac:dyDescent="0.25">
      <c r="J34" s="8"/>
      <c r="K34" s="8"/>
      <c r="L34" s="8"/>
      <c r="M34" s="8"/>
      <c r="N34" s="8"/>
      <c r="O34" s="8"/>
      <c r="P34" s="8"/>
      <c r="Q34" s="11"/>
      <c r="R34" s="11"/>
      <c r="S34" s="11"/>
      <c r="T34" s="11"/>
      <c r="U34" s="11"/>
      <c r="V34" s="11"/>
      <c r="W34" s="11"/>
    </row>
  </sheetData>
  <mergeCells count="52">
    <mergeCell ref="G18:I20"/>
    <mergeCell ref="J18:K18"/>
    <mergeCell ref="J19:K20"/>
    <mergeCell ref="L18:O20"/>
    <mergeCell ref="I7:L9"/>
    <mergeCell ref="I10:L10"/>
    <mergeCell ref="I11:L11"/>
    <mergeCell ref="I12:L13"/>
    <mergeCell ref="P10:Q10"/>
    <mergeCell ref="R10:S10"/>
    <mergeCell ref="T10:U10"/>
    <mergeCell ref="V10:W10"/>
    <mergeCell ref="P11:Q11"/>
    <mergeCell ref="R11:S11"/>
    <mergeCell ref="T11:U11"/>
    <mergeCell ref="V11:W11"/>
    <mergeCell ref="C10:D10"/>
    <mergeCell ref="A10:B10"/>
    <mergeCell ref="A11:B11"/>
    <mergeCell ref="E10:F10"/>
    <mergeCell ref="C11:D11"/>
    <mergeCell ref="E11:F11"/>
    <mergeCell ref="A29:C30"/>
    <mergeCell ref="D29:F32"/>
    <mergeCell ref="A31:C31"/>
    <mergeCell ref="A32:C32"/>
    <mergeCell ref="J23:P24"/>
    <mergeCell ref="J25:P25"/>
    <mergeCell ref="A23:C24"/>
    <mergeCell ref="A25:C25"/>
    <mergeCell ref="A26:C26"/>
    <mergeCell ref="D23:F26"/>
    <mergeCell ref="Q23:S24"/>
    <mergeCell ref="Q25:S25"/>
    <mergeCell ref="T12:U13"/>
    <mergeCell ref="V12:W13"/>
    <mergeCell ref="A12:B13"/>
    <mergeCell ref="C12:D13"/>
    <mergeCell ref="E12:F13"/>
    <mergeCell ref="P12:Q13"/>
    <mergeCell ref="R12:S13"/>
    <mergeCell ref="A1:W1"/>
    <mergeCell ref="A3:W3"/>
    <mergeCell ref="A7:F8"/>
    <mergeCell ref="A9:B9"/>
    <mergeCell ref="C9:D9"/>
    <mergeCell ref="E9:F9"/>
    <mergeCell ref="R9:S9"/>
    <mergeCell ref="P9:Q9"/>
    <mergeCell ref="P7:W8"/>
    <mergeCell ref="T9:U9"/>
    <mergeCell ref="V9:W9"/>
  </mergeCells>
  <printOptions horizontalCentered="1"/>
  <pageMargins left="3.937007874015748E-2" right="3.937007874015748E-2" top="0.35433070866141736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5"/>
  <sheetViews>
    <sheetView workbookViewId="0">
      <selection activeCell="I5" sqref="I5"/>
    </sheetView>
  </sheetViews>
  <sheetFormatPr baseColWidth="10" defaultRowHeight="15" x14ac:dyDescent="0.25"/>
  <cols>
    <col min="1" max="1" width="9.5703125" bestFit="1" customWidth="1"/>
    <col min="2" max="2" width="11.7109375" customWidth="1"/>
    <col min="11" max="11" width="12.85546875" bestFit="1" customWidth="1"/>
    <col min="12" max="12" width="14.85546875" bestFit="1" customWidth="1"/>
  </cols>
  <sheetData>
    <row r="1" spans="1:16" ht="45" customHeight="1" x14ac:dyDescent="0.25">
      <c r="A1" s="89">
        <v>500000</v>
      </c>
      <c r="B1" s="89">
        <v>500000</v>
      </c>
      <c r="C1" s="89">
        <v>500000</v>
      </c>
      <c r="D1" s="89">
        <v>200000</v>
      </c>
      <c r="E1" s="89">
        <v>200</v>
      </c>
      <c r="F1" s="89">
        <v>500</v>
      </c>
      <c r="G1" s="89">
        <v>500</v>
      </c>
      <c r="H1" s="89">
        <v>500</v>
      </c>
      <c r="I1" s="89">
        <v>2000000</v>
      </c>
      <c r="J1" s="89">
        <v>500</v>
      </c>
      <c r="K1" s="110">
        <v>1</v>
      </c>
      <c r="L1" s="89">
        <v>500</v>
      </c>
      <c r="O1">
        <v>1</v>
      </c>
    </row>
    <row r="2" spans="1:16" ht="45" customHeight="1" x14ac:dyDescent="0.25">
      <c r="A2" s="89">
        <f>TB!A11:B11</f>
        <v>30000</v>
      </c>
      <c r="B2" s="89">
        <f>TB!C11</f>
        <v>55000</v>
      </c>
      <c r="C2" s="89">
        <f>TB!E11</f>
        <v>85000</v>
      </c>
      <c r="D2" s="89">
        <f>TB!I11</f>
        <v>85000</v>
      </c>
      <c r="E2" s="89">
        <f>TB!P11</f>
        <v>70</v>
      </c>
      <c r="F2" s="89">
        <f>TB!R11</f>
        <v>200</v>
      </c>
      <c r="G2" s="89">
        <f>TB!T11</f>
        <v>65</v>
      </c>
      <c r="H2" s="89">
        <f>TB!V11</f>
        <v>25</v>
      </c>
      <c r="I2" s="89">
        <v>170000</v>
      </c>
      <c r="J2" s="89">
        <v>5</v>
      </c>
      <c r="K2" s="110">
        <v>0.98</v>
      </c>
      <c r="L2" s="89">
        <v>0</v>
      </c>
      <c r="O2">
        <v>2</v>
      </c>
    </row>
    <row r="3" spans="1:16" ht="45" customHeight="1" x14ac:dyDescent="0.25">
      <c r="A3" s="89">
        <f>A2/1.1</f>
        <v>27272.727272727272</v>
      </c>
      <c r="B3" s="89">
        <f>B2/1.1</f>
        <v>49999.999999999993</v>
      </c>
      <c r="C3" s="89">
        <f>C2/1.1</f>
        <v>77272.727272727265</v>
      </c>
      <c r="D3" s="89">
        <f>D2/1.1</f>
        <v>77272.727272727265</v>
      </c>
      <c r="E3" s="89">
        <f>E2/1.1</f>
        <v>63.636363636363633</v>
      </c>
      <c r="F3" s="89">
        <f t="shared" ref="F3:I3" si="0">F2/1.1</f>
        <v>181.81818181818181</v>
      </c>
      <c r="G3" s="89">
        <f t="shared" si="0"/>
        <v>59.090909090909086</v>
      </c>
      <c r="H3" s="89">
        <f t="shared" si="0"/>
        <v>22.727272727272727</v>
      </c>
      <c r="I3" s="89">
        <f t="shared" si="0"/>
        <v>154545.45454545453</v>
      </c>
      <c r="J3" s="89">
        <v>7</v>
      </c>
      <c r="K3" s="110">
        <v>0.95</v>
      </c>
      <c r="L3" s="89">
        <v>5</v>
      </c>
      <c r="O3">
        <v>3</v>
      </c>
    </row>
    <row r="4" spans="1:16" ht="45" customHeight="1" x14ac:dyDescent="0.25">
      <c r="A4" s="89">
        <f>A3-1</f>
        <v>27271.727272727272</v>
      </c>
      <c r="B4" s="89">
        <f>B3-1</f>
        <v>49998.999999999993</v>
      </c>
      <c r="C4" s="89">
        <f>C3-1</f>
        <v>77271.727272727265</v>
      </c>
      <c r="D4" s="89">
        <f>D3-1</f>
        <v>77271.727272727265</v>
      </c>
      <c r="E4" s="89">
        <f>E3-1</f>
        <v>62.636363636363633</v>
      </c>
      <c r="F4" s="89">
        <f t="shared" ref="F4:I4" si="1">F3-1</f>
        <v>180.81818181818181</v>
      </c>
      <c r="G4" s="89">
        <f t="shared" si="1"/>
        <v>58.090909090909086</v>
      </c>
      <c r="H4" s="89">
        <f t="shared" si="1"/>
        <v>21.727272727272727</v>
      </c>
      <c r="I4" s="89">
        <f t="shared" si="1"/>
        <v>154544.45454545453</v>
      </c>
      <c r="J4" s="89">
        <f t="shared" ref="J4:L4" si="2">J3-1</f>
        <v>6</v>
      </c>
      <c r="K4" s="110">
        <v>0.9</v>
      </c>
      <c r="L4" s="89">
        <f t="shared" si="2"/>
        <v>4</v>
      </c>
      <c r="O4">
        <v>4</v>
      </c>
    </row>
    <row r="5" spans="1:16" ht="45" customHeight="1" x14ac:dyDescent="0.25">
      <c r="A5" s="26" t="s">
        <v>29</v>
      </c>
      <c r="B5" s="26" t="s">
        <v>30</v>
      </c>
      <c r="C5" s="26" t="s">
        <v>31</v>
      </c>
      <c r="D5" s="26" t="s">
        <v>32</v>
      </c>
      <c r="E5" s="26" t="s">
        <v>33</v>
      </c>
      <c r="F5" s="26" t="s">
        <v>34</v>
      </c>
      <c r="G5" s="26" t="s">
        <v>35</v>
      </c>
      <c r="H5" s="26" t="s">
        <v>36</v>
      </c>
      <c r="I5" s="26" t="s">
        <v>42</v>
      </c>
      <c r="J5" s="26" t="s">
        <v>39</v>
      </c>
      <c r="K5" s="26" t="s">
        <v>40</v>
      </c>
      <c r="L5" s="26" t="s">
        <v>41</v>
      </c>
      <c r="M5" s="27"/>
      <c r="N5" s="27"/>
      <c r="O5" s="27"/>
      <c r="P5" s="2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TB</vt:lpstr>
      <vt:lpstr>Param</vt:lpstr>
      <vt:lpstr>CACL</vt:lpstr>
      <vt:lpstr>CAFR</vt:lpstr>
      <vt:lpstr>CAGLOBAL</vt:lpstr>
      <vt:lpstr>CALIVRE</vt:lpstr>
      <vt:lpstr>CAMOIS</vt:lpstr>
      <vt:lpstr>cola</vt:lpstr>
      <vt:lpstr>colb</vt:lpstr>
      <vt:lpstr>colc</vt:lpstr>
      <vt:lpstr>cold</vt:lpstr>
      <vt:lpstr>image</vt:lpstr>
      <vt:lpstr>QTEDTCL</vt:lpstr>
      <vt:lpstr>QTEFR</vt:lpstr>
      <vt:lpstr>QTEGAL</vt:lpstr>
      <vt:lpstr>QTEOTCL</vt:lpstr>
      <vt:lpstr>SANSACC</vt:lpstr>
      <vt:lpstr>TAUXQUAL</vt:lpstr>
      <vt:lpstr>TAUXSERVICE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 CAT</cp:lastModifiedBy>
  <cp:lastPrinted>2012-12-23T16:09:36Z</cp:lastPrinted>
  <dcterms:created xsi:type="dcterms:W3CDTF">2012-10-13T08:49:47Z</dcterms:created>
  <dcterms:modified xsi:type="dcterms:W3CDTF">2012-12-23T20:55:35Z</dcterms:modified>
</cp:coreProperties>
</file>