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5" yWindow="-15" windowWidth="15330" windowHeight="8055"/>
  </bookViews>
  <sheets>
    <sheet name="Mngt Info" sheetId="1" r:id="rId1"/>
    <sheet name="Rates" sheetId="3" r:id="rId2"/>
    <sheet name="Data" sheetId="4" r:id="rId3"/>
    <sheet name="Bonus" sheetId="5" r:id="rId4"/>
  </sheets>
  <definedNames>
    <definedName name="_xlnm._FilterDatabase" localSheetId="0" hidden="1">'Mngt Info'!$B$8:$B$40</definedName>
  </definedNames>
  <calcPr calcId="145621"/>
</workbook>
</file>

<file path=xl/calcChain.xml><?xml version="1.0" encoding="utf-8"?>
<calcChain xmlns="http://schemas.openxmlformats.org/spreadsheetml/2006/main">
  <c r="D11" i="1" l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10" i="1"/>
  <c r="C41" i="1"/>
  <c r="Q9" i="1"/>
  <c r="R9" i="1"/>
  <c r="U9" i="1"/>
  <c r="X9" i="1"/>
  <c r="Q10" i="1"/>
  <c r="R10" i="1"/>
  <c r="U10" i="1"/>
  <c r="X10" i="1"/>
  <c r="Q11" i="1"/>
  <c r="R11" i="1"/>
  <c r="U11" i="1"/>
  <c r="X11" i="1"/>
  <c r="Q12" i="1"/>
  <c r="R12" i="1"/>
  <c r="U12" i="1"/>
  <c r="X12" i="1"/>
  <c r="Q13" i="1"/>
  <c r="R13" i="1"/>
  <c r="U13" i="1"/>
  <c r="X13" i="1"/>
  <c r="Q14" i="1"/>
  <c r="R14" i="1"/>
  <c r="U14" i="1"/>
  <c r="X14" i="1"/>
  <c r="Q15" i="1"/>
  <c r="R15" i="1"/>
  <c r="U15" i="1"/>
  <c r="X15" i="1"/>
  <c r="Q16" i="1"/>
  <c r="R16" i="1"/>
  <c r="U16" i="1"/>
  <c r="X16" i="1"/>
  <c r="Q17" i="1"/>
  <c r="R17" i="1"/>
  <c r="U17" i="1"/>
  <c r="X17" i="1"/>
  <c r="Q18" i="1"/>
  <c r="R18" i="1"/>
  <c r="U18" i="1"/>
  <c r="X18" i="1"/>
  <c r="Q19" i="1"/>
  <c r="R19" i="1"/>
  <c r="U19" i="1"/>
  <c r="X19" i="1"/>
  <c r="Q20" i="1"/>
  <c r="R20" i="1"/>
  <c r="U20" i="1"/>
  <c r="X20" i="1"/>
  <c r="Q21" i="1"/>
  <c r="R21" i="1"/>
  <c r="U21" i="1"/>
  <c r="X21" i="1"/>
  <c r="Q22" i="1"/>
  <c r="R22" i="1"/>
  <c r="U22" i="1"/>
  <c r="X22" i="1"/>
  <c r="Q23" i="1"/>
  <c r="R23" i="1"/>
  <c r="U23" i="1"/>
  <c r="X23" i="1"/>
  <c r="Q24" i="1"/>
  <c r="R24" i="1"/>
  <c r="U24" i="1"/>
  <c r="X24" i="1"/>
  <c r="Q25" i="1"/>
  <c r="R25" i="1"/>
  <c r="U25" i="1"/>
  <c r="X25" i="1"/>
  <c r="Q26" i="1"/>
  <c r="R26" i="1"/>
  <c r="U26" i="1"/>
  <c r="X26" i="1"/>
  <c r="Q27" i="1"/>
  <c r="R27" i="1"/>
  <c r="U27" i="1"/>
  <c r="X27" i="1"/>
  <c r="Q28" i="1"/>
  <c r="R28" i="1"/>
  <c r="U28" i="1"/>
  <c r="X28" i="1"/>
  <c r="Q29" i="1"/>
  <c r="R29" i="1"/>
  <c r="U29" i="1"/>
  <c r="X29" i="1"/>
  <c r="Q30" i="1"/>
  <c r="R30" i="1"/>
  <c r="U30" i="1"/>
  <c r="X30" i="1"/>
  <c r="Q31" i="1"/>
  <c r="R31" i="1"/>
  <c r="U31" i="1"/>
  <c r="X31" i="1"/>
  <c r="Q32" i="1"/>
  <c r="R32" i="1"/>
  <c r="U32" i="1"/>
  <c r="X32" i="1"/>
  <c r="Q33" i="1"/>
  <c r="R33" i="1"/>
  <c r="U33" i="1"/>
  <c r="X33" i="1"/>
  <c r="Q34" i="1"/>
  <c r="R34" i="1"/>
  <c r="U34" i="1"/>
  <c r="X34" i="1"/>
  <c r="Q35" i="1"/>
  <c r="R35" i="1"/>
  <c r="U35" i="1"/>
  <c r="X35" i="1"/>
  <c r="Q36" i="1"/>
  <c r="R36" i="1"/>
  <c r="U36" i="1"/>
  <c r="X36" i="1"/>
  <c r="Q37" i="1"/>
  <c r="R37" i="1"/>
  <c r="U37" i="1"/>
  <c r="X37" i="1"/>
  <c r="Q38" i="1"/>
  <c r="R38" i="1"/>
  <c r="U38" i="1"/>
  <c r="X38" i="1"/>
  <c r="Q39" i="1"/>
  <c r="R39" i="1"/>
  <c r="U39" i="1"/>
  <c r="X39" i="1"/>
  <c r="AD9" i="1"/>
  <c r="AE9" i="1"/>
  <c r="AH9" i="1"/>
  <c r="AK9" i="1"/>
  <c r="AQ9" i="1"/>
  <c r="AR9" i="1"/>
  <c r="AU9" i="1"/>
  <c r="AD10" i="1"/>
  <c r="AE10" i="1"/>
  <c r="AH10" i="1"/>
  <c r="AK10" i="1"/>
  <c r="AQ10" i="1"/>
  <c r="AR10" i="1"/>
  <c r="AU10" i="1"/>
  <c r="AD11" i="1"/>
  <c r="AE11" i="1"/>
  <c r="AH11" i="1"/>
  <c r="AK11" i="1"/>
  <c r="AQ11" i="1"/>
  <c r="AR11" i="1"/>
  <c r="AU11" i="1"/>
  <c r="AD12" i="1"/>
  <c r="AE12" i="1"/>
  <c r="AH12" i="1"/>
  <c r="AK12" i="1"/>
  <c r="AQ12" i="1"/>
  <c r="AR12" i="1"/>
  <c r="AU12" i="1"/>
  <c r="AD13" i="1"/>
  <c r="AE13" i="1"/>
  <c r="AH13" i="1"/>
  <c r="AK13" i="1"/>
  <c r="AQ13" i="1"/>
  <c r="AR13" i="1"/>
  <c r="AU13" i="1"/>
  <c r="AD14" i="1"/>
  <c r="AE14" i="1"/>
  <c r="AH14" i="1"/>
  <c r="AK14" i="1"/>
  <c r="AQ14" i="1"/>
  <c r="AR14" i="1"/>
  <c r="AU14" i="1"/>
  <c r="AD15" i="1"/>
  <c r="AE15" i="1"/>
  <c r="AH15" i="1"/>
  <c r="AK15" i="1"/>
  <c r="AQ15" i="1"/>
  <c r="AR15" i="1"/>
  <c r="AU15" i="1"/>
  <c r="AD16" i="1"/>
  <c r="AE16" i="1"/>
  <c r="AH16" i="1"/>
  <c r="AK16" i="1"/>
  <c r="AQ16" i="1"/>
  <c r="AR16" i="1"/>
  <c r="AU16" i="1"/>
  <c r="AD17" i="1"/>
  <c r="AE17" i="1"/>
  <c r="AH17" i="1"/>
  <c r="AK17" i="1"/>
  <c r="AQ17" i="1"/>
  <c r="AR17" i="1"/>
  <c r="AU17" i="1"/>
  <c r="AD18" i="1"/>
  <c r="AE18" i="1"/>
  <c r="AH18" i="1"/>
  <c r="AK18" i="1"/>
  <c r="AQ18" i="1"/>
  <c r="AR18" i="1"/>
  <c r="AU18" i="1"/>
  <c r="AD19" i="1"/>
  <c r="AE19" i="1"/>
  <c r="AH19" i="1"/>
  <c r="AK19" i="1"/>
  <c r="AQ19" i="1"/>
  <c r="AR19" i="1"/>
  <c r="AU19" i="1"/>
  <c r="DY39" i="1"/>
  <c r="DV39" i="1"/>
  <c r="DS39" i="1"/>
  <c r="DQ39" i="1"/>
  <c r="DY38" i="1"/>
  <c r="DV38" i="1"/>
  <c r="DS38" i="1"/>
  <c r="DQ38" i="1"/>
  <c r="DY37" i="1"/>
  <c r="DV37" i="1"/>
  <c r="DS37" i="1"/>
  <c r="DQ37" i="1"/>
  <c r="DY36" i="1"/>
  <c r="DV36" i="1"/>
  <c r="DS36" i="1"/>
  <c r="DQ36" i="1"/>
  <c r="DY35" i="1"/>
  <c r="DV35" i="1"/>
  <c r="DS35" i="1"/>
  <c r="DQ35" i="1"/>
  <c r="DY34" i="1"/>
  <c r="DV34" i="1"/>
  <c r="DS34" i="1"/>
  <c r="DQ34" i="1"/>
  <c r="DY33" i="1"/>
  <c r="DV33" i="1"/>
  <c r="DS33" i="1"/>
  <c r="DQ33" i="1"/>
  <c r="DY32" i="1"/>
  <c r="DV32" i="1"/>
  <c r="DS32" i="1"/>
  <c r="DQ32" i="1"/>
  <c r="DY31" i="1"/>
  <c r="DV31" i="1"/>
  <c r="DS31" i="1"/>
  <c r="DQ31" i="1"/>
  <c r="DY30" i="1"/>
  <c r="DV30" i="1"/>
  <c r="DS30" i="1"/>
  <c r="DQ30" i="1"/>
  <c r="DY29" i="1"/>
  <c r="DV29" i="1"/>
  <c r="DS29" i="1"/>
  <c r="DQ29" i="1"/>
  <c r="DY28" i="1"/>
  <c r="DV28" i="1"/>
  <c r="DS28" i="1"/>
  <c r="DQ28" i="1"/>
  <c r="DY27" i="1"/>
  <c r="DV27" i="1"/>
  <c r="DS27" i="1"/>
  <c r="DQ27" i="1"/>
  <c r="DY26" i="1"/>
  <c r="DV26" i="1"/>
  <c r="DS26" i="1"/>
  <c r="DQ26" i="1"/>
  <c r="DY25" i="1"/>
  <c r="DV25" i="1"/>
  <c r="DS25" i="1"/>
  <c r="DQ25" i="1"/>
  <c r="DY24" i="1"/>
  <c r="DV24" i="1"/>
  <c r="DS24" i="1"/>
  <c r="DQ24" i="1"/>
  <c r="DY23" i="1"/>
  <c r="DV23" i="1"/>
  <c r="DS23" i="1"/>
  <c r="DQ23" i="1"/>
  <c r="DY22" i="1"/>
  <c r="DV22" i="1"/>
  <c r="DS22" i="1"/>
  <c r="DQ22" i="1"/>
  <c r="DY21" i="1"/>
  <c r="DV21" i="1"/>
  <c r="DS21" i="1"/>
  <c r="DQ21" i="1"/>
  <c r="DY20" i="1"/>
  <c r="DV20" i="1"/>
  <c r="DS20" i="1"/>
  <c r="DQ20" i="1"/>
  <c r="DY19" i="1"/>
  <c r="DV19" i="1"/>
  <c r="DS19" i="1"/>
  <c r="DQ19" i="1"/>
  <c r="DY18" i="1"/>
  <c r="DV18" i="1"/>
  <c r="DS18" i="1"/>
  <c r="DQ18" i="1"/>
  <c r="DY17" i="1"/>
  <c r="DV17" i="1"/>
  <c r="DS17" i="1"/>
  <c r="DQ17" i="1"/>
  <c r="DY16" i="1"/>
  <c r="DV16" i="1"/>
  <c r="DS16" i="1"/>
  <c r="DQ16" i="1"/>
  <c r="DY15" i="1"/>
  <c r="DV15" i="1"/>
  <c r="DS15" i="1"/>
  <c r="DQ15" i="1"/>
  <c r="DY14" i="1"/>
  <c r="DV14" i="1"/>
  <c r="DS14" i="1"/>
  <c r="DQ14" i="1"/>
  <c r="DY13" i="1"/>
  <c r="DV13" i="1"/>
  <c r="DS13" i="1"/>
  <c r="DQ13" i="1"/>
  <c r="DY12" i="1"/>
  <c r="DV12" i="1"/>
  <c r="DS12" i="1"/>
  <c r="DQ12" i="1"/>
  <c r="DY11" i="1"/>
  <c r="DV11" i="1"/>
  <c r="DS11" i="1"/>
  <c r="DQ11" i="1"/>
  <c r="DY10" i="1"/>
  <c r="DV10" i="1"/>
  <c r="DS10" i="1"/>
  <c r="DQ10" i="1"/>
  <c r="DY9" i="1"/>
  <c r="DV9" i="1"/>
  <c r="DS9" i="1"/>
  <c r="DQ9" i="1"/>
  <c r="DL39" i="1"/>
  <c r="DI39" i="1"/>
  <c r="DF39" i="1"/>
  <c r="DD39" i="1"/>
  <c r="DL38" i="1"/>
  <c r="DI38" i="1"/>
  <c r="DF38" i="1"/>
  <c r="DD38" i="1"/>
  <c r="DL37" i="1"/>
  <c r="DI37" i="1"/>
  <c r="DF37" i="1"/>
  <c r="DD37" i="1"/>
  <c r="DL36" i="1"/>
  <c r="DI36" i="1"/>
  <c r="DF36" i="1"/>
  <c r="DD36" i="1"/>
  <c r="DL35" i="1"/>
  <c r="DI35" i="1"/>
  <c r="DF35" i="1"/>
  <c r="DD35" i="1"/>
  <c r="DL34" i="1"/>
  <c r="DI34" i="1"/>
  <c r="DF34" i="1"/>
  <c r="DD34" i="1"/>
  <c r="DL33" i="1"/>
  <c r="DI33" i="1"/>
  <c r="DF33" i="1"/>
  <c r="DD33" i="1"/>
  <c r="DL32" i="1"/>
  <c r="DI32" i="1"/>
  <c r="DF32" i="1"/>
  <c r="DD32" i="1"/>
  <c r="DL31" i="1"/>
  <c r="DI31" i="1"/>
  <c r="DF31" i="1"/>
  <c r="DD31" i="1"/>
  <c r="DL30" i="1"/>
  <c r="DI30" i="1"/>
  <c r="DF30" i="1"/>
  <c r="DD30" i="1"/>
  <c r="DL29" i="1"/>
  <c r="DI29" i="1"/>
  <c r="DF29" i="1"/>
  <c r="DD29" i="1"/>
  <c r="DL28" i="1"/>
  <c r="DI28" i="1"/>
  <c r="DF28" i="1"/>
  <c r="DD28" i="1"/>
  <c r="DL27" i="1"/>
  <c r="DI27" i="1"/>
  <c r="DF27" i="1"/>
  <c r="DD27" i="1"/>
  <c r="DL26" i="1"/>
  <c r="DI26" i="1"/>
  <c r="DF26" i="1"/>
  <c r="DD26" i="1"/>
  <c r="DL25" i="1"/>
  <c r="DI25" i="1"/>
  <c r="DF25" i="1"/>
  <c r="DD25" i="1"/>
  <c r="DL24" i="1"/>
  <c r="DI24" i="1"/>
  <c r="DF24" i="1"/>
  <c r="DD24" i="1"/>
  <c r="DL23" i="1"/>
  <c r="DI23" i="1"/>
  <c r="DF23" i="1"/>
  <c r="DD23" i="1"/>
  <c r="DL22" i="1"/>
  <c r="DI22" i="1"/>
  <c r="DF22" i="1"/>
  <c r="DD22" i="1"/>
  <c r="DL21" i="1"/>
  <c r="DI21" i="1"/>
  <c r="DF21" i="1"/>
  <c r="DD21" i="1"/>
  <c r="DL20" i="1"/>
  <c r="DI20" i="1"/>
  <c r="DF20" i="1"/>
  <c r="DD20" i="1"/>
  <c r="DL19" i="1"/>
  <c r="DI19" i="1"/>
  <c r="DF19" i="1"/>
  <c r="DD19" i="1"/>
  <c r="DL18" i="1"/>
  <c r="DI18" i="1"/>
  <c r="DF18" i="1"/>
  <c r="DD18" i="1"/>
  <c r="DL17" i="1"/>
  <c r="DI17" i="1"/>
  <c r="DF17" i="1"/>
  <c r="DD17" i="1"/>
  <c r="DL16" i="1"/>
  <c r="DI16" i="1"/>
  <c r="DF16" i="1"/>
  <c r="DD16" i="1"/>
  <c r="DL15" i="1"/>
  <c r="DI15" i="1"/>
  <c r="DF15" i="1"/>
  <c r="DD15" i="1"/>
  <c r="DL14" i="1"/>
  <c r="DI14" i="1"/>
  <c r="DF14" i="1"/>
  <c r="DD14" i="1"/>
  <c r="DL13" i="1"/>
  <c r="DI13" i="1"/>
  <c r="DF13" i="1"/>
  <c r="DD13" i="1"/>
  <c r="DL12" i="1"/>
  <c r="DI12" i="1"/>
  <c r="DF12" i="1"/>
  <c r="DD12" i="1"/>
  <c r="DL11" i="1"/>
  <c r="DI11" i="1"/>
  <c r="DF11" i="1"/>
  <c r="DD11" i="1"/>
  <c r="DL10" i="1"/>
  <c r="DI10" i="1"/>
  <c r="DF10" i="1"/>
  <c r="DD10" i="1"/>
  <c r="DL9" i="1"/>
  <c r="DI9" i="1"/>
  <c r="DF9" i="1"/>
  <c r="DD9" i="1"/>
  <c r="CY39" i="1"/>
  <c r="CV39" i="1"/>
  <c r="CS39" i="1"/>
  <c r="CQ39" i="1"/>
  <c r="CY38" i="1"/>
  <c r="CV38" i="1"/>
  <c r="CS38" i="1"/>
  <c r="CQ38" i="1"/>
  <c r="CY37" i="1"/>
  <c r="CV37" i="1"/>
  <c r="CS37" i="1"/>
  <c r="CQ37" i="1"/>
  <c r="CY36" i="1"/>
  <c r="CV36" i="1"/>
  <c r="CS36" i="1"/>
  <c r="CQ36" i="1"/>
  <c r="CY35" i="1"/>
  <c r="CV35" i="1"/>
  <c r="CS35" i="1"/>
  <c r="CQ35" i="1"/>
  <c r="CY34" i="1"/>
  <c r="CV34" i="1"/>
  <c r="CS34" i="1"/>
  <c r="CQ34" i="1"/>
  <c r="CY33" i="1"/>
  <c r="CV33" i="1"/>
  <c r="CS33" i="1"/>
  <c r="CQ33" i="1"/>
  <c r="CY32" i="1"/>
  <c r="CV32" i="1"/>
  <c r="CS32" i="1"/>
  <c r="CQ32" i="1"/>
  <c r="CY31" i="1"/>
  <c r="CV31" i="1"/>
  <c r="CS31" i="1"/>
  <c r="CQ31" i="1"/>
  <c r="CY30" i="1"/>
  <c r="CV30" i="1"/>
  <c r="CS30" i="1"/>
  <c r="CQ30" i="1"/>
  <c r="CY29" i="1"/>
  <c r="CV29" i="1"/>
  <c r="CS29" i="1"/>
  <c r="CQ29" i="1"/>
  <c r="CY28" i="1"/>
  <c r="CV28" i="1"/>
  <c r="CS28" i="1"/>
  <c r="CQ28" i="1"/>
  <c r="CY27" i="1"/>
  <c r="CV27" i="1"/>
  <c r="CS27" i="1"/>
  <c r="CQ27" i="1"/>
  <c r="CY26" i="1"/>
  <c r="CV26" i="1"/>
  <c r="CS26" i="1"/>
  <c r="CQ26" i="1"/>
  <c r="CY25" i="1"/>
  <c r="CV25" i="1"/>
  <c r="CS25" i="1"/>
  <c r="CQ25" i="1"/>
  <c r="CY24" i="1"/>
  <c r="CV24" i="1"/>
  <c r="CS24" i="1"/>
  <c r="CQ24" i="1"/>
  <c r="CY23" i="1"/>
  <c r="CV23" i="1"/>
  <c r="CS23" i="1"/>
  <c r="CQ23" i="1"/>
  <c r="CY22" i="1"/>
  <c r="CV22" i="1"/>
  <c r="CS22" i="1"/>
  <c r="CQ22" i="1"/>
  <c r="CY21" i="1"/>
  <c r="CV21" i="1"/>
  <c r="CS21" i="1"/>
  <c r="CQ21" i="1"/>
  <c r="CY20" i="1"/>
  <c r="CV20" i="1"/>
  <c r="CS20" i="1"/>
  <c r="CQ20" i="1"/>
  <c r="CY19" i="1"/>
  <c r="CV19" i="1"/>
  <c r="CS19" i="1"/>
  <c r="CQ19" i="1"/>
  <c r="CY18" i="1"/>
  <c r="CV18" i="1"/>
  <c r="CS18" i="1"/>
  <c r="CQ18" i="1"/>
  <c r="CY17" i="1"/>
  <c r="CV17" i="1"/>
  <c r="CS17" i="1"/>
  <c r="CQ17" i="1"/>
  <c r="CY16" i="1"/>
  <c r="CV16" i="1"/>
  <c r="CS16" i="1"/>
  <c r="CQ16" i="1"/>
  <c r="CY15" i="1"/>
  <c r="CV15" i="1"/>
  <c r="CS15" i="1"/>
  <c r="CQ15" i="1"/>
  <c r="CY14" i="1"/>
  <c r="CV14" i="1"/>
  <c r="CS14" i="1"/>
  <c r="CQ14" i="1"/>
  <c r="CY13" i="1"/>
  <c r="CV13" i="1"/>
  <c r="CS13" i="1"/>
  <c r="CQ13" i="1"/>
  <c r="CY12" i="1"/>
  <c r="CV12" i="1"/>
  <c r="CS12" i="1"/>
  <c r="CQ12" i="1"/>
  <c r="CY11" i="1"/>
  <c r="CV11" i="1"/>
  <c r="CS11" i="1"/>
  <c r="CQ11" i="1"/>
  <c r="CY10" i="1"/>
  <c r="CV10" i="1"/>
  <c r="CS10" i="1"/>
  <c r="CQ10" i="1"/>
  <c r="CY9" i="1"/>
  <c r="CV9" i="1"/>
  <c r="CS9" i="1"/>
  <c r="CQ9" i="1"/>
  <c r="CL39" i="1"/>
  <c r="CI39" i="1"/>
  <c r="CF39" i="1"/>
  <c r="CD39" i="1"/>
  <c r="CL38" i="1"/>
  <c r="CI38" i="1"/>
  <c r="CF38" i="1"/>
  <c r="CD38" i="1"/>
  <c r="CL37" i="1"/>
  <c r="CI37" i="1"/>
  <c r="CF37" i="1"/>
  <c r="CD37" i="1"/>
  <c r="CL36" i="1"/>
  <c r="CI36" i="1"/>
  <c r="CF36" i="1"/>
  <c r="CD36" i="1"/>
  <c r="CL35" i="1"/>
  <c r="CI35" i="1"/>
  <c r="CF35" i="1"/>
  <c r="CD35" i="1"/>
  <c r="CL34" i="1"/>
  <c r="CI34" i="1"/>
  <c r="CF34" i="1"/>
  <c r="CD34" i="1"/>
  <c r="CL33" i="1"/>
  <c r="CI33" i="1"/>
  <c r="CF33" i="1"/>
  <c r="CD33" i="1"/>
  <c r="CL32" i="1"/>
  <c r="CI32" i="1"/>
  <c r="CF32" i="1"/>
  <c r="CD32" i="1"/>
  <c r="CL31" i="1"/>
  <c r="CI31" i="1"/>
  <c r="CF31" i="1"/>
  <c r="CD31" i="1"/>
  <c r="CL30" i="1"/>
  <c r="CI30" i="1"/>
  <c r="CF30" i="1"/>
  <c r="CD30" i="1"/>
  <c r="CL29" i="1"/>
  <c r="CI29" i="1"/>
  <c r="CF29" i="1"/>
  <c r="CD29" i="1"/>
  <c r="CL28" i="1"/>
  <c r="CI28" i="1"/>
  <c r="CF28" i="1"/>
  <c r="CD28" i="1"/>
  <c r="CL27" i="1"/>
  <c r="CI27" i="1"/>
  <c r="CF27" i="1"/>
  <c r="CD27" i="1"/>
  <c r="CL26" i="1"/>
  <c r="CI26" i="1"/>
  <c r="CF26" i="1"/>
  <c r="CD26" i="1"/>
  <c r="CL25" i="1"/>
  <c r="CI25" i="1"/>
  <c r="CF25" i="1"/>
  <c r="CD25" i="1"/>
  <c r="CL24" i="1"/>
  <c r="CI24" i="1"/>
  <c r="CF24" i="1"/>
  <c r="CD24" i="1"/>
  <c r="CL23" i="1"/>
  <c r="CI23" i="1"/>
  <c r="CF23" i="1"/>
  <c r="CD23" i="1"/>
  <c r="CL22" i="1"/>
  <c r="CI22" i="1"/>
  <c r="CF22" i="1"/>
  <c r="CD22" i="1"/>
  <c r="CL21" i="1"/>
  <c r="CI21" i="1"/>
  <c r="CF21" i="1"/>
  <c r="CD21" i="1"/>
  <c r="CL20" i="1"/>
  <c r="CI20" i="1"/>
  <c r="CF20" i="1"/>
  <c r="CD20" i="1"/>
  <c r="CL19" i="1"/>
  <c r="CI19" i="1"/>
  <c r="CF19" i="1"/>
  <c r="CD19" i="1"/>
  <c r="CL18" i="1"/>
  <c r="CI18" i="1"/>
  <c r="CF18" i="1"/>
  <c r="CD18" i="1"/>
  <c r="CL17" i="1"/>
  <c r="CI17" i="1"/>
  <c r="CF17" i="1"/>
  <c r="CD17" i="1"/>
  <c r="CL16" i="1"/>
  <c r="CI16" i="1"/>
  <c r="CF16" i="1"/>
  <c r="CD16" i="1"/>
  <c r="CL15" i="1"/>
  <c r="CI15" i="1"/>
  <c r="CF15" i="1"/>
  <c r="CD15" i="1"/>
  <c r="CL14" i="1"/>
  <c r="CI14" i="1"/>
  <c r="CF14" i="1"/>
  <c r="CD14" i="1"/>
  <c r="CL13" i="1"/>
  <c r="CI13" i="1"/>
  <c r="CF13" i="1"/>
  <c r="CD13" i="1"/>
  <c r="CL12" i="1"/>
  <c r="CI12" i="1"/>
  <c r="CF12" i="1"/>
  <c r="CD12" i="1"/>
  <c r="CL11" i="1"/>
  <c r="CI11" i="1"/>
  <c r="CF11" i="1"/>
  <c r="CD11" i="1"/>
  <c r="CL10" i="1"/>
  <c r="CI10" i="1"/>
  <c r="CF10" i="1"/>
  <c r="CD10" i="1"/>
  <c r="CL9" i="1"/>
  <c r="CI9" i="1"/>
  <c r="CF9" i="1"/>
  <c r="CD9" i="1"/>
  <c r="BY39" i="1"/>
  <c r="BV39" i="1"/>
  <c r="BS39" i="1"/>
  <c r="BQ39" i="1"/>
  <c r="BY38" i="1"/>
  <c r="BV38" i="1"/>
  <c r="BS38" i="1"/>
  <c r="BQ38" i="1"/>
  <c r="BY37" i="1"/>
  <c r="BV37" i="1"/>
  <c r="BS37" i="1"/>
  <c r="BQ37" i="1"/>
  <c r="BY36" i="1"/>
  <c r="BV36" i="1"/>
  <c r="BS36" i="1"/>
  <c r="BQ36" i="1"/>
  <c r="BY35" i="1"/>
  <c r="BV35" i="1"/>
  <c r="BS35" i="1"/>
  <c r="BQ35" i="1"/>
  <c r="BY34" i="1"/>
  <c r="BV34" i="1"/>
  <c r="BS34" i="1"/>
  <c r="BQ34" i="1"/>
  <c r="BY33" i="1"/>
  <c r="BV33" i="1"/>
  <c r="BS33" i="1"/>
  <c r="BQ33" i="1"/>
  <c r="BY32" i="1"/>
  <c r="BV32" i="1"/>
  <c r="BS32" i="1"/>
  <c r="BQ32" i="1"/>
  <c r="BY31" i="1"/>
  <c r="BV31" i="1"/>
  <c r="BS31" i="1"/>
  <c r="BQ31" i="1"/>
  <c r="BY30" i="1"/>
  <c r="BV30" i="1"/>
  <c r="BS30" i="1"/>
  <c r="BQ30" i="1"/>
  <c r="BY29" i="1"/>
  <c r="BV29" i="1"/>
  <c r="BS29" i="1"/>
  <c r="BQ29" i="1"/>
  <c r="BY28" i="1"/>
  <c r="BV28" i="1"/>
  <c r="BS28" i="1"/>
  <c r="BQ28" i="1"/>
  <c r="BY27" i="1"/>
  <c r="BV27" i="1"/>
  <c r="BS27" i="1"/>
  <c r="BQ27" i="1"/>
  <c r="BY26" i="1"/>
  <c r="BV26" i="1"/>
  <c r="BS26" i="1"/>
  <c r="BQ26" i="1"/>
  <c r="BY25" i="1"/>
  <c r="BV25" i="1"/>
  <c r="BS25" i="1"/>
  <c r="BQ25" i="1"/>
  <c r="BY24" i="1"/>
  <c r="BV24" i="1"/>
  <c r="BS24" i="1"/>
  <c r="BQ24" i="1"/>
  <c r="BY23" i="1"/>
  <c r="BV23" i="1"/>
  <c r="BS23" i="1"/>
  <c r="BQ23" i="1"/>
  <c r="BY22" i="1"/>
  <c r="BV22" i="1"/>
  <c r="BS22" i="1"/>
  <c r="BQ22" i="1"/>
  <c r="BY21" i="1"/>
  <c r="BV21" i="1"/>
  <c r="BS21" i="1"/>
  <c r="BQ21" i="1"/>
  <c r="BY20" i="1"/>
  <c r="BV20" i="1"/>
  <c r="BS20" i="1"/>
  <c r="BQ20" i="1"/>
  <c r="BY19" i="1"/>
  <c r="BV19" i="1"/>
  <c r="BS19" i="1"/>
  <c r="BQ19" i="1"/>
  <c r="BY18" i="1"/>
  <c r="BV18" i="1"/>
  <c r="BS18" i="1"/>
  <c r="BQ18" i="1"/>
  <c r="BY17" i="1"/>
  <c r="BV17" i="1"/>
  <c r="BS17" i="1"/>
  <c r="BQ17" i="1"/>
  <c r="BY16" i="1"/>
  <c r="BV16" i="1"/>
  <c r="BS16" i="1"/>
  <c r="BQ16" i="1"/>
  <c r="BY15" i="1"/>
  <c r="BV15" i="1"/>
  <c r="BS15" i="1"/>
  <c r="BQ15" i="1"/>
  <c r="BY14" i="1"/>
  <c r="BV14" i="1"/>
  <c r="BS14" i="1"/>
  <c r="BQ14" i="1"/>
  <c r="BY13" i="1"/>
  <c r="BV13" i="1"/>
  <c r="BS13" i="1"/>
  <c r="BQ13" i="1"/>
  <c r="BY12" i="1"/>
  <c r="BV12" i="1"/>
  <c r="BS12" i="1"/>
  <c r="BQ12" i="1"/>
  <c r="BY11" i="1"/>
  <c r="BV11" i="1"/>
  <c r="BS11" i="1"/>
  <c r="BQ11" i="1"/>
  <c r="BY10" i="1"/>
  <c r="BV10" i="1"/>
  <c r="BS10" i="1"/>
  <c r="BQ10" i="1"/>
  <c r="BY9" i="1"/>
  <c r="BV9" i="1"/>
  <c r="BS9" i="1"/>
  <c r="BQ9" i="1"/>
  <c r="BL39" i="1"/>
  <c r="BI39" i="1"/>
  <c r="BF39" i="1"/>
  <c r="BD39" i="1"/>
  <c r="BL38" i="1"/>
  <c r="BI38" i="1"/>
  <c r="BF38" i="1"/>
  <c r="BD38" i="1"/>
  <c r="BL37" i="1"/>
  <c r="BI37" i="1"/>
  <c r="BF37" i="1"/>
  <c r="BD37" i="1"/>
  <c r="BL36" i="1"/>
  <c r="BI36" i="1"/>
  <c r="BF36" i="1"/>
  <c r="BD36" i="1"/>
  <c r="BL35" i="1"/>
  <c r="BI35" i="1"/>
  <c r="BF35" i="1"/>
  <c r="BD35" i="1"/>
  <c r="BL34" i="1"/>
  <c r="BI34" i="1"/>
  <c r="BF34" i="1"/>
  <c r="BD34" i="1"/>
  <c r="BL33" i="1"/>
  <c r="BI33" i="1"/>
  <c r="BF33" i="1"/>
  <c r="BD33" i="1"/>
  <c r="BL32" i="1"/>
  <c r="BI32" i="1"/>
  <c r="BF32" i="1"/>
  <c r="BD32" i="1"/>
  <c r="BL31" i="1"/>
  <c r="BI31" i="1"/>
  <c r="BF31" i="1"/>
  <c r="BD31" i="1"/>
  <c r="BL30" i="1"/>
  <c r="BI30" i="1"/>
  <c r="BF30" i="1"/>
  <c r="BD30" i="1"/>
  <c r="BL29" i="1"/>
  <c r="BI29" i="1"/>
  <c r="BF29" i="1"/>
  <c r="BD29" i="1"/>
  <c r="BL28" i="1"/>
  <c r="BI28" i="1"/>
  <c r="BF28" i="1"/>
  <c r="BD28" i="1"/>
  <c r="BL27" i="1"/>
  <c r="BI27" i="1"/>
  <c r="BF27" i="1"/>
  <c r="BD27" i="1"/>
  <c r="BL26" i="1"/>
  <c r="BI26" i="1"/>
  <c r="BF26" i="1"/>
  <c r="BD26" i="1"/>
  <c r="BL25" i="1"/>
  <c r="BI25" i="1"/>
  <c r="BF25" i="1"/>
  <c r="BD25" i="1"/>
  <c r="BL24" i="1"/>
  <c r="BI24" i="1"/>
  <c r="BF24" i="1"/>
  <c r="BD24" i="1"/>
  <c r="BL23" i="1"/>
  <c r="BI23" i="1"/>
  <c r="BF23" i="1"/>
  <c r="BD23" i="1"/>
  <c r="BL22" i="1"/>
  <c r="BI22" i="1"/>
  <c r="BF22" i="1"/>
  <c r="BD22" i="1"/>
  <c r="BL21" i="1"/>
  <c r="BI21" i="1"/>
  <c r="BF21" i="1"/>
  <c r="BD21" i="1"/>
  <c r="BL20" i="1"/>
  <c r="BI20" i="1"/>
  <c r="BF20" i="1"/>
  <c r="BD20" i="1"/>
  <c r="BL19" i="1"/>
  <c r="BI19" i="1"/>
  <c r="BF19" i="1"/>
  <c r="BD19" i="1"/>
  <c r="BL18" i="1"/>
  <c r="BI18" i="1"/>
  <c r="BF18" i="1"/>
  <c r="BD18" i="1"/>
  <c r="BL17" i="1"/>
  <c r="BI17" i="1"/>
  <c r="BF17" i="1"/>
  <c r="BD17" i="1"/>
  <c r="BL16" i="1"/>
  <c r="BI16" i="1"/>
  <c r="BF16" i="1"/>
  <c r="BD16" i="1"/>
  <c r="BL15" i="1"/>
  <c r="BI15" i="1"/>
  <c r="BF15" i="1"/>
  <c r="BD15" i="1"/>
  <c r="BL14" i="1"/>
  <c r="BI14" i="1"/>
  <c r="BF14" i="1"/>
  <c r="BD14" i="1"/>
  <c r="BL13" i="1"/>
  <c r="BI13" i="1"/>
  <c r="BF13" i="1"/>
  <c r="BD13" i="1"/>
  <c r="BL12" i="1"/>
  <c r="BI12" i="1"/>
  <c r="BF12" i="1"/>
  <c r="BD12" i="1"/>
  <c r="BL11" i="1"/>
  <c r="BI11" i="1"/>
  <c r="BF11" i="1"/>
  <c r="BD11" i="1"/>
  <c r="BL10" i="1"/>
  <c r="BI10" i="1"/>
  <c r="BF10" i="1"/>
  <c r="BD10" i="1"/>
  <c r="BL9" i="1"/>
  <c r="BI9" i="1"/>
  <c r="BF9" i="1"/>
  <c r="BD9" i="1"/>
  <c r="AX39" i="1"/>
  <c r="AU39" i="1"/>
  <c r="AR39" i="1"/>
  <c r="AQ39" i="1"/>
  <c r="AX38" i="1"/>
  <c r="AU38" i="1"/>
  <c r="AR38" i="1"/>
  <c r="AQ38" i="1"/>
  <c r="AX37" i="1"/>
  <c r="AU37" i="1"/>
  <c r="AR37" i="1"/>
  <c r="AQ37" i="1"/>
  <c r="AX36" i="1"/>
  <c r="AU36" i="1"/>
  <c r="AR36" i="1"/>
  <c r="AQ36" i="1"/>
  <c r="AX35" i="1"/>
  <c r="AU35" i="1"/>
  <c r="AR35" i="1"/>
  <c r="AQ35" i="1"/>
  <c r="AX34" i="1"/>
  <c r="AU34" i="1"/>
  <c r="AR34" i="1"/>
  <c r="AQ34" i="1"/>
  <c r="AX33" i="1"/>
  <c r="AU33" i="1"/>
  <c r="AR33" i="1"/>
  <c r="AQ33" i="1"/>
  <c r="AX32" i="1"/>
  <c r="AU32" i="1"/>
  <c r="AR32" i="1"/>
  <c r="AQ32" i="1"/>
  <c r="AX31" i="1"/>
  <c r="AU31" i="1"/>
  <c r="AR31" i="1"/>
  <c r="AQ31" i="1"/>
  <c r="AX30" i="1"/>
  <c r="AU30" i="1"/>
  <c r="AR30" i="1"/>
  <c r="AQ30" i="1"/>
  <c r="AX29" i="1"/>
  <c r="AU29" i="1"/>
  <c r="AR29" i="1"/>
  <c r="AQ29" i="1"/>
  <c r="AX28" i="1"/>
  <c r="AU28" i="1"/>
  <c r="AR28" i="1"/>
  <c r="AQ28" i="1"/>
  <c r="AX27" i="1"/>
  <c r="AU27" i="1"/>
  <c r="AR27" i="1"/>
  <c r="AQ27" i="1"/>
  <c r="AX26" i="1"/>
  <c r="AU26" i="1"/>
  <c r="AR26" i="1"/>
  <c r="AQ26" i="1"/>
  <c r="AX25" i="1"/>
  <c r="AU25" i="1"/>
  <c r="AR25" i="1"/>
  <c r="AQ25" i="1"/>
  <c r="AX24" i="1"/>
  <c r="AU24" i="1"/>
  <c r="AR24" i="1"/>
  <c r="AQ24" i="1"/>
  <c r="AX23" i="1"/>
  <c r="AU23" i="1"/>
  <c r="AR23" i="1"/>
  <c r="AQ23" i="1"/>
  <c r="AX22" i="1"/>
  <c r="AU22" i="1"/>
  <c r="AR22" i="1"/>
  <c r="AQ22" i="1"/>
  <c r="AX21" i="1"/>
  <c r="AU21" i="1"/>
  <c r="AR21" i="1"/>
  <c r="AQ21" i="1"/>
  <c r="AX20" i="1"/>
  <c r="AU20" i="1"/>
  <c r="AR20" i="1"/>
  <c r="AQ20" i="1"/>
  <c r="AX19" i="1"/>
  <c r="AX18" i="1"/>
  <c r="AX17" i="1"/>
  <c r="AX16" i="1"/>
  <c r="AX15" i="1"/>
  <c r="AX14" i="1"/>
  <c r="AX13" i="1"/>
  <c r="AX12" i="1"/>
  <c r="AX11" i="1"/>
  <c r="AX10" i="1"/>
  <c r="AX9" i="1"/>
  <c r="AK39" i="1"/>
  <c r="AH39" i="1"/>
  <c r="AE39" i="1"/>
  <c r="AD39" i="1"/>
  <c r="AK38" i="1"/>
  <c r="AH38" i="1"/>
  <c r="AE38" i="1"/>
  <c r="AD38" i="1"/>
  <c r="AK37" i="1"/>
  <c r="AH37" i="1"/>
  <c r="AE37" i="1"/>
  <c r="AD37" i="1"/>
  <c r="AK36" i="1"/>
  <c r="AH36" i="1"/>
  <c r="AE36" i="1"/>
  <c r="AD36" i="1"/>
  <c r="AK35" i="1"/>
  <c r="AH35" i="1"/>
  <c r="AE35" i="1"/>
  <c r="AD35" i="1"/>
  <c r="AK34" i="1"/>
  <c r="AH34" i="1"/>
  <c r="AE34" i="1"/>
  <c r="AD34" i="1"/>
  <c r="AK33" i="1"/>
  <c r="AH33" i="1"/>
  <c r="AE33" i="1"/>
  <c r="AD33" i="1"/>
  <c r="AK32" i="1"/>
  <c r="AH32" i="1"/>
  <c r="AE32" i="1"/>
  <c r="AD32" i="1"/>
  <c r="AK31" i="1"/>
  <c r="AH31" i="1"/>
  <c r="AE31" i="1"/>
  <c r="AD31" i="1"/>
  <c r="AK30" i="1"/>
  <c r="AH30" i="1"/>
  <c r="AE30" i="1"/>
  <c r="AD30" i="1"/>
  <c r="AK29" i="1"/>
  <c r="AH29" i="1"/>
  <c r="AE29" i="1"/>
  <c r="AD29" i="1"/>
  <c r="AK28" i="1"/>
  <c r="AH28" i="1"/>
  <c r="AE28" i="1"/>
  <c r="AD28" i="1"/>
  <c r="AK27" i="1"/>
  <c r="AH27" i="1"/>
  <c r="AE27" i="1"/>
  <c r="AD27" i="1"/>
  <c r="AK26" i="1"/>
  <c r="AH26" i="1"/>
  <c r="AE26" i="1"/>
  <c r="AD26" i="1"/>
  <c r="AK25" i="1"/>
  <c r="AH25" i="1"/>
  <c r="AE25" i="1"/>
  <c r="AD25" i="1"/>
  <c r="AK24" i="1"/>
  <c r="AH24" i="1"/>
  <c r="AE24" i="1"/>
  <c r="AD24" i="1"/>
  <c r="AK23" i="1"/>
  <c r="AH23" i="1"/>
  <c r="AE23" i="1"/>
  <c r="AD23" i="1"/>
  <c r="AK22" i="1"/>
  <c r="AH22" i="1"/>
  <c r="AE22" i="1"/>
  <c r="AD22" i="1"/>
  <c r="AK21" i="1"/>
  <c r="AH21" i="1"/>
  <c r="AE21" i="1"/>
  <c r="AD21" i="1"/>
  <c r="AK20" i="1"/>
  <c r="AH20" i="1"/>
  <c r="AE20" i="1"/>
  <c r="AD20" i="1"/>
  <c r="H9" i="1"/>
  <c r="E9" i="1"/>
  <c r="E10" i="1"/>
  <c r="H10" i="1"/>
  <c r="K10" i="1"/>
  <c r="BZ10" i="1" s="1"/>
  <c r="E11" i="1"/>
  <c r="H11" i="1"/>
  <c r="K11" i="1"/>
  <c r="E12" i="1"/>
  <c r="H12" i="1"/>
  <c r="K12" i="1"/>
  <c r="BZ12" i="1" s="1"/>
  <c r="E13" i="1"/>
  <c r="F13" i="1" s="1"/>
  <c r="H13" i="1"/>
  <c r="BW13" i="1" s="1"/>
  <c r="K13" i="1"/>
  <c r="E14" i="1"/>
  <c r="BG14" i="1" s="1"/>
  <c r="H14" i="1"/>
  <c r="I14" i="1" s="1"/>
  <c r="K14" i="1"/>
  <c r="E15" i="1"/>
  <c r="H15" i="1"/>
  <c r="K15" i="1"/>
  <c r="E16" i="1"/>
  <c r="CG16" i="1" s="1"/>
  <c r="H16" i="1"/>
  <c r="DW16" i="1" s="1"/>
  <c r="K16" i="1"/>
  <c r="AY16" i="1" s="1"/>
  <c r="E17" i="1"/>
  <c r="H17" i="1"/>
  <c r="BW17" i="1" s="1"/>
  <c r="K17" i="1"/>
  <c r="E18" i="1"/>
  <c r="H18" i="1"/>
  <c r="K18" i="1"/>
  <c r="E19" i="1"/>
  <c r="H19" i="1"/>
  <c r="K19" i="1"/>
  <c r="E20" i="1"/>
  <c r="H20" i="1"/>
  <c r="K20" i="1"/>
  <c r="AY20" i="1" s="1"/>
  <c r="E21" i="1"/>
  <c r="F21" i="1" s="1"/>
  <c r="H21" i="1"/>
  <c r="K21" i="1"/>
  <c r="AY21" i="1" s="1"/>
  <c r="E22" i="1"/>
  <c r="AF22" i="1" s="1"/>
  <c r="H22" i="1"/>
  <c r="AI22" i="1" s="1"/>
  <c r="K22" i="1"/>
  <c r="E23" i="1"/>
  <c r="H23" i="1"/>
  <c r="K23" i="1"/>
  <c r="BM23" i="1" s="1"/>
  <c r="E24" i="1"/>
  <c r="H24" i="1"/>
  <c r="K24" i="1"/>
  <c r="BZ24" i="1" s="1"/>
  <c r="E25" i="1"/>
  <c r="H25" i="1"/>
  <c r="AV25" i="1" s="1"/>
  <c r="K25" i="1"/>
  <c r="E26" i="1"/>
  <c r="AF26" i="1" s="1"/>
  <c r="H26" i="1"/>
  <c r="AI26" i="1" s="1"/>
  <c r="K26" i="1"/>
  <c r="E27" i="1"/>
  <c r="AS27" i="1" s="1"/>
  <c r="H27" i="1"/>
  <c r="K27" i="1"/>
  <c r="E28" i="1"/>
  <c r="H28" i="1"/>
  <c r="K28" i="1"/>
  <c r="AL28" i="1" s="1"/>
  <c r="E29" i="1"/>
  <c r="F29" i="1" s="1"/>
  <c r="H29" i="1"/>
  <c r="K29" i="1"/>
  <c r="AY29" i="1" s="1"/>
  <c r="E30" i="1"/>
  <c r="AS30" i="1" s="1"/>
  <c r="H30" i="1"/>
  <c r="I30" i="1" s="1"/>
  <c r="K30" i="1"/>
  <c r="AY30" i="1" s="1"/>
  <c r="E31" i="1"/>
  <c r="H31" i="1"/>
  <c r="AV31" i="1" s="1"/>
  <c r="K31" i="1"/>
  <c r="E32" i="1"/>
  <c r="AS32" i="1" s="1"/>
  <c r="H32" i="1"/>
  <c r="K32" i="1"/>
  <c r="AY32" i="1" s="1"/>
  <c r="E33" i="1"/>
  <c r="H33" i="1"/>
  <c r="K33" i="1"/>
  <c r="E34" i="1"/>
  <c r="H34" i="1"/>
  <c r="AI34" i="1" s="1"/>
  <c r="K34" i="1"/>
  <c r="E35" i="1"/>
  <c r="BG35" i="1" s="1"/>
  <c r="H35" i="1"/>
  <c r="DJ35" i="1" s="1"/>
  <c r="K35" i="1"/>
  <c r="AY35" i="1" s="1"/>
  <c r="E36" i="1"/>
  <c r="H36" i="1"/>
  <c r="K36" i="1"/>
  <c r="E37" i="1"/>
  <c r="F37" i="1" s="1"/>
  <c r="H37" i="1"/>
  <c r="K37" i="1"/>
  <c r="E38" i="1"/>
  <c r="AF38" i="1" s="1"/>
  <c r="H38" i="1"/>
  <c r="AI38" i="1" s="1"/>
  <c r="K38" i="1"/>
  <c r="E39" i="1"/>
  <c r="H39" i="1"/>
  <c r="K39" i="1"/>
  <c r="K9" i="1"/>
  <c r="BM9" i="1" s="1"/>
  <c r="BE33" i="1" l="1"/>
  <c r="CR21" i="1"/>
  <c r="CR23" i="1"/>
  <c r="CE21" i="1"/>
  <c r="CE25" i="1"/>
  <c r="AS22" i="1"/>
  <c r="CE20" i="1"/>
  <c r="CE24" i="1"/>
  <c r="BR21" i="1"/>
  <c r="BR23" i="1"/>
  <c r="AS38" i="1"/>
  <c r="BM12" i="1"/>
  <c r="BZ16" i="1"/>
  <c r="DM12" i="1"/>
  <c r="DE17" i="1"/>
  <c r="DE25" i="1"/>
  <c r="DE37" i="1"/>
  <c r="AF30" i="1"/>
  <c r="AL32" i="1"/>
  <c r="AY24" i="1"/>
  <c r="BK14" i="1"/>
  <c r="BR13" i="1"/>
  <c r="BR15" i="1"/>
  <c r="CE9" i="1"/>
  <c r="CG38" i="1"/>
  <c r="AW30" i="1"/>
  <c r="AI30" i="1"/>
  <c r="AY12" i="1"/>
  <c r="BR27" i="1"/>
  <c r="DR15" i="1"/>
  <c r="AF36" i="1"/>
  <c r="DM34" i="1"/>
  <c r="AY34" i="1"/>
  <c r="DJ29" i="1"/>
  <c r="BW29" i="1"/>
  <c r="AV29" i="1"/>
  <c r="CG28" i="1"/>
  <c r="AS28" i="1"/>
  <c r="AY26" i="1"/>
  <c r="BZ26" i="1"/>
  <c r="DM26" i="1"/>
  <c r="BT24" i="1"/>
  <c r="AS24" i="1"/>
  <c r="AY22" i="1"/>
  <c r="BW21" i="1"/>
  <c r="DM18" i="1"/>
  <c r="BT16" i="1"/>
  <c r="AY14" i="1"/>
  <c r="CG12" i="1"/>
  <c r="BJ9" i="1"/>
  <c r="I9" i="1"/>
  <c r="W9" i="1" s="1"/>
  <c r="AY18" i="1"/>
  <c r="AS20" i="1"/>
  <c r="AV21" i="1"/>
  <c r="AS36" i="1"/>
  <c r="BJ13" i="1"/>
  <c r="AY10" i="1"/>
  <c r="AV33" i="1"/>
  <c r="BE31" i="1"/>
  <c r="CE12" i="1"/>
  <c r="CE13" i="1"/>
  <c r="CE28" i="1"/>
  <c r="CE29" i="1"/>
  <c r="CR25" i="1"/>
  <c r="CR27" i="1"/>
  <c r="CR39" i="1"/>
  <c r="DZ12" i="1"/>
  <c r="DR14" i="1"/>
  <c r="DR23" i="1"/>
  <c r="DR25" i="1"/>
  <c r="DR27" i="1"/>
  <c r="AL20" i="1"/>
  <c r="AF34" i="1"/>
  <c r="AL36" i="1"/>
  <c r="AV23" i="1"/>
  <c r="AS26" i="1"/>
  <c r="AY28" i="1"/>
  <c r="BE10" i="1"/>
  <c r="BE16" i="1"/>
  <c r="BE21" i="1"/>
  <c r="BE23" i="1"/>
  <c r="BE27" i="1"/>
  <c r="BE39" i="1"/>
  <c r="BR9" i="1"/>
  <c r="BZ20" i="1"/>
  <c r="BW27" i="1"/>
  <c r="BR34" i="1"/>
  <c r="BR38" i="1"/>
  <c r="CE16" i="1"/>
  <c r="CE17" i="1"/>
  <c r="CE38" i="1"/>
  <c r="CR32" i="1"/>
  <c r="DR31" i="1"/>
  <c r="DR32" i="1"/>
  <c r="DR34" i="1"/>
  <c r="DR39" i="1"/>
  <c r="AL24" i="1"/>
  <c r="AV27" i="1"/>
  <c r="AV35" i="1"/>
  <c r="AY36" i="1"/>
  <c r="BE17" i="1"/>
  <c r="BE19" i="1"/>
  <c r="BR11" i="1"/>
  <c r="BR17" i="1"/>
  <c r="BR19" i="1"/>
  <c r="BR26" i="1"/>
  <c r="CR16" i="1"/>
  <c r="CR17" i="1"/>
  <c r="DE9" i="1"/>
  <c r="DR11" i="1"/>
  <c r="F39" i="1"/>
  <c r="AT39" i="1" s="1"/>
  <c r="S39" i="1"/>
  <c r="DT39" i="1"/>
  <c r="DG39" i="1"/>
  <c r="CG39" i="1"/>
  <c r="CT39" i="1"/>
  <c r="AS39" i="1"/>
  <c r="I36" i="1"/>
  <c r="BK36" i="1" s="1"/>
  <c r="DW36" i="1"/>
  <c r="CW36" i="1"/>
  <c r="CJ36" i="1"/>
  <c r="BW36" i="1"/>
  <c r="DJ36" i="1"/>
  <c r="Y33" i="1"/>
  <c r="DZ33" i="1"/>
  <c r="DM33" i="1"/>
  <c r="CM33" i="1"/>
  <c r="BZ33" i="1"/>
  <c r="AY33" i="1"/>
  <c r="F31" i="1"/>
  <c r="BH31" i="1" s="1"/>
  <c r="DG31" i="1"/>
  <c r="DT31" i="1"/>
  <c r="CG31" i="1"/>
  <c r="CH31" i="1"/>
  <c r="S31" i="1"/>
  <c r="CT31" i="1"/>
  <c r="I28" i="1"/>
  <c r="W28" i="1" s="1"/>
  <c r="V28" i="1"/>
  <c r="DW28" i="1"/>
  <c r="DJ28" i="1"/>
  <c r="CJ28" i="1"/>
  <c r="CW28" i="1"/>
  <c r="BW28" i="1"/>
  <c r="Y25" i="1"/>
  <c r="DM25" i="1"/>
  <c r="DZ25" i="1"/>
  <c r="CM25" i="1"/>
  <c r="BZ25" i="1"/>
  <c r="F23" i="1"/>
  <c r="DH23" i="1" s="1"/>
  <c r="S23" i="1"/>
  <c r="DT23" i="1"/>
  <c r="DG23" i="1"/>
  <c r="CT23" i="1"/>
  <c r="CG23" i="1"/>
  <c r="BT23" i="1"/>
  <c r="I20" i="1"/>
  <c r="AJ20" i="1" s="1"/>
  <c r="DJ20" i="1"/>
  <c r="CJ20" i="1"/>
  <c r="CW20" i="1"/>
  <c r="BW20" i="1"/>
  <c r="Y17" i="1"/>
  <c r="AL17" i="1"/>
  <c r="DZ17" i="1"/>
  <c r="DM17" i="1"/>
  <c r="CM17" i="1"/>
  <c r="BZ17" i="1"/>
  <c r="CZ17" i="1"/>
  <c r="F15" i="1"/>
  <c r="T15" i="1" s="1"/>
  <c r="AF15" i="1"/>
  <c r="AS15" i="1"/>
  <c r="DT15" i="1"/>
  <c r="DG15" i="1"/>
  <c r="S15" i="1"/>
  <c r="CT15" i="1"/>
  <c r="CG15" i="1"/>
  <c r="BT15" i="1"/>
  <c r="AL13" i="1"/>
  <c r="Y13" i="1"/>
  <c r="DZ13" i="1"/>
  <c r="DM13" i="1"/>
  <c r="CZ13" i="1"/>
  <c r="BZ13" i="1"/>
  <c r="CM13" i="1"/>
  <c r="F9" i="1"/>
  <c r="AF9" i="1"/>
  <c r="S9" i="1"/>
  <c r="AS9" i="1"/>
  <c r="DG9" i="1"/>
  <c r="DT9" i="1"/>
  <c r="CG9" i="1"/>
  <c r="CT9" i="1"/>
  <c r="BT9" i="1"/>
  <c r="L29" i="1"/>
  <c r="EA29" i="1" s="1"/>
  <c r="L13" i="1"/>
  <c r="EA13" i="1" s="1"/>
  <c r="AL21" i="1"/>
  <c r="AF27" i="1"/>
  <c r="AL33" i="1"/>
  <c r="AZ13" i="1"/>
  <c r="L39" i="1"/>
  <c r="Y39" i="1"/>
  <c r="DZ39" i="1"/>
  <c r="CZ39" i="1"/>
  <c r="CN39" i="1"/>
  <c r="BZ39" i="1"/>
  <c r="DM39" i="1"/>
  <c r="V38" i="1"/>
  <c r="DW38" i="1"/>
  <c r="DJ38" i="1"/>
  <c r="CJ38" i="1"/>
  <c r="CW38" i="1"/>
  <c r="BW38" i="1"/>
  <c r="AV38" i="1"/>
  <c r="T37" i="1"/>
  <c r="S37" i="1"/>
  <c r="DU37" i="1"/>
  <c r="DT37" i="1"/>
  <c r="DG37" i="1"/>
  <c r="CU37" i="1"/>
  <c r="CT37" i="1"/>
  <c r="CH37" i="1"/>
  <c r="BU37" i="1"/>
  <c r="CG37" i="1"/>
  <c r="BT37" i="1"/>
  <c r="DH37" i="1"/>
  <c r="BH37" i="1"/>
  <c r="L35" i="1"/>
  <c r="AZ35" i="1" s="1"/>
  <c r="Y35" i="1"/>
  <c r="DM35" i="1"/>
  <c r="BZ35" i="1"/>
  <c r="CM35" i="1"/>
  <c r="V34" i="1"/>
  <c r="DW34" i="1"/>
  <c r="DJ34" i="1"/>
  <c r="CJ34" i="1"/>
  <c r="CW34" i="1"/>
  <c r="BW34" i="1"/>
  <c r="AV34" i="1"/>
  <c r="S33" i="1"/>
  <c r="DG33" i="1"/>
  <c r="DT33" i="1"/>
  <c r="BT33" i="1"/>
  <c r="CG33" i="1"/>
  <c r="CT33" i="1"/>
  <c r="L31" i="1"/>
  <c r="CA31" i="1" s="1"/>
  <c r="Y31" i="1"/>
  <c r="DZ31" i="1"/>
  <c r="CM31" i="1"/>
  <c r="CZ31" i="1"/>
  <c r="BZ31" i="1"/>
  <c r="W30" i="1"/>
  <c r="V30" i="1"/>
  <c r="DX30" i="1"/>
  <c r="DJ30" i="1"/>
  <c r="CX30" i="1"/>
  <c r="DW30" i="1"/>
  <c r="CJ30" i="1"/>
  <c r="DK30" i="1"/>
  <c r="CW30" i="1"/>
  <c r="BK30" i="1"/>
  <c r="CK30" i="1"/>
  <c r="BX30" i="1"/>
  <c r="T29" i="1"/>
  <c r="S29" i="1"/>
  <c r="DU29" i="1"/>
  <c r="DG29" i="1"/>
  <c r="CU29" i="1"/>
  <c r="DH29" i="1"/>
  <c r="CT29" i="1"/>
  <c r="CG29" i="1"/>
  <c r="DT29" i="1"/>
  <c r="BT29" i="1"/>
  <c r="BH29" i="1"/>
  <c r="L27" i="1"/>
  <c r="AM27" i="1" s="1"/>
  <c r="DZ27" i="1"/>
  <c r="DM27" i="1"/>
  <c r="CM27" i="1"/>
  <c r="Y27" i="1"/>
  <c r="BZ27" i="1"/>
  <c r="V26" i="1"/>
  <c r="DJ26" i="1"/>
  <c r="DW26" i="1"/>
  <c r="CW26" i="1"/>
  <c r="CJ26" i="1"/>
  <c r="BW26" i="1"/>
  <c r="S25" i="1"/>
  <c r="DT25" i="1"/>
  <c r="DG25" i="1"/>
  <c r="CG25" i="1"/>
  <c r="BT25" i="1"/>
  <c r="CT25" i="1"/>
  <c r="L23" i="1"/>
  <c r="EA23" i="1" s="1"/>
  <c r="Y23" i="1"/>
  <c r="DM23" i="1"/>
  <c r="CM23" i="1"/>
  <c r="DZ23" i="1"/>
  <c r="CZ23" i="1"/>
  <c r="BZ23" i="1"/>
  <c r="V22" i="1"/>
  <c r="DW22" i="1"/>
  <c r="DJ22" i="1"/>
  <c r="BW22" i="1"/>
  <c r="CW22" i="1"/>
  <c r="CJ22" i="1"/>
  <c r="T21" i="1"/>
  <c r="S21" i="1"/>
  <c r="DU21" i="1"/>
  <c r="DG21" i="1"/>
  <c r="CU21" i="1"/>
  <c r="CT21" i="1"/>
  <c r="CG21" i="1"/>
  <c r="DT21" i="1"/>
  <c r="BT21" i="1"/>
  <c r="BH21" i="1"/>
  <c r="L19" i="1"/>
  <c r="BN19" i="1" s="1"/>
  <c r="AL19" i="1"/>
  <c r="Y19" i="1"/>
  <c r="DM19" i="1"/>
  <c r="CM19" i="1"/>
  <c r="BZ19" i="1"/>
  <c r="V18" i="1"/>
  <c r="AI18" i="1"/>
  <c r="DW18" i="1"/>
  <c r="AV18" i="1"/>
  <c r="DJ18" i="1"/>
  <c r="CW18" i="1"/>
  <c r="CJ18" i="1"/>
  <c r="BW18" i="1"/>
  <c r="AF17" i="1"/>
  <c r="S17" i="1"/>
  <c r="AS17" i="1"/>
  <c r="DG17" i="1"/>
  <c r="CT17" i="1"/>
  <c r="CG17" i="1"/>
  <c r="BT17" i="1"/>
  <c r="L15" i="1"/>
  <c r="EA15" i="1" s="1"/>
  <c r="AL15" i="1"/>
  <c r="Y15" i="1"/>
  <c r="DM15" i="1"/>
  <c r="CZ15" i="1"/>
  <c r="CM15" i="1"/>
  <c r="BZ15" i="1"/>
  <c r="W14" i="1"/>
  <c r="AI14" i="1"/>
  <c r="AJ14" i="1"/>
  <c r="AV14" i="1"/>
  <c r="V14" i="1"/>
  <c r="DW14" i="1"/>
  <c r="DJ14" i="1"/>
  <c r="CW14" i="1"/>
  <c r="CK14" i="1"/>
  <c r="BW14" i="1"/>
  <c r="DK14" i="1"/>
  <c r="CJ14" i="1"/>
  <c r="T13" i="1"/>
  <c r="AF13" i="1"/>
  <c r="AT13" i="1"/>
  <c r="S13" i="1"/>
  <c r="AS13" i="1"/>
  <c r="DU13" i="1"/>
  <c r="AG13" i="1"/>
  <c r="DG13" i="1"/>
  <c r="CU13" i="1"/>
  <c r="CG13" i="1"/>
  <c r="CT13" i="1"/>
  <c r="DT13" i="1"/>
  <c r="BT13" i="1"/>
  <c r="BH13" i="1"/>
  <c r="L11" i="1"/>
  <c r="Z11" i="1" s="1"/>
  <c r="AL11" i="1"/>
  <c r="DM11" i="1"/>
  <c r="Y11" i="1"/>
  <c r="DZ11" i="1"/>
  <c r="CM11" i="1"/>
  <c r="CZ11" i="1"/>
  <c r="BZ11" i="1"/>
  <c r="AI10" i="1"/>
  <c r="V10" i="1"/>
  <c r="AV10" i="1"/>
  <c r="DW10" i="1"/>
  <c r="DJ10" i="1"/>
  <c r="CW10" i="1"/>
  <c r="CJ10" i="1"/>
  <c r="BW10" i="1"/>
  <c r="F33" i="1"/>
  <c r="DU33" i="1" s="1"/>
  <c r="F25" i="1"/>
  <c r="BH25" i="1" s="1"/>
  <c r="F17" i="1"/>
  <c r="DU17" i="1" s="1"/>
  <c r="I38" i="1"/>
  <c r="W38" i="1" s="1"/>
  <c r="I22" i="1"/>
  <c r="BX22" i="1" s="1"/>
  <c r="L37" i="1"/>
  <c r="CN37" i="1" s="1"/>
  <c r="L21" i="1"/>
  <c r="AZ21" i="1" s="1"/>
  <c r="AI20" i="1"/>
  <c r="AF21" i="1"/>
  <c r="AL23" i="1"/>
  <c r="AI24" i="1"/>
  <c r="AF25" i="1"/>
  <c r="AL27" i="1"/>
  <c r="AI28" i="1"/>
  <c r="AF29" i="1"/>
  <c r="AL31" i="1"/>
  <c r="AI32" i="1"/>
  <c r="AF33" i="1"/>
  <c r="AL35" i="1"/>
  <c r="AI36" i="1"/>
  <c r="AF37" i="1"/>
  <c r="AL39" i="1"/>
  <c r="AW14" i="1"/>
  <c r="AT21" i="1"/>
  <c r="AT29" i="1"/>
  <c r="AV36" i="1"/>
  <c r="AS37" i="1"/>
  <c r="BE9" i="1"/>
  <c r="BJ10" i="1"/>
  <c r="BM11" i="1"/>
  <c r="BG13" i="1"/>
  <c r="BG15" i="1"/>
  <c r="BE15" i="1"/>
  <c r="BG19" i="1"/>
  <c r="BM19" i="1"/>
  <c r="BJ24" i="1"/>
  <c r="BG27" i="1"/>
  <c r="BM27" i="1"/>
  <c r="BJ32" i="1"/>
  <c r="BE34" i="1"/>
  <c r="BM35" i="1"/>
  <c r="BW9" i="1"/>
  <c r="BT12" i="1"/>
  <c r="BU13" i="1"/>
  <c r="BT20" i="1"/>
  <c r="BU21" i="1"/>
  <c r="BU29" i="1"/>
  <c r="BZ29" i="1"/>
  <c r="BT39" i="1"/>
  <c r="CH21" i="1"/>
  <c r="CG24" i="1"/>
  <c r="CM34" i="1"/>
  <c r="CM39" i="1"/>
  <c r="CT11" i="1"/>
  <c r="CZ27" i="1"/>
  <c r="DM10" i="1"/>
  <c r="V20" i="1"/>
  <c r="I39" i="1"/>
  <c r="AJ39" i="1" s="1"/>
  <c r="V39" i="1"/>
  <c r="DW39" i="1"/>
  <c r="CW39" i="1"/>
  <c r="CJ39" i="1"/>
  <c r="BW39" i="1"/>
  <c r="DJ39" i="1"/>
  <c r="BJ39" i="1"/>
  <c r="F38" i="1"/>
  <c r="CH38" i="1" s="1"/>
  <c r="S38" i="1"/>
  <c r="DT38" i="1"/>
  <c r="DG38" i="1"/>
  <c r="CT38" i="1"/>
  <c r="BT38" i="1"/>
  <c r="BG38" i="1"/>
  <c r="L36" i="1"/>
  <c r="DA36" i="1" s="1"/>
  <c r="Y36" i="1"/>
  <c r="DZ36" i="1"/>
  <c r="DM36" i="1"/>
  <c r="CZ36" i="1"/>
  <c r="BM36" i="1"/>
  <c r="BZ36" i="1"/>
  <c r="I35" i="1"/>
  <c r="DK35" i="1" s="1"/>
  <c r="V35" i="1"/>
  <c r="DW35" i="1"/>
  <c r="CW35" i="1"/>
  <c r="BW35" i="1"/>
  <c r="CJ35" i="1"/>
  <c r="BJ35" i="1"/>
  <c r="F34" i="1"/>
  <c r="T34" i="1" s="1"/>
  <c r="S34" i="1"/>
  <c r="DT34" i="1"/>
  <c r="CT34" i="1"/>
  <c r="CG34" i="1"/>
  <c r="DG34" i="1"/>
  <c r="BG34" i="1"/>
  <c r="BT34" i="1"/>
  <c r="L32" i="1"/>
  <c r="CA32" i="1" s="1"/>
  <c r="Y32" i="1"/>
  <c r="DM32" i="1"/>
  <c r="CZ32" i="1"/>
  <c r="DZ32" i="1"/>
  <c r="CM32" i="1"/>
  <c r="BZ32" i="1"/>
  <c r="BM32" i="1"/>
  <c r="I31" i="1"/>
  <c r="DX31" i="1" s="1"/>
  <c r="V31" i="1"/>
  <c r="DW31" i="1"/>
  <c r="CW31" i="1"/>
  <c r="DJ31" i="1"/>
  <c r="BW31" i="1"/>
  <c r="CJ31" i="1"/>
  <c r="BJ31" i="1"/>
  <c r="F30" i="1"/>
  <c r="AT30" i="1" s="1"/>
  <c r="S30" i="1"/>
  <c r="DT30" i="1"/>
  <c r="CT30" i="1"/>
  <c r="DG30" i="1"/>
  <c r="CG30" i="1"/>
  <c r="BG30" i="1"/>
  <c r="L28" i="1"/>
  <c r="AZ28" i="1" s="1"/>
  <c r="Y28" i="1"/>
  <c r="CZ28" i="1"/>
  <c r="DZ28" i="1"/>
  <c r="DM28" i="1"/>
  <c r="CM28" i="1"/>
  <c r="BM28" i="1"/>
  <c r="I27" i="1"/>
  <c r="DX27" i="1" s="1"/>
  <c r="V27" i="1"/>
  <c r="DW27" i="1"/>
  <c r="CW27" i="1"/>
  <c r="DJ27" i="1"/>
  <c r="CJ27" i="1"/>
  <c r="BJ27" i="1"/>
  <c r="F26" i="1"/>
  <c r="CH26" i="1" s="1"/>
  <c r="S26" i="1"/>
  <c r="CT26" i="1"/>
  <c r="CG26" i="1"/>
  <c r="BU26" i="1"/>
  <c r="DG26" i="1"/>
  <c r="BG26" i="1"/>
  <c r="DT26" i="1"/>
  <c r="CU26" i="1"/>
  <c r="BT26" i="1"/>
  <c r="L24" i="1"/>
  <c r="CA24" i="1" s="1"/>
  <c r="Y24" i="1"/>
  <c r="DZ24" i="1"/>
  <c r="CZ24" i="1"/>
  <c r="DN24" i="1"/>
  <c r="DM24" i="1"/>
  <c r="CM24" i="1"/>
  <c r="BM24" i="1"/>
  <c r="I23" i="1"/>
  <c r="CK23" i="1" s="1"/>
  <c r="V23" i="1"/>
  <c r="DW23" i="1"/>
  <c r="CW23" i="1"/>
  <c r="DJ23" i="1"/>
  <c r="CJ23" i="1"/>
  <c r="BJ23" i="1"/>
  <c r="F22" i="1"/>
  <c r="T22" i="1" s="1"/>
  <c r="S22" i="1"/>
  <c r="CT22" i="1"/>
  <c r="DT22" i="1"/>
  <c r="DG22" i="1"/>
  <c r="CG22" i="1"/>
  <c r="BG22" i="1"/>
  <c r="L20" i="1"/>
  <c r="CA20" i="1" s="1"/>
  <c r="Y20" i="1"/>
  <c r="CZ20" i="1"/>
  <c r="DZ20" i="1"/>
  <c r="CN20" i="1"/>
  <c r="CM20" i="1"/>
  <c r="BM20" i="1"/>
  <c r="I19" i="1"/>
  <c r="AJ19" i="1" s="1"/>
  <c r="V19" i="1"/>
  <c r="AV19" i="1"/>
  <c r="AI19" i="1"/>
  <c r="DW19" i="1"/>
  <c r="CW19" i="1"/>
  <c r="DJ19" i="1"/>
  <c r="CJ19" i="1"/>
  <c r="BJ19" i="1"/>
  <c r="F18" i="1"/>
  <c r="S18" i="1"/>
  <c r="AS18" i="1"/>
  <c r="AF18" i="1"/>
  <c r="DT18" i="1"/>
  <c r="CG18" i="1"/>
  <c r="BG18" i="1"/>
  <c r="DG18" i="1"/>
  <c r="CT18" i="1"/>
  <c r="L16" i="1"/>
  <c r="AM16" i="1" s="1"/>
  <c r="Y16" i="1"/>
  <c r="AL16" i="1"/>
  <c r="CZ16" i="1"/>
  <c r="DZ16" i="1"/>
  <c r="DM16" i="1"/>
  <c r="CM16" i="1"/>
  <c r="I15" i="1"/>
  <c r="AW15" i="1" s="1"/>
  <c r="V15" i="1"/>
  <c r="DW15" i="1"/>
  <c r="AI15" i="1"/>
  <c r="CW15" i="1"/>
  <c r="DJ15" i="1"/>
  <c r="AV15" i="1"/>
  <c r="CJ15" i="1"/>
  <c r="BJ15" i="1"/>
  <c r="F14" i="1"/>
  <c r="DH14" i="1" s="1"/>
  <c r="S14" i="1"/>
  <c r="AS14" i="1"/>
  <c r="AF14" i="1"/>
  <c r="DT14" i="1"/>
  <c r="DG14" i="1"/>
  <c r="CG14" i="1"/>
  <c r="CT14" i="1"/>
  <c r="L12" i="1"/>
  <c r="DA12" i="1" s="1"/>
  <c r="Y12" i="1"/>
  <c r="AL12" i="1"/>
  <c r="CZ12" i="1"/>
  <c r="CM12" i="1"/>
  <c r="I11" i="1"/>
  <c r="DX11" i="1" s="1"/>
  <c r="V11" i="1"/>
  <c r="AV11" i="1"/>
  <c r="DW11" i="1"/>
  <c r="AI11" i="1"/>
  <c r="CW11" i="1"/>
  <c r="DJ11" i="1"/>
  <c r="CJ11" i="1"/>
  <c r="BJ11" i="1"/>
  <c r="F10" i="1"/>
  <c r="DH10" i="1" s="1"/>
  <c r="S10" i="1"/>
  <c r="AS10" i="1"/>
  <c r="AF10" i="1"/>
  <c r="DT10" i="1"/>
  <c r="CT10" i="1"/>
  <c r="CG10" i="1"/>
  <c r="DG10" i="1"/>
  <c r="L9" i="1"/>
  <c r="BN9" i="1" s="1"/>
  <c r="F32" i="1"/>
  <c r="T32" i="1" s="1"/>
  <c r="F24" i="1"/>
  <c r="AT24" i="1" s="1"/>
  <c r="F16" i="1"/>
  <c r="DU16" i="1" s="1"/>
  <c r="I34" i="1"/>
  <c r="CK34" i="1" s="1"/>
  <c r="I18" i="1"/>
  <c r="DK18" i="1" s="1"/>
  <c r="L33" i="1"/>
  <c r="AZ33" i="1" s="1"/>
  <c r="L17" i="1"/>
  <c r="AM17" i="1" s="1"/>
  <c r="AF20" i="1"/>
  <c r="AG21" i="1"/>
  <c r="AL22" i="1"/>
  <c r="AI23" i="1"/>
  <c r="AF24" i="1"/>
  <c r="AL26" i="1"/>
  <c r="AI27" i="1"/>
  <c r="AF28" i="1"/>
  <c r="AG29" i="1"/>
  <c r="AL30" i="1"/>
  <c r="AI31" i="1"/>
  <c r="AF32" i="1"/>
  <c r="AL34" i="1"/>
  <c r="AI35" i="1"/>
  <c r="AG37" i="1"/>
  <c r="AL38" i="1"/>
  <c r="AI39" i="1"/>
  <c r="AY9" i="1"/>
  <c r="AY13" i="1"/>
  <c r="AY17" i="1"/>
  <c r="AV22" i="1"/>
  <c r="AS23" i="1"/>
  <c r="AY25" i="1"/>
  <c r="AV26" i="1"/>
  <c r="AV30" i="1"/>
  <c r="AS31" i="1"/>
  <c r="AS34" i="1"/>
  <c r="AT37" i="1"/>
  <c r="AV39" i="1"/>
  <c r="BG10" i="1"/>
  <c r="BE11" i="1"/>
  <c r="BE12" i="1"/>
  <c r="BE13" i="1"/>
  <c r="BM13" i="1"/>
  <c r="BJ14" i="1"/>
  <c r="BM15" i="1"/>
  <c r="BM16" i="1"/>
  <c r="BG17" i="1"/>
  <c r="BM17" i="1"/>
  <c r="BJ22" i="1"/>
  <c r="BG25" i="1"/>
  <c r="BM25" i="1"/>
  <c r="BJ30" i="1"/>
  <c r="BG33" i="1"/>
  <c r="BM33" i="1"/>
  <c r="BJ38" i="1"/>
  <c r="BT10" i="1"/>
  <c r="BX14" i="1"/>
  <c r="BW15" i="1"/>
  <c r="BT18" i="1"/>
  <c r="BZ18" i="1"/>
  <c r="BW23" i="1"/>
  <c r="BR25" i="1"/>
  <c r="BZ28" i="1"/>
  <c r="BW30" i="1"/>
  <c r="CZ35" i="1"/>
  <c r="DH13" i="1"/>
  <c r="DZ15" i="1"/>
  <c r="DT17" i="1"/>
  <c r="DZ19" i="1"/>
  <c r="DW20" i="1"/>
  <c r="Y37" i="1"/>
  <c r="DM37" i="1"/>
  <c r="CM37" i="1"/>
  <c r="CZ37" i="1"/>
  <c r="DZ37" i="1"/>
  <c r="BZ37" i="1"/>
  <c r="AY37" i="1"/>
  <c r="F35" i="1"/>
  <c r="T35" i="1" s="1"/>
  <c r="S35" i="1"/>
  <c r="DG35" i="1"/>
  <c r="DT35" i="1"/>
  <c r="CG35" i="1"/>
  <c r="CT35" i="1"/>
  <c r="AS35" i="1"/>
  <c r="I32" i="1"/>
  <c r="DX32" i="1" s="1"/>
  <c r="DW32" i="1"/>
  <c r="V32" i="1"/>
  <c r="DJ32" i="1"/>
  <c r="BW32" i="1"/>
  <c r="CW32" i="1"/>
  <c r="CJ32" i="1"/>
  <c r="Y29" i="1"/>
  <c r="DM29" i="1"/>
  <c r="DZ29" i="1"/>
  <c r="CZ29" i="1"/>
  <c r="CM29" i="1"/>
  <c r="F27" i="1"/>
  <c r="T27" i="1" s="1"/>
  <c r="DT27" i="1"/>
  <c r="S27" i="1"/>
  <c r="DG27" i="1"/>
  <c r="CT27" i="1"/>
  <c r="BT27" i="1"/>
  <c r="CG27" i="1"/>
  <c r="I24" i="1"/>
  <c r="BX24" i="1" s="1"/>
  <c r="V24" i="1"/>
  <c r="DJ24" i="1"/>
  <c r="CJ24" i="1"/>
  <c r="DW24" i="1"/>
  <c r="CW24" i="1"/>
  <c r="BW24" i="1"/>
  <c r="Y21" i="1"/>
  <c r="DZ21" i="1"/>
  <c r="DM21" i="1"/>
  <c r="CZ21" i="1"/>
  <c r="BZ21" i="1"/>
  <c r="CM21" i="1"/>
  <c r="F19" i="1"/>
  <c r="BU19" i="1" s="1"/>
  <c r="AF19" i="1"/>
  <c r="DT19" i="1"/>
  <c r="S19" i="1"/>
  <c r="AS19" i="1"/>
  <c r="DG19" i="1"/>
  <c r="CT19" i="1"/>
  <c r="BT19" i="1"/>
  <c r="CG19" i="1"/>
  <c r="I16" i="1"/>
  <c r="DX16" i="1" s="1"/>
  <c r="AI16" i="1"/>
  <c r="V16" i="1"/>
  <c r="DJ16" i="1"/>
  <c r="AV16" i="1"/>
  <c r="CJ16" i="1"/>
  <c r="CW16" i="1"/>
  <c r="BW16" i="1"/>
  <c r="BK16" i="1"/>
  <c r="I12" i="1"/>
  <c r="CX12" i="1" s="1"/>
  <c r="AI12" i="1"/>
  <c r="AV12" i="1"/>
  <c r="V12" i="1"/>
  <c r="DJ12" i="1"/>
  <c r="DW12" i="1"/>
  <c r="CJ12" i="1"/>
  <c r="CW12" i="1"/>
  <c r="BW12" i="1"/>
  <c r="F11" i="1"/>
  <c r="DH11" i="1" s="1"/>
  <c r="AF11" i="1"/>
  <c r="AS11" i="1"/>
  <c r="DT11" i="1"/>
  <c r="DG11" i="1"/>
  <c r="S11" i="1"/>
  <c r="BT11" i="1"/>
  <c r="CG11" i="1"/>
  <c r="AF23" i="1"/>
  <c r="AL25" i="1"/>
  <c r="AL29" i="1"/>
  <c r="AF31" i="1"/>
  <c r="AF35" i="1"/>
  <c r="AL37" i="1"/>
  <c r="AF39" i="1"/>
  <c r="BJ12" i="1"/>
  <c r="BJ20" i="1"/>
  <c r="BG23" i="1"/>
  <c r="BJ28" i="1"/>
  <c r="BE30" i="1"/>
  <c r="BG31" i="1"/>
  <c r="BM31" i="1"/>
  <c r="BJ36" i="1"/>
  <c r="BE38" i="1"/>
  <c r="BG39" i="1"/>
  <c r="BM39" i="1"/>
  <c r="BT31" i="1"/>
  <c r="CH13" i="1"/>
  <c r="CH29" i="1"/>
  <c r="CX14" i="1"/>
  <c r="CZ25" i="1"/>
  <c r="DH21" i="1"/>
  <c r="V36" i="1"/>
  <c r="AL9" i="1"/>
  <c r="Y9" i="1"/>
  <c r="DZ9" i="1"/>
  <c r="DM9" i="1"/>
  <c r="CZ9" i="1"/>
  <c r="CM9" i="1"/>
  <c r="BZ9" i="1"/>
  <c r="L38" i="1"/>
  <c r="DA38" i="1" s="1"/>
  <c r="Y38" i="1"/>
  <c r="DZ38" i="1"/>
  <c r="CZ38" i="1"/>
  <c r="BZ38" i="1"/>
  <c r="DM38" i="1"/>
  <c r="BM38" i="1"/>
  <c r="I37" i="1"/>
  <c r="AJ37" i="1" s="1"/>
  <c r="V37" i="1"/>
  <c r="DW37" i="1"/>
  <c r="DJ37" i="1"/>
  <c r="DX37" i="1"/>
  <c r="CW37" i="1"/>
  <c r="BJ37" i="1"/>
  <c r="BW37" i="1"/>
  <c r="S36" i="1"/>
  <c r="DT36" i="1"/>
  <c r="CT36" i="1"/>
  <c r="BT36" i="1"/>
  <c r="DG36" i="1"/>
  <c r="CG36" i="1"/>
  <c r="BG36" i="1"/>
  <c r="L34" i="1"/>
  <c r="CA34" i="1" s="1"/>
  <c r="Y34" i="1"/>
  <c r="DZ34" i="1"/>
  <c r="CZ34" i="1"/>
  <c r="BZ34" i="1"/>
  <c r="BM34" i="1"/>
  <c r="I33" i="1"/>
  <c r="CK33" i="1" s="1"/>
  <c r="V33" i="1"/>
  <c r="DW33" i="1"/>
  <c r="DJ33" i="1"/>
  <c r="CW33" i="1"/>
  <c r="BW33" i="1"/>
  <c r="BJ33" i="1"/>
  <c r="CJ33" i="1"/>
  <c r="S32" i="1"/>
  <c r="DT32" i="1"/>
  <c r="CT32" i="1"/>
  <c r="CG32" i="1"/>
  <c r="BT32" i="1"/>
  <c r="DG32" i="1"/>
  <c r="BG32" i="1"/>
  <c r="L30" i="1"/>
  <c r="CA30" i="1" s="1"/>
  <c r="Y30" i="1"/>
  <c r="DZ30" i="1"/>
  <c r="CZ30" i="1"/>
  <c r="DA30" i="1"/>
  <c r="CM30" i="1"/>
  <c r="DM30" i="1"/>
  <c r="BZ30" i="1"/>
  <c r="BM30" i="1"/>
  <c r="I29" i="1"/>
  <c r="DX29" i="1" s="1"/>
  <c r="V29" i="1"/>
  <c r="DW29" i="1"/>
  <c r="CW29" i="1"/>
  <c r="CJ29" i="1"/>
  <c r="BJ29" i="1"/>
  <c r="S28" i="1"/>
  <c r="DT28" i="1"/>
  <c r="DG28" i="1"/>
  <c r="CT28" i="1"/>
  <c r="BT28" i="1"/>
  <c r="BG28" i="1"/>
  <c r="L26" i="1"/>
  <c r="CA26" i="1" s="1"/>
  <c r="Y26" i="1"/>
  <c r="DZ26" i="1"/>
  <c r="CZ26" i="1"/>
  <c r="CM26" i="1"/>
  <c r="BM26" i="1"/>
  <c r="I25" i="1"/>
  <c r="DX25" i="1" s="1"/>
  <c r="V25" i="1"/>
  <c r="CW25" i="1"/>
  <c r="CJ25" i="1"/>
  <c r="DJ25" i="1"/>
  <c r="BW25" i="1"/>
  <c r="BJ25" i="1"/>
  <c r="DW25" i="1"/>
  <c r="S24" i="1"/>
  <c r="DT24" i="1"/>
  <c r="CT24" i="1"/>
  <c r="DG24" i="1"/>
  <c r="BG24" i="1"/>
  <c r="L22" i="1"/>
  <c r="CA22" i="1" s="1"/>
  <c r="Y22" i="1"/>
  <c r="DZ22" i="1"/>
  <c r="CZ22" i="1"/>
  <c r="DM22" i="1"/>
  <c r="CM22" i="1"/>
  <c r="BM22" i="1"/>
  <c r="I21" i="1"/>
  <c r="CX21" i="1" s="1"/>
  <c r="V21" i="1"/>
  <c r="CW21" i="1"/>
  <c r="DJ21" i="1"/>
  <c r="CJ21" i="1"/>
  <c r="BJ21" i="1"/>
  <c r="DW21" i="1"/>
  <c r="S20" i="1"/>
  <c r="DT20" i="1"/>
  <c r="CT20" i="1"/>
  <c r="DG20" i="1"/>
  <c r="BG20" i="1"/>
  <c r="L18" i="1"/>
  <c r="EA18" i="1" s="1"/>
  <c r="Y18" i="1"/>
  <c r="AL18" i="1"/>
  <c r="DZ18" i="1"/>
  <c r="CZ18" i="1"/>
  <c r="CM18" i="1"/>
  <c r="BM18" i="1"/>
  <c r="I17" i="1"/>
  <c r="AW17" i="1" s="1"/>
  <c r="V17" i="1"/>
  <c r="AV17" i="1"/>
  <c r="AI17" i="1"/>
  <c r="DW17" i="1"/>
  <c r="CJ17" i="1"/>
  <c r="CW17" i="1"/>
  <c r="BJ17" i="1"/>
  <c r="DJ17" i="1"/>
  <c r="S16" i="1"/>
  <c r="AF16" i="1"/>
  <c r="AS16" i="1"/>
  <c r="DT16" i="1"/>
  <c r="CT16" i="1"/>
  <c r="DG16" i="1"/>
  <c r="BG16" i="1"/>
  <c r="L14" i="1"/>
  <c r="CA14" i="1" s="1"/>
  <c r="Y14" i="1"/>
  <c r="AL14" i="1"/>
  <c r="DZ14" i="1"/>
  <c r="CZ14" i="1"/>
  <c r="DM14" i="1"/>
  <c r="CM14" i="1"/>
  <c r="BM14" i="1"/>
  <c r="I13" i="1"/>
  <c r="DX13" i="1" s="1"/>
  <c r="V13" i="1"/>
  <c r="AV13" i="1"/>
  <c r="AI13" i="1"/>
  <c r="DW13" i="1"/>
  <c r="DJ13" i="1"/>
  <c r="CJ13" i="1"/>
  <c r="AS12" i="1"/>
  <c r="S12" i="1"/>
  <c r="AF12" i="1"/>
  <c r="DT12" i="1"/>
  <c r="CT12" i="1"/>
  <c r="DG12" i="1"/>
  <c r="BG12" i="1"/>
  <c r="L10" i="1"/>
  <c r="DA10" i="1" s="1"/>
  <c r="Y10" i="1"/>
  <c r="AL10" i="1"/>
  <c r="DZ10" i="1"/>
  <c r="CZ10" i="1"/>
  <c r="CM10" i="1"/>
  <c r="BM10" i="1"/>
  <c r="V9" i="1"/>
  <c r="AV9" i="1"/>
  <c r="AI9" i="1"/>
  <c r="CW9" i="1"/>
  <c r="CJ9" i="1"/>
  <c r="DW9" i="1"/>
  <c r="DJ9" i="1"/>
  <c r="F36" i="1"/>
  <c r="F28" i="1"/>
  <c r="F20" i="1"/>
  <c r="AG20" i="1" s="1"/>
  <c r="F12" i="1"/>
  <c r="BU12" i="1" s="1"/>
  <c r="I26" i="1"/>
  <c r="I10" i="1"/>
  <c r="AW10" i="1" s="1"/>
  <c r="L25" i="1"/>
  <c r="DN25" i="1" s="1"/>
  <c r="AI21" i="1"/>
  <c r="AI25" i="1"/>
  <c r="AI29" i="1"/>
  <c r="AJ30" i="1"/>
  <c r="AI33" i="1"/>
  <c r="AI37" i="1"/>
  <c r="AY11" i="1"/>
  <c r="AY15" i="1"/>
  <c r="AY19" i="1"/>
  <c r="AV20" i="1"/>
  <c r="AS21" i="1"/>
  <c r="AY23" i="1"/>
  <c r="AV24" i="1"/>
  <c r="AS25" i="1"/>
  <c r="AY27" i="1"/>
  <c r="AV28" i="1"/>
  <c r="AS29" i="1"/>
  <c r="AY31" i="1"/>
  <c r="AV32" i="1"/>
  <c r="AS33" i="1"/>
  <c r="AV37" i="1"/>
  <c r="AY38" i="1"/>
  <c r="AY39" i="1"/>
  <c r="BG9" i="1"/>
  <c r="BG11" i="1"/>
  <c r="BJ16" i="1"/>
  <c r="BJ18" i="1"/>
  <c r="BG21" i="1"/>
  <c r="BM21" i="1"/>
  <c r="BJ26" i="1"/>
  <c r="BE28" i="1"/>
  <c r="BG29" i="1"/>
  <c r="BM29" i="1"/>
  <c r="BJ34" i="1"/>
  <c r="BE36" i="1"/>
  <c r="BG37" i="1"/>
  <c r="BM37" i="1"/>
  <c r="BW11" i="1"/>
  <c r="BT14" i="1"/>
  <c r="BZ14" i="1"/>
  <c r="BW19" i="1"/>
  <c r="BT22" i="1"/>
  <c r="BZ22" i="1"/>
  <c r="BT30" i="1"/>
  <c r="BT35" i="1"/>
  <c r="CG20" i="1"/>
  <c r="CM36" i="1"/>
  <c r="CJ37" i="1"/>
  <c r="CM38" i="1"/>
  <c r="CW13" i="1"/>
  <c r="CZ19" i="1"/>
  <c r="CZ33" i="1"/>
  <c r="DM20" i="1"/>
  <c r="DM31" i="1"/>
  <c r="DX14" i="1"/>
  <c r="DZ35" i="1"/>
  <c r="BE14" i="1"/>
  <c r="BE18" i="1"/>
  <c r="BE22" i="1"/>
  <c r="BE25" i="1"/>
  <c r="BE26" i="1"/>
  <c r="BE29" i="1"/>
  <c r="BE37" i="1"/>
  <c r="BR12" i="1"/>
  <c r="BR16" i="1"/>
  <c r="BR20" i="1"/>
  <c r="BR24" i="1"/>
  <c r="BR29" i="1"/>
  <c r="BR30" i="1"/>
  <c r="BR33" i="1"/>
  <c r="CR34" i="1"/>
  <c r="DE19" i="1"/>
  <c r="BE20" i="1"/>
  <c r="BE24" i="1"/>
  <c r="BE32" i="1"/>
  <c r="BE35" i="1"/>
  <c r="BR10" i="1"/>
  <c r="BR14" i="1"/>
  <c r="BR18" i="1"/>
  <c r="BR22" i="1"/>
  <c r="BR37" i="1"/>
  <c r="CE39" i="1"/>
  <c r="DE27" i="1"/>
  <c r="BR28" i="1"/>
  <c r="BR32" i="1"/>
  <c r="BR36" i="1"/>
  <c r="CE11" i="1"/>
  <c r="CE15" i="1"/>
  <c r="CE19" i="1"/>
  <c r="CE23" i="1"/>
  <c r="CE27" i="1"/>
  <c r="CE30" i="1"/>
  <c r="CE31" i="1"/>
  <c r="CE33" i="1"/>
  <c r="CR9" i="1"/>
  <c r="CR15" i="1"/>
  <c r="CR30" i="1"/>
  <c r="CR38" i="1"/>
  <c r="DE15" i="1"/>
  <c r="DE23" i="1"/>
  <c r="DE29" i="1"/>
  <c r="BR31" i="1"/>
  <c r="BR35" i="1"/>
  <c r="BR39" i="1"/>
  <c r="CE10" i="1"/>
  <c r="CE14" i="1"/>
  <c r="CE18" i="1"/>
  <c r="CE22" i="1"/>
  <c r="CE26" i="1"/>
  <c r="CE34" i="1"/>
  <c r="CE35" i="1"/>
  <c r="CE37" i="1"/>
  <c r="CR11" i="1"/>
  <c r="CR12" i="1"/>
  <c r="CR13" i="1"/>
  <c r="CR19" i="1"/>
  <c r="CR36" i="1"/>
  <c r="DE13" i="1"/>
  <c r="DE21" i="1"/>
  <c r="CE32" i="1"/>
  <c r="CE36" i="1"/>
  <c r="CR10" i="1"/>
  <c r="CR14" i="1"/>
  <c r="CR18" i="1"/>
  <c r="CR22" i="1"/>
  <c r="CR26" i="1"/>
  <c r="CR29" i="1"/>
  <c r="CR33" i="1"/>
  <c r="CR37" i="1"/>
  <c r="DE10" i="1"/>
  <c r="DE11" i="1"/>
  <c r="DE14" i="1"/>
  <c r="DE18" i="1"/>
  <c r="DE22" i="1"/>
  <c r="DE26" i="1"/>
  <c r="DE30" i="1"/>
  <c r="DE31" i="1"/>
  <c r="DE33" i="1"/>
  <c r="DE34" i="1"/>
  <c r="DR19" i="1"/>
  <c r="DR20" i="1"/>
  <c r="DR36" i="1"/>
  <c r="CR20" i="1"/>
  <c r="CR24" i="1"/>
  <c r="CR28" i="1"/>
  <c r="CR31" i="1"/>
  <c r="CR35" i="1"/>
  <c r="DE12" i="1"/>
  <c r="DE16" i="1"/>
  <c r="DE20" i="1"/>
  <c r="DE24" i="1"/>
  <c r="DE38" i="1"/>
  <c r="DR16" i="1"/>
  <c r="DR24" i="1"/>
  <c r="DE28" i="1"/>
  <c r="DE32" i="1"/>
  <c r="DE36" i="1"/>
  <c r="DR10" i="1"/>
  <c r="DR17" i="1"/>
  <c r="DR18" i="1"/>
  <c r="DR21" i="1"/>
  <c r="DR22" i="1"/>
  <c r="DR26" i="1"/>
  <c r="DE35" i="1"/>
  <c r="DE39" i="1"/>
  <c r="DR9" i="1"/>
  <c r="DR12" i="1"/>
  <c r="DR13" i="1"/>
  <c r="DR28" i="1"/>
  <c r="DR30" i="1"/>
  <c r="DR38" i="1"/>
  <c r="DR29" i="1"/>
  <c r="DR33" i="1"/>
  <c r="DR37" i="1"/>
  <c r="DR35" i="1"/>
  <c r="G7" i="3"/>
  <c r="G8" i="3"/>
  <c r="G9" i="3"/>
  <c r="G10" i="3"/>
  <c r="G11" i="3"/>
  <c r="G12" i="3"/>
  <c r="G13" i="3"/>
  <c r="G14" i="3"/>
  <c r="G15" i="3"/>
  <c r="G6" i="3"/>
  <c r="BK33" i="1" l="1"/>
  <c r="BU22" i="1"/>
  <c r="CH22" i="1"/>
  <c r="AW33" i="1"/>
  <c r="AW9" i="1"/>
  <c r="AG27" i="1"/>
  <c r="CN23" i="1"/>
  <c r="AW13" i="1"/>
  <c r="BA13" i="1" s="1"/>
  <c r="AJ34" i="1"/>
  <c r="DK15" i="1"/>
  <c r="DK27" i="1"/>
  <c r="CA27" i="1"/>
  <c r="DA27" i="1"/>
  <c r="BX13" i="1"/>
  <c r="CK24" i="1"/>
  <c r="CX24" i="1"/>
  <c r="BU17" i="1"/>
  <c r="CX15" i="1"/>
  <c r="DN16" i="1"/>
  <c r="BX27" i="1"/>
  <c r="DA23" i="1"/>
  <c r="BH27" i="1"/>
  <c r="CA29" i="1"/>
  <c r="AW27" i="1"/>
  <c r="CA21" i="1"/>
  <c r="AW28" i="1"/>
  <c r="AT35" i="1"/>
  <c r="DA37" i="1"/>
  <c r="DU32" i="1"/>
  <c r="BK25" i="1"/>
  <c r="CX33" i="1"/>
  <c r="W33" i="1"/>
  <c r="BX37" i="1"/>
  <c r="CA33" i="1"/>
  <c r="CU30" i="1"/>
  <c r="DU30" i="1"/>
  <c r="CA37" i="1"/>
  <c r="AG35" i="1"/>
  <c r="AJ9" i="1"/>
  <c r="EA34" i="1"/>
  <c r="AM9" i="1"/>
  <c r="BH15" i="1"/>
  <c r="BU34" i="1"/>
  <c r="DH34" i="1"/>
  <c r="BH30" i="1"/>
  <c r="AZ14" i="1"/>
  <c r="AM25" i="1"/>
  <c r="DK9" i="1"/>
  <c r="CK25" i="1"/>
  <c r="DN34" i="1"/>
  <c r="CH30" i="1"/>
  <c r="AM13" i="1"/>
  <c r="DH35" i="1"/>
  <c r="BN12" i="1"/>
  <c r="AW23" i="1"/>
  <c r="AM37" i="1"/>
  <c r="AN37" i="1" s="1"/>
  <c r="AG23" i="1"/>
  <c r="DX9" i="1"/>
  <c r="T12" i="1"/>
  <c r="CX37" i="1"/>
  <c r="AG19" i="1"/>
  <c r="AZ37" i="1"/>
  <c r="AM35" i="1"/>
  <c r="AJ28" i="1"/>
  <c r="AW39" i="1"/>
  <c r="Z27" i="1"/>
  <c r="DN31" i="1"/>
  <c r="CK20" i="1"/>
  <c r="W20" i="1"/>
  <c r="CH23" i="1"/>
  <c r="DH31" i="1"/>
  <c r="AT20" i="1"/>
  <c r="BX38" i="1"/>
  <c r="BX28" i="1"/>
  <c r="BU15" i="1"/>
  <c r="BH38" i="1"/>
  <c r="BX9" i="1"/>
  <c r="W13" i="1"/>
  <c r="Z37" i="1"/>
  <c r="EA12" i="1"/>
  <c r="CA28" i="1"/>
  <c r="BU30" i="1"/>
  <c r="T30" i="1"/>
  <c r="DX39" i="1"/>
  <c r="CU23" i="1"/>
  <c r="T23" i="1"/>
  <c r="AJ33" i="1"/>
  <c r="DA9" i="1"/>
  <c r="CA35" i="1"/>
  <c r="DU31" i="1"/>
  <c r="CA9" i="1"/>
  <c r="BU23" i="1"/>
  <c r="CA15" i="1"/>
  <c r="CX13" i="1"/>
  <c r="CK13" i="1"/>
  <c r="AJ13" i="1"/>
  <c r="AN13" i="1" s="1"/>
  <c r="DK21" i="1"/>
  <c r="BX20" i="1"/>
  <c r="AZ17" i="1"/>
  <c r="EA21" i="1"/>
  <c r="W24" i="1"/>
  <c r="DN37" i="1"/>
  <c r="AZ16" i="1"/>
  <c r="AM23" i="1"/>
  <c r="DA24" i="1"/>
  <c r="AT25" i="1"/>
  <c r="DH17" i="1"/>
  <c r="W34" i="1"/>
  <c r="BH23" i="1"/>
  <c r="DA25" i="1"/>
  <c r="AZ9" i="1"/>
  <c r="BN24" i="1"/>
  <c r="CA23" i="1"/>
  <c r="CN9" i="1"/>
  <c r="DK16" i="1"/>
  <c r="CU10" i="1"/>
  <c r="BK13" i="1"/>
  <c r="DK13" i="1"/>
  <c r="T16" i="1"/>
  <c r="T20" i="1"/>
  <c r="DN9" i="1"/>
  <c r="EA9" i="1"/>
  <c r="Z9" i="1"/>
  <c r="BX34" i="1"/>
  <c r="CA17" i="1"/>
  <c r="AW16" i="1"/>
  <c r="BH19" i="1"/>
  <c r="DU19" i="1"/>
  <c r="AT19" i="1"/>
  <c r="BN21" i="1"/>
  <c r="CH25" i="1"/>
  <c r="AJ15" i="1"/>
  <c r="DU34" i="1"/>
  <c r="W39" i="1"/>
  <c r="AT33" i="1"/>
  <c r="AZ23" i="1"/>
  <c r="DN23" i="1"/>
  <c r="Z23" i="1"/>
  <c r="Z31" i="1"/>
  <c r="DU23" i="1"/>
  <c r="BN25" i="1"/>
  <c r="AJ38" i="1"/>
  <c r="BU16" i="1"/>
  <c r="EA19" i="1"/>
  <c r="BN30" i="1"/>
  <c r="BH22" i="1"/>
  <c r="BK17" i="1"/>
  <c r="BN10" i="1"/>
  <c r="AW25" i="1"/>
  <c r="BU20" i="1"/>
  <c r="DA22" i="1"/>
  <c r="CH24" i="1"/>
  <c r="DU24" i="1"/>
  <c r="CX29" i="1"/>
  <c r="CN27" i="1"/>
  <c r="DN21" i="1"/>
  <c r="DA21" i="1"/>
  <c r="Z21" i="1"/>
  <c r="CU27" i="1"/>
  <c r="CK15" i="1"/>
  <c r="AM31" i="1"/>
  <c r="T10" i="1"/>
  <c r="CN12" i="1"/>
  <c r="AM12" i="1"/>
  <c r="DH26" i="1"/>
  <c r="DH30" i="1"/>
  <c r="DK24" i="1"/>
  <c r="CN19" i="1"/>
  <c r="AZ27" i="1"/>
  <c r="DU15" i="1"/>
  <c r="AT15" i="1"/>
  <c r="CU31" i="1"/>
  <c r="BN26" i="1"/>
  <c r="CN22" i="1"/>
  <c r="BN22" i="1"/>
  <c r="DH16" i="1"/>
  <c r="DN22" i="1"/>
  <c r="DN27" i="1"/>
  <c r="CH17" i="1"/>
  <c r="AZ10" i="1"/>
  <c r="AM21" i="1"/>
  <c r="AG12" i="1"/>
  <c r="CU16" i="1"/>
  <c r="AT16" i="1"/>
  <c r="AT31" i="1"/>
  <c r="CK12" i="1"/>
  <c r="CN21" i="1"/>
  <c r="BK24" i="1"/>
  <c r="CA12" i="1"/>
  <c r="CU34" i="1"/>
  <c r="CU17" i="1"/>
  <c r="AT17" i="1"/>
  <c r="DA19" i="1"/>
  <c r="BN27" i="1"/>
  <c r="EA27" i="1"/>
  <c r="CH15" i="1"/>
  <c r="EA25" i="1"/>
  <c r="Z25" i="1"/>
  <c r="BU31" i="1"/>
  <c r="Z29" i="1"/>
  <c r="BN29" i="1"/>
  <c r="DN29" i="1"/>
  <c r="T9" i="1"/>
  <c r="AA9" i="1" s="1"/>
  <c r="BU9" i="1"/>
  <c r="AG9" i="1"/>
  <c r="BH9" i="1"/>
  <c r="W36" i="1"/>
  <c r="CX36" i="1"/>
  <c r="AJ36" i="1"/>
  <c r="AW36" i="1"/>
  <c r="DX36" i="1"/>
  <c r="CK36" i="1"/>
  <c r="AT28" i="1"/>
  <c r="CH28" i="1"/>
  <c r="DH28" i="1"/>
  <c r="CU38" i="1"/>
  <c r="BU38" i="1"/>
  <c r="DA11" i="1"/>
  <c r="DN11" i="1"/>
  <c r="CN11" i="1"/>
  <c r="AM11" i="1"/>
  <c r="CA11" i="1"/>
  <c r="Z35" i="1"/>
  <c r="DA35" i="1"/>
  <c r="CN35" i="1"/>
  <c r="EA35" i="1"/>
  <c r="BN35" i="1"/>
  <c r="Z39" i="1"/>
  <c r="DN39" i="1"/>
  <c r="AM39" i="1"/>
  <c r="EA39" i="1"/>
  <c r="DA39" i="1"/>
  <c r="BX36" i="1"/>
  <c r="CN18" i="1"/>
  <c r="BX10" i="1"/>
  <c r="AW29" i="1"/>
  <c r="DN10" i="1"/>
  <c r="AM10" i="1"/>
  <c r="CN14" i="1"/>
  <c r="AM14" i="1"/>
  <c r="DA14" i="1"/>
  <c r="Z14" i="1"/>
  <c r="DN14" i="1"/>
  <c r="DA18" i="1"/>
  <c r="DK25" i="1"/>
  <c r="BX25" i="1"/>
  <c r="W25" i="1"/>
  <c r="CX25" i="1"/>
  <c r="DN26" i="1"/>
  <c r="EA30" i="1"/>
  <c r="AZ30" i="1"/>
  <c r="BA30" i="1" s="1"/>
  <c r="Z30" i="1"/>
  <c r="CN30" i="1"/>
  <c r="AZ38" i="1"/>
  <c r="DU27" i="1"/>
  <c r="AT27" i="1"/>
  <c r="BH14" i="1"/>
  <c r="AG14" i="1"/>
  <c r="AT14" i="1"/>
  <c r="BU14" i="1"/>
  <c r="CU14" i="1"/>
  <c r="CH14" i="1"/>
  <c r="DK19" i="1"/>
  <c r="AZ20" i="1"/>
  <c r="AM20" i="1"/>
  <c r="AN20" i="1" s="1"/>
  <c r="DN20" i="1"/>
  <c r="DA20" i="1"/>
  <c r="Z20" i="1"/>
  <c r="CN24" i="1"/>
  <c r="AZ24" i="1"/>
  <c r="EA24" i="1"/>
  <c r="CX18" i="1"/>
  <c r="AZ11" i="1"/>
  <c r="DX22" i="1"/>
  <c r="CK22" i="1"/>
  <c r="DH33" i="1"/>
  <c r="AG33" i="1"/>
  <c r="EA11" i="1"/>
  <c r="BK22" i="1"/>
  <c r="BN39" i="1"/>
  <c r="AZ29" i="1"/>
  <c r="CU9" i="1"/>
  <c r="AT9" i="1"/>
  <c r="DK36" i="1"/>
  <c r="BN14" i="1"/>
  <c r="BN18" i="1"/>
  <c r="AM18" i="1"/>
  <c r="CA18" i="1"/>
  <c r="Z18" i="1"/>
  <c r="DN18" i="1"/>
  <c r="AJ29" i="1"/>
  <c r="DK29" i="1"/>
  <c r="BX29" i="1"/>
  <c r="W29" i="1"/>
  <c r="CA38" i="1"/>
  <c r="AM38" i="1"/>
  <c r="EA38" i="1"/>
  <c r="Z38" i="1"/>
  <c r="BU11" i="1"/>
  <c r="BH11" i="1"/>
  <c r="AG11" i="1"/>
  <c r="CU11" i="1"/>
  <c r="AT11" i="1"/>
  <c r="DU11" i="1"/>
  <c r="CH11" i="1"/>
  <c r="BK29" i="1"/>
  <c r="DH18" i="1"/>
  <c r="AG18" i="1"/>
  <c r="AJ23" i="1"/>
  <c r="CX23" i="1"/>
  <c r="W23" i="1"/>
  <c r="DX23" i="1"/>
  <c r="BK23" i="1"/>
  <c r="DN38" i="1"/>
  <c r="DK11" i="1"/>
  <c r="BX11" i="1"/>
  <c r="BK19" i="1"/>
  <c r="CK19" i="1"/>
  <c r="DX19" i="1"/>
  <c r="BX19" i="1"/>
  <c r="DK23" i="1"/>
  <c r="CU28" i="1"/>
  <c r="BN38" i="1"/>
  <c r="AZ18" i="1"/>
  <c r="EA14" i="1"/>
  <c r="DX17" i="1"/>
  <c r="CK17" i="1"/>
  <c r="CX17" i="1"/>
  <c r="CK29" i="1"/>
  <c r="DN30" i="1"/>
  <c r="CH32" i="1"/>
  <c r="CN38" i="1"/>
  <c r="T11" i="1"/>
  <c r="AW12" i="1"/>
  <c r="W12" i="1"/>
  <c r="DX12" i="1"/>
  <c r="AJ12" i="1"/>
  <c r="DK12" i="1"/>
  <c r="BK12" i="1"/>
  <c r="BX12" i="1"/>
  <c r="AW19" i="1"/>
  <c r="AW11" i="1"/>
  <c r="DA33" i="1"/>
  <c r="EA33" i="1"/>
  <c r="DH24" i="1"/>
  <c r="CU24" i="1"/>
  <c r="T24" i="1"/>
  <c r="BU24" i="1"/>
  <c r="BU10" i="1"/>
  <c r="AG10" i="1"/>
  <c r="AT10" i="1"/>
  <c r="CH10" i="1"/>
  <c r="DU14" i="1"/>
  <c r="T14" i="1"/>
  <c r="AA14" i="1" s="1"/>
  <c r="CX19" i="1"/>
  <c r="W19" i="1"/>
  <c r="EA20" i="1"/>
  <c r="BX23" i="1"/>
  <c r="BN11" i="1"/>
  <c r="CN31" i="1"/>
  <c r="EA31" i="1"/>
  <c r="DA31" i="1"/>
  <c r="AZ31" i="1"/>
  <c r="DN35" i="1"/>
  <c r="DA13" i="1"/>
  <c r="Z13" i="1"/>
  <c r="AA13" i="1" s="1"/>
  <c r="DH9" i="1"/>
  <c r="T39" i="1"/>
  <c r="DH39" i="1"/>
  <c r="BU39" i="1"/>
  <c r="AJ25" i="1"/>
  <c r="BK9" i="1"/>
  <c r="CK9" i="1"/>
  <c r="CX9" i="1"/>
  <c r="DH20" i="1"/>
  <c r="AW32" i="1"/>
  <c r="AG17" i="1"/>
  <c r="DH25" i="1"/>
  <c r="DK34" i="1"/>
  <c r="CN17" i="1"/>
  <c r="CN25" i="1"/>
  <c r="T31" i="1"/>
  <c r="BK39" i="1"/>
  <c r="CX32" i="1"/>
  <c r="CX27" i="1"/>
  <c r="BX39" i="1"/>
  <c r="CK39" i="1"/>
  <c r="DK39" i="1"/>
  <c r="CA25" i="1"/>
  <c r="T17" i="1"/>
  <c r="BN23" i="1"/>
  <c r="BK34" i="1"/>
  <c r="CX34" i="1"/>
  <c r="DX34" i="1"/>
  <c r="AZ25" i="1"/>
  <c r="BH20" i="1"/>
  <c r="CU20" i="1"/>
  <c r="AW26" i="1"/>
  <c r="W26" i="1"/>
  <c r="CX26" i="1"/>
  <c r="CK26" i="1"/>
  <c r="AG36" i="1"/>
  <c r="BH36" i="1"/>
  <c r="T36" i="1"/>
  <c r="CH36" i="1"/>
  <c r="AJ21" i="1"/>
  <c r="DX21" i="1"/>
  <c r="DU18" i="1"/>
  <c r="CH18" i="1"/>
  <c r="DK31" i="1"/>
  <c r="AJ31" i="1"/>
  <c r="BN32" i="1"/>
  <c r="AZ32" i="1"/>
  <c r="CN32" i="1"/>
  <c r="DN32" i="1"/>
  <c r="BK35" i="1"/>
  <c r="W35" i="1"/>
  <c r="CX35" i="1"/>
  <c r="AW35" i="1"/>
  <c r="AZ36" i="1"/>
  <c r="BN36" i="1"/>
  <c r="DN36" i="1"/>
  <c r="DA15" i="1"/>
  <c r="CN15" i="1"/>
  <c r="BK21" i="1"/>
  <c r="AT32" i="1"/>
  <c r="AM29" i="1"/>
  <c r="AT12" i="1"/>
  <c r="DH12" i="1"/>
  <c r="CH12" i="1"/>
  <c r="BH12" i="1"/>
  <c r="EA10" i="1"/>
  <c r="CA10" i="1"/>
  <c r="CU12" i="1"/>
  <c r="DU12" i="1"/>
  <c r="W17" i="1"/>
  <c r="BX21" i="1"/>
  <c r="Z22" i="1"/>
  <c r="AM26" i="1"/>
  <c r="AZ26" i="1"/>
  <c r="Z26" i="1"/>
  <c r="DA26" i="1"/>
  <c r="DH32" i="1"/>
  <c r="DU36" i="1"/>
  <c r="CK37" i="1"/>
  <c r="DN19" i="1"/>
  <c r="W16" i="1"/>
  <c r="CX16" i="1"/>
  <c r="AJ16" i="1"/>
  <c r="DH19" i="1"/>
  <c r="CH27" i="1"/>
  <c r="DH27" i="1"/>
  <c r="BU27" i="1"/>
  <c r="CN29" i="1"/>
  <c r="DA29" i="1"/>
  <c r="DU35" i="1"/>
  <c r="CU35" i="1"/>
  <c r="BH35" i="1"/>
  <c r="DN17" i="1"/>
  <c r="BN17" i="1"/>
  <c r="Z17" i="1"/>
  <c r="DN12" i="1"/>
  <c r="AZ12" i="1"/>
  <c r="W15" i="1"/>
  <c r="BX15" i="1"/>
  <c r="BN16" i="1"/>
  <c r="EA16" i="1"/>
  <c r="CA16" i="1"/>
  <c r="T18" i="1"/>
  <c r="DU22" i="1"/>
  <c r="CU22" i="1"/>
  <c r="T26" i="1"/>
  <c r="EA28" i="1"/>
  <c r="W31" i="1"/>
  <c r="DA32" i="1"/>
  <c r="EA32" i="1"/>
  <c r="AT34" i="1"/>
  <c r="CH34" i="1"/>
  <c r="AG34" i="1"/>
  <c r="DX35" i="1"/>
  <c r="CA36" i="1"/>
  <c r="Z36" i="1"/>
  <c r="DA17" i="1"/>
  <c r="CN26" i="1"/>
  <c r="CN10" i="1"/>
  <c r="BX16" i="1"/>
  <c r="AZ19" i="1"/>
  <c r="EA37" i="1"/>
  <c r="BN37" i="1"/>
  <c r="T25" i="1"/>
  <c r="AG25" i="1"/>
  <c r="AN25" i="1" s="1"/>
  <c r="CK10" i="1"/>
  <c r="W10" i="1"/>
  <c r="BN15" i="1"/>
  <c r="DN15" i="1"/>
  <c r="BK18" i="1"/>
  <c r="CK18" i="1"/>
  <c r="W18" i="1"/>
  <c r="BU25" i="1"/>
  <c r="DU25" i="1"/>
  <c r="DX38" i="1"/>
  <c r="DX20" i="1"/>
  <c r="DK20" i="1"/>
  <c r="BK20" i="1"/>
  <c r="AW20" i="1"/>
  <c r="BK15" i="1"/>
  <c r="DK28" i="1"/>
  <c r="CH35" i="1"/>
  <c r="BX18" i="1"/>
  <c r="AW21" i="1"/>
  <c r="BA21" i="1" s="1"/>
  <c r="AG39" i="1"/>
  <c r="AJ26" i="1"/>
  <c r="Z10" i="1"/>
  <c r="CH16" i="1"/>
  <c r="AG16" i="1"/>
  <c r="W21" i="1"/>
  <c r="EA26" i="1"/>
  <c r="DK33" i="1"/>
  <c r="BX33" i="1"/>
  <c r="DX33" i="1"/>
  <c r="AM34" i="1"/>
  <c r="DA34" i="1"/>
  <c r="Z34" i="1"/>
  <c r="CN34" i="1"/>
  <c r="AZ34" i="1"/>
  <c r="BN34" i="1"/>
  <c r="DH36" i="1"/>
  <c r="CK16" i="1"/>
  <c r="T19" i="1"/>
  <c r="AW24" i="1"/>
  <c r="BA24" i="1" s="1"/>
  <c r="DX24" i="1"/>
  <c r="AJ24" i="1"/>
  <c r="BX32" i="1"/>
  <c r="BU35" i="1"/>
  <c r="BU28" i="1"/>
  <c r="CA19" i="1"/>
  <c r="BH34" i="1"/>
  <c r="BH18" i="1"/>
  <c r="BK10" i="1"/>
  <c r="AW31" i="1"/>
  <c r="DN33" i="1"/>
  <c r="AM33" i="1"/>
  <c r="Z33" i="1"/>
  <c r="CN33" i="1"/>
  <c r="BH24" i="1"/>
  <c r="AG24" i="1"/>
  <c r="BH10" i="1"/>
  <c r="DU10" i="1"/>
  <c r="CK11" i="1"/>
  <c r="CX11" i="1"/>
  <c r="AJ11" i="1"/>
  <c r="W11" i="1"/>
  <c r="Z12" i="1"/>
  <c r="DX15" i="1"/>
  <c r="DA16" i="1"/>
  <c r="CN16" i="1"/>
  <c r="Z16" i="1"/>
  <c r="BU18" i="1"/>
  <c r="AT18" i="1"/>
  <c r="AM24" i="1"/>
  <c r="Z24" i="1"/>
  <c r="CK27" i="1"/>
  <c r="AJ27" i="1"/>
  <c r="BK27" i="1"/>
  <c r="W27" i="1"/>
  <c r="BX31" i="1"/>
  <c r="CK31" i="1"/>
  <c r="Z32" i="1"/>
  <c r="CK35" i="1"/>
  <c r="EA36" i="1"/>
  <c r="CN36" i="1"/>
  <c r="AT38" i="1"/>
  <c r="AG38" i="1"/>
  <c r="DU38" i="1"/>
  <c r="T38" i="1"/>
  <c r="DH38" i="1"/>
  <c r="CU36" i="1"/>
  <c r="AW18" i="1"/>
  <c r="AW22" i="1"/>
  <c r="W22" i="1"/>
  <c r="CX22" i="1"/>
  <c r="AJ22" i="1"/>
  <c r="T33" i="1"/>
  <c r="CU33" i="1"/>
  <c r="CH33" i="1"/>
  <c r="BH33" i="1"/>
  <c r="AM15" i="1"/>
  <c r="DX18" i="1"/>
  <c r="AM19" i="1"/>
  <c r="Z19" i="1"/>
  <c r="DK22" i="1"/>
  <c r="CU25" i="1"/>
  <c r="DX26" i="1"/>
  <c r="BN31" i="1"/>
  <c r="BU33" i="1"/>
  <c r="BK38" i="1"/>
  <c r="CA39" i="1"/>
  <c r="AZ39" i="1"/>
  <c r="DN13" i="1"/>
  <c r="BN13" i="1"/>
  <c r="CA13" i="1"/>
  <c r="DU9" i="1"/>
  <c r="CH9" i="1"/>
  <c r="CN13" i="1"/>
  <c r="CU15" i="1"/>
  <c r="EA17" i="1"/>
  <c r="CX20" i="1"/>
  <c r="BN33" i="1"/>
  <c r="AM36" i="1"/>
  <c r="BK11" i="1"/>
  <c r="AM32" i="1"/>
  <c r="BK31" i="1"/>
  <c r="BH16" i="1"/>
  <c r="AM30" i="1"/>
  <c r="AJ10" i="1"/>
  <c r="DK10" i="1"/>
  <c r="AG28" i="1"/>
  <c r="BH28" i="1"/>
  <c r="T28" i="1"/>
  <c r="AJ17" i="1"/>
  <c r="DK17" i="1"/>
  <c r="BX17" i="1"/>
  <c r="CK21" i="1"/>
  <c r="AM22" i="1"/>
  <c r="EA22" i="1"/>
  <c r="AZ22" i="1"/>
  <c r="DU28" i="1"/>
  <c r="AT36" i="1"/>
  <c r="AW37" i="1"/>
  <c r="W37" i="1"/>
  <c r="DK37" i="1"/>
  <c r="BK37" i="1"/>
  <c r="CH19" i="1"/>
  <c r="CU19" i="1"/>
  <c r="AJ32" i="1"/>
  <c r="W32" i="1"/>
  <c r="AA32" i="1" s="1"/>
  <c r="DK32" i="1"/>
  <c r="CK32" i="1"/>
  <c r="BK32" i="1"/>
  <c r="CX31" i="1"/>
  <c r="BH32" i="1"/>
  <c r="CU32" i="1"/>
  <c r="BU32" i="1"/>
  <c r="AG32" i="1"/>
  <c r="CU18" i="1"/>
  <c r="AG22" i="1"/>
  <c r="AT22" i="1"/>
  <c r="DH22" i="1"/>
  <c r="AG26" i="1"/>
  <c r="DU26" i="1"/>
  <c r="BH26" i="1"/>
  <c r="AT26" i="1"/>
  <c r="AM28" i="1"/>
  <c r="DN28" i="1"/>
  <c r="CN28" i="1"/>
  <c r="DA28" i="1"/>
  <c r="Z28" i="1"/>
  <c r="BN28" i="1"/>
  <c r="BX35" i="1"/>
  <c r="DX10" i="1"/>
  <c r="BU36" i="1"/>
  <c r="BX26" i="1"/>
  <c r="AZ15" i="1"/>
  <c r="CX38" i="1"/>
  <c r="AW38" i="1"/>
  <c r="CX10" i="1"/>
  <c r="Z15" i="1"/>
  <c r="AJ18" i="1"/>
  <c r="BK26" i="1"/>
  <c r="DK26" i="1"/>
  <c r="CK38" i="1"/>
  <c r="DK38" i="1"/>
  <c r="AG15" i="1"/>
  <c r="DH15" i="1"/>
  <c r="DX28" i="1"/>
  <c r="CX28" i="1"/>
  <c r="CK28" i="1"/>
  <c r="BK28" i="1"/>
  <c r="DU39" i="1"/>
  <c r="BH39" i="1"/>
  <c r="CU39" i="1"/>
  <c r="CH39" i="1"/>
  <c r="AJ35" i="1"/>
  <c r="AG31" i="1"/>
  <c r="CH20" i="1"/>
  <c r="DU20" i="1"/>
  <c r="AT23" i="1"/>
  <c r="AW34" i="1"/>
  <c r="BH17" i="1"/>
  <c r="CX39" i="1"/>
  <c r="AG30" i="1"/>
  <c r="BN20" i="1"/>
  <c r="D9" i="1"/>
  <c r="AN16" i="1" l="1"/>
  <c r="BA9" i="1"/>
  <c r="AN21" i="1"/>
  <c r="AN36" i="1"/>
  <c r="AA10" i="1"/>
  <c r="AA27" i="1"/>
  <c r="AA28" i="1"/>
  <c r="AN34" i="1"/>
  <c r="AA37" i="1"/>
  <c r="AA25" i="1"/>
  <c r="AN10" i="1"/>
  <c r="BA25" i="1"/>
  <c r="AN27" i="1"/>
  <c r="AA35" i="1"/>
  <c r="AN9" i="1"/>
  <c r="AN31" i="1"/>
  <c r="BA26" i="1"/>
  <c r="AN32" i="1"/>
  <c r="BA36" i="1"/>
  <c r="AA22" i="1"/>
  <c r="BA38" i="1"/>
  <c r="AA21" i="1"/>
  <c r="AA26" i="1"/>
  <c r="AA15" i="1"/>
  <c r="BA12" i="1"/>
  <c r="AA39" i="1"/>
  <c r="BA27" i="1"/>
  <c r="BA29" i="1"/>
  <c r="BA17" i="1"/>
  <c r="BA16" i="1"/>
  <c r="AA34" i="1"/>
  <c r="AA29" i="1"/>
  <c r="BA37" i="1"/>
  <c r="BA39" i="1"/>
  <c r="AA36" i="1"/>
  <c r="AN29" i="1"/>
  <c r="AN22" i="1"/>
  <c r="AN24" i="1"/>
  <c r="BA32" i="1"/>
  <c r="AA17" i="1"/>
  <c r="AA31" i="1"/>
  <c r="AN14" i="1"/>
  <c r="AN12" i="1"/>
  <c r="AA23" i="1"/>
  <c r="AN35" i="1"/>
  <c r="AN15" i="1"/>
  <c r="AN26" i="1"/>
  <c r="AN28" i="1"/>
  <c r="AN38" i="1"/>
  <c r="AA19" i="1"/>
  <c r="BA34" i="1"/>
  <c r="AA18" i="1"/>
  <c r="AN17" i="1"/>
  <c r="AA11" i="1"/>
  <c r="AN11" i="1"/>
  <c r="AN33" i="1"/>
  <c r="BA28" i="1"/>
  <c r="BA31" i="1"/>
  <c r="BA19" i="1"/>
  <c r="AN19" i="1"/>
  <c r="AN23" i="1"/>
  <c r="AN18" i="1"/>
  <c r="AA20" i="1"/>
  <c r="BA20" i="1"/>
  <c r="AN30" i="1"/>
  <c r="BA23" i="1"/>
  <c r="BA22" i="1"/>
  <c r="AA33" i="1"/>
  <c r="AA38" i="1"/>
  <c r="BA18" i="1"/>
  <c r="AN39" i="1"/>
  <c r="BA10" i="1"/>
  <c r="AA24" i="1"/>
  <c r="BA11" i="1"/>
  <c r="BA14" i="1"/>
  <c r="BA15" i="1"/>
  <c r="BA33" i="1"/>
  <c r="AA16" i="1"/>
  <c r="AA30" i="1"/>
  <c r="AA12" i="1"/>
  <c r="BA35" i="1"/>
  <c r="G9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G5" i="1"/>
  <c r="M18" i="1" l="1"/>
  <c r="M34" i="1"/>
  <c r="M30" i="1"/>
  <c r="M26" i="1"/>
  <c r="M22" i="1"/>
  <c r="M38" i="1"/>
  <c r="G36" i="1"/>
  <c r="G21" i="1"/>
  <c r="G13" i="1"/>
  <c r="M27" i="1"/>
  <c r="J21" i="1"/>
  <c r="G29" i="1"/>
  <c r="M15" i="1"/>
  <c r="G32" i="1"/>
  <c r="G17" i="1"/>
  <c r="J27" i="1"/>
  <c r="G37" i="1"/>
  <c r="M23" i="1"/>
  <c r="J17" i="1"/>
  <c r="J37" i="1"/>
  <c r="J22" i="1"/>
  <c r="M31" i="1"/>
  <c r="J25" i="1"/>
  <c r="G33" i="1"/>
  <c r="M19" i="1"/>
  <c r="G38" i="1"/>
  <c r="M39" i="1"/>
  <c r="J33" i="1"/>
  <c r="J18" i="1"/>
  <c r="J38" i="1"/>
  <c r="G24" i="1"/>
  <c r="J10" i="1"/>
  <c r="J26" i="1"/>
  <c r="M35" i="1"/>
  <c r="J29" i="1"/>
  <c r="M11" i="1"/>
  <c r="J14" i="1"/>
  <c r="J34" i="1"/>
  <c r="G20" i="1"/>
  <c r="G12" i="1"/>
  <c r="G25" i="1"/>
  <c r="J13" i="1"/>
  <c r="G28" i="1"/>
  <c r="M14" i="1"/>
  <c r="J30" i="1"/>
  <c r="G16" i="1"/>
  <c r="M10" i="1"/>
  <c r="G34" i="1"/>
  <c r="G30" i="1"/>
  <c r="J39" i="1"/>
  <c r="G23" i="1"/>
  <c r="J31" i="1"/>
  <c r="M28" i="1"/>
  <c r="G10" i="1"/>
  <c r="G39" i="1"/>
  <c r="G15" i="1"/>
  <c r="G19" i="1"/>
  <c r="M37" i="1"/>
  <c r="J23" i="1"/>
  <c r="M25" i="1"/>
  <c r="M17" i="1"/>
  <c r="J36" i="1"/>
  <c r="G22" i="1"/>
  <c r="G26" i="1"/>
  <c r="J20" i="1"/>
  <c r="M21" i="1"/>
  <c r="M13" i="1"/>
  <c r="M33" i="1"/>
  <c r="G18" i="1"/>
  <c r="G31" i="1"/>
  <c r="J12" i="1"/>
  <c r="J32" i="1"/>
  <c r="M16" i="1"/>
  <c r="G35" i="1"/>
  <c r="M20" i="1"/>
  <c r="G11" i="1"/>
  <c r="M24" i="1"/>
  <c r="M29" i="1"/>
  <c r="M12" i="1"/>
  <c r="J16" i="1"/>
  <c r="M36" i="1"/>
  <c r="J28" i="1"/>
  <c r="J11" i="1"/>
  <c r="G27" i="1"/>
  <c r="J15" i="1"/>
  <c r="J19" i="1"/>
  <c r="G14" i="1"/>
  <c r="J24" i="1"/>
  <c r="J35" i="1"/>
  <c r="M32" i="1"/>
  <c r="B39" i="1"/>
  <c r="AB14" i="1" l="1"/>
  <c r="AB23" i="1"/>
  <c r="AB24" i="1"/>
  <c r="AB17" i="1"/>
  <c r="AB36" i="1"/>
  <c r="AB31" i="1"/>
  <c r="AB20" i="1"/>
  <c r="AB35" i="1"/>
  <c r="AB10" i="1"/>
  <c r="AB16" i="1"/>
  <c r="AB38" i="1"/>
  <c r="AB32" i="1"/>
  <c r="N22" i="1"/>
  <c r="AB22" i="1"/>
  <c r="N39" i="1"/>
  <c r="AB39" i="1"/>
  <c r="N18" i="1"/>
  <c r="AB18" i="1"/>
  <c r="N19" i="1"/>
  <c r="AB19" i="1"/>
  <c r="AB30" i="1"/>
  <c r="AB25" i="1"/>
  <c r="AB37" i="1"/>
  <c r="AB13" i="1"/>
  <c r="N28" i="1"/>
  <c r="AB28" i="1"/>
  <c r="N27" i="1"/>
  <c r="AB27" i="1"/>
  <c r="N11" i="1"/>
  <c r="AB11" i="1"/>
  <c r="N26" i="1"/>
  <c r="AB26" i="1"/>
  <c r="N15" i="1"/>
  <c r="AB15" i="1"/>
  <c r="N34" i="1"/>
  <c r="AB34" i="1"/>
  <c r="N12" i="1"/>
  <c r="AB12" i="1"/>
  <c r="AB33" i="1"/>
  <c r="N29" i="1"/>
  <c r="AB29" i="1"/>
  <c r="N21" i="1"/>
  <c r="AB21" i="1"/>
  <c r="N33" i="1"/>
  <c r="N14" i="1"/>
  <c r="N23" i="1"/>
  <c r="N20" i="1"/>
  <c r="N24" i="1"/>
  <c r="N17" i="1"/>
  <c r="N36" i="1"/>
  <c r="N35" i="1"/>
  <c r="N31" i="1"/>
  <c r="N10" i="1"/>
  <c r="N16" i="1"/>
  <c r="N38" i="1"/>
  <c r="N32" i="1"/>
  <c r="N30" i="1"/>
  <c r="N25" i="1"/>
  <c r="N37" i="1"/>
  <c r="N13" i="1"/>
  <c r="EB23" i="1"/>
  <c r="DO23" i="1"/>
  <c r="DB23" i="1"/>
  <c r="CB23" i="1"/>
  <c r="CO23" i="1"/>
  <c r="BO23" i="1"/>
  <c r="AO23" i="1"/>
  <c r="BB23" i="1"/>
  <c r="EB28" i="1"/>
  <c r="DB28" i="1"/>
  <c r="CO28" i="1"/>
  <c r="CB28" i="1"/>
  <c r="BO28" i="1"/>
  <c r="DO28" i="1"/>
  <c r="AO28" i="1"/>
  <c r="BB28" i="1"/>
  <c r="EB35" i="1"/>
  <c r="DO35" i="1"/>
  <c r="CO35" i="1"/>
  <c r="CB35" i="1"/>
  <c r="DB35" i="1"/>
  <c r="BB35" i="1"/>
  <c r="BO35" i="1"/>
  <c r="AO35" i="1"/>
  <c r="EB38" i="1"/>
  <c r="DO38" i="1"/>
  <c r="DB38" i="1"/>
  <c r="CO38" i="1"/>
  <c r="BO38" i="1"/>
  <c r="CB38" i="1"/>
  <c r="AO38" i="1"/>
  <c r="BB38" i="1"/>
  <c r="EB32" i="1"/>
  <c r="DO32" i="1"/>
  <c r="DB32" i="1"/>
  <c r="CB32" i="1"/>
  <c r="CO32" i="1"/>
  <c r="BO32" i="1"/>
  <c r="AO32" i="1"/>
  <c r="BB32" i="1"/>
  <c r="AO18" i="1"/>
  <c r="DO18" i="1"/>
  <c r="CO18" i="1"/>
  <c r="EB18" i="1"/>
  <c r="BO18" i="1"/>
  <c r="DB18" i="1"/>
  <c r="CB18" i="1"/>
  <c r="BB18" i="1"/>
  <c r="AO19" i="1"/>
  <c r="EB19" i="1"/>
  <c r="DO19" i="1"/>
  <c r="CO19" i="1"/>
  <c r="CB19" i="1"/>
  <c r="DB19" i="1"/>
  <c r="BO19" i="1"/>
  <c r="BB19" i="1"/>
  <c r="DO30" i="1"/>
  <c r="DB30" i="1"/>
  <c r="CO30" i="1"/>
  <c r="BO30" i="1"/>
  <c r="CB30" i="1"/>
  <c r="AO30" i="1"/>
  <c r="EB30" i="1"/>
  <c r="BB30" i="1"/>
  <c r="EB25" i="1"/>
  <c r="DO25" i="1"/>
  <c r="CO25" i="1"/>
  <c r="DB25" i="1"/>
  <c r="CB25" i="1"/>
  <c r="BB25" i="1"/>
  <c r="BO25" i="1"/>
  <c r="AO25" i="1"/>
  <c r="EB37" i="1"/>
  <c r="CB37" i="1"/>
  <c r="CO37" i="1"/>
  <c r="DB37" i="1"/>
  <c r="BB37" i="1"/>
  <c r="DO37" i="1"/>
  <c r="BO37" i="1"/>
  <c r="AO37" i="1"/>
  <c r="AO13" i="1"/>
  <c r="DO13" i="1"/>
  <c r="CO13" i="1"/>
  <c r="CB13" i="1"/>
  <c r="EB13" i="1"/>
  <c r="BO13" i="1"/>
  <c r="BB13" i="1"/>
  <c r="DB13" i="1"/>
  <c r="EB14" i="1"/>
  <c r="DB14" i="1"/>
  <c r="CO14" i="1"/>
  <c r="DO14" i="1"/>
  <c r="BO14" i="1"/>
  <c r="AO14" i="1"/>
  <c r="CB14" i="1"/>
  <c r="BB14" i="1"/>
  <c r="DB22" i="1"/>
  <c r="CO22" i="1"/>
  <c r="BO22" i="1"/>
  <c r="DO22" i="1"/>
  <c r="EB22" i="1"/>
  <c r="AO22" i="1"/>
  <c r="CB22" i="1"/>
  <c r="BB22" i="1"/>
  <c r="DO39" i="1"/>
  <c r="EB39" i="1"/>
  <c r="CO39" i="1"/>
  <c r="DB39" i="1"/>
  <c r="CB39" i="1"/>
  <c r="BB39" i="1"/>
  <c r="BO39" i="1"/>
  <c r="AO39" i="1"/>
  <c r="EB20" i="1"/>
  <c r="DB20" i="1"/>
  <c r="CO20" i="1"/>
  <c r="DO20" i="1"/>
  <c r="BO20" i="1"/>
  <c r="CB20" i="1"/>
  <c r="AO20" i="1"/>
  <c r="BB20" i="1"/>
  <c r="EB24" i="1"/>
  <c r="DB24" i="1"/>
  <c r="DO24" i="1"/>
  <c r="CO24" i="1"/>
  <c r="BO24" i="1"/>
  <c r="CB24" i="1"/>
  <c r="AO24" i="1"/>
  <c r="BB24" i="1"/>
  <c r="AO17" i="1"/>
  <c r="DO17" i="1"/>
  <c r="CO17" i="1"/>
  <c r="DB17" i="1"/>
  <c r="EB17" i="1"/>
  <c r="CB17" i="1"/>
  <c r="BB17" i="1"/>
  <c r="BO17" i="1"/>
  <c r="EB36" i="1"/>
  <c r="DB36" i="1"/>
  <c r="CO36" i="1"/>
  <c r="CB36" i="1"/>
  <c r="DO36" i="1"/>
  <c r="BO36" i="1"/>
  <c r="BB36" i="1"/>
  <c r="AO36" i="1"/>
  <c r="EB31" i="1"/>
  <c r="DO31" i="1"/>
  <c r="CO31" i="1"/>
  <c r="DB31" i="1"/>
  <c r="CB31" i="1"/>
  <c r="BO31" i="1"/>
  <c r="BB31" i="1"/>
  <c r="AO31" i="1"/>
  <c r="AO10" i="1"/>
  <c r="EB10" i="1"/>
  <c r="DO10" i="1"/>
  <c r="DB10" i="1"/>
  <c r="CO10" i="1"/>
  <c r="CB10" i="1"/>
  <c r="BO10" i="1"/>
  <c r="BB10" i="1"/>
  <c r="EB16" i="1"/>
  <c r="DB16" i="1"/>
  <c r="AO16" i="1"/>
  <c r="DO16" i="1"/>
  <c r="CO16" i="1"/>
  <c r="BO16" i="1"/>
  <c r="CB16" i="1"/>
  <c r="BB16" i="1"/>
  <c r="DO27" i="1"/>
  <c r="EB27" i="1"/>
  <c r="DB27" i="1"/>
  <c r="CO27" i="1"/>
  <c r="CB27" i="1"/>
  <c r="BO27" i="1"/>
  <c r="BB27" i="1"/>
  <c r="AO27" i="1"/>
  <c r="AO11" i="1"/>
  <c r="EB11" i="1"/>
  <c r="DO11" i="1"/>
  <c r="DB11" i="1"/>
  <c r="CO11" i="1"/>
  <c r="CB11" i="1"/>
  <c r="BO11" i="1"/>
  <c r="BB11" i="1"/>
  <c r="DB26" i="1"/>
  <c r="EB26" i="1"/>
  <c r="DO26" i="1"/>
  <c r="CO26" i="1"/>
  <c r="BO26" i="1"/>
  <c r="CB26" i="1"/>
  <c r="AO26" i="1"/>
  <c r="BB26" i="1"/>
  <c r="AO15" i="1"/>
  <c r="EB15" i="1"/>
  <c r="DO15" i="1"/>
  <c r="CB15" i="1"/>
  <c r="DB15" i="1"/>
  <c r="CO15" i="1"/>
  <c r="BB15" i="1"/>
  <c r="BO15" i="1"/>
  <c r="DO34" i="1"/>
  <c r="EB34" i="1"/>
  <c r="DB34" i="1"/>
  <c r="CO34" i="1"/>
  <c r="CB34" i="1"/>
  <c r="BO34" i="1"/>
  <c r="BB34" i="1"/>
  <c r="AO34" i="1"/>
  <c r="AO12" i="1"/>
  <c r="EB12" i="1"/>
  <c r="DB12" i="1"/>
  <c r="DO12" i="1"/>
  <c r="CO12" i="1"/>
  <c r="BO12" i="1"/>
  <c r="BB12" i="1"/>
  <c r="CB12" i="1"/>
  <c r="DO33" i="1"/>
  <c r="EB33" i="1"/>
  <c r="DB33" i="1"/>
  <c r="CB33" i="1"/>
  <c r="CO33" i="1"/>
  <c r="BO33" i="1"/>
  <c r="BB33" i="1"/>
  <c r="AO33" i="1"/>
  <c r="EB29" i="1"/>
  <c r="DO29" i="1"/>
  <c r="CO29" i="1"/>
  <c r="CB29" i="1"/>
  <c r="DB29" i="1"/>
  <c r="BB29" i="1"/>
  <c r="BO29" i="1"/>
  <c r="AO29" i="1"/>
  <c r="DO21" i="1"/>
  <c r="CO21" i="1"/>
  <c r="EB21" i="1"/>
  <c r="DB21" i="1"/>
  <c r="CB21" i="1"/>
  <c r="BB21" i="1"/>
  <c r="BO21" i="1"/>
  <c r="AO21" i="1"/>
  <c r="O39" i="1"/>
  <c r="O31" i="1"/>
  <c r="J9" i="1"/>
  <c r="O18" i="1" l="1"/>
  <c r="O17" i="1"/>
  <c r="O36" i="1"/>
  <c r="O38" i="1"/>
  <c r="O35" i="1"/>
  <c r="O33" i="1"/>
  <c r="O37" i="1"/>
  <c r="O32" i="1"/>
  <c r="O10" i="1"/>
  <c r="O34" i="1"/>
  <c r="M9" i="1"/>
  <c r="O9" i="1" s="1"/>
  <c r="AB9" i="1" l="1"/>
  <c r="N9" i="1"/>
  <c r="CB9" i="1"/>
  <c r="EB9" i="1"/>
  <c r="DO9" i="1"/>
  <c r="BO9" i="1"/>
  <c r="DB9" i="1"/>
  <c r="CO9" i="1"/>
  <c r="BB9" i="1"/>
  <c r="AO9" i="1"/>
  <c r="O16" i="1"/>
  <c r="O19" i="1"/>
  <c r="O20" i="1" l="1"/>
  <c r="O21" i="1" l="1"/>
  <c r="O22" i="1" l="1"/>
  <c r="O23" i="1" l="1"/>
  <c r="O24" i="1" l="1"/>
  <c r="O25" i="1" l="1"/>
  <c r="O26" i="1" l="1"/>
  <c r="O27" i="1" l="1"/>
  <c r="O28" i="1" l="1"/>
  <c r="O29" i="1" l="1"/>
  <c r="O30" i="1" l="1"/>
  <c r="O11" i="1" l="1"/>
  <c r="O12" i="1" l="1"/>
  <c r="O13" i="1" l="1"/>
  <c r="O15" i="1" l="1"/>
  <c r="O14" i="1"/>
</calcChain>
</file>

<file path=xl/sharedStrings.xml><?xml version="1.0" encoding="utf-8"?>
<sst xmlns="http://schemas.openxmlformats.org/spreadsheetml/2006/main" count="192" uniqueCount="64">
  <si>
    <t>Date</t>
  </si>
  <si>
    <t>Month</t>
  </si>
  <si>
    <t>Year</t>
  </si>
  <si>
    <t>Purchaser 1</t>
  </si>
  <si>
    <t>Purchaser 2</t>
  </si>
  <si>
    <t>Purchaser 3</t>
  </si>
  <si>
    <t>Purchaser 4</t>
  </si>
  <si>
    <t>Purchaser 5</t>
  </si>
  <si>
    <t>Purchaser 6</t>
  </si>
  <si>
    <t>Purchaser 7</t>
  </si>
  <si>
    <t>Purchaser 8</t>
  </si>
  <si>
    <t>Purchaser 9</t>
  </si>
  <si>
    <t>Purchaser 10</t>
  </si>
  <si>
    <t>Purchase 1</t>
  </si>
  <si>
    <t>Purchase 2</t>
  </si>
  <si>
    <t>Purchase 3</t>
  </si>
  <si>
    <t>Purchase 4</t>
  </si>
  <si>
    <t>Purchase 5</t>
  </si>
  <si>
    <t>Purchase 6</t>
  </si>
  <si>
    <t>Purchase 7</t>
  </si>
  <si>
    <t>Purchase 8</t>
  </si>
  <si>
    <t>Purchase 9</t>
  </si>
  <si>
    <t>Purchase 10</t>
  </si>
  <si>
    <t>Rate 1</t>
  </si>
  <si>
    <t>Rate 2</t>
  </si>
  <si>
    <t>Rate 3</t>
  </si>
  <si>
    <t>Foreign Taxe</t>
  </si>
  <si>
    <t>Month Number</t>
  </si>
  <si>
    <t>Month Name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</si>
  <si>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</si>
  <si>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</si>
  <si>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</si>
  <si>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</si>
  <si>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</si>
  <si>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</si>
  <si>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</si>
  <si>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</si>
  <si>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</si>
  <si>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 xml:space="preserve">October </t>
  </si>
  <si>
    <t>November</t>
  </si>
  <si>
    <t>December</t>
  </si>
  <si>
    <t>Number of rooms</t>
  </si>
  <si>
    <t>FIGER CES 2 COLONNES</t>
  </si>
  <si>
    <t>Nationality</t>
  </si>
  <si>
    <t>Foreigner</t>
  </si>
  <si>
    <t>Total</t>
  </si>
  <si>
    <t xml:space="preserve">Cumul  DTD </t>
  </si>
  <si>
    <t>Revenue</t>
  </si>
  <si>
    <t>Total Rooms Previsous Month</t>
  </si>
  <si>
    <t>Condition of discount</t>
  </si>
  <si>
    <t>Percentage of discount</t>
  </si>
  <si>
    <t xml:space="preserve">Weekly Bonus </t>
  </si>
  <si>
    <t>Domestic</t>
  </si>
  <si>
    <t>Number of room</t>
  </si>
  <si>
    <t xml:space="preserve">Total Revenue (incl Tax) </t>
  </si>
  <si>
    <t>Revenue including discount 1</t>
  </si>
  <si>
    <t>Revenue including discount 2</t>
  </si>
  <si>
    <t>Revenue including discount 3</t>
  </si>
  <si>
    <t>Number of rooms : rate 1</t>
  </si>
  <si>
    <t>Number of rooms : rate 2</t>
  </si>
  <si>
    <t>Number of rooms : rate 3</t>
  </si>
  <si>
    <t>Gross revenue : rate 1</t>
  </si>
  <si>
    <t>Gross revenue : rate 2</t>
  </si>
  <si>
    <t>Gross revenue : rate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</si>
</sst>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.0%"/>
  </numFmts>
  <fonts count="7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b/>
      <sz val="18"/>
      <color indexed="8"/>
      <name val="Calibri"/>
      <family val="2"/>
    </font>
    <font>
      <sz val="8"/>
      <name val="Tahoma"/>
      <family val="2"/>
    </font>
    <font>
      <sz val="11"/>
      <color rgb="FF92D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5"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Border="1"/>
    <xf numFmtId="0" fontId="0" fillId="3" borderId="4" xfId="0" applyFill="1" applyBorder="1"/>
    <xf numFmtId="0" fontId="1" fillId="0" borderId="0" xfId="0" applyFont="1" applyBorder="1" applyAlignment="1">
      <alignment horizontal="center" vertical="center"/>
    </xf>
    <xf numFmtId="0" fontId="0" fillId="0" borderId="10" xfId="0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164" fontId="0" fillId="0" borderId="20" xfId="0" applyNumberFormat="1" applyBorder="1"/>
    <xf numFmtId="164" fontId="0" fillId="0" borderId="21" xfId="0" applyNumberFormat="1" applyBorder="1"/>
    <xf numFmtId="0" fontId="0" fillId="0" borderId="6" xfId="0" applyBorder="1"/>
    <xf numFmtId="0" fontId="0" fillId="3" borderId="22" xfId="0" applyFill="1" applyBorder="1"/>
    <xf numFmtId="0" fontId="0" fillId="0" borderId="7" xfId="0" applyBorder="1"/>
    <xf numFmtId="0" fontId="0" fillId="0" borderId="8" xfId="0" applyBorder="1"/>
    <xf numFmtId="165" fontId="0" fillId="0" borderId="0" xfId="1" applyNumberFormat="1" applyFont="1"/>
    <xf numFmtId="9" fontId="0" fillId="0" borderId="8" xfId="1" applyFont="1" applyBorder="1"/>
    <xf numFmtId="9" fontId="0" fillId="0" borderId="13" xfId="1" applyFont="1" applyBorder="1"/>
    <xf numFmtId="9" fontId="0" fillId="0" borderId="13" xfId="1" applyNumberFormat="1" applyFont="1" applyBorder="1"/>
    <xf numFmtId="0" fontId="0" fillId="4" borderId="2" xfId="0" applyFill="1" applyBorder="1"/>
    <xf numFmtId="14" fontId="0" fillId="4" borderId="5" xfId="0" applyNumberFormat="1" applyFill="1" applyBorder="1"/>
    <xf numFmtId="0" fontId="0" fillId="4" borderId="5" xfId="0" applyFill="1" applyBorder="1"/>
    <xf numFmtId="0" fontId="0" fillId="4" borderId="1" xfId="0" applyFill="1" applyBorder="1"/>
    <xf numFmtId="0" fontId="0" fillId="5" borderId="2" xfId="0" applyFill="1" applyBorder="1" applyAlignment="1">
      <alignment horizontal="center"/>
    </xf>
    <xf numFmtId="0" fontId="0" fillId="5" borderId="9" xfId="0" applyFill="1" applyBorder="1"/>
    <xf numFmtId="0" fontId="0" fillId="5" borderId="0" xfId="0" applyFill="1" applyBorder="1"/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0" fontId="0" fillId="5" borderId="13" xfId="0" applyFill="1" applyBorder="1"/>
    <xf numFmtId="14" fontId="0" fillId="6" borderId="1" xfId="0" applyNumberFormat="1" applyFill="1" applyBorder="1"/>
    <xf numFmtId="0" fontId="0" fillId="6" borderId="3" xfId="0" applyFill="1" applyBorder="1"/>
    <xf numFmtId="0" fontId="0" fillId="5" borderId="1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0" fillId="0" borderId="3" xfId="0" applyBorder="1"/>
    <xf numFmtId="0" fontId="0" fillId="0" borderId="2" xfId="0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1" xfId="0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5" xfId="0" applyBorder="1" applyAlignment="1">
      <alignment horizontal="center" wrapText="1"/>
    </xf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4" borderId="12" xfId="0" applyFill="1" applyBorder="1"/>
    <xf numFmtId="0" fontId="6" fillId="5" borderId="2" xfId="0" applyFont="1" applyFill="1" applyBorder="1" applyAlignment="1">
      <alignment horizontal="center"/>
    </xf>
    <xf numFmtId="0" fontId="0" fillId="0" borderId="11" xfId="0" applyBorder="1" applyAlignment="1">
      <alignment wrapText="1"/>
    </xf>
    <xf numFmtId="0" fontId="0" fillId="0" borderId="12" xfId="0" applyBorder="1" applyAlignment="1">
      <alignment wrapText="1"/>
    </xf>
    <xf numFmtId="0" fontId="0" fillId="0" borderId="13" xfId="0" applyBorder="1" applyAlignment="1">
      <alignment wrapText="1"/>
    </xf>
    <xf numFmtId="0" fontId="0" fillId="4" borderId="13" xfId="0" applyFill="1" applyBorder="1"/>
    <xf numFmtId="0" fontId="0" fillId="7" borderId="0" xfId="0" applyFill="1" applyBorder="1"/>
    <xf numFmtId="0" fontId="0" fillId="3" borderId="2" xfId="0" applyFill="1" applyBorder="1" applyAlignment="1">
      <alignment horizontal="center" vertical="center" wrapText="1"/>
    </xf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0" fontId="0" fillId="3" borderId="2" xfId="0" applyFill="1" applyBorder="1"/>
    <xf numFmtId="0" fontId="0" fillId="3" borderId="3" xfId="0" applyFill="1" applyBorder="1"/>
    <xf numFmtId="0" fontId="4" fillId="7" borderId="0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C0C0C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CheckBox" checked="Checked" fmlaLink="$O$7" lockText="1" noThreeD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990600</xdr:colOff>
      <xdr:row>13</xdr:row>
      <xdr:rowOff>114300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010025" y="26098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1219200</xdr:colOff>
      <xdr:row>5</xdr:row>
      <xdr:rowOff>133350</xdr:rowOff>
    </xdr:from>
    <xdr:ext cx="76200" cy="228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1981200" y="1104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276225</xdr:colOff>
          <xdr:row>5</xdr:row>
          <xdr:rowOff>171450</xdr:rowOff>
        </xdr:from>
        <xdr:to>
          <xdr:col>14</xdr:col>
          <xdr:colOff>1428750</xdr:colOff>
          <xdr:row>6</xdr:row>
          <xdr:rowOff>190500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Foreign Tax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704849</xdr:colOff>
      <xdr:row>3</xdr:row>
      <xdr:rowOff>95250</xdr:rowOff>
    </xdr:from>
    <xdr:to>
      <xdr:col>12</xdr:col>
      <xdr:colOff>581024</xdr:colOff>
      <xdr:row>15</xdr:row>
      <xdr:rowOff>28575</xdr:rowOff>
    </xdr:to>
    <xdr:sp macro="" textlink="">
      <xdr:nvSpPr>
        <xdr:cNvPr id="2" name="ZoneTexte 1"/>
        <xdr:cNvSpPr txBox="1"/>
      </xdr:nvSpPr>
      <xdr:spPr>
        <a:xfrm>
          <a:off x="4686299" y="666750"/>
          <a:ext cx="5210175" cy="221932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The sales manager receive a bonus as follows: where the total number of rooms sold to tour</a:t>
          </a:r>
        </a:p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operators EACH week is less than 1000, they receive nothing; where it is between 1000 and</a:t>
          </a:r>
        </a:p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2000, they receive 0.2% of sales; where it is between 2000 and 3000, they receive 0.5% of</a:t>
          </a:r>
        </a:p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sales, and where it is 3000 or over, they get 0.8%. Note however that the lowest weekly</a:t>
          </a:r>
        </a:p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number of rooms sold in the month determines the bonus (only full weeks should be</a:t>
          </a:r>
        </a:p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counted for this calculation). So if total number of rooms sold throughout the month was</a:t>
          </a:r>
        </a:p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1100, except for a single week when it was 900, the sales manager would not receive any</a:t>
          </a:r>
        </a:p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bonus.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FO50"/>
  <sheetViews>
    <sheetView showGridLines="0" tabSelected="1" zoomScale="82" zoomScaleNormal="82" workbookViewId="0">
      <selection activeCell="G10" sqref="G10"/>
    </sheetView>
  </sheetViews>
  <sheetFormatPr baseColWidth="10" defaultColWidth="11.42578125" defaultRowHeight="15" x14ac:dyDescent="0.25"/>
  <cols>
    <col min="2" max="2" width="33.85546875" customWidth="1"/>
    <col min="3" max="3" width="9.7109375" customWidth="1"/>
    <col min="4" max="4" width="9.28515625" customWidth="1"/>
    <col min="6" max="6" width="15.42578125" bestFit="1" customWidth="1"/>
    <col min="7" max="7" width="14.7109375" customWidth="1"/>
    <col min="12" max="12" width="12.85546875" customWidth="1"/>
    <col min="13" max="14" width="13.140625" customWidth="1"/>
    <col min="15" max="15" width="24.85546875" bestFit="1" customWidth="1"/>
    <col min="29" max="29" width="11.140625" bestFit="1" customWidth="1"/>
    <col min="30" max="30" width="12.140625" bestFit="1" customWidth="1"/>
  </cols>
  <sheetData>
    <row r="2" spans="1:132" ht="15.75" thickBot="1" x14ac:dyDescent="0.3">
      <c r="B2" t="s">
        <v>42</v>
      </c>
      <c r="E2" s="3"/>
      <c r="F2" s="3"/>
      <c r="G2" s="3"/>
      <c r="H2" s="3"/>
      <c r="I2" s="3"/>
      <c r="J2" s="3"/>
      <c r="K2" s="3"/>
      <c r="L2" s="3"/>
      <c r="M2" s="3"/>
      <c r="N2" s="3"/>
      <c r="O2" s="3"/>
    </row>
    <row r="3" spans="1:132" x14ac:dyDescent="0.25">
      <c r="A3" s="11" t="s">
        <v>0</v>
      </c>
      <c r="B3" s="12">
        <v>1</v>
      </c>
      <c r="E3" s="3"/>
      <c r="F3" s="3"/>
      <c r="G3" s="3"/>
      <c r="H3" s="3"/>
      <c r="I3" s="3"/>
      <c r="J3" s="3"/>
      <c r="K3" s="3"/>
      <c r="L3" s="3"/>
      <c r="M3" s="3"/>
      <c r="N3" s="3"/>
      <c r="O3" s="3"/>
    </row>
    <row r="4" spans="1:132" ht="15.75" thickBot="1" x14ac:dyDescent="0.3">
      <c r="A4" s="13" t="s">
        <v>1</v>
      </c>
      <c r="B4" s="14">
        <v>12</v>
      </c>
      <c r="E4" s="3"/>
      <c r="F4" s="3"/>
      <c r="G4" s="3"/>
      <c r="H4" s="3"/>
      <c r="I4" s="3"/>
      <c r="J4" s="3"/>
      <c r="K4" s="3"/>
      <c r="L4" s="3"/>
      <c r="M4" s="3"/>
      <c r="N4" s="3"/>
      <c r="O4" s="3"/>
    </row>
    <row r="5" spans="1:132" ht="24" thickBot="1" x14ac:dyDescent="0.3">
      <c r="A5" s="15" t="s">
        <v>2</v>
      </c>
      <c r="B5" s="16">
        <v>2011</v>
      </c>
      <c r="E5" s="3"/>
      <c r="F5" s="3"/>
      <c r="G5" s="44" t="str">
        <f>LOOKUP('Mngt Info'!B4,Data!B4:C15)</f>
        <v>December</v>
      </c>
      <c r="H5" s="45"/>
      <c r="I5" s="45"/>
      <c r="J5" s="45"/>
      <c r="K5" s="45"/>
      <c r="L5" s="45"/>
      <c r="M5" s="46"/>
      <c r="N5" s="74"/>
      <c r="O5" s="5"/>
    </row>
    <row r="6" spans="1:132" ht="15.75" thickBot="1" x14ac:dyDescent="0.3"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32" ht="15.75" thickBot="1" x14ac:dyDescent="0.3">
      <c r="C7" s="50" t="s">
        <v>3</v>
      </c>
      <c r="D7" s="49"/>
      <c r="E7" s="49"/>
      <c r="F7" s="49"/>
      <c r="G7" s="49"/>
      <c r="H7" s="49"/>
      <c r="I7" s="49"/>
      <c r="J7" s="49"/>
      <c r="K7" s="49"/>
      <c r="L7" s="49"/>
      <c r="M7" s="49"/>
      <c r="N7" s="31"/>
      <c r="O7" s="63" t="b">
        <v>1</v>
      </c>
      <c r="P7" s="57" t="s">
        <v>4</v>
      </c>
      <c r="Q7" s="58"/>
      <c r="R7" s="58"/>
      <c r="S7" s="58"/>
      <c r="T7" s="58"/>
      <c r="U7" s="58"/>
      <c r="V7" s="58"/>
      <c r="W7" s="58"/>
      <c r="X7" s="58"/>
      <c r="Y7" s="58"/>
      <c r="Z7" s="58"/>
      <c r="AA7" s="48"/>
      <c r="AB7" s="47" t="b">
        <v>0</v>
      </c>
      <c r="AC7" s="56" t="s">
        <v>5</v>
      </c>
      <c r="AD7" s="55"/>
      <c r="AE7" s="55"/>
      <c r="AF7" s="55"/>
      <c r="AG7" s="55"/>
      <c r="AH7" s="55"/>
      <c r="AI7" s="55"/>
      <c r="AJ7" s="55"/>
      <c r="AK7" s="55"/>
      <c r="AL7" s="55"/>
      <c r="AM7" s="55"/>
      <c r="AN7" s="54"/>
      <c r="AO7" s="22" t="b">
        <v>0</v>
      </c>
      <c r="AP7" s="57" t="s">
        <v>6</v>
      </c>
      <c r="AQ7" s="58"/>
      <c r="AR7" s="58"/>
      <c r="AS7" s="58"/>
      <c r="AT7" s="58"/>
      <c r="AU7" s="58"/>
      <c r="AV7" s="58"/>
      <c r="AW7" s="58"/>
      <c r="AX7" s="58"/>
      <c r="AY7" s="58"/>
      <c r="AZ7" s="58"/>
      <c r="BA7" s="54"/>
      <c r="BB7" s="22" t="b">
        <v>0</v>
      </c>
      <c r="BC7" s="56" t="s">
        <v>7</v>
      </c>
      <c r="BD7" s="55"/>
      <c r="BE7" s="55"/>
      <c r="BF7" s="55"/>
      <c r="BG7" s="55"/>
      <c r="BH7" s="55"/>
      <c r="BI7" s="55"/>
      <c r="BJ7" s="55"/>
      <c r="BK7" s="55"/>
      <c r="BL7" s="55"/>
      <c r="BM7" s="55"/>
      <c r="BN7" s="55"/>
      <c r="BO7" s="22" t="b">
        <v>0</v>
      </c>
      <c r="BP7" s="56" t="s">
        <v>8</v>
      </c>
      <c r="BQ7" s="55"/>
      <c r="BR7" s="55"/>
      <c r="BS7" s="55"/>
      <c r="BT7" s="55"/>
      <c r="BU7" s="55"/>
      <c r="BV7" s="55"/>
      <c r="BW7" s="55"/>
      <c r="BX7" s="55"/>
      <c r="BY7" s="55"/>
      <c r="BZ7" s="55"/>
      <c r="CA7" s="55"/>
      <c r="CB7" s="22" t="b">
        <v>0</v>
      </c>
      <c r="CC7" s="57" t="s">
        <v>9</v>
      </c>
      <c r="CD7" s="58"/>
      <c r="CE7" s="58"/>
      <c r="CF7" s="58"/>
      <c r="CG7" s="58"/>
      <c r="CH7" s="58"/>
      <c r="CI7" s="58"/>
      <c r="CJ7" s="58"/>
      <c r="CK7" s="58"/>
      <c r="CL7" s="58"/>
      <c r="CM7" s="58"/>
      <c r="CN7" s="58"/>
      <c r="CO7" s="21" t="b">
        <v>0</v>
      </c>
      <c r="CP7" s="56" t="s">
        <v>10</v>
      </c>
      <c r="CQ7" s="55"/>
      <c r="CR7" s="55"/>
      <c r="CS7" s="55"/>
      <c r="CT7" s="55"/>
      <c r="CU7" s="55"/>
      <c r="CV7" s="55"/>
      <c r="CW7" s="55"/>
      <c r="CX7" s="55"/>
      <c r="CY7" s="55"/>
      <c r="CZ7" s="55"/>
      <c r="DA7" s="55"/>
      <c r="DB7" s="22" t="b">
        <v>0</v>
      </c>
      <c r="DC7" s="57" t="s">
        <v>11</v>
      </c>
      <c r="DD7" s="58"/>
      <c r="DE7" s="58"/>
      <c r="DF7" s="58"/>
      <c r="DG7" s="58"/>
      <c r="DH7" s="58"/>
      <c r="DI7" s="58"/>
      <c r="DJ7" s="58"/>
      <c r="DK7" s="58"/>
      <c r="DL7" s="58"/>
      <c r="DM7" s="58"/>
      <c r="DN7" s="58"/>
      <c r="DO7" s="22" t="b">
        <v>0</v>
      </c>
      <c r="DP7" s="57" t="s">
        <v>12</v>
      </c>
      <c r="DQ7" s="58"/>
      <c r="DR7" s="58"/>
      <c r="DS7" s="58"/>
      <c r="DT7" s="58"/>
      <c r="DU7" s="58"/>
      <c r="DV7" s="58"/>
      <c r="DW7" s="58"/>
      <c r="DX7" s="58"/>
      <c r="DY7" s="58"/>
      <c r="DZ7" s="58"/>
      <c r="EA7" s="58"/>
      <c r="EB7" s="22" t="b">
        <v>0</v>
      </c>
    </row>
    <row r="8" spans="1:132" s="52" customFormat="1" ht="49.5" customHeight="1" thickBot="1" x14ac:dyDescent="0.3">
      <c r="B8" s="53" t="s">
        <v>0</v>
      </c>
      <c r="C8" s="53" t="s">
        <v>41</v>
      </c>
      <c r="D8" s="51" t="s">
        <v>46</v>
      </c>
      <c r="E8" s="40" t="s">
        <v>58</v>
      </c>
      <c r="F8" s="41" t="s">
        <v>61</v>
      </c>
      <c r="G8" s="42" t="s">
        <v>55</v>
      </c>
      <c r="H8" s="40" t="s">
        <v>59</v>
      </c>
      <c r="I8" s="41" t="s">
        <v>62</v>
      </c>
      <c r="J8" s="42" t="s">
        <v>56</v>
      </c>
      <c r="K8" s="40" t="s">
        <v>60</v>
      </c>
      <c r="L8" s="41" t="s">
        <v>63</v>
      </c>
      <c r="M8" s="42" t="s">
        <v>57</v>
      </c>
      <c r="N8" s="69" t="s">
        <v>47</v>
      </c>
      <c r="O8" s="69" t="s">
        <v>54</v>
      </c>
      <c r="P8" s="64" t="s">
        <v>41</v>
      </c>
      <c r="Q8" s="65" t="s">
        <v>46</v>
      </c>
      <c r="R8" s="65" t="s">
        <v>58</v>
      </c>
      <c r="S8" s="65" t="s">
        <v>61</v>
      </c>
      <c r="T8" s="65" t="s">
        <v>55</v>
      </c>
      <c r="U8" s="65" t="s">
        <v>59</v>
      </c>
      <c r="V8" s="65" t="s">
        <v>62</v>
      </c>
      <c r="W8" s="65" t="s">
        <v>56</v>
      </c>
      <c r="X8" s="65" t="s">
        <v>60</v>
      </c>
      <c r="Y8" s="65" t="s">
        <v>63</v>
      </c>
      <c r="Z8" s="65" t="s">
        <v>57</v>
      </c>
      <c r="AA8" s="65" t="s">
        <v>47</v>
      </c>
      <c r="AB8" s="66" t="s">
        <v>54</v>
      </c>
      <c r="AC8" s="59" t="s">
        <v>41</v>
      </c>
      <c r="AD8" s="60" t="s">
        <v>46</v>
      </c>
      <c r="AE8" s="60" t="s">
        <v>58</v>
      </c>
      <c r="AF8" s="60" t="s">
        <v>61</v>
      </c>
      <c r="AG8" s="60" t="s">
        <v>55</v>
      </c>
      <c r="AH8" s="60" t="s">
        <v>59</v>
      </c>
      <c r="AI8" s="60" t="s">
        <v>62</v>
      </c>
      <c r="AJ8" s="60" t="s">
        <v>56</v>
      </c>
      <c r="AK8" s="60" t="s">
        <v>60</v>
      </c>
      <c r="AL8" s="60" t="s">
        <v>63</v>
      </c>
      <c r="AM8" s="60" t="s">
        <v>57</v>
      </c>
      <c r="AN8" s="60" t="s">
        <v>47</v>
      </c>
      <c r="AO8" s="61" t="s">
        <v>54</v>
      </c>
      <c r="AP8" s="59" t="s">
        <v>41</v>
      </c>
      <c r="AQ8" s="60" t="s">
        <v>46</v>
      </c>
      <c r="AR8" s="60" t="s">
        <v>58</v>
      </c>
      <c r="AS8" s="60" t="s">
        <v>61</v>
      </c>
      <c r="AT8" s="60" t="s">
        <v>55</v>
      </c>
      <c r="AU8" s="60" t="s">
        <v>59</v>
      </c>
      <c r="AV8" s="60" t="s">
        <v>62</v>
      </c>
      <c r="AW8" s="60" t="s">
        <v>56</v>
      </c>
      <c r="AX8" s="60" t="s">
        <v>60</v>
      </c>
      <c r="AY8" s="60" t="s">
        <v>63</v>
      </c>
      <c r="AZ8" s="60" t="s">
        <v>57</v>
      </c>
      <c r="BA8" s="60" t="s">
        <v>47</v>
      </c>
      <c r="BB8" s="61" t="s">
        <v>54</v>
      </c>
      <c r="BC8" s="59" t="s">
        <v>41</v>
      </c>
      <c r="BD8" s="60" t="s">
        <v>46</v>
      </c>
      <c r="BE8" s="60" t="s">
        <v>47</v>
      </c>
      <c r="BF8" s="60" t="s">
        <v>58</v>
      </c>
      <c r="BG8" s="60" t="s">
        <v>61</v>
      </c>
      <c r="BH8" s="60" t="s">
        <v>55</v>
      </c>
      <c r="BI8" s="60" t="s">
        <v>59</v>
      </c>
      <c r="BJ8" s="60" t="s">
        <v>62</v>
      </c>
      <c r="BK8" s="60" t="s">
        <v>56</v>
      </c>
      <c r="BL8" s="60" t="s">
        <v>60</v>
      </c>
      <c r="BM8" s="60" t="s">
        <v>63</v>
      </c>
      <c r="BN8" s="60" t="s">
        <v>57</v>
      </c>
      <c r="BO8" s="61" t="s">
        <v>54</v>
      </c>
      <c r="BP8" s="59" t="s">
        <v>41</v>
      </c>
      <c r="BQ8" s="60" t="s">
        <v>46</v>
      </c>
      <c r="BR8" s="60" t="s">
        <v>47</v>
      </c>
      <c r="BS8" s="60" t="s">
        <v>58</v>
      </c>
      <c r="BT8" s="60" t="s">
        <v>61</v>
      </c>
      <c r="BU8" s="60" t="s">
        <v>55</v>
      </c>
      <c r="BV8" s="60" t="s">
        <v>59</v>
      </c>
      <c r="BW8" s="60" t="s">
        <v>62</v>
      </c>
      <c r="BX8" s="60" t="s">
        <v>56</v>
      </c>
      <c r="BY8" s="60" t="s">
        <v>60</v>
      </c>
      <c r="BZ8" s="60" t="s">
        <v>63</v>
      </c>
      <c r="CA8" s="60" t="s">
        <v>57</v>
      </c>
      <c r="CB8" s="61" t="s">
        <v>54</v>
      </c>
      <c r="CC8" s="59" t="s">
        <v>41</v>
      </c>
      <c r="CD8" s="60" t="s">
        <v>46</v>
      </c>
      <c r="CE8" s="60" t="s">
        <v>47</v>
      </c>
      <c r="CF8" s="60" t="s">
        <v>58</v>
      </c>
      <c r="CG8" s="60" t="s">
        <v>61</v>
      </c>
      <c r="CH8" s="60" t="s">
        <v>55</v>
      </c>
      <c r="CI8" s="60" t="s">
        <v>59</v>
      </c>
      <c r="CJ8" s="60" t="s">
        <v>62</v>
      </c>
      <c r="CK8" s="60" t="s">
        <v>56</v>
      </c>
      <c r="CL8" s="60" t="s">
        <v>60</v>
      </c>
      <c r="CM8" s="60" t="s">
        <v>63</v>
      </c>
      <c r="CN8" s="60" t="s">
        <v>57</v>
      </c>
      <c r="CO8" s="60" t="s">
        <v>54</v>
      </c>
      <c r="CP8" s="59" t="s">
        <v>41</v>
      </c>
      <c r="CQ8" s="60" t="s">
        <v>46</v>
      </c>
      <c r="CR8" s="60" t="s">
        <v>47</v>
      </c>
      <c r="CS8" s="60" t="s">
        <v>58</v>
      </c>
      <c r="CT8" s="60" t="s">
        <v>61</v>
      </c>
      <c r="CU8" s="60" t="s">
        <v>55</v>
      </c>
      <c r="CV8" s="60" t="s">
        <v>59</v>
      </c>
      <c r="CW8" s="60" t="s">
        <v>62</v>
      </c>
      <c r="CX8" s="60" t="s">
        <v>56</v>
      </c>
      <c r="CY8" s="60" t="s">
        <v>60</v>
      </c>
      <c r="CZ8" s="60" t="s">
        <v>63</v>
      </c>
      <c r="DA8" s="60" t="s">
        <v>57</v>
      </c>
      <c r="DB8" s="61" t="s">
        <v>54</v>
      </c>
      <c r="DC8" s="59" t="s">
        <v>41</v>
      </c>
      <c r="DD8" s="60" t="s">
        <v>46</v>
      </c>
      <c r="DE8" s="60" t="s">
        <v>47</v>
      </c>
      <c r="DF8" s="60" t="s">
        <v>58</v>
      </c>
      <c r="DG8" s="60" t="s">
        <v>61</v>
      </c>
      <c r="DH8" s="60" t="s">
        <v>55</v>
      </c>
      <c r="DI8" s="60" t="s">
        <v>59</v>
      </c>
      <c r="DJ8" s="60" t="s">
        <v>62</v>
      </c>
      <c r="DK8" s="60" t="s">
        <v>56</v>
      </c>
      <c r="DL8" s="60" t="s">
        <v>60</v>
      </c>
      <c r="DM8" s="60" t="s">
        <v>63</v>
      </c>
      <c r="DN8" s="60" t="s">
        <v>57</v>
      </c>
      <c r="DO8" s="61" t="s">
        <v>54</v>
      </c>
      <c r="DP8" s="59" t="s">
        <v>41</v>
      </c>
      <c r="DQ8" s="60" t="s">
        <v>46</v>
      </c>
      <c r="DR8" s="60" t="s">
        <v>47</v>
      </c>
      <c r="DS8" s="60" t="s">
        <v>58</v>
      </c>
      <c r="DT8" s="60" t="s">
        <v>61</v>
      </c>
      <c r="DU8" s="60" t="s">
        <v>55</v>
      </c>
      <c r="DV8" s="60" t="s">
        <v>59</v>
      </c>
      <c r="DW8" s="60" t="s">
        <v>62</v>
      </c>
      <c r="DX8" s="60" t="s">
        <v>56</v>
      </c>
      <c r="DY8" s="60" t="s">
        <v>60</v>
      </c>
      <c r="DZ8" s="60" t="s">
        <v>63</v>
      </c>
      <c r="EA8" s="60" t="s">
        <v>57</v>
      </c>
      <c r="EB8" s="61" t="s">
        <v>54</v>
      </c>
    </row>
    <row r="9" spans="1:132" x14ac:dyDescent="0.25">
      <c r="A9" s="2"/>
      <c r="B9" s="17">
        <f>DATE(B5,B4,B3)</f>
        <v>40878</v>
      </c>
      <c r="C9" s="19">
        <v>650</v>
      </c>
      <c r="D9" s="20">
        <f>SUM($C$9:$C9)</f>
        <v>650</v>
      </c>
      <c r="E9" s="32">
        <f>IF($C9&gt;Rates!$D$4,Rates!$D$4,$C9)</f>
        <v>100</v>
      </c>
      <c r="F9" s="33">
        <f>$E9*Rates!$C$6</f>
        <v>30000</v>
      </c>
      <c r="G9" s="34">
        <f>IF(AND($E9&gt;0,$C$41/$C$42&gt;1.1),$F9*0.98,$F9)</f>
        <v>29400</v>
      </c>
      <c r="H9" s="32">
        <f>IF($C9&gt;Rates!$E$4,Rates!$E$4-Rates!$D$4,IF(($C9-Rates!$D$4)&gt;0,($C9-Rates!$D$4),0))</f>
        <v>400</v>
      </c>
      <c r="I9" s="33">
        <f>$H9*Rates!$D$6</f>
        <v>100000</v>
      </c>
      <c r="J9" s="34">
        <f>IF(AND($H9&gt;0,$C$41/$C$42&gt;1.1),$I9*0.98,$I9)</f>
        <v>98000</v>
      </c>
      <c r="K9" s="32">
        <f>IF($C9&gt;Rates!$E$4,$C9-Rates!$E$4,0)</f>
        <v>150</v>
      </c>
      <c r="L9" s="33">
        <f>$K9*Rates!$E$6</f>
        <v>30000</v>
      </c>
      <c r="M9" s="34">
        <f>IF(AND($K9&gt;0,$C$41/$C$42&gt;1.1),$L9*0.98,$L9)</f>
        <v>29400</v>
      </c>
      <c r="N9" s="70">
        <f>IF(G9&lt;=0, F9,G9)+IF(J9&lt;=0,I9,J9)+IF(M9&lt;=0,L9,M9)</f>
        <v>156800</v>
      </c>
      <c r="O9" s="71">
        <f>IF($O$7,($G9+$J9+$M9)*1.05,$G9+$J9+$M9)</f>
        <v>164640</v>
      </c>
      <c r="P9" s="7">
        <v>650</v>
      </c>
      <c r="Q9" s="3">
        <f>SUM($C$9:$C9)</f>
        <v>650</v>
      </c>
      <c r="R9" s="3">
        <f>IF($C9&gt;Rates!$D$4,Rates!$D$4,$C9)</f>
        <v>100</v>
      </c>
      <c r="S9" s="3">
        <f>$E9*Rates!$C$6</f>
        <v>30000</v>
      </c>
      <c r="T9" s="3">
        <f>IF(AND($E9&gt;0,$C$41/$C$42&gt;1.1),$F9*0.98,$F9)</f>
        <v>29400</v>
      </c>
      <c r="U9" s="3">
        <f>IF($C9&gt;Rates!$E$4,Rates!$E$4-Rates!$D$4,IF(($C9-Rates!$D$4)&gt;0,($C9-Rates!$D$4),0))</f>
        <v>400</v>
      </c>
      <c r="V9" s="3">
        <f>$H9*Rates!$D$6</f>
        <v>100000</v>
      </c>
      <c r="W9" s="3">
        <f>IF(AND($H9&gt;0,$C$41/$C$42&gt;1.1),$I9*0.98,$I9)</f>
        <v>98000</v>
      </c>
      <c r="X9" s="3">
        <f>IF($C9&gt;Rates!$E$4,$C9-Rates!$E$4,0)</f>
        <v>150</v>
      </c>
      <c r="Y9" s="3">
        <f>$K9*Rates!$E$6</f>
        <v>30000</v>
      </c>
      <c r="Z9" s="3">
        <f>IF(AND($K9&gt;0,$C$41/$C$42&gt;1.1),$L9*0.98,$L9)</f>
        <v>29400</v>
      </c>
      <c r="AA9" s="3">
        <f>IF(T9&lt;=0, S9,T9)+IF(W9&lt;=0,V9,W9)+IF(Z9&lt;=0,Y9,Z9)</f>
        <v>156800</v>
      </c>
      <c r="AB9" s="6">
        <f>IF($O$7,($G9+$J9+$M9)*1.05,$G9+$J9+$M9)</f>
        <v>164640</v>
      </c>
      <c r="AC9" s="7">
        <v>650</v>
      </c>
      <c r="AD9" s="3">
        <f>SUM($C$9:$C9)</f>
        <v>650</v>
      </c>
      <c r="AE9" s="3">
        <f>IF($C9&gt;Rates!$D$4,Rates!$D$4,$C9)</f>
        <v>100</v>
      </c>
      <c r="AF9" s="3">
        <f>$E9*Rates!$C$6</f>
        <v>30000</v>
      </c>
      <c r="AG9" s="3">
        <f>IF(AND($E9&gt;0,$C$41/$C$42&gt;1.1),$F9*0.98,$F9)</f>
        <v>29400</v>
      </c>
      <c r="AH9" s="3">
        <f>IF($C9&gt;Rates!$E$4,Rates!$E$4-Rates!$D$4,IF(($C9-Rates!$D$4)&gt;0,($C9-Rates!$D$4),0))</f>
        <v>400</v>
      </c>
      <c r="AI9" s="3">
        <f>$H9*Rates!$D$6</f>
        <v>100000</v>
      </c>
      <c r="AJ9" s="3">
        <f>IF(AND($H9&gt;0,$C$41/$C$42&gt;1.1),$I9*0.98,$I9)</f>
        <v>98000</v>
      </c>
      <c r="AK9" s="3">
        <f>IF($C9&gt;Rates!$E$4,$C9-Rates!$E$4,0)</f>
        <v>150</v>
      </c>
      <c r="AL9" s="3">
        <f>$K9*Rates!$E$6</f>
        <v>30000</v>
      </c>
      <c r="AM9" s="3">
        <f>IF(AND($K9&gt;0,$C$41/$C$42&gt;1.1),$L9*0.98,$L9)</f>
        <v>29400</v>
      </c>
      <c r="AN9" s="3">
        <f>IF(AG9&lt;=0, AF9,AG9)+IF(AJ9&lt;=0,AI9,AJ9)+IF(AM9&lt;=0,AL9,AM9)</f>
        <v>156800</v>
      </c>
      <c r="AO9" s="6">
        <f>IF($O$7,($G9+$J9+$M9)*1.05,$G9+$J9+$M9)</f>
        <v>164640</v>
      </c>
      <c r="AP9" s="7">
        <v>650</v>
      </c>
      <c r="AQ9" s="3">
        <f>SUM($C$9:$C9)</f>
        <v>650</v>
      </c>
      <c r="AR9" s="3">
        <f>IF($C9&gt;Rates!$D$4,Rates!$D$4,$C9)</f>
        <v>100</v>
      </c>
      <c r="AS9" s="3">
        <f>$E9*Rates!$C$6</f>
        <v>30000</v>
      </c>
      <c r="AT9" s="3">
        <f>IF(AND($E9&gt;0,$C$41/$C$42&gt;1.1),$F9*0.98,$F9)</f>
        <v>29400</v>
      </c>
      <c r="AU9" s="3">
        <f>IF($C9&gt;Rates!$E$4,Rates!$E$4-Rates!$D$4,IF(($C9-Rates!$D$4)&gt;0,($C9-Rates!$D$4),0))</f>
        <v>400</v>
      </c>
      <c r="AV9" s="3">
        <f>$H9*Rates!$D$6</f>
        <v>100000</v>
      </c>
      <c r="AW9" s="3">
        <f>IF(AND($H9&gt;0,$C$41/$C$42&gt;1.1),$I9*0.98,$I9)</f>
        <v>98000</v>
      </c>
      <c r="AX9" s="3">
        <f>IF($C9&gt;Rates!$E$4,$C9-Rates!$E$4,0)</f>
        <v>150</v>
      </c>
      <c r="AY9" s="3">
        <f>$K9*Rates!$E$6</f>
        <v>30000</v>
      </c>
      <c r="AZ9" s="3">
        <f>IF(AND($K9&gt;0,$C$41/$C$42&gt;1.1),$L9*0.98,$L9)</f>
        <v>29400</v>
      </c>
      <c r="BA9" s="3">
        <f>IF(AT9&lt;=0, AS9,AT9)+IF(AW9&lt;=0,AV9,AW9)+IF(AZ9&lt;=0,AY9,AZ9)</f>
        <v>156800</v>
      </c>
      <c r="BB9" s="6">
        <f>IF($O$7,($G9+$J9+$M9)*1.05,$G9+$J9+$M9)</f>
        <v>164640</v>
      </c>
      <c r="BC9" s="7">
        <v>650</v>
      </c>
      <c r="BD9" s="3">
        <f>SUM($C$9:$C9)</f>
        <v>650</v>
      </c>
      <c r="BE9" s="3">
        <f>BF9*Rates!$C$6+'Mngt Info'!BI9*Rates!$D$6+'Mngt Info'!BL9*Rates!$E$6</f>
        <v>160000</v>
      </c>
      <c r="BF9" s="3">
        <f>IF($C9&gt;Rates!$D$4,Rates!$D$4,$C9)</f>
        <v>100</v>
      </c>
      <c r="BG9" s="3">
        <f>$E9*Rates!$C$6</f>
        <v>30000</v>
      </c>
      <c r="BH9" s="3">
        <f>IF(AND($E9&gt;0,$C$41/$C$42&gt;1.1),$F9*0.98,$F9)</f>
        <v>29400</v>
      </c>
      <c r="BI9" s="3">
        <f>IF($C9&gt;Rates!$E$4,Rates!$E$4-Rates!$D$4,IF(($C9-Rates!$D$4)&gt;0,($C9-Rates!$D$4),0))</f>
        <v>400</v>
      </c>
      <c r="BJ9" s="3">
        <f>$H9*Rates!$D$6</f>
        <v>100000</v>
      </c>
      <c r="BK9" s="3">
        <f>IF(AND($H9&gt;0,$C$41/$C$42&gt;1.1),$I9*0.98,$I9)</f>
        <v>98000</v>
      </c>
      <c r="BL9" s="3">
        <f>IF($C9&gt;Rates!$E$4,$C9-Rates!$E$4,0)</f>
        <v>150</v>
      </c>
      <c r="BM9" s="3">
        <f>$K9*Rates!$E$6</f>
        <v>30000</v>
      </c>
      <c r="BN9" s="3">
        <f>IF(AND($K9&gt;0,$C$41/$C$42&gt;1.1),$L9*0.98,$L9)</f>
        <v>29400</v>
      </c>
      <c r="BO9" s="6">
        <f>IF($O$7,($G9+$J9+$M9)*1.05,$G9+$J9+$M9)</f>
        <v>164640</v>
      </c>
      <c r="BP9" s="7">
        <v>650</v>
      </c>
      <c r="BQ9" s="3">
        <f>SUM($C$9:$C9)</f>
        <v>650</v>
      </c>
      <c r="BR9" s="3">
        <f>BS9*Rates!$C$6+'Mngt Info'!BV9*Rates!$D$6+'Mngt Info'!BY9*Rates!$E$6</f>
        <v>160000</v>
      </c>
      <c r="BS9" s="3">
        <f>IF($C9&gt;Rates!$D$4,Rates!$D$4,$C9)</f>
        <v>100</v>
      </c>
      <c r="BT9" s="3">
        <f>$E9*Rates!$C$6</f>
        <v>30000</v>
      </c>
      <c r="BU9" s="3">
        <f>IF(AND($E9&gt;0,$C$41/$C$42&gt;1.1),$F9*0.98,$F9)</f>
        <v>29400</v>
      </c>
      <c r="BV9" s="3">
        <f>IF($C9&gt;Rates!$E$4,Rates!$E$4-Rates!$D$4,IF(($C9-Rates!$D$4)&gt;0,($C9-Rates!$D$4),0))</f>
        <v>400</v>
      </c>
      <c r="BW9" s="3">
        <f>$H9*Rates!$D$6</f>
        <v>100000</v>
      </c>
      <c r="BX9" s="3">
        <f>IF(AND($H9&gt;0,$C$41/$C$42&gt;1.1),$I9*0.98,$I9)</f>
        <v>98000</v>
      </c>
      <c r="BY9" s="3">
        <f>IF($C9&gt;Rates!$E$4,$C9-Rates!$E$4,0)</f>
        <v>150</v>
      </c>
      <c r="BZ9" s="3">
        <f>$K9*Rates!$E$6</f>
        <v>30000</v>
      </c>
      <c r="CA9" s="3">
        <f>IF(AND($K9&gt;0,$C$41/$C$42&gt;1.1),$L9*0.98,$L9)</f>
        <v>29400</v>
      </c>
      <c r="CB9" s="6">
        <f>IF($O$7,($G9+$J9+$M9)*1.05,$G9+$J9+$M9)</f>
        <v>164640</v>
      </c>
      <c r="CC9" s="7">
        <v>650</v>
      </c>
      <c r="CD9" s="3">
        <f>SUM($C$9:$C9)</f>
        <v>650</v>
      </c>
      <c r="CE9" s="3">
        <f>CF9*Rates!$C$6+'Mngt Info'!CI9*Rates!$D$6+'Mngt Info'!CL9*Rates!$E$6</f>
        <v>160000</v>
      </c>
      <c r="CF9" s="3">
        <f>IF($C9&gt;Rates!$D$4,Rates!$D$4,$C9)</f>
        <v>100</v>
      </c>
      <c r="CG9" s="3">
        <f>$E9*Rates!$C$6</f>
        <v>30000</v>
      </c>
      <c r="CH9" s="3">
        <f>IF(AND($E9&gt;0,$C$41/$C$42&gt;1.1),$F9*0.98,$F9)</f>
        <v>29400</v>
      </c>
      <c r="CI9" s="3">
        <f>IF($C9&gt;Rates!$E$4,Rates!$E$4-Rates!$D$4,IF(($C9-Rates!$D$4)&gt;0,($C9-Rates!$D$4),0))</f>
        <v>400</v>
      </c>
      <c r="CJ9" s="3">
        <f>$H9*Rates!$D$6</f>
        <v>100000</v>
      </c>
      <c r="CK9" s="3">
        <f>IF(AND($H9&gt;0,$C$41/$C$42&gt;1.1),$I9*0.98,$I9)</f>
        <v>98000</v>
      </c>
      <c r="CL9" s="3">
        <f>IF($C9&gt;Rates!$E$4,$C9-Rates!$E$4,0)</f>
        <v>150</v>
      </c>
      <c r="CM9" s="3">
        <f>$K9*Rates!$E$6</f>
        <v>30000</v>
      </c>
      <c r="CN9" s="3">
        <f>IF(AND($K9&gt;0,$C$41/$C$42&gt;1.1),$L9*0.98,$L9)</f>
        <v>29400</v>
      </c>
      <c r="CO9" s="3">
        <f>IF($O$7,($G9+$J9+$M9)*1.05,$G9+$J9+$M9)</f>
        <v>164640</v>
      </c>
      <c r="CP9" s="7">
        <v>650</v>
      </c>
      <c r="CQ9" s="3">
        <f>SUM($C$9:$C9)</f>
        <v>650</v>
      </c>
      <c r="CR9" s="3">
        <f>CS9*Rates!$C$6+'Mngt Info'!CV9*Rates!$D$6+'Mngt Info'!CY9*Rates!$E$6</f>
        <v>160000</v>
      </c>
      <c r="CS9" s="3">
        <f>IF($C9&gt;Rates!$D$4,Rates!$D$4,$C9)</f>
        <v>100</v>
      </c>
      <c r="CT9" s="3">
        <f>$E9*Rates!$C$6</f>
        <v>30000</v>
      </c>
      <c r="CU9" s="3">
        <f>IF(AND($E9&gt;0,$C$41/$C$42&gt;1.1),$F9*0.98,$F9)</f>
        <v>29400</v>
      </c>
      <c r="CV9" s="3">
        <f>IF($C9&gt;Rates!$E$4,Rates!$E$4-Rates!$D$4,IF(($C9-Rates!$D$4)&gt;0,($C9-Rates!$D$4),0))</f>
        <v>400</v>
      </c>
      <c r="CW9" s="3">
        <f>$H9*Rates!$D$6</f>
        <v>100000</v>
      </c>
      <c r="CX9" s="3">
        <f>IF(AND($H9&gt;0,$C$41/$C$42&gt;1.1),$I9*0.98,$I9)</f>
        <v>98000</v>
      </c>
      <c r="CY9" s="3">
        <f>IF($C9&gt;Rates!$E$4,$C9-Rates!$E$4,0)</f>
        <v>150</v>
      </c>
      <c r="CZ9" s="3">
        <f>$K9*Rates!$E$6</f>
        <v>30000</v>
      </c>
      <c r="DA9" s="3">
        <f>IF(AND($K9&gt;0,$C$41/$C$42&gt;1.1),$L9*0.98,$L9)</f>
        <v>29400</v>
      </c>
      <c r="DB9" s="6">
        <f>IF($O$7,($G9+$J9+$M9)*1.05,$G9+$J9+$M9)</f>
        <v>164640</v>
      </c>
      <c r="DC9" s="7">
        <v>650</v>
      </c>
      <c r="DD9" s="3">
        <f>SUM($C$9:$C9)</f>
        <v>650</v>
      </c>
      <c r="DE9" s="3">
        <f>DF9*Rates!$C$6+'Mngt Info'!DI9*Rates!$D$6+'Mngt Info'!DL9*Rates!$E$6</f>
        <v>160000</v>
      </c>
      <c r="DF9" s="3">
        <f>IF($C9&gt;Rates!$D$4,Rates!$D$4,$C9)</f>
        <v>100</v>
      </c>
      <c r="DG9" s="3">
        <f>$E9*Rates!$C$6</f>
        <v>30000</v>
      </c>
      <c r="DH9" s="3">
        <f>IF(AND($E9&gt;0,$C$41/$C$42&gt;1.1),$F9*0.98,$F9)</f>
        <v>29400</v>
      </c>
      <c r="DI9" s="3">
        <f>IF($C9&gt;Rates!$E$4,Rates!$E$4-Rates!$D$4,IF(($C9-Rates!$D$4)&gt;0,($C9-Rates!$D$4),0))</f>
        <v>400</v>
      </c>
      <c r="DJ9" s="3">
        <f>$H9*Rates!$D$6</f>
        <v>100000</v>
      </c>
      <c r="DK9" s="3">
        <f>IF(AND($H9&gt;0,$C$41/$C$42&gt;1.1),$I9*0.98,$I9)</f>
        <v>98000</v>
      </c>
      <c r="DL9" s="3">
        <f>IF($C9&gt;Rates!$E$4,$C9-Rates!$E$4,0)</f>
        <v>150</v>
      </c>
      <c r="DM9" s="3">
        <f>$K9*Rates!$E$6</f>
        <v>30000</v>
      </c>
      <c r="DN9" s="3">
        <f>IF(AND($K9&gt;0,$C$41/$C$42&gt;1.1),$L9*0.98,$L9)</f>
        <v>29400</v>
      </c>
      <c r="DO9" s="6">
        <f>IF($O$7,($G9+$J9+$M9)*1.05,$G9+$J9+$M9)</f>
        <v>164640</v>
      </c>
      <c r="DP9" s="7">
        <v>650</v>
      </c>
      <c r="DQ9" s="3">
        <f>SUM($C$9:$C9)</f>
        <v>650</v>
      </c>
      <c r="DR9" s="3">
        <f>DS9*Rates!$C$6+'Mngt Info'!DV9*Rates!$D$6+'Mngt Info'!DY9*Rates!$E$6</f>
        <v>160000</v>
      </c>
      <c r="DS9" s="3">
        <f>IF($C9&gt;Rates!$D$4,Rates!$D$4,$C9)</f>
        <v>100</v>
      </c>
      <c r="DT9" s="3">
        <f>$E9*Rates!$C$6</f>
        <v>30000</v>
      </c>
      <c r="DU9" s="3">
        <f>IF(AND($E9&gt;0,$C$41/$C$42&gt;1.1),$F9*0.98,$F9)</f>
        <v>29400</v>
      </c>
      <c r="DV9" s="3">
        <f>IF($C9&gt;Rates!$E$4,Rates!$E$4-Rates!$D$4,IF(($C9-Rates!$D$4)&gt;0,($C9-Rates!$D$4),0))</f>
        <v>400</v>
      </c>
      <c r="DW9" s="3">
        <f>$H9*Rates!$D$6</f>
        <v>100000</v>
      </c>
      <c r="DX9" s="3">
        <f>IF(AND($H9&gt;0,$C$41/$C$42&gt;1.1),$I9*0.98,$I9)</f>
        <v>98000</v>
      </c>
      <c r="DY9" s="3">
        <f>IF($C9&gt;Rates!$E$4,$C9-Rates!$E$4,0)</f>
        <v>150</v>
      </c>
      <c r="DZ9" s="3">
        <f>$K9*Rates!$E$6</f>
        <v>30000</v>
      </c>
      <c r="EA9" s="3">
        <f>IF(AND($K9&gt;0,$C$41/$C$42&gt;1.1),$L9*0.98,$L9)</f>
        <v>29400</v>
      </c>
      <c r="EB9" s="6">
        <f>IF($O$7,($G9+$J9+$M9)*1.05,$G9+$J9+$M9)</f>
        <v>164640</v>
      </c>
    </row>
    <row r="10" spans="1:132" x14ac:dyDescent="0.25">
      <c r="A10" s="2"/>
      <c r="B10" s="18">
        <f>B9+1</f>
        <v>40879</v>
      </c>
      <c r="C10" s="7">
        <v>0</v>
      </c>
      <c r="D10" s="4">
        <f>IF($C10&gt;=0,SUM($D9+$C10), "")</f>
        <v>650</v>
      </c>
      <c r="E10" s="32">
        <f>IF($C10&gt;Rates!$D$4,Rates!$D$4,$C10)</f>
        <v>0</v>
      </c>
      <c r="F10" s="33">
        <f>$E10*Rates!$C$6</f>
        <v>0</v>
      </c>
      <c r="G10" s="34">
        <f>IF(AND($E10&gt;0,$C$41/$C$42&gt;1.1),$F10*0.98,$F10)</f>
        <v>0</v>
      </c>
      <c r="H10" s="32">
        <f>IF($C10&gt;Rates!$E$4,Rates!$E$4-Rates!$D$4,IF(($C10-Rates!$D$4)&gt;0,($C10-Rates!$D$4),0))</f>
        <v>0</v>
      </c>
      <c r="I10" s="33">
        <f>$H10*Rates!$D$6</f>
        <v>0</v>
      </c>
      <c r="J10" s="34">
        <f>IF(AND($H10&gt;0,$C$41/$C$42&gt;1.1),$I10*0.98,$I10)</f>
        <v>0</v>
      </c>
      <c r="K10" s="32">
        <f>IF($C10&gt;Rates!$E$4,$C10-Rates!$E$4,0)</f>
        <v>0</v>
      </c>
      <c r="L10" s="33">
        <f>$K10*Rates!$E$6</f>
        <v>0</v>
      </c>
      <c r="M10" s="34">
        <f>IF(AND($K10&gt;0,$C$41/$C$42&gt;1.1),$L10*0.98,$L10)</f>
        <v>0</v>
      </c>
      <c r="N10" s="70">
        <f t="shared" ref="N10:N39" si="0">IF(G10&lt;=0, F10,G10)+IF(J10&lt;=0,I10,J10)+IF(M10&lt;=0,L10,M10)</f>
        <v>0</v>
      </c>
      <c r="O10" s="71">
        <f>IF($O$7,($G10+$J10+$M10)*1.05,$G10+$J10+$M10)</f>
        <v>0</v>
      </c>
      <c r="P10" s="7">
        <v>0</v>
      </c>
      <c r="Q10" s="3">
        <f>SUM($C$9:$C10)</f>
        <v>650</v>
      </c>
      <c r="R10" s="3">
        <f>IF($C10&gt;Rates!$D$4,Rates!$D$4,$C10)</f>
        <v>0</v>
      </c>
      <c r="S10" s="3">
        <f>$E10*Rates!$C$6</f>
        <v>0</v>
      </c>
      <c r="T10" s="3">
        <f>IF(AND($E10&gt;0,$C$41/$C$42&gt;1.1),$F10*0.98,$F10)</f>
        <v>0</v>
      </c>
      <c r="U10" s="3">
        <f>IF($C10&gt;Rates!$E$4,Rates!$E$4-Rates!$D$4,IF(($C10-Rates!$D$4)&gt;0,($C10-Rates!$D$4),0))</f>
        <v>0</v>
      </c>
      <c r="V10" s="3">
        <f>$H10*Rates!$D$6</f>
        <v>0</v>
      </c>
      <c r="W10" s="3">
        <f>IF(AND($H10&gt;0,$C$41/$C$42&gt;1.1),$I10*0.98,$I10)</f>
        <v>0</v>
      </c>
      <c r="X10" s="3">
        <f>IF($C10&gt;Rates!$E$4,$C10-Rates!$E$4,0)</f>
        <v>0</v>
      </c>
      <c r="Y10" s="3">
        <f>$K10*Rates!$E$6</f>
        <v>0</v>
      </c>
      <c r="Z10" s="3">
        <f>IF(AND($K10&gt;0,$C$41/$C$42&gt;1.1),$L10*0.98,$L10)</f>
        <v>0</v>
      </c>
      <c r="AA10" s="3">
        <f t="shared" ref="AA10:AA39" si="1">IF(T10&lt;=0, S10,T10)+IF(W10&lt;=0,V10,W10)+IF(Z10&lt;=0,Y10,Z10)</f>
        <v>0</v>
      </c>
      <c r="AB10" s="6">
        <f>IF($O$7,($G10+$J10+$M10)*1.05,$G10+$J10+$M10)</f>
        <v>0</v>
      </c>
      <c r="AC10" s="7">
        <v>0</v>
      </c>
      <c r="AD10" s="3">
        <f>SUM($C$9:$C10)</f>
        <v>650</v>
      </c>
      <c r="AE10" s="3">
        <f>IF($C10&gt;Rates!$D$4,Rates!$D$4,$C10)</f>
        <v>0</v>
      </c>
      <c r="AF10" s="3">
        <f>$E10*Rates!$C$6</f>
        <v>0</v>
      </c>
      <c r="AG10" s="3">
        <f>IF(AND($E10&gt;0,$C$41/$C$42&gt;1.1),$F10*0.98,$F10)</f>
        <v>0</v>
      </c>
      <c r="AH10" s="3">
        <f>IF($C10&gt;Rates!$E$4,Rates!$E$4-Rates!$D$4,IF(($C10-Rates!$D$4)&gt;0,($C10-Rates!$D$4),0))</f>
        <v>0</v>
      </c>
      <c r="AI10" s="3">
        <f>$H10*Rates!$D$6</f>
        <v>0</v>
      </c>
      <c r="AJ10" s="3">
        <f>IF(AND($H10&gt;0,$C$41/$C$42&gt;1.1),$I10*0.98,$I10)</f>
        <v>0</v>
      </c>
      <c r="AK10" s="3">
        <f>IF($C10&gt;Rates!$E$4,$C10-Rates!$E$4,0)</f>
        <v>0</v>
      </c>
      <c r="AL10" s="3">
        <f>$K10*Rates!$E$6</f>
        <v>0</v>
      </c>
      <c r="AM10" s="3">
        <f>IF(AND($K10&gt;0,$C$41/$C$42&gt;1.1),$L10*0.98,$L10)</f>
        <v>0</v>
      </c>
      <c r="AN10" s="3">
        <f t="shared" ref="AN10:AN39" si="2">IF(AG10&lt;=0, AF10,AG10)+IF(AJ10&lt;=0,AI10,AJ10)+IF(AM10&lt;=0,AL10,AM10)</f>
        <v>0</v>
      </c>
      <c r="AO10" s="6">
        <f>IF($O$7,($G10+$J10+$M10)*1.05,$G10+$J10+$M10)</f>
        <v>0</v>
      </c>
      <c r="AP10" s="7">
        <v>0</v>
      </c>
      <c r="AQ10" s="3">
        <f>SUM($C$9:$C10)</f>
        <v>650</v>
      </c>
      <c r="AR10" s="3">
        <f>IF($C10&gt;Rates!$D$4,Rates!$D$4,$C10)</f>
        <v>0</v>
      </c>
      <c r="AS10" s="3">
        <f>$E10*Rates!$C$6</f>
        <v>0</v>
      </c>
      <c r="AT10" s="3">
        <f>IF(AND($E10&gt;0,$C$41/$C$42&gt;1.1),$F10*0.98,$F10)</f>
        <v>0</v>
      </c>
      <c r="AU10" s="3">
        <f>IF($C10&gt;Rates!$E$4,Rates!$E$4-Rates!$D$4,IF(($C10-Rates!$D$4)&gt;0,($C10-Rates!$D$4),0))</f>
        <v>0</v>
      </c>
      <c r="AV10" s="3">
        <f>$H10*Rates!$D$6</f>
        <v>0</v>
      </c>
      <c r="AW10" s="3">
        <f>IF(AND($H10&gt;0,$C$41/$C$42&gt;1.1),$I10*0.98,$I10)</f>
        <v>0</v>
      </c>
      <c r="AX10" s="3">
        <f>IF($C10&gt;Rates!$E$4,$C10-Rates!$E$4,0)</f>
        <v>0</v>
      </c>
      <c r="AY10" s="3">
        <f>$K10*Rates!$E$6</f>
        <v>0</v>
      </c>
      <c r="AZ10" s="3">
        <f>IF(AND($K10&gt;0,$C$41/$C$42&gt;1.1),$L10*0.98,$L10)</f>
        <v>0</v>
      </c>
      <c r="BA10" s="3">
        <f t="shared" ref="BA10:BA39" si="3">IF(AT10&lt;=0, AS10,AT10)+IF(AW10&lt;=0,AV10,AW10)+IF(AZ10&lt;=0,AY10,AZ10)</f>
        <v>0</v>
      </c>
      <c r="BB10" s="6">
        <f>IF($O$7,($G10+$J10+$M10)*1.05,$G10+$J10+$M10)</f>
        <v>0</v>
      </c>
      <c r="BC10" s="7">
        <v>0</v>
      </c>
      <c r="BD10" s="3">
        <f>SUM($C$9:$C10)</f>
        <v>650</v>
      </c>
      <c r="BE10" s="3">
        <f>BF10*Rates!$C$6+'Mngt Info'!BI10*Rates!$D$6+'Mngt Info'!BL10*Rates!$E$6</f>
        <v>0</v>
      </c>
      <c r="BF10" s="3">
        <f>IF($C10&gt;Rates!$D$4,Rates!$D$4,$C10)</f>
        <v>0</v>
      </c>
      <c r="BG10" s="3">
        <f>$E10*Rates!$C$6</f>
        <v>0</v>
      </c>
      <c r="BH10" s="3">
        <f>IF(AND($E10&gt;0,$C$41/$C$42&gt;1.1),$F10*0.98,$F10)</f>
        <v>0</v>
      </c>
      <c r="BI10" s="3">
        <f>IF($C10&gt;Rates!$E$4,Rates!$E$4-Rates!$D$4,IF(($C10-Rates!$D$4)&gt;0,($C10-Rates!$D$4),0))</f>
        <v>0</v>
      </c>
      <c r="BJ10" s="3">
        <f>$H10*Rates!$D$6</f>
        <v>0</v>
      </c>
      <c r="BK10" s="3">
        <f>IF(AND($H10&gt;0,$C$41/$C$42&gt;1.1),$I10*0.98,$I10)</f>
        <v>0</v>
      </c>
      <c r="BL10" s="3">
        <f>IF($C10&gt;Rates!$E$4,$C10-Rates!$E$4,0)</f>
        <v>0</v>
      </c>
      <c r="BM10" s="3">
        <f>$K10*Rates!$E$6</f>
        <v>0</v>
      </c>
      <c r="BN10" s="3">
        <f>IF(AND($K10&gt;0,$C$41/$C$42&gt;1.1),$L10*0.98,$L10)</f>
        <v>0</v>
      </c>
      <c r="BO10" s="6">
        <f>IF($O$7,($G10+$J10+$M10)*1.05,$G10+$J10+$M10)</f>
        <v>0</v>
      </c>
      <c r="BP10" s="7">
        <v>0</v>
      </c>
      <c r="BQ10" s="3">
        <f>SUM($C$9:$C10)</f>
        <v>650</v>
      </c>
      <c r="BR10" s="3">
        <f>BS10*Rates!$C$6+'Mngt Info'!BV10*Rates!$D$6+'Mngt Info'!BY10*Rates!$E$6</f>
        <v>0</v>
      </c>
      <c r="BS10" s="3">
        <f>IF($C10&gt;Rates!$D$4,Rates!$D$4,$C10)</f>
        <v>0</v>
      </c>
      <c r="BT10" s="3">
        <f>$E10*Rates!$C$6</f>
        <v>0</v>
      </c>
      <c r="BU10" s="3">
        <f>IF(AND($E10&gt;0,$C$41/$C$42&gt;1.1),$F10*0.98,$F10)</f>
        <v>0</v>
      </c>
      <c r="BV10" s="3">
        <f>IF($C10&gt;Rates!$E$4,Rates!$E$4-Rates!$D$4,IF(($C10-Rates!$D$4)&gt;0,($C10-Rates!$D$4),0))</f>
        <v>0</v>
      </c>
      <c r="BW10" s="3">
        <f>$H10*Rates!$D$6</f>
        <v>0</v>
      </c>
      <c r="BX10" s="3">
        <f>IF(AND($H10&gt;0,$C$41/$C$42&gt;1.1),$I10*0.98,$I10)</f>
        <v>0</v>
      </c>
      <c r="BY10" s="3">
        <f>IF($C10&gt;Rates!$E$4,$C10-Rates!$E$4,0)</f>
        <v>0</v>
      </c>
      <c r="BZ10" s="3">
        <f>$K10*Rates!$E$6</f>
        <v>0</v>
      </c>
      <c r="CA10" s="3">
        <f>IF(AND($K10&gt;0,$C$41/$C$42&gt;1.1),$L10*0.98,$L10)</f>
        <v>0</v>
      </c>
      <c r="CB10" s="6">
        <f>IF($O$7,($G10+$J10+$M10)*1.05,$G10+$J10+$M10)</f>
        <v>0</v>
      </c>
      <c r="CC10" s="7">
        <v>0</v>
      </c>
      <c r="CD10" s="3">
        <f>SUM($C$9:$C10)</f>
        <v>650</v>
      </c>
      <c r="CE10" s="3">
        <f>CF10*Rates!$C$6+'Mngt Info'!CI10*Rates!$D$6+'Mngt Info'!CL10*Rates!$E$6</f>
        <v>0</v>
      </c>
      <c r="CF10" s="3">
        <f>IF($C10&gt;Rates!$D$4,Rates!$D$4,$C10)</f>
        <v>0</v>
      </c>
      <c r="CG10" s="3">
        <f>$E10*Rates!$C$6</f>
        <v>0</v>
      </c>
      <c r="CH10" s="3">
        <f>IF(AND($E10&gt;0,$C$41/$C$42&gt;1.1),$F10*0.98,$F10)</f>
        <v>0</v>
      </c>
      <c r="CI10" s="3">
        <f>IF($C10&gt;Rates!$E$4,Rates!$E$4-Rates!$D$4,IF(($C10-Rates!$D$4)&gt;0,($C10-Rates!$D$4),0))</f>
        <v>0</v>
      </c>
      <c r="CJ10" s="3">
        <f>$H10*Rates!$D$6</f>
        <v>0</v>
      </c>
      <c r="CK10" s="3">
        <f>IF(AND($H10&gt;0,$C$41/$C$42&gt;1.1),$I10*0.98,$I10)</f>
        <v>0</v>
      </c>
      <c r="CL10" s="3">
        <f>IF($C10&gt;Rates!$E$4,$C10-Rates!$E$4,0)</f>
        <v>0</v>
      </c>
      <c r="CM10" s="3">
        <f>$K10*Rates!$E$6</f>
        <v>0</v>
      </c>
      <c r="CN10" s="3">
        <f>IF(AND($K10&gt;0,$C$41/$C$42&gt;1.1),$L10*0.98,$L10)</f>
        <v>0</v>
      </c>
      <c r="CO10" s="3">
        <f>IF($O$7,($G10+$J10+$M10)*1.05,$G10+$J10+$M10)</f>
        <v>0</v>
      </c>
      <c r="CP10" s="7">
        <v>0</v>
      </c>
      <c r="CQ10" s="3">
        <f>SUM($C$9:$C10)</f>
        <v>650</v>
      </c>
      <c r="CR10" s="3">
        <f>CS10*Rates!$C$6+'Mngt Info'!CV10*Rates!$D$6+'Mngt Info'!CY10*Rates!$E$6</f>
        <v>0</v>
      </c>
      <c r="CS10" s="3">
        <f>IF($C10&gt;Rates!$D$4,Rates!$D$4,$C10)</f>
        <v>0</v>
      </c>
      <c r="CT10" s="3">
        <f>$E10*Rates!$C$6</f>
        <v>0</v>
      </c>
      <c r="CU10" s="3">
        <f>IF(AND($E10&gt;0,$C$41/$C$42&gt;1.1),$F10*0.98,$F10)</f>
        <v>0</v>
      </c>
      <c r="CV10" s="3">
        <f>IF($C10&gt;Rates!$E$4,Rates!$E$4-Rates!$D$4,IF(($C10-Rates!$D$4)&gt;0,($C10-Rates!$D$4),0))</f>
        <v>0</v>
      </c>
      <c r="CW10" s="3">
        <f>$H10*Rates!$D$6</f>
        <v>0</v>
      </c>
      <c r="CX10" s="3">
        <f>IF(AND($H10&gt;0,$C$41/$C$42&gt;1.1),$I10*0.98,$I10)</f>
        <v>0</v>
      </c>
      <c r="CY10" s="3">
        <f>IF($C10&gt;Rates!$E$4,$C10-Rates!$E$4,0)</f>
        <v>0</v>
      </c>
      <c r="CZ10" s="3">
        <f>$K10*Rates!$E$6</f>
        <v>0</v>
      </c>
      <c r="DA10" s="3">
        <f>IF(AND($K10&gt;0,$C$41/$C$42&gt;1.1),$L10*0.98,$L10)</f>
        <v>0</v>
      </c>
      <c r="DB10" s="6">
        <f>IF($O$7,($G10+$J10+$M10)*1.05,$G10+$J10+$M10)</f>
        <v>0</v>
      </c>
      <c r="DC10" s="7">
        <v>0</v>
      </c>
      <c r="DD10" s="3">
        <f>SUM($C$9:$C10)</f>
        <v>650</v>
      </c>
      <c r="DE10" s="3">
        <f>DF10*Rates!$C$6+'Mngt Info'!DI10*Rates!$D$6+'Mngt Info'!DL10*Rates!$E$6</f>
        <v>0</v>
      </c>
      <c r="DF10" s="3">
        <f>IF($C10&gt;Rates!$D$4,Rates!$D$4,$C10)</f>
        <v>0</v>
      </c>
      <c r="DG10" s="3">
        <f>$E10*Rates!$C$6</f>
        <v>0</v>
      </c>
      <c r="DH10" s="3">
        <f>IF(AND($E10&gt;0,$C$41/$C$42&gt;1.1),$F10*0.98,$F10)</f>
        <v>0</v>
      </c>
      <c r="DI10" s="3">
        <f>IF($C10&gt;Rates!$E$4,Rates!$E$4-Rates!$D$4,IF(($C10-Rates!$D$4)&gt;0,($C10-Rates!$D$4),0))</f>
        <v>0</v>
      </c>
      <c r="DJ10" s="3">
        <f>$H10*Rates!$D$6</f>
        <v>0</v>
      </c>
      <c r="DK10" s="3">
        <f>IF(AND($H10&gt;0,$C$41/$C$42&gt;1.1),$I10*0.98,$I10)</f>
        <v>0</v>
      </c>
      <c r="DL10" s="3">
        <f>IF($C10&gt;Rates!$E$4,$C10-Rates!$E$4,0)</f>
        <v>0</v>
      </c>
      <c r="DM10" s="3">
        <f>$K10*Rates!$E$6</f>
        <v>0</v>
      </c>
      <c r="DN10" s="3">
        <f>IF(AND($K10&gt;0,$C$41/$C$42&gt;1.1),$L10*0.98,$L10)</f>
        <v>0</v>
      </c>
      <c r="DO10" s="6">
        <f>IF($O$7,($G10+$J10+$M10)*1.05,$G10+$J10+$M10)</f>
        <v>0</v>
      </c>
      <c r="DP10" s="7">
        <v>0</v>
      </c>
      <c r="DQ10" s="3">
        <f>SUM($C$9:$C10)</f>
        <v>650</v>
      </c>
      <c r="DR10" s="3">
        <f>DS10*Rates!$C$6+'Mngt Info'!DV10*Rates!$D$6+'Mngt Info'!DY10*Rates!$E$6</f>
        <v>0</v>
      </c>
      <c r="DS10" s="3">
        <f>IF($C10&gt;Rates!$D$4,Rates!$D$4,$C10)</f>
        <v>0</v>
      </c>
      <c r="DT10" s="3">
        <f>$E10*Rates!$C$6</f>
        <v>0</v>
      </c>
      <c r="DU10" s="3">
        <f>IF(AND($E10&gt;0,$C$41/$C$42&gt;1.1),$F10*0.98,$F10)</f>
        <v>0</v>
      </c>
      <c r="DV10" s="3">
        <f>IF($C10&gt;Rates!$E$4,Rates!$E$4-Rates!$D$4,IF(($C10-Rates!$D$4)&gt;0,($C10-Rates!$D$4),0))</f>
        <v>0</v>
      </c>
      <c r="DW10" s="3">
        <f>$H10*Rates!$D$6</f>
        <v>0</v>
      </c>
      <c r="DX10" s="3">
        <f>IF(AND($H10&gt;0,$C$41/$C$42&gt;1.1),$I10*0.98,$I10)</f>
        <v>0</v>
      </c>
      <c r="DY10" s="3">
        <f>IF($C10&gt;Rates!$E$4,$C10-Rates!$E$4,0)</f>
        <v>0</v>
      </c>
      <c r="DZ10" s="3">
        <f>$K10*Rates!$E$6</f>
        <v>0</v>
      </c>
      <c r="EA10" s="3">
        <f>IF(AND($K10&gt;0,$C$41/$C$42&gt;1.1),$L10*0.98,$L10)</f>
        <v>0</v>
      </c>
      <c r="EB10" s="6">
        <f>IF($O$7,($G10+$J10+$M10)*1.05,$G10+$J10+$M10)</f>
        <v>0</v>
      </c>
    </row>
    <row r="11" spans="1:132" x14ac:dyDescent="0.25">
      <c r="A11" s="2"/>
      <c r="B11" s="18">
        <f t="shared" ref="B11:B36" si="4">B10+1</f>
        <v>40880</v>
      </c>
      <c r="C11" s="7">
        <v>10</v>
      </c>
      <c r="D11" s="4">
        <f t="shared" ref="D11:D39" si="5">IF($C11&gt;=0,SUM($D10+$C11), "")</f>
        <v>660</v>
      </c>
      <c r="E11" s="32">
        <f>IF($C11&gt;Rates!$D$4,Rates!$D$4,$C11)</f>
        <v>10</v>
      </c>
      <c r="F11" s="33">
        <f>$E11*Rates!$C$6</f>
        <v>3000</v>
      </c>
      <c r="G11" s="34">
        <f>IF(AND($E11&gt;0,$C$41/$C$42&gt;1.1),$F11*0.98,$F11)</f>
        <v>2940</v>
      </c>
      <c r="H11" s="32">
        <f>IF($C11&gt;Rates!$E$4,Rates!$E$4-Rates!$D$4,IF(($C11-Rates!$D$4)&gt;0,($C11-Rates!$D$4),0))</f>
        <v>0</v>
      </c>
      <c r="I11" s="33">
        <f>$H11*Rates!$D$6</f>
        <v>0</v>
      </c>
      <c r="J11" s="34">
        <f>IF(AND($H11&gt;0,$C$41/$C$42&gt;1.1),$I11*0.98,$I11)</f>
        <v>0</v>
      </c>
      <c r="K11" s="32">
        <f>IF($C11&gt;Rates!$E$4,$C11-Rates!$E$4,0)</f>
        <v>0</v>
      </c>
      <c r="L11" s="33">
        <f>$K11*Rates!$E$6</f>
        <v>0</v>
      </c>
      <c r="M11" s="34">
        <f>IF(AND($K11&gt;0,$C$41/$C$42&gt;1.1),$L11*0.98,$L11)</f>
        <v>0</v>
      </c>
      <c r="N11" s="70">
        <f t="shared" si="0"/>
        <v>2940</v>
      </c>
      <c r="O11" s="71">
        <f>IF($O$7,($G11+$J11+$M11)*1.05,$G11+$J11+$M11)</f>
        <v>3087</v>
      </c>
      <c r="P11" s="7"/>
      <c r="Q11" s="3">
        <f>SUM($C$9:$C11)</f>
        <v>660</v>
      </c>
      <c r="R11" s="3">
        <f>IF($C11&gt;Rates!$D$4,Rates!$D$4,$C11)</f>
        <v>10</v>
      </c>
      <c r="S11" s="3">
        <f>$E11*Rates!$C$6</f>
        <v>3000</v>
      </c>
      <c r="T11" s="3">
        <f>IF(AND($E11&gt;0,$C$41/$C$42&gt;1.1),$F11*0.98,$F11)</f>
        <v>2940</v>
      </c>
      <c r="U11" s="3">
        <f>IF($C11&gt;Rates!$E$4,Rates!$E$4-Rates!$D$4,IF(($C11-Rates!$D$4)&gt;0,($C11-Rates!$D$4),0))</f>
        <v>0</v>
      </c>
      <c r="V11" s="3">
        <f>$H11*Rates!$D$6</f>
        <v>0</v>
      </c>
      <c r="W11" s="3">
        <f>IF(AND($H11&gt;0,$C$41/$C$42&gt;1.1),$I11*0.98,$I11)</f>
        <v>0</v>
      </c>
      <c r="X11" s="3">
        <f>IF($C11&gt;Rates!$E$4,$C11-Rates!$E$4,0)</f>
        <v>0</v>
      </c>
      <c r="Y11" s="3">
        <f>$K11*Rates!$E$6</f>
        <v>0</v>
      </c>
      <c r="Z11" s="3">
        <f>IF(AND($K11&gt;0,$C$41/$C$42&gt;1.1),$L11*0.98,$L11)</f>
        <v>0</v>
      </c>
      <c r="AA11" s="3">
        <f t="shared" si="1"/>
        <v>2940</v>
      </c>
      <c r="AB11" s="6">
        <f>IF($O$7,($G11+$J11+$M11)*1.05,$G11+$J11+$M11)</f>
        <v>3087</v>
      </c>
      <c r="AC11" s="7"/>
      <c r="AD11" s="3">
        <f>SUM($C$9:$C11)</f>
        <v>660</v>
      </c>
      <c r="AE11" s="3">
        <f>IF($C11&gt;Rates!$D$4,Rates!$D$4,$C11)</f>
        <v>10</v>
      </c>
      <c r="AF11" s="3">
        <f>$E11*Rates!$C$6</f>
        <v>3000</v>
      </c>
      <c r="AG11" s="3">
        <f>IF(AND($E11&gt;0,$C$41/$C$42&gt;1.1),$F11*0.98,$F11)</f>
        <v>2940</v>
      </c>
      <c r="AH11" s="3">
        <f>IF($C11&gt;Rates!$E$4,Rates!$E$4-Rates!$D$4,IF(($C11-Rates!$D$4)&gt;0,($C11-Rates!$D$4),0))</f>
        <v>0</v>
      </c>
      <c r="AI11" s="3">
        <f>$H11*Rates!$D$6</f>
        <v>0</v>
      </c>
      <c r="AJ11" s="3">
        <f>IF(AND($H11&gt;0,$C$41/$C$42&gt;1.1),$I11*0.98,$I11)</f>
        <v>0</v>
      </c>
      <c r="AK11" s="3">
        <f>IF($C11&gt;Rates!$E$4,$C11-Rates!$E$4,0)</f>
        <v>0</v>
      </c>
      <c r="AL11" s="3">
        <f>$K11*Rates!$E$6</f>
        <v>0</v>
      </c>
      <c r="AM11" s="3">
        <f>IF(AND($K11&gt;0,$C$41/$C$42&gt;1.1),$L11*0.98,$L11)</f>
        <v>0</v>
      </c>
      <c r="AN11" s="3">
        <f t="shared" si="2"/>
        <v>2940</v>
      </c>
      <c r="AO11" s="6">
        <f>IF($O$7,($G11+$J11+$M11)*1.05,$G11+$J11+$M11)</f>
        <v>3087</v>
      </c>
      <c r="AP11" s="7"/>
      <c r="AQ11" s="3">
        <f>SUM($C$9:$C11)</f>
        <v>660</v>
      </c>
      <c r="AR11" s="3">
        <f>IF($C11&gt;Rates!$D$4,Rates!$D$4,$C11)</f>
        <v>10</v>
      </c>
      <c r="AS11" s="3">
        <f>$E11*Rates!$C$6</f>
        <v>3000</v>
      </c>
      <c r="AT11" s="3">
        <f>IF(AND($E11&gt;0,$C$41/$C$42&gt;1.1),$F11*0.98,$F11)</f>
        <v>2940</v>
      </c>
      <c r="AU11" s="3">
        <f>IF($C11&gt;Rates!$E$4,Rates!$E$4-Rates!$D$4,IF(($C11-Rates!$D$4)&gt;0,($C11-Rates!$D$4),0))</f>
        <v>0</v>
      </c>
      <c r="AV11" s="3">
        <f>$H11*Rates!$D$6</f>
        <v>0</v>
      </c>
      <c r="AW11" s="3">
        <f>IF(AND($H11&gt;0,$C$41/$C$42&gt;1.1),$I11*0.98,$I11)</f>
        <v>0</v>
      </c>
      <c r="AX11" s="3">
        <f>IF($C11&gt;Rates!$E$4,$C11-Rates!$E$4,0)</f>
        <v>0</v>
      </c>
      <c r="AY11" s="3">
        <f>$K11*Rates!$E$6</f>
        <v>0</v>
      </c>
      <c r="AZ11" s="3">
        <f>IF(AND($K11&gt;0,$C$41/$C$42&gt;1.1),$L11*0.98,$L11)</f>
        <v>0</v>
      </c>
      <c r="BA11" s="3">
        <f t="shared" si="3"/>
        <v>2940</v>
      </c>
      <c r="BB11" s="6">
        <f>IF($O$7,($G11+$J11+$M11)*1.05,$G11+$J11+$M11)</f>
        <v>3087</v>
      </c>
      <c r="BC11" s="7"/>
      <c r="BD11" s="3">
        <f>SUM($C$9:$C11)</f>
        <v>660</v>
      </c>
      <c r="BE11" s="3">
        <f>BF11*Rates!$C$6+'Mngt Info'!BI11*Rates!$D$6+'Mngt Info'!BL11*Rates!$E$6</f>
        <v>3000</v>
      </c>
      <c r="BF11" s="3">
        <f>IF($C11&gt;Rates!$D$4,Rates!$D$4,$C11)</f>
        <v>10</v>
      </c>
      <c r="BG11" s="3">
        <f>$E11*Rates!$C$6</f>
        <v>3000</v>
      </c>
      <c r="BH11" s="3">
        <f>IF(AND($E11&gt;0,$C$41/$C$42&gt;1.1),$F11*0.98,$F11)</f>
        <v>2940</v>
      </c>
      <c r="BI11" s="3">
        <f>IF($C11&gt;Rates!$E$4,Rates!$E$4-Rates!$D$4,IF(($C11-Rates!$D$4)&gt;0,($C11-Rates!$D$4),0))</f>
        <v>0</v>
      </c>
      <c r="BJ11" s="3">
        <f>$H11*Rates!$D$6</f>
        <v>0</v>
      </c>
      <c r="BK11" s="3">
        <f>IF(AND($H11&gt;0,$C$41/$C$42&gt;1.1),$I11*0.98,$I11)</f>
        <v>0</v>
      </c>
      <c r="BL11" s="3">
        <f>IF($C11&gt;Rates!$E$4,$C11-Rates!$E$4,0)</f>
        <v>0</v>
      </c>
      <c r="BM11" s="3">
        <f>$K11*Rates!$E$6</f>
        <v>0</v>
      </c>
      <c r="BN11" s="3">
        <f>IF(AND($K11&gt;0,$C$41/$C$42&gt;1.1),$L11*0.98,$L11)</f>
        <v>0</v>
      </c>
      <c r="BO11" s="6">
        <f>IF($O$7,($G11+$J11+$M11)*1.05,$G11+$J11+$M11)</f>
        <v>3087</v>
      </c>
      <c r="BP11" s="7"/>
      <c r="BQ11" s="3">
        <f>SUM($C$9:$C11)</f>
        <v>660</v>
      </c>
      <c r="BR11" s="3">
        <f>BS11*Rates!$C$6+'Mngt Info'!BV11*Rates!$D$6+'Mngt Info'!BY11*Rates!$E$6</f>
        <v>3000</v>
      </c>
      <c r="BS11" s="3">
        <f>IF($C11&gt;Rates!$D$4,Rates!$D$4,$C11)</f>
        <v>10</v>
      </c>
      <c r="BT11" s="3">
        <f>$E11*Rates!$C$6</f>
        <v>3000</v>
      </c>
      <c r="BU11" s="3">
        <f>IF(AND($E11&gt;0,$C$41/$C$42&gt;1.1),$F11*0.98,$F11)</f>
        <v>2940</v>
      </c>
      <c r="BV11" s="3">
        <f>IF($C11&gt;Rates!$E$4,Rates!$E$4-Rates!$D$4,IF(($C11-Rates!$D$4)&gt;0,($C11-Rates!$D$4),0))</f>
        <v>0</v>
      </c>
      <c r="BW11" s="3">
        <f>$H11*Rates!$D$6</f>
        <v>0</v>
      </c>
      <c r="BX11" s="3">
        <f>IF(AND($H11&gt;0,$C$41/$C$42&gt;1.1),$I11*0.98,$I11)</f>
        <v>0</v>
      </c>
      <c r="BY11" s="3">
        <f>IF($C11&gt;Rates!$E$4,$C11-Rates!$E$4,0)</f>
        <v>0</v>
      </c>
      <c r="BZ11" s="3">
        <f>$K11*Rates!$E$6</f>
        <v>0</v>
      </c>
      <c r="CA11" s="3">
        <f>IF(AND($K11&gt;0,$C$41/$C$42&gt;1.1),$L11*0.98,$L11)</f>
        <v>0</v>
      </c>
      <c r="CB11" s="6">
        <f>IF($O$7,($G11+$J11+$M11)*1.05,$G11+$J11+$M11)</f>
        <v>3087</v>
      </c>
      <c r="CC11" s="7"/>
      <c r="CD11" s="3">
        <f>SUM($C$9:$C11)</f>
        <v>660</v>
      </c>
      <c r="CE11" s="3">
        <f>CF11*Rates!$C$6+'Mngt Info'!CI11*Rates!$D$6+'Mngt Info'!CL11*Rates!$E$6</f>
        <v>3000</v>
      </c>
      <c r="CF11" s="3">
        <f>IF($C11&gt;Rates!$D$4,Rates!$D$4,$C11)</f>
        <v>10</v>
      </c>
      <c r="CG11" s="3">
        <f>$E11*Rates!$C$6</f>
        <v>3000</v>
      </c>
      <c r="CH11" s="3">
        <f>IF(AND($E11&gt;0,$C$41/$C$42&gt;1.1),$F11*0.98,$F11)</f>
        <v>2940</v>
      </c>
      <c r="CI11" s="3">
        <f>IF($C11&gt;Rates!$E$4,Rates!$E$4-Rates!$D$4,IF(($C11-Rates!$D$4)&gt;0,($C11-Rates!$D$4),0))</f>
        <v>0</v>
      </c>
      <c r="CJ11" s="3">
        <f>$H11*Rates!$D$6</f>
        <v>0</v>
      </c>
      <c r="CK11" s="3">
        <f>IF(AND($H11&gt;0,$C$41/$C$42&gt;1.1),$I11*0.98,$I11)</f>
        <v>0</v>
      </c>
      <c r="CL11" s="3">
        <f>IF($C11&gt;Rates!$E$4,$C11-Rates!$E$4,0)</f>
        <v>0</v>
      </c>
      <c r="CM11" s="3">
        <f>$K11*Rates!$E$6</f>
        <v>0</v>
      </c>
      <c r="CN11" s="3">
        <f>IF(AND($K11&gt;0,$C$41/$C$42&gt;1.1),$L11*0.98,$L11)</f>
        <v>0</v>
      </c>
      <c r="CO11" s="3">
        <f>IF($O$7,($G11+$J11+$M11)*1.05,$G11+$J11+$M11)</f>
        <v>3087</v>
      </c>
      <c r="CP11" s="7"/>
      <c r="CQ11" s="3">
        <f>SUM($C$9:$C11)</f>
        <v>660</v>
      </c>
      <c r="CR11" s="3">
        <f>CS11*Rates!$C$6+'Mngt Info'!CV11*Rates!$D$6+'Mngt Info'!CY11*Rates!$E$6</f>
        <v>3000</v>
      </c>
      <c r="CS11" s="3">
        <f>IF($C11&gt;Rates!$D$4,Rates!$D$4,$C11)</f>
        <v>10</v>
      </c>
      <c r="CT11" s="3">
        <f>$E11*Rates!$C$6</f>
        <v>3000</v>
      </c>
      <c r="CU11" s="3">
        <f>IF(AND($E11&gt;0,$C$41/$C$42&gt;1.1),$F11*0.98,$F11)</f>
        <v>2940</v>
      </c>
      <c r="CV11" s="3">
        <f>IF($C11&gt;Rates!$E$4,Rates!$E$4-Rates!$D$4,IF(($C11-Rates!$D$4)&gt;0,($C11-Rates!$D$4),0))</f>
        <v>0</v>
      </c>
      <c r="CW11" s="3">
        <f>$H11*Rates!$D$6</f>
        <v>0</v>
      </c>
      <c r="CX11" s="3">
        <f>IF(AND($H11&gt;0,$C$41/$C$42&gt;1.1),$I11*0.98,$I11)</f>
        <v>0</v>
      </c>
      <c r="CY11" s="3">
        <f>IF($C11&gt;Rates!$E$4,$C11-Rates!$E$4,0)</f>
        <v>0</v>
      </c>
      <c r="CZ11" s="3">
        <f>$K11*Rates!$E$6</f>
        <v>0</v>
      </c>
      <c r="DA11" s="3">
        <f>IF(AND($K11&gt;0,$C$41/$C$42&gt;1.1),$L11*0.98,$L11)</f>
        <v>0</v>
      </c>
      <c r="DB11" s="6">
        <f>IF($O$7,($G11+$J11+$M11)*1.05,$G11+$J11+$M11)</f>
        <v>3087</v>
      </c>
      <c r="DC11" s="7"/>
      <c r="DD11" s="3">
        <f>SUM($C$9:$C11)</f>
        <v>660</v>
      </c>
      <c r="DE11" s="3">
        <f>DF11*Rates!$C$6+'Mngt Info'!DI11*Rates!$D$6+'Mngt Info'!DL11*Rates!$E$6</f>
        <v>3000</v>
      </c>
      <c r="DF11" s="3">
        <f>IF($C11&gt;Rates!$D$4,Rates!$D$4,$C11)</f>
        <v>10</v>
      </c>
      <c r="DG11" s="3">
        <f>$E11*Rates!$C$6</f>
        <v>3000</v>
      </c>
      <c r="DH11" s="3">
        <f>IF(AND($E11&gt;0,$C$41/$C$42&gt;1.1),$F11*0.98,$F11)</f>
        <v>2940</v>
      </c>
      <c r="DI11" s="3">
        <f>IF($C11&gt;Rates!$E$4,Rates!$E$4-Rates!$D$4,IF(($C11-Rates!$D$4)&gt;0,($C11-Rates!$D$4),0))</f>
        <v>0</v>
      </c>
      <c r="DJ11" s="3">
        <f>$H11*Rates!$D$6</f>
        <v>0</v>
      </c>
      <c r="DK11" s="3">
        <f>IF(AND($H11&gt;0,$C$41/$C$42&gt;1.1),$I11*0.98,$I11)</f>
        <v>0</v>
      </c>
      <c r="DL11" s="3">
        <f>IF($C11&gt;Rates!$E$4,$C11-Rates!$E$4,0)</f>
        <v>0</v>
      </c>
      <c r="DM11" s="3">
        <f>$K11*Rates!$E$6</f>
        <v>0</v>
      </c>
      <c r="DN11" s="3">
        <f>IF(AND($K11&gt;0,$C$41/$C$42&gt;1.1),$L11*0.98,$L11)</f>
        <v>0</v>
      </c>
      <c r="DO11" s="6">
        <f>IF($O$7,($G11+$J11+$M11)*1.05,$G11+$J11+$M11)</f>
        <v>3087</v>
      </c>
      <c r="DP11" s="7"/>
      <c r="DQ11" s="3">
        <f>SUM($C$9:$C11)</f>
        <v>660</v>
      </c>
      <c r="DR11" s="3">
        <f>DS11*Rates!$C$6+'Mngt Info'!DV11*Rates!$D$6+'Mngt Info'!DY11*Rates!$E$6</f>
        <v>3000</v>
      </c>
      <c r="DS11" s="3">
        <f>IF($C11&gt;Rates!$D$4,Rates!$D$4,$C11)</f>
        <v>10</v>
      </c>
      <c r="DT11" s="3">
        <f>$E11*Rates!$C$6</f>
        <v>3000</v>
      </c>
      <c r="DU11" s="3">
        <f>IF(AND($E11&gt;0,$C$41/$C$42&gt;1.1),$F11*0.98,$F11)</f>
        <v>2940</v>
      </c>
      <c r="DV11" s="3">
        <f>IF($C11&gt;Rates!$E$4,Rates!$E$4-Rates!$D$4,IF(($C11-Rates!$D$4)&gt;0,($C11-Rates!$D$4),0))</f>
        <v>0</v>
      </c>
      <c r="DW11" s="3">
        <f>$H11*Rates!$D$6</f>
        <v>0</v>
      </c>
      <c r="DX11" s="3">
        <f>IF(AND($H11&gt;0,$C$41/$C$42&gt;1.1),$I11*0.98,$I11)</f>
        <v>0</v>
      </c>
      <c r="DY11" s="3">
        <f>IF($C11&gt;Rates!$E$4,$C11-Rates!$E$4,0)</f>
        <v>0</v>
      </c>
      <c r="DZ11" s="3">
        <f>$K11*Rates!$E$6</f>
        <v>0</v>
      </c>
      <c r="EA11" s="3">
        <f>IF(AND($K11&gt;0,$C$41/$C$42&gt;1.1),$L11*0.98,$L11)</f>
        <v>0</v>
      </c>
      <c r="EB11" s="6">
        <f>IF($O$7,($G11+$J11+$M11)*1.05,$G11+$J11+$M11)</f>
        <v>3087</v>
      </c>
    </row>
    <row r="12" spans="1:132" x14ac:dyDescent="0.25">
      <c r="A12" s="2"/>
      <c r="B12" s="18">
        <f t="shared" si="4"/>
        <v>40881</v>
      </c>
      <c r="C12" s="7">
        <v>50</v>
      </c>
      <c r="D12" s="4">
        <f t="shared" si="5"/>
        <v>710</v>
      </c>
      <c r="E12" s="32">
        <f>IF($C12&gt;Rates!$D$4,Rates!$D$4,$C12)</f>
        <v>50</v>
      </c>
      <c r="F12" s="33">
        <f>$E12*Rates!$C$6</f>
        <v>15000</v>
      </c>
      <c r="G12" s="34">
        <f>IF(AND($E12&gt;0,$C$41/$C$42&gt;1.1),$F12*0.98,$F12)</f>
        <v>14700</v>
      </c>
      <c r="H12" s="32">
        <f>IF($C12&gt;Rates!$E$4,Rates!$E$4-Rates!$D$4,IF(($C12-Rates!$D$4)&gt;0,($C12-Rates!$D$4),0))</f>
        <v>0</v>
      </c>
      <c r="I12" s="33">
        <f>$H12*Rates!$D$6</f>
        <v>0</v>
      </c>
      <c r="J12" s="34">
        <f>IF(AND($H12&gt;0,$C$41/$C$42&gt;1.1),$I12*0.98,$I12)</f>
        <v>0</v>
      </c>
      <c r="K12" s="32">
        <f>IF($C12&gt;Rates!$E$4,$C12-Rates!$E$4,0)</f>
        <v>0</v>
      </c>
      <c r="L12" s="33">
        <f>$K12*Rates!$E$6</f>
        <v>0</v>
      </c>
      <c r="M12" s="34">
        <f>IF(AND($K12&gt;0,$C$41/$C$42&gt;1.1),$L12*0.98,$L12)</f>
        <v>0</v>
      </c>
      <c r="N12" s="70">
        <f t="shared" si="0"/>
        <v>14700</v>
      </c>
      <c r="O12" s="71">
        <f>IF($O$7,($G12+$J12+$M12)*1.05,$G12+$J12+$M12)</f>
        <v>15435</v>
      </c>
      <c r="P12" s="7"/>
      <c r="Q12" s="3">
        <f>SUM($C$9:$C12)</f>
        <v>710</v>
      </c>
      <c r="R12" s="3">
        <f>IF($C12&gt;Rates!$D$4,Rates!$D$4,$C12)</f>
        <v>50</v>
      </c>
      <c r="S12" s="3">
        <f>$E12*Rates!$C$6</f>
        <v>15000</v>
      </c>
      <c r="T12" s="3">
        <f>IF(AND($E12&gt;0,$C$41/$C$42&gt;1.1),$F12*0.98,$F12)</f>
        <v>14700</v>
      </c>
      <c r="U12" s="3">
        <f>IF($C12&gt;Rates!$E$4,Rates!$E$4-Rates!$D$4,IF(($C12-Rates!$D$4)&gt;0,($C12-Rates!$D$4),0))</f>
        <v>0</v>
      </c>
      <c r="V12" s="3">
        <f>$H12*Rates!$D$6</f>
        <v>0</v>
      </c>
      <c r="W12" s="3">
        <f>IF(AND($H12&gt;0,$C$41/$C$42&gt;1.1),$I12*0.98,$I12)</f>
        <v>0</v>
      </c>
      <c r="X12" s="3">
        <f>IF($C12&gt;Rates!$E$4,$C12-Rates!$E$4,0)</f>
        <v>0</v>
      </c>
      <c r="Y12" s="3">
        <f>$K12*Rates!$E$6</f>
        <v>0</v>
      </c>
      <c r="Z12" s="3">
        <f>IF(AND($K12&gt;0,$C$41/$C$42&gt;1.1),$L12*0.98,$L12)</f>
        <v>0</v>
      </c>
      <c r="AA12" s="3">
        <f t="shared" si="1"/>
        <v>14700</v>
      </c>
      <c r="AB12" s="6">
        <f>IF($O$7,($G12+$J12+$M12)*1.05,$G12+$J12+$M12)</f>
        <v>15435</v>
      </c>
      <c r="AC12" s="7"/>
      <c r="AD12" s="3">
        <f>SUM($C$9:$C12)</f>
        <v>710</v>
      </c>
      <c r="AE12" s="3">
        <f>IF($C12&gt;Rates!$D$4,Rates!$D$4,$C12)</f>
        <v>50</v>
      </c>
      <c r="AF12" s="3">
        <f>$E12*Rates!$C$6</f>
        <v>15000</v>
      </c>
      <c r="AG12" s="3">
        <f>IF(AND($E12&gt;0,$C$41/$C$42&gt;1.1),$F12*0.98,$F12)</f>
        <v>14700</v>
      </c>
      <c r="AH12" s="3">
        <f>IF($C12&gt;Rates!$E$4,Rates!$E$4-Rates!$D$4,IF(($C12-Rates!$D$4)&gt;0,($C12-Rates!$D$4),0))</f>
        <v>0</v>
      </c>
      <c r="AI12" s="3">
        <f>$H12*Rates!$D$6</f>
        <v>0</v>
      </c>
      <c r="AJ12" s="3">
        <f>IF(AND($H12&gt;0,$C$41/$C$42&gt;1.1),$I12*0.98,$I12)</f>
        <v>0</v>
      </c>
      <c r="AK12" s="3">
        <f>IF($C12&gt;Rates!$E$4,$C12-Rates!$E$4,0)</f>
        <v>0</v>
      </c>
      <c r="AL12" s="3">
        <f>$K12*Rates!$E$6</f>
        <v>0</v>
      </c>
      <c r="AM12" s="3">
        <f>IF(AND($K12&gt;0,$C$41/$C$42&gt;1.1),$L12*0.98,$L12)</f>
        <v>0</v>
      </c>
      <c r="AN12" s="3">
        <f t="shared" si="2"/>
        <v>14700</v>
      </c>
      <c r="AO12" s="6">
        <f>IF($O$7,($G12+$J12+$M12)*1.05,$G12+$J12+$M12)</f>
        <v>15435</v>
      </c>
      <c r="AP12" s="7"/>
      <c r="AQ12" s="3">
        <f>SUM($C$9:$C12)</f>
        <v>710</v>
      </c>
      <c r="AR12" s="3">
        <f>IF($C12&gt;Rates!$D$4,Rates!$D$4,$C12)</f>
        <v>50</v>
      </c>
      <c r="AS12" s="3">
        <f>$E12*Rates!$C$6</f>
        <v>15000</v>
      </c>
      <c r="AT12" s="3">
        <f>IF(AND($E12&gt;0,$C$41/$C$42&gt;1.1),$F12*0.98,$F12)</f>
        <v>14700</v>
      </c>
      <c r="AU12" s="3">
        <f>IF($C12&gt;Rates!$E$4,Rates!$E$4-Rates!$D$4,IF(($C12-Rates!$D$4)&gt;0,($C12-Rates!$D$4),0))</f>
        <v>0</v>
      </c>
      <c r="AV12" s="3">
        <f>$H12*Rates!$D$6</f>
        <v>0</v>
      </c>
      <c r="AW12" s="3">
        <f>IF(AND($H12&gt;0,$C$41/$C$42&gt;1.1),$I12*0.98,$I12)</f>
        <v>0</v>
      </c>
      <c r="AX12" s="3">
        <f>IF($C12&gt;Rates!$E$4,$C12-Rates!$E$4,0)</f>
        <v>0</v>
      </c>
      <c r="AY12" s="3">
        <f>$K12*Rates!$E$6</f>
        <v>0</v>
      </c>
      <c r="AZ12" s="3">
        <f>IF(AND($K12&gt;0,$C$41/$C$42&gt;1.1),$L12*0.98,$L12)</f>
        <v>0</v>
      </c>
      <c r="BA12" s="3">
        <f t="shared" si="3"/>
        <v>14700</v>
      </c>
      <c r="BB12" s="6">
        <f>IF($O$7,($G12+$J12+$M12)*1.05,$G12+$J12+$M12)</f>
        <v>15435</v>
      </c>
      <c r="BC12" s="7"/>
      <c r="BD12" s="3">
        <f>SUM($C$9:$C12)</f>
        <v>710</v>
      </c>
      <c r="BE12" s="3">
        <f>BF12*Rates!$C$6+'Mngt Info'!BI12*Rates!$D$6+'Mngt Info'!BL12*Rates!$E$6</f>
        <v>15000</v>
      </c>
      <c r="BF12" s="3">
        <f>IF($C12&gt;Rates!$D$4,Rates!$D$4,$C12)</f>
        <v>50</v>
      </c>
      <c r="BG12" s="3">
        <f>$E12*Rates!$C$6</f>
        <v>15000</v>
      </c>
      <c r="BH12" s="3">
        <f>IF(AND($E12&gt;0,$C$41/$C$42&gt;1.1),$F12*0.98,$F12)</f>
        <v>14700</v>
      </c>
      <c r="BI12" s="3">
        <f>IF($C12&gt;Rates!$E$4,Rates!$E$4-Rates!$D$4,IF(($C12-Rates!$D$4)&gt;0,($C12-Rates!$D$4),0))</f>
        <v>0</v>
      </c>
      <c r="BJ12" s="3">
        <f>$H12*Rates!$D$6</f>
        <v>0</v>
      </c>
      <c r="BK12" s="3">
        <f>IF(AND($H12&gt;0,$C$41/$C$42&gt;1.1),$I12*0.98,$I12)</f>
        <v>0</v>
      </c>
      <c r="BL12" s="3">
        <f>IF($C12&gt;Rates!$E$4,$C12-Rates!$E$4,0)</f>
        <v>0</v>
      </c>
      <c r="BM12" s="3">
        <f>$K12*Rates!$E$6</f>
        <v>0</v>
      </c>
      <c r="BN12" s="3">
        <f>IF(AND($K12&gt;0,$C$41/$C$42&gt;1.1),$L12*0.98,$L12)</f>
        <v>0</v>
      </c>
      <c r="BO12" s="6">
        <f>IF($O$7,($G12+$J12+$M12)*1.05,$G12+$J12+$M12)</f>
        <v>15435</v>
      </c>
      <c r="BP12" s="7"/>
      <c r="BQ12" s="3">
        <f>SUM($C$9:$C12)</f>
        <v>710</v>
      </c>
      <c r="BR12" s="3">
        <f>BS12*Rates!$C$6+'Mngt Info'!BV12*Rates!$D$6+'Mngt Info'!BY12*Rates!$E$6</f>
        <v>15000</v>
      </c>
      <c r="BS12" s="3">
        <f>IF($C12&gt;Rates!$D$4,Rates!$D$4,$C12)</f>
        <v>50</v>
      </c>
      <c r="BT12" s="3">
        <f>$E12*Rates!$C$6</f>
        <v>15000</v>
      </c>
      <c r="BU12" s="3">
        <f>IF(AND($E12&gt;0,$C$41/$C$42&gt;1.1),$F12*0.98,$F12)</f>
        <v>14700</v>
      </c>
      <c r="BV12" s="3">
        <f>IF($C12&gt;Rates!$E$4,Rates!$E$4-Rates!$D$4,IF(($C12-Rates!$D$4)&gt;0,($C12-Rates!$D$4),0))</f>
        <v>0</v>
      </c>
      <c r="BW12" s="3">
        <f>$H12*Rates!$D$6</f>
        <v>0</v>
      </c>
      <c r="BX12" s="3">
        <f>IF(AND($H12&gt;0,$C$41/$C$42&gt;1.1),$I12*0.98,$I12)</f>
        <v>0</v>
      </c>
      <c r="BY12" s="3">
        <f>IF($C12&gt;Rates!$E$4,$C12-Rates!$E$4,0)</f>
        <v>0</v>
      </c>
      <c r="BZ12" s="3">
        <f>$K12*Rates!$E$6</f>
        <v>0</v>
      </c>
      <c r="CA12" s="3">
        <f>IF(AND($K12&gt;0,$C$41/$C$42&gt;1.1),$L12*0.98,$L12)</f>
        <v>0</v>
      </c>
      <c r="CB12" s="6">
        <f>IF($O$7,($G12+$J12+$M12)*1.05,$G12+$J12+$M12)</f>
        <v>15435</v>
      </c>
      <c r="CC12" s="7"/>
      <c r="CD12" s="3">
        <f>SUM($C$9:$C12)</f>
        <v>710</v>
      </c>
      <c r="CE12" s="3">
        <f>CF12*Rates!$C$6+'Mngt Info'!CI12*Rates!$D$6+'Mngt Info'!CL12*Rates!$E$6</f>
        <v>15000</v>
      </c>
      <c r="CF12" s="3">
        <f>IF($C12&gt;Rates!$D$4,Rates!$D$4,$C12)</f>
        <v>50</v>
      </c>
      <c r="CG12" s="3">
        <f>$E12*Rates!$C$6</f>
        <v>15000</v>
      </c>
      <c r="CH12" s="3">
        <f>IF(AND($E12&gt;0,$C$41/$C$42&gt;1.1),$F12*0.98,$F12)</f>
        <v>14700</v>
      </c>
      <c r="CI12" s="3">
        <f>IF($C12&gt;Rates!$E$4,Rates!$E$4-Rates!$D$4,IF(($C12-Rates!$D$4)&gt;0,($C12-Rates!$D$4),0))</f>
        <v>0</v>
      </c>
      <c r="CJ12" s="3">
        <f>$H12*Rates!$D$6</f>
        <v>0</v>
      </c>
      <c r="CK12" s="3">
        <f>IF(AND($H12&gt;0,$C$41/$C$42&gt;1.1),$I12*0.98,$I12)</f>
        <v>0</v>
      </c>
      <c r="CL12" s="3">
        <f>IF($C12&gt;Rates!$E$4,$C12-Rates!$E$4,0)</f>
        <v>0</v>
      </c>
      <c r="CM12" s="3">
        <f>$K12*Rates!$E$6</f>
        <v>0</v>
      </c>
      <c r="CN12" s="3">
        <f>IF(AND($K12&gt;0,$C$41/$C$42&gt;1.1),$L12*0.98,$L12)</f>
        <v>0</v>
      </c>
      <c r="CO12" s="3">
        <f>IF($O$7,($G12+$J12+$M12)*1.05,$G12+$J12+$M12)</f>
        <v>15435</v>
      </c>
      <c r="CP12" s="7"/>
      <c r="CQ12" s="3">
        <f>SUM($C$9:$C12)</f>
        <v>710</v>
      </c>
      <c r="CR12" s="3">
        <f>CS12*Rates!$C$6+'Mngt Info'!CV12*Rates!$D$6+'Mngt Info'!CY12*Rates!$E$6</f>
        <v>15000</v>
      </c>
      <c r="CS12" s="3">
        <f>IF($C12&gt;Rates!$D$4,Rates!$D$4,$C12)</f>
        <v>50</v>
      </c>
      <c r="CT12" s="3">
        <f>$E12*Rates!$C$6</f>
        <v>15000</v>
      </c>
      <c r="CU12" s="3">
        <f>IF(AND($E12&gt;0,$C$41/$C$42&gt;1.1),$F12*0.98,$F12)</f>
        <v>14700</v>
      </c>
      <c r="CV12" s="3">
        <f>IF($C12&gt;Rates!$E$4,Rates!$E$4-Rates!$D$4,IF(($C12-Rates!$D$4)&gt;0,($C12-Rates!$D$4),0))</f>
        <v>0</v>
      </c>
      <c r="CW12" s="3">
        <f>$H12*Rates!$D$6</f>
        <v>0</v>
      </c>
      <c r="CX12" s="3">
        <f>IF(AND($H12&gt;0,$C$41/$C$42&gt;1.1),$I12*0.98,$I12)</f>
        <v>0</v>
      </c>
      <c r="CY12" s="3">
        <f>IF($C12&gt;Rates!$E$4,$C12-Rates!$E$4,0)</f>
        <v>0</v>
      </c>
      <c r="CZ12" s="3">
        <f>$K12*Rates!$E$6</f>
        <v>0</v>
      </c>
      <c r="DA12" s="3">
        <f>IF(AND($K12&gt;0,$C$41/$C$42&gt;1.1),$L12*0.98,$L12)</f>
        <v>0</v>
      </c>
      <c r="DB12" s="6">
        <f>IF($O$7,($G12+$J12+$M12)*1.05,$G12+$J12+$M12)</f>
        <v>15435</v>
      </c>
      <c r="DC12" s="7"/>
      <c r="DD12" s="3">
        <f>SUM($C$9:$C12)</f>
        <v>710</v>
      </c>
      <c r="DE12" s="3">
        <f>DF12*Rates!$C$6+'Mngt Info'!DI12*Rates!$D$6+'Mngt Info'!DL12*Rates!$E$6</f>
        <v>15000</v>
      </c>
      <c r="DF12" s="3">
        <f>IF($C12&gt;Rates!$D$4,Rates!$D$4,$C12)</f>
        <v>50</v>
      </c>
      <c r="DG12" s="3">
        <f>$E12*Rates!$C$6</f>
        <v>15000</v>
      </c>
      <c r="DH12" s="3">
        <f>IF(AND($E12&gt;0,$C$41/$C$42&gt;1.1),$F12*0.98,$F12)</f>
        <v>14700</v>
      </c>
      <c r="DI12" s="3">
        <f>IF($C12&gt;Rates!$E$4,Rates!$E$4-Rates!$D$4,IF(($C12-Rates!$D$4)&gt;0,($C12-Rates!$D$4),0))</f>
        <v>0</v>
      </c>
      <c r="DJ12" s="3">
        <f>$H12*Rates!$D$6</f>
        <v>0</v>
      </c>
      <c r="DK12" s="3">
        <f>IF(AND($H12&gt;0,$C$41/$C$42&gt;1.1),$I12*0.98,$I12)</f>
        <v>0</v>
      </c>
      <c r="DL12" s="3">
        <f>IF($C12&gt;Rates!$E$4,$C12-Rates!$E$4,0)</f>
        <v>0</v>
      </c>
      <c r="DM12" s="3">
        <f>$K12*Rates!$E$6</f>
        <v>0</v>
      </c>
      <c r="DN12" s="3">
        <f>IF(AND($K12&gt;0,$C$41/$C$42&gt;1.1),$L12*0.98,$L12)</f>
        <v>0</v>
      </c>
      <c r="DO12" s="6">
        <f>IF($O$7,($G12+$J12+$M12)*1.05,$G12+$J12+$M12)</f>
        <v>15435</v>
      </c>
      <c r="DP12" s="7"/>
      <c r="DQ12" s="3">
        <f>SUM($C$9:$C12)</f>
        <v>710</v>
      </c>
      <c r="DR12" s="3">
        <f>DS12*Rates!$C$6+'Mngt Info'!DV12*Rates!$D$6+'Mngt Info'!DY12*Rates!$E$6</f>
        <v>15000</v>
      </c>
      <c r="DS12" s="3">
        <f>IF($C12&gt;Rates!$D$4,Rates!$D$4,$C12)</f>
        <v>50</v>
      </c>
      <c r="DT12" s="3">
        <f>$E12*Rates!$C$6</f>
        <v>15000</v>
      </c>
      <c r="DU12" s="3">
        <f>IF(AND($E12&gt;0,$C$41/$C$42&gt;1.1),$F12*0.98,$F12)</f>
        <v>14700</v>
      </c>
      <c r="DV12" s="3">
        <f>IF($C12&gt;Rates!$E$4,Rates!$E$4-Rates!$D$4,IF(($C12-Rates!$D$4)&gt;0,($C12-Rates!$D$4),0))</f>
        <v>0</v>
      </c>
      <c r="DW12" s="3">
        <f>$H12*Rates!$D$6</f>
        <v>0</v>
      </c>
      <c r="DX12" s="3">
        <f>IF(AND($H12&gt;0,$C$41/$C$42&gt;1.1),$I12*0.98,$I12)</f>
        <v>0</v>
      </c>
      <c r="DY12" s="3">
        <f>IF($C12&gt;Rates!$E$4,$C12-Rates!$E$4,0)</f>
        <v>0</v>
      </c>
      <c r="DZ12" s="3">
        <f>$K12*Rates!$E$6</f>
        <v>0</v>
      </c>
      <c r="EA12" s="3">
        <f>IF(AND($K12&gt;0,$C$41/$C$42&gt;1.1),$L12*0.98,$L12)</f>
        <v>0</v>
      </c>
      <c r="EB12" s="6">
        <f>IF($O$7,($G12+$J12+$M12)*1.05,$G12+$J12+$M12)</f>
        <v>15435</v>
      </c>
    </row>
    <row r="13" spans="1:132" x14ac:dyDescent="0.25">
      <c r="B13" s="18">
        <f t="shared" si="4"/>
        <v>40882</v>
      </c>
      <c r="C13" s="7">
        <v>0</v>
      </c>
      <c r="D13" s="4">
        <f t="shared" si="5"/>
        <v>710</v>
      </c>
      <c r="E13" s="32">
        <f>IF($C13&gt;Rates!$D$4,Rates!$D$4,$C13)</f>
        <v>0</v>
      </c>
      <c r="F13" s="33">
        <f>$E13*Rates!$C$6</f>
        <v>0</v>
      </c>
      <c r="G13" s="34">
        <f>IF(AND($E13&gt;0,$C$41/$C$42&gt;1.1),$F13*0.98,$F13)</f>
        <v>0</v>
      </c>
      <c r="H13" s="32">
        <f>IF($C13&gt;Rates!$E$4,Rates!$E$4-Rates!$D$4,IF(($C13-Rates!$D$4)&gt;0,($C13-Rates!$D$4),0))</f>
        <v>0</v>
      </c>
      <c r="I13" s="33">
        <f>$H13*Rates!$D$6</f>
        <v>0</v>
      </c>
      <c r="J13" s="34">
        <f>IF(AND($H13&gt;0,$C$41/$C$42&gt;1.1),$I13*0.98,$I13)</f>
        <v>0</v>
      </c>
      <c r="K13" s="32">
        <f>IF($C13&gt;Rates!$E$4,$C13-Rates!$E$4,0)</f>
        <v>0</v>
      </c>
      <c r="L13" s="33">
        <f>$K13*Rates!$E$6</f>
        <v>0</v>
      </c>
      <c r="M13" s="34">
        <f>IF(AND($K13&gt;0,$C$41/$C$42&gt;1.1),$L13*0.98,$L13)</f>
        <v>0</v>
      </c>
      <c r="N13" s="70">
        <f t="shared" si="0"/>
        <v>0</v>
      </c>
      <c r="O13" s="71">
        <f>IF($O$7,($G13+$J13+$M13)*1.05,$G13+$J13+$M13)</f>
        <v>0</v>
      </c>
      <c r="P13" s="7"/>
      <c r="Q13" s="3">
        <f>SUM($C$9:$C13)</f>
        <v>710</v>
      </c>
      <c r="R13" s="3">
        <f>IF($C13&gt;Rates!$D$4,Rates!$D$4,$C13)</f>
        <v>0</v>
      </c>
      <c r="S13" s="3">
        <f>$E13*Rates!$C$6</f>
        <v>0</v>
      </c>
      <c r="T13" s="3">
        <f>IF(AND($E13&gt;0,$C$41/$C$42&gt;1.1),$F13*0.98,$F13)</f>
        <v>0</v>
      </c>
      <c r="U13" s="3">
        <f>IF($C13&gt;Rates!$E$4,Rates!$E$4-Rates!$D$4,IF(($C13-Rates!$D$4)&gt;0,($C13-Rates!$D$4),0))</f>
        <v>0</v>
      </c>
      <c r="V13" s="3">
        <f>$H13*Rates!$D$6</f>
        <v>0</v>
      </c>
      <c r="W13" s="3">
        <f>IF(AND($H13&gt;0,$C$41/$C$42&gt;1.1),$I13*0.98,$I13)</f>
        <v>0</v>
      </c>
      <c r="X13" s="3">
        <f>IF($C13&gt;Rates!$E$4,$C13-Rates!$E$4,0)</f>
        <v>0</v>
      </c>
      <c r="Y13" s="3">
        <f>$K13*Rates!$E$6</f>
        <v>0</v>
      </c>
      <c r="Z13" s="3">
        <f>IF(AND($K13&gt;0,$C$41/$C$42&gt;1.1),$L13*0.98,$L13)</f>
        <v>0</v>
      </c>
      <c r="AA13" s="3">
        <f t="shared" si="1"/>
        <v>0</v>
      </c>
      <c r="AB13" s="6">
        <f>IF($O$7,($G13+$J13+$M13)*1.05,$G13+$J13+$M13)</f>
        <v>0</v>
      </c>
      <c r="AC13" s="7"/>
      <c r="AD13" s="3">
        <f>SUM($C$9:$C13)</f>
        <v>710</v>
      </c>
      <c r="AE13" s="3">
        <f>IF($C13&gt;Rates!$D$4,Rates!$D$4,$C13)</f>
        <v>0</v>
      </c>
      <c r="AF13" s="3">
        <f>$E13*Rates!$C$6</f>
        <v>0</v>
      </c>
      <c r="AG13" s="3">
        <f>IF(AND($E13&gt;0,$C$41/$C$42&gt;1.1),$F13*0.98,$F13)</f>
        <v>0</v>
      </c>
      <c r="AH13" s="3">
        <f>IF($C13&gt;Rates!$E$4,Rates!$E$4-Rates!$D$4,IF(($C13-Rates!$D$4)&gt;0,($C13-Rates!$D$4),0))</f>
        <v>0</v>
      </c>
      <c r="AI13" s="3">
        <f>$H13*Rates!$D$6</f>
        <v>0</v>
      </c>
      <c r="AJ13" s="3">
        <f>IF(AND($H13&gt;0,$C$41/$C$42&gt;1.1),$I13*0.98,$I13)</f>
        <v>0</v>
      </c>
      <c r="AK13" s="3">
        <f>IF($C13&gt;Rates!$E$4,$C13-Rates!$E$4,0)</f>
        <v>0</v>
      </c>
      <c r="AL13" s="3">
        <f>$K13*Rates!$E$6</f>
        <v>0</v>
      </c>
      <c r="AM13" s="3">
        <f>IF(AND($K13&gt;0,$C$41/$C$42&gt;1.1),$L13*0.98,$L13)</f>
        <v>0</v>
      </c>
      <c r="AN13" s="3">
        <f t="shared" si="2"/>
        <v>0</v>
      </c>
      <c r="AO13" s="6">
        <f>IF($O$7,($G13+$J13+$M13)*1.05,$G13+$J13+$M13)</f>
        <v>0</v>
      </c>
      <c r="AP13" s="7"/>
      <c r="AQ13" s="3">
        <f>SUM($C$9:$C13)</f>
        <v>710</v>
      </c>
      <c r="AR13" s="3">
        <f>IF($C13&gt;Rates!$D$4,Rates!$D$4,$C13)</f>
        <v>0</v>
      </c>
      <c r="AS13" s="3">
        <f>$E13*Rates!$C$6</f>
        <v>0</v>
      </c>
      <c r="AT13" s="3">
        <f>IF(AND($E13&gt;0,$C$41/$C$42&gt;1.1),$F13*0.98,$F13)</f>
        <v>0</v>
      </c>
      <c r="AU13" s="3">
        <f>IF($C13&gt;Rates!$E$4,Rates!$E$4-Rates!$D$4,IF(($C13-Rates!$D$4)&gt;0,($C13-Rates!$D$4),0))</f>
        <v>0</v>
      </c>
      <c r="AV13" s="3">
        <f>$H13*Rates!$D$6</f>
        <v>0</v>
      </c>
      <c r="AW13" s="3">
        <f>IF(AND($H13&gt;0,$C$41/$C$42&gt;1.1),$I13*0.98,$I13)</f>
        <v>0</v>
      </c>
      <c r="AX13" s="3">
        <f>IF($C13&gt;Rates!$E$4,$C13-Rates!$E$4,0)</f>
        <v>0</v>
      </c>
      <c r="AY13" s="3">
        <f>$K13*Rates!$E$6</f>
        <v>0</v>
      </c>
      <c r="AZ13" s="3">
        <f>IF(AND($K13&gt;0,$C$41/$C$42&gt;1.1),$L13*0.98,$L13)</f>
        <v>0</v>
      </c>
      <c r="BA13" s="3">
        <f t="shared" si="3"/>
        <v>0</v>
      </c>
      <c r="BB13" s="6">
        <f>IF($O$7,($G13+$J13+$M13)*1.05,$G13+$J13+$M13)</f>
        <v>0</v>
      </c>
      <c r="BC13" s="7"/>
      <c r="BD13" s="3">
        <f>SUM($C$9:$C13)</f>
        <v>710</v>
      </c>
      <c r="BE13" s="3">
        <f>BF13*Rates!$C$6+'Mngt Info'!BI13*Rates!$D$6+'Mngt Info'!BL13*Rates!$E$6</f>
        <v>0</v>
      </c>
      <c r="BF13" s="3">
        <f>IF($C13&gt;Rates!$D$4,Rates!$D$4,$C13)</f>
        <v>0</v>
      </c>
      <c r="BG13" s="3">
        <f>$E13*Rates!$C$6</f>
        <v>0</v>
      </c>
      <c r="BH13" s="3">
        <f>IF(AND($E13&gt;0,$C$41/$C$42&gt;1.1),$F13*0.98,$F13)</f>
        <v>0</v>
      </c>
      <c r="BI13" s="3">
        <f>IF($C13&gt;Rates!$E$4,Rates!$E$4-Rates!$D$4,IF(($C13-Rates!$D$4)&gt;0,($C13-Rates!$D$4),0))</f>
        <v>0</v>
      </c>
      <c r="BJ13" s="3">
        <f>$H13*Rates!$D$6</f>
        <v>0</v>
      </c>
      <c r="BK13" s="3">
        <f>IF(AND($H13&gt;0,$C$41/$C$42&gt;1.1),$I13*0.98,$I13)</f>
        <v>0</v>
      </c>
      <c r="BL13" s="3">
        <f>IF($C13&gt;Rates!$E$4,$C13-Rates!$E$4,0)</f>
        <v>0</v>
      </c>
      <c r="BM13" s="3">
        <f>$K13*Rates!$E$6</f>
        <v>0</v>
      </c>
      <c r="BN13" s="3">
        <f>IF(AND($K13&gt;0,$C$41/$C$42&gt;1.1),$L13*0.98,$L13)</f>
        <v>0</v>
      </c>
      <c r="BO13" s="6">
        <f>IF($O$7,($G13+$J13+$M13)*1.05,$G13+$J13+$M13)</f>
        <v>0</v>
      </c>
      <c r="BP13" s="7"/>
      <c r="BQ13" s="3">
        <f>SUM($C$9:$C13)</f>
        <v>710</v>
      </c>
      <c r="BR13" s="3">
        <f>BS13*Rates!$C$6+'Mngt Info'!BV13*Rates!$D$6+'Mngt Info'!BY13*Rates!$E$6</f>
        <v>0</v>
      </c>
      <c r="BS13" s="3">
        <f>IF($C13&gt;Rates!$D$4,Rates!$D$4,$C13)</f>
        <v>0</v>
      </c>
      <c r="BT13" s="3">
        <f>$E13*Rates!$C$6</f>
        <v>0</v>
      </c>
      <c r="BU13" s="3">
        <f>IF(AND($E13&gt;0,$C$41/$C$42&gt;1.1),$F13*0.98,$F13)</f>
        <v>0</v>
      </c>
      <c r="BV13" s="3">
        <f>IF($C13&gt;Rates!$E$4,Rates!$E$4-Rates!$D$4,IF(($C13-Rates!$D$4)&gt;0,($C13-Rates!$D$4),0))</f>
        <v>0</v>
      </c>
      <c r="BW13" s="3">
        <f>$H13*Rates!$D$6</f>
        <v>0</v>
      </c>
      <c r="BX13" s="3">
        <f>IF(AND($H13&gt;0,$C$41/$C$42&gt;1.1),$I13*0.98,$I13)</f>
        <v>0</v>
      </c>
      <c r="BY13" s="3">
        <f>IF($C13&gt;Rates!$E$4,$C13-Rates!$E$4,0)</f>
        <v>0</v>
      </c>
      <c r="BZ13" s="3">
        <f>$K13*Rates!$E$6</f>
        <v>0</v>
      </c>
      <c r="CA13" s="3">
        <f>IF(AND($K13&gt;0,$C$41/$C$42&gt;1.1),$L13*0.98,$L13)</f>
        <v>0</v>
      </c>
      <c r="CB13" s="6">
        <f>IF($O$7,($G13+$J13+$M13)*1.05,$G13+$J13+$M13)</f>
        <v>0</v>
      </c>
      <c r="CC13" s="7"/>
      <c r="CD13" s="3">
        <f>SUM($C$9:$C13)</f>
        <v>710</v>
      </c>
      <c r="CE13" s="3">
        <f>CF13*Rates!$C$6+'Mngt Info'!CI13*Rates!$D$6+'Mngt Info'!CL13*Rates!$E$6</f>
        <v>0</v>
      </c>
      <c r="CF13" s="3">
        <f>IF($C13&gt;Rates!$D$4,Rates!$D$4,$C13)</f>
        <v>0</v>
      </c>
      <c r="CG13" s="3">
        <f>$E13*Rates!$C$6</f>
        <v>0</v>
      </c>
      <c r="CH13" s="3">
        <f>IF(AND($E13&gt;0,$C$41/$C$42&gt;1.1),$F13*0.98,$F13)</f>
        <v>0</v>
      </c>
      <c r="CI13" s="3">
        <f>IF($C13&gt;Rates!$E$4,Rates!$E$4-Rates!$D$4,IF(($C13-Rates!$D$4)&gt;0,($C13-Rates!$D$4),0))</f>
        <v>0</v>
      </c>
      <c r="CJ13" s="3">
        <f>$H13*Rates!$D$6</f>
        <v>0</v>
      </c>
      <c r="CK13" s="3">
        <f>IF(AND($H13&gt;0,$C$41/$C$42&gt;1.1),$I13*0.98,$I13)</f>
        <v>0</v>
      </c>
      <c r="CL13" s="3">
        <f>IF($C13&gt;Rates!$E$4,$C13-Rates!$E$4,0)</f>
        <v>0</v>
      </c>
      <c r="CM13" s="3">
        <f>$K13*Rates!$E$6</f>
        <v>0</v>
      </c>
      <c r="CN13" s="3">
        <f>IF(AND($K13&gt;0,$C$41/$C$42&gt;1.1),$L13*0.98,$L13)</f>
        <v>0</v>
      </c>
      <c r="CO13" s="3">
        <f>IF($O$7,($G13+$J13+$M13)*1.05,$G13+$J13+$M13)</f>
        <v>0</v>
      </c>
      <c r="CP13" s="7"/>
      <c r="CQ13" s="3">
        <f>SUM($C$9:$C13)</f>
        <v>710</v>
      </c>
      <c r="CR13" s="3">
        <f>CS13*Rates!$C$6+'Mngt Info'!CV13*Rates!$D$6+'Mngt Info'!CY13*Rates!$E$6</f>
        <v>0</v>
      </c>
      <c r="CS13" s="3">
        <f>IF($C13&gt;Rates!$D$4,Rates!$D$4,$C13)</f>
        <v>0</v>
      </c>
      <c r="CT13" s="3">
        <f>$E13*Rates!$C$6</f>
        <v>0</v>
      </c>
      <c r="CU13" s="3">
        <f>IF(AND($E13&gt;0,$C$41/$C$42&gt;1.1),$F13*0.98,$F13)</f>
        <v>0</v>
      </c>
      <c r="CV13" s="3">
        <f>IF($C13&gt;Rates!$E$4,Rates!$E$4-Rates!$D$4,IF(($C13-Rates!$D$4)&gt;0,($C13-Rates!$D$4),0))</f>
        <v>0</v>
      </c>
      <c r="CW13" s="3">
        <f>$H13*Rates!$D$6</f>
        <v>0</v>
      </c>
      <c r="CX13" s="3">
        <f>IF(AND($H13&gt;0,$C$41/$C$42&gt;1.1),$I13*0.98,$I13)</f>
        <v>0</v>
      </c>
      <c r="CY13" s="3">
        <f>IF($C13&gt;Rates!$E$4,$C13-Rates!$E$4,0)</f>
        <v>0</v>
      </c>
      <c r="CZ13" s="3">
        <f>$K13*Rates!$E$6</f>
        <v>0</v>
      </c>
      <c r="DA13" s="3">
        <f>IF(AND($K13&gt;0,$C$41/$C$42&gt;1.1),$L13*0.98,$L13)</f>
        <v>0</v>
      </c>
      <c r="DB13" s="6">
        <f>IF($O$7,($G13+$J13+$M13)*1.05,$G13+$J13+$M13)</f>
        <v>0</v>
      </c>
      <c r="DC13" s="7"/>
      <c r="DD13" s="3">
        <f>SUM($C$9:$C13)</f>
        <v>710</v>
      </c>
      <c r="DE13" s="3">
        <f>DF13*Rates!$C$6+'Mngt Info'!DI13*Rates!$D$6+'Mngt Info'!DL13*Rates!$E$6</f>
        <v>0</v>
      </c>
      <c r="DF13" s="3">
        <f>IF($C13&gt;Rates!$D$4,Rates!$D$4,$C13)</f>
        <v>0</v>
      </c>
      <c r="DG13" s="3">
        <f>$E13*Rates!$C$6</f>
        <v>0</v>
      </c>
      <c r="DH13" s="3">
        <f>IF(AND($E13&gt;0,$C$41/$C$42&gt;1.1),$F13*0.98,$F13)</f>
        <v>0</v>
      </c>
      <c r="DI13" s="3">
        <f>IF($C13&gt;Rates!$E$4,Rates!$E$4-Rates!$D$4,IF(($C13-Rates!$D$4)&gt;0,($C13-Rates!$D$4),0))</f>
        <v>0</v>
      </c>
      <c r="DJ13" s="3">
        <f>$H13*Rates!$D$6</f>
        <v>0</v>
      </c>
      <c r="DK13" s="3">
        <f>IF(AND($H13&gt;0,$C$41/$C$42&gt;1.1),$I13*0.98,$I13)</f>
        <v>0</v>
      </c>
      <c r="DL13" s="3">
        <f>IF($C13&gt;Rates!$E$4,$C13-Rates!$E$4,0)</f>
        <v>0</v>
      </c>
      <c r="DM13" s="3">
        <f>$K13*Rates!$E$6</f>
        <v>0</v>
      </c>
      <c r="DN13" s="3">
        <f>IF(AND($K13&gt;0,$C$41/$C$42&gt;1.1),$L13*0.98,$L13)</f>
        <v>0</v>
      </c>
      <c r="DO13" s="6">
        <f>IF($O$7,($G13+$J13+$M13)*1.05,$G13+$J13+$M13)</f>
        <v>0</v>
      </c>
      <c r="DP13" s="7"/>
      <c r="DQ13" s="3">
        <f>SUM($C$9:$C13)</f>
        <v>710</v>
      </c>
      <c r="DR13" s="3">
        <f>DS13*Rates!$C$6+'Mngt Info'!DV13*Rates!$D$6+'Mngt Info'!DY13*Rates!$E$6</f>
        <v>0</v>
      </c>
      <c r="DS13" s="3">
        <f>IF($C13&gt;Rates!$D$4,Rates!$D$4,$C13)</f>
        <v>0</v>
      </c>
      <c r="DT13" s="3">
        <f>$E13*Rates!$C$6</f>
        <v>0</v>
      </c>
      <c r="DU13" s="3">
        <f>IF(AND($E13&gt;0,$C$41/$C$42&gt;1.1),$F13*0.98,$F13)</f>
        <v>0</v>
      </c>
      <c r="DV13" s="3">
        <f>IF($C13&gt;Rates!$E$4,Rates!$E$4-Rates!$D$4,IF(($C13-Rates!$D$4)&gt;0,($C13-Rates!$D$4),0))</f>
        <v>0</v>
      </c>
      <c r="DW13" s="3">
        <f>$H13*Rates!$D$6</f>
        <v>0</v>
      </c>
      <c r="DX13" s="3">
        <f>IF(AND($H13&gt;0,$C$41/$C$42&gt;1.1),$I13*0.98,$I13)</f>
        <v>0</v>
      </c>
      <c r="DY13" s="3">
        <f>IF($C13&gt;Rates!$E$4,$C13-Rates!$E$4,0)</f>
        <v>0</v>
      </c>
      <c r="DZ13" s="3">
        <f>$K13*Rates!$E$6</f>
        <v>0</v>
      </c>
      <c r="EA13" s="3">
        <f>IF(AND($K13&gt;0,$C$41/$C$42&gt;1.1),$L13*0.98,$L13)</f>
        <v>0</v>
      </c>
      <c r="EB13" s="6">
        <f>IF($O$7,($G13+$J13+$M13)*1.05,$G13+$J13+$M13)</f>
        <v>0</v>
      </c>
    </row>
    <row r="14" spans="1:132" x14ac:dyDescent="0.25">
      <c r="B14" s="18">
        <f t="shared" si="4"/>
        <v>40883</v>
      </c>
      <c r="C14" s="7">
        <v>20</v>
      </c>
      <c r="D14" s="4">
        <f t="shared" si="5"/>
        <v>730</v>
      </c>
      <c r="E14" s="32">
        <f>IF($C14&gt;Rates!$D$4,Rates!$D$4,$C14)</f>
        <v>20</v>
      </c>
      <c r="F14" s="33">
        <f>$E14*Rates!$C$6</f>
        <v>6000</v>
      </c>
      <c r="G14" s="34">
        <f>IF(AND($E14&gt;0,$C$41/$C$42&gt;1.1),$F14*0.98,$F14)</f>
        <v>5880</v>
      </c>
      <c r="H14" s="32">
        <f>IF($C14&gt;Rates!$E$4,Rates!$E$4-Rates!$D$4,IF(($C14-Rates!$D$4)&gt;0,($C14-Rates!$D$4),0))</f>
        <v>0</v>
      </c>
      <c r="I14" s="33">
        <f>$H14*Rates!$D$6</f>
        <v>0</v>
      </c>
      <c r="J14" s="34">
        <f>IF(AND($H14&gt;0,$C$41/$C$42&gt;1.1),$I14*0.98,$I14)</f>
        <v>0</v>
      </c>
      <c r="K14" s="32">
        <f>IF($C14&gt;Rates!$E$4,$C14-Rates!$E$4,0)</f>
        <v>0</v>
      </c>
      <c r="L14" s="33">
        <f>$K14*Rates!$E$6</f>
        <v>0</v>
      </c>
      <c r="M14" s="34">
        <f>IF(AND($K14&gt;0,$C$41/$C$42&gt;1.1),$L14*0.98,$L14)</f>
        <v>0</v>
      </c>
      <c r="N14" s="70">
        <f t="shared" si="0"/>
        <v>5880</v>
      </c>
      <c r="O14" s="71">
        <f>IF($O$7,($G14+$J14+$M14)*1.05,$G14+$J14+$M14)</f>
        <v>6174</v>
      </c>
      <c r="P14" s="7"/>
      <c r="Q14" s="3">
        <f>SUM($C$9:$C14)</f>
        <v>730</v>
      </c>
      <c r="R14" s="3">
        <f>IF($C14&gt;Rates!$D$4,Rates!$D$4,$C14)</f>
        <v>20</v>
      </c>
      <c r="S14" s="3">
        <f>$E14*Rates!$C$6</f>
        <v>6000</v>
      </c>
      <c r="T14" s="3">
        <f>IF(AND($E14&gt;0,$C$41/$C$42&gt;1.1),$F14*0.98,$F14)</f>
        <v>5880</v>
      </c>
      <c r="U14" s="3">
        <f>IF($C14&gt;Rates!$E$4,Rates!$E$4-Rates!$D$4,IF(($C14-Rates!$D$4)&gt;0,($C14-Rates!$D$4),0))</f>
        <v>0</v>
      </c>
      <c r="V14" s="3">
        <f>$H14*Rates!$D$6</f>
        <v>0</v>
      </c>
      <c r="W14" s="3">
        <f>IF(AND($H14&gt;0,$C$41/$C$42&gt;1.1),$I14*0.98,$I14)</f>
        <v>0</v>
      </c>
      <c r="X14" s="3">
        <f>IF($C14&gt;Rates!$E$4,$C14-Rates!$E$4,0)</f>
        <v>0</v>
      </c>
      <c r="Y14" s="3">
        <f>$K14*Rates!$E$6</f>
        <v>0</v>
      </c>
      <c r="Z14" s="3">
        <f>IF(AND($K14&gt;0,$C$41/$C$42&gt;1.1),$L14*0.98,$L14)</f>
        <v>0</v>
      </c>
      <c r="AA14" s="3">
        <f t="shared" si="1"/>
        <v>5880</v>
      </c>
      <c r="AB14" s="6">
        <f>IF($O$7,($G14+$J14+$M14)*1.05,$G14+$J14+$M14)</f>
        <v>6174</v>
      </c>
      <c r="AC14" s="7"/>
      <c r="AD14" s="3">
        <f>SUM($C$9:$C14)</f>
        <v>730</v>
      </c>
      <c r="AE14" s="3">
        <f>IF($C14&gt;Rates!$D$4,Rates!$D$4,$C14)</f>
        <v>20</v>
      </c>
      <c r="AF14" s="3">
        <f>$E14*Rates!$C$6</f>
        <v>6000</v>
      </c>
      <c r="AG14" s="3">
        <f>IF(AND($E14&gt;0,$C$41/$C$42&gt;1.1),$F14*0.98,$F14)</f>
        <v>5880</v>
      </c>
      <c r="AH14" s="3">
        <f>IF($C14&gt;Rates!$E$4,Rates!$E$4-Rates!$D$4,IF(($C14-Rates!$D$4)&gt;0,($C14-Rates!$D$4),0))</f>
        <v>0</v>
      </c>
      <c r="AI14" s="3">
        <f>$H14*Rates!$D$6</f>
        <v>0</v>
      </c>
      <c r="AJ14" s="3">
        <f>IF(AND($H14&gt;0,$C$41/$C$42&gt;1.1),$I14*0.98,$I14)</f>
        <v>0</v>
      </c>
      <c r="AK14" s="3">
        <f>IF($C14&gt;Rates!$E$4,$C14-Rates!$E$4,0)</f>
        <v>0</v>
      </c>
      <c r="AL14" s="3">
        <f>$K14*Rates!$E$6</f>
        <v>0</v>
      </c>
      <c r="AM14" s="3">
        <f>IF(AND($K14&gt;0,$C$41/$C$42&gt;1.1),$L14*0.98,$L14)</f>
        <v>0</v>
      </c>
      <c r="AN14" s="3">
        <f t="shared" si="2"/>
        <v>5880</v>
      </c>
      <c r="AO14" s="6">
        <f>IF($O$7,($G14+$J14+$M14)*1.05,$G14+$J14+$M14)</f>
        <v>6174</v>
      </c>
      <c r="AP14" s="7"/>
      <c r="AQ14" s="3">
        <f>SUM($C$9:$C14)</f>
        <v>730</v>
      </c>
      <c r="AR14" s="3">
        <f>IF($C14&gt;Rates!$D$4,Rates!$D$4,$C14)</f>
        <v>20</v>
      </c>
      <c r="AS14" s="3">
        <f>$E14*Rates!$C$6</f>
        <v>6000</v>
      </c>
      <c r="AT14" s="3">
        <f>IF(AND($E14&gt;0,$C$41/$C$42&gt;1.1),$F14*0.98,$F14)</f>
        <v>5880</v>
      </c>
      <c r="AU14" s="3">
        <f>IF($C14&gt;Rates!$E$4,Rates!$E$4-Rates!$D$4,IF(($C14-Rates!$D$4)&gt;0,($C14-Rates!$D$4),0))</f>
        <v>0</v>
      </c>
      <c r="AV14" s="3">
        <f>$H14*Rates!$D$6</f>
        <v>0</v>
      </c>
      <c r="AW14" s="3">
        <f>IF(AND($H14&gt;0,$C$41/$C$42&gt;1.1),$I14*0.98,$I14)</f>
        <v>0</v>
      </c>
      <c r="AX14" s="3">
        <f>IF($C14&gt;Rates!$E$4,$C14-Rates!$E$4,0)</f>
        <v>0</v>
      </c>
      <c r="AY14" s="3">
        <f>$K14*Rates!$E$6</f>
        <v>0</v>
      </c>
      <c r="AZ14" s="3">
        <f>IF(AND($K14&gt;0,$C$41/$C$42&gt;1.1),$L14*0.98,$L14)</f>
        <v>0</v>
      </c>
      <c r="BA14" s="3">
        <f t="shared" si="3"/>
        <v>5880</v>
      </c>
      <c r="BB14" s="6">
        <f>IF($O$7,($G14+$J14+$M14)*1.05,$G14+$J14+$M14)</f>
        <v>6174</v>
      </c>
      <c r="BC14" s="7"/>
      <c r="BD14" s="3">
        <f>SUM($C$9:$C14)</f>
        <v>730</v>
      </c>
      <c r="BE14" s="3">
        <f>BF14*Rates!$C$6+'Mngt Info'!BI14*Rates!$D$6+'Mngt Info'!BL14*Rates!$E$6</f>
        <v>6000</v>
      </c>
      <c r="BF14" s="3">
        <f>IF($C14&gt;Rates!$D$4,Rates!$D$4,$C14)</f>
        <v>20</v>
      </c>
      <c r="BG14" s="3">
        <f>$E14*Rates!$C$6</f>
        <v>6000</v>
      </c>
      <c r="BH14" s="3">
        <f>IF(AND($E14&gt;0,$C$41/$C$42&gt;1.1),$F14*0.98,$F14)</f>
        <v>5880</v>
      </c>
      <c r="BI14" s="3">
        <f>IF($C14&gt;Rates!$E$4,Rates!$E$4-Rates!$D$4,IF(($C14-Rates!$D$4)&gt;0,($C14-Rates!$D$4),0))</f>
        <v>0</v>
      </c>
      <c r="BJ14" s="3">
        <f>$H14*Rates!$D$6</f>
        <v>0</v>
      </c>
      <c r="BK14" s="3">
        <f>IF(AND($H14&gt;0,$C$41/$C$42&gt;1.1),$I14*0.98,$I14)</f>
        <v>0</v>
      </c>
      <c r="BL14" s="3">
        <f>IF($C14&gt;Rates!$E$4,$C14-Rates!$E$4,0)</f>
        <v>0</v>
      </c>
      <c r="BM14" s="3">
        <f>$K14*Rates!$E$6</f>
        <v>0</v>
      </c>
      <c r="BN14" s="3">
        <f>IF(AND($K14&gt;0,$C$41/$C$42&gt;1.1),$L14*0.98,$L14)</f>
        <v>0</v>
      </c>
      <c r="BO14" s="6">
        <f>IF($O$7,($G14+$J14+$M14)*1.05,$G14+$J14+$M14)</f>
        <v>6174</v>
      </c>
      <c r="BP14" s="7"/>
      <c r="BQ14" s="3">
        <f>SUM($C$9:$C14)</f>
        <v>730</v>
      </c>
      <c r="BR14" s="3">
        <f>BS14*Rates!$C$6+'Mngt Info'!BV14*Rates!$D$6+'Mngt Info'!BY14*Rates!$E$6</f>
        <v>6000</v>
      </c>
      <c r="BS14" s="3">
        <f>IF($C14&gt;Rates!$D$4,Rates!$D$4,$C14)</f>
        <v>20</v>
      </c>
      <c r="BT14" s="3">
        <f>$E14*Rates!$C$6</f>
        <v>6000</v>
      </c>
      <c r="BU14" s="3">
        <f>IF(AND($E14&gt;0,$C$41/$C$42&gt;1.1),$F14*0.98,$F14)</f>
        <v>5880</v>
      </c>
      <c r="BV14" s="3">
        <f>IF($C14&gt;Rates!$E$4,Rates!$E$4-Rates!$D$4,IF(($C14-Rates!$D$4)&gt;0,($C14-Rates!$D$4),0))</f>
        <v>0</v>
      </c>
      <c r="BW14" s="3">
        <f>$H14*Rates!$D$6</f>
        <v>0</v>
      </c>
      <c r="BX14" s="3">
        <f>IF(AND($H14&gt;0,$C$41/$C$42&gt;1.1),$I14*0.98,$I14)</f>
        <v>0</v>
      </c>
      <c r="BY14" s="3">
        <f>IF($C14&gt;Rates!$E$4,$C14-Rates!$E$4,0)</f>
        <v>0</v>
      </c>
      <c r="BZ14" s="3">
        <f>$K14*Rates!$E$6</f>
        <v>0</v>
      </c>
      <c r="CA14" s="3">
        <f>IF(AND($K14&gt;0,$C$41/$C$42&gt;1.1),$L14*0.98,$L14)</f>
        <v>0</v>
      </c>
      <c r="CB14" s="6">
        <f>IF($O$7,($G14+$J14+$M14)*1.05,$G14+$J14+$M14)</f>
        <v>6174</v>
      </c>
      <c r="CC14" s="7"/>
      <c r="CD14" s="3">
        <f>SUM($C$9:$C14)</f>
        <v>730</v>
      </c>
      <c r="CE14" s="3">
        <f>CF14*Rates!$C$6+'Mngt Info'!CI14*Rates!$D$6+'Mngt Info'!CL14*Rates!$E$6</f>
        <v>6000</v>
      </c>
      <c r="CF14" s="3">
        <f>IF($C14&gt;Rates!$D$4,Rates!$D$4,$C14)</f>
        <v>20</v>
      </c>
      <c r="CG14" s="3">
        <f>$E14*Rates!$C$6</f>
        <v>6000</v>
      </c>
      <c r="CH14" s="3">
        <f>IF(AND($E14&gt;0,$C$41/$C$42&gt;1.1),$F14*0.98,$F14)</f>
        <v>5880</v>
      </c>
      <c r="CI14" s="3">
        <f>IF($C14&gt;Rates!$E$4,Rates!$E$4-Rates!$D$4,IF(($C14-Rates!$D$4)&gt;0,($C14-Rates!$D$4),0))</f>
        <v>0</v>
      </c>
      <c r="CJ14" s="3">
        <f>$H14*Rates!$D$6</f>
        <v>0</v>
      </c>
      <c r="CK14" s="3">
        <f>IF(AND($H14&gt;0,$C$41/$C$42&gt;1.1),$I14*0.98,$I14)</f>
        <v>0</v>
      </c>
      <c r="CL14" s="3">
        <f>IF($C14&gt;Rates!$E$4,$C14-Rates!$E$4,0)</f>
        <v>0</v>
      </c>
      <c r="CM14" s="3">
        <f>$K14*Rates!$E$6</f>
        <v>0</v>
      </c>
      <c r="CN14" s="3">
        <f>IF(AND($K14&gt;0,$C$41/$C$42&gt;1.1),$L14*0.98,$L14)</f>
        <v>0</v>
      </c>
      <c r="CO14" s="3">
        <f>IF($O$7,($G14+$J14+$M14)*1.05,$G14+$J14+$M14)</f>
        <v>6174</v>
      </c>
      <c r="CP14" s="7"/>
      <c r="CQ14" s="3">
        <f>SUM($C$9:$C14)</f>
        <v>730</v>
      </c>
      <c r="CR14" s="3">
        <f>CS14*Rates!$C$6+'Mngt Info'!CV14*Rates!$D$6+'Mngt Info'!CY14*Rates!$E$6</f>
        <v>6000</v>
      </c>
      <c r="CS14" s="3">
        <f>IF($C14&gt;Rates!$D$4,Rates!$D$4,$C14)</f>
        <v>20</v>
      </c>
      <c r="CT14" s="3">
        <f>$E14*Rates!$C$6</f>
        <v>6000</v>
      </c>
      <c r="CU14" s="3">
        <f>IF(AND($E14&gt;0,$C$41/$C$42&gt;1.1),$F14*0.98,$F14)</f>
        <v>5880</v>
      </c>
      <c r="CV14" s="3">
        <f>IF($C14&gt;Rates!$E$4,Rates!$E$4-Rates!$D$4,IF(($C14-Rates!$D$4)&gt;0,($C14-Rates!$D$4),0))</f>
        <v>0</v>
      </c>
      <c r="CW14" s="3">
        <f>$H14*Rates!$D$6</f>
        <v>0</v>
      </c>
      <c r="CX14" s="3">
        <f>IF(AND($H14&gt;0,$C$41/$C$42&gt;1.1),$I14*0.98,$I14)</f>
        <v>0</v>
      </c>
      <c r="CY14" s="3">
        <f>IF($C14&gt;Rates!$E$4,$C14-Rates!$E$4,0)</f>
        <v>0</v>
      </c>
      <c r="CZ14" s="3">
        <f>$K14*Rates!$E$6</f>
        <v>0</v>
      </c>
      <c r="DA14" s="3">
        <f>IF(AND($K14&gt;0,$C$41/$C$42&gt;1.1),$L14*0.98,$L14)</f>
        <v>0</v>
      </c>
      <c r="DB14" s="6">
        <f>IF($O$7,($G14+$J14+$M14)*1.05,$G14+$J14+$M14)</f>
        <v>6174</v>
      </c>
      <c r="DC14" s="7"/>
      <c r="DD14" s="3">
        <f>SUM($C$9:$C14)</f>
        <v>730</v>
      </c>
      <c r="DE14" s="3">
        <f>DF14*Rates!$C$6+'Mngt Info'!DI14*Rates!$D$6+'Mngt Info'!DL14*Rates!$E$6</f>
        <v>6000</v>
      </c>
      <c r="DF14" s="3">
        <f>IF($C14&gt;Rates!$D$4,Rates!$D$4,$C14)</f>
        <v>20</v>
      </c>
      <c r="DG14" s="3">
        <f>$E14*Rates!$C$6</f>
        <v>6000</v>
      </c>
      <c r="DH14" s="3">
        <f>IF(AND($E14&gt;0,$C$41/$C$42&gt;1.1),$F14*0.98,$F14)</f>
        <v>5880</v>
      </c>
      <c r="DI14" s="3">
        <f>IF($C14&gt;Rates!$E$4,Rates!$E$4-Rates!$D$4,IF(($C14-Rates!$D$4)&gt;0,($C14-Rates!$D$4),0))</f>
        <v>0</v>
      </c>
      <c r="DJ14" s="3">
        <f>$H14*Rates!$D$6</f>
        <v>0</v>
      </c>
      <c r="DK14" s="3">
        <f>IF(AND($H14&gt;0,$C$41/$C$42&gt;1.1),$I14*0.98,$I14)</f>
        <v>0</v>
      </c>
      <c r="DL14" s="3">
        <f>IF($C14&gt;Rates!$E$4,$C14-Rates!$E$4,0)</f>
        <v>0</v>
      </c>
      <c r="DM14" s="3">
        <f>$K14*Rates!$E$6</f>
        <v>0</v>
      </c>
      <c r="DN14" s="3">
        <f>IF(AND($K14&gt;0,$C$41/$C$42&gt;1.1),$L14*0.98,$L14)</f>
        <v>0</v>
      </c>
      <c r="DO14" s="6">
        <f>IF($O$7,($G14+$J14+$M14)*1.05,$G14+$J14+$M14)</f>
        <v>6174</v>
      </c>
      <c r="DP14" s="7"/>
      <c r="DQ14" s="3">
        <f>SUM($C$9:$C14)</f>
        <v>730</v>
      </c>
      <c r="DR14" s="3">
        <f>DS14*Rates!$C$6+'Mngt Info'!DV14*Rates!$D$6+'Mngt Info'!DY14*Rates!$E$6</f>
        <v>6000</v>
      </c>
      <c r="DS14" s="3">
        <f>IF($C14&gt;Rates!$D$4,Rates!$D$4,$C14)</f>
        <v>20</v>
      </c>
      <c r="DT14" s="3">
        <f>$E14*Rates!$C$6</f>
        <v>6000</v>
      </c>
      <c r="DU14" s="3">
        <f>IF(AND($E14&gt;0,$C$41/$C$42&gt;1.1),$F14*0.98,$F14)</f>
        <v>5880</v>
      </c>
      <c r="DV14" s="3">
        <f>IF($C14&gt;Rates!$E$4,Rates!$E$4-Rates!$D$4,IF(($C14-Rates!$D$4)&gt;0,($C14-Rates!$D$4),0))</f>
        <v>0</v>
      </c>
      <c r="DW14" s="3">
        <f>$H14*Rates!$D$6</f>
        <v>0</v>
      </c>
      <c r="DX14" s="3">
        <f>IF(AND($H14&gt;0,$C$41/$C$42&gt;1.1),$I14*0.98,$I14)</f>
        <v>0</v>
      </c>
      <c r="DY14" s="3">
        <f>IF($C14&gt;Rates!$E$4,$C14-Rates!$E$4,0)</f>
        <v>0</v>
      </c>
      <c r="DZ14" s="3">
        <f>$K14*Rates!$E$6</f>
        <v>0</v>
      </c>
      <c r="EA14" s="3">
        <f>IF(AND($K14&gt;0,$C$41/$C$42&gt;1.1),$L14*0.98,$L14)</f>
        <v>0</v>
      </c>
      <c r="EB14" s="6">
        <f>IF($O$7,($G14+$J14+$M14)*1.05,$G14+$J14+$M14)</f>
        <v>6174</v>
      </c>
    </row>
    <row r="15" spans="1:132" x14ac:dyDescent="0.25">
      <c r="B15" s="18">
        <f t="shared" si="4"/>
        <v>40884</v>
      </c>
      <c r="C15" s="7">
        <v>0</v>
      </c>
      <c r="D15" s="4">
        <f t="shared" si="5"/>
        <v>730</v>
      </c>
      <c r="E15" s="32">
        <f>IF($C15&gt;Rates!$D$4,Rates!$D$4,$C15)</f>
        <v>0</v>
      </c>
      <c r="F15" s="33">
        <f>$E15*Rates!$C$6</f>
        <v>0</v>
      </c>
      <c r="G15" s="34">
        <f>IF(AND($E15&gt;0,$C$41/$C$42&gt;1.1),$F15*0.98,$F15)</f>
        <v>0</v>
      </c>
      <c r="H15" s="32">
        <f>IF($C15&gt;Rates!$E$4,Rates!$E$4-Rates!$D$4,IF(($C15-Rates!$D$4)&gt;0,($C15-Rates!$D$4),0))</f>
        <v>0</v>
      </c>
      <c r="I15" s="33">
        <f>$H15*Rates!$D$6</f>
        <v>0</v>
      </c>
      <c r="J15" s="34">
        <f>IF(AND($H15&gt;0,$C$41/$C$42&gt;1.1),$I15*0.98,$I15)</f>
        <v>0</v>
      </c>
      <c r="K15" s="32">
        <f>IF($C15&gt;Rates!$E$4,$C15-Rates!$E$4,0)</f>
        <v>0</v>
      </c>
      <c r="L15" s="33">
        <f>$K15*Rates!$E$6</f>
        <v>0</v>
      </c>
      <c r="M15" s="34">
        <f>IF(AND($K15&gt;0,$C$41/$C$42&gt;1.1),$L15*0.98,$L15)</f>
        <v>0</v>
      </c>
      <c r="N15" s="70">
        <f t="shared" si="0"/>
        <v>0</v>
      </c>
      <c r="O15" s="71">
        <f>IF($O$7,($G15+$J15+$M15)*1.05,$G15+$J15+$M15)</f>
        <v>0</v>
      </c>
      <c r="P15" s="7"/>
      <c r="Q15" s="3">
        <f>SUM($C$9:$C15)</f>
        <v>730</v>
      </c>
      <c r="R15" s="3">
        <f>IF($C15&gt;Rates!$D$4,Rates!$D$4,$C15)</f>
        <v>0</v>
      </c>
      <c r="S15" s="3">
        <f>$E15*Rates!$C$6</f>
        <v>0</v>
      </c>
      <c r="T15" s="3">
        <f>IF(AND($E15&gt;0,$C$41/$C$42&gt;1.1),$F15*0.98,$F15)</f>
        <v>0</v>
      </c>
      <c r="U15" s="3">
        <f>IF($C15&gt;Rates!$E$4,Rates!$E$4-Rates!$D$4,IF(($C15-Rates!$D$4)&gt;0,($C15-Rates!$D$4),0))</f>
        <v>0</v>
      </c>
      <c r="V15" s="3">
        <f>$H15*Rates!$D$6</f>
        <v>0</v>
      </c>
      <c r="W15" s="3">
        <f>IF(AND($H15&gt;0,$C$41/$C$42&gt;1.1),$I15*0.98,$I15)</f>
        <v>0</v>
      </c>
      <c r="X15" s="3">
        <f>IF($C15&gt;Rates!$E$4,$C15-Rates!$E$4,0)</f>
        <v>0</v>
      </c>
      <c r="Y15" s="3">
        <f>$K15*Rates!$E$6</f>
        <v>0</v>
      </c>
      <c r="Z15" s="3">
        <f>IF(AND($K15&gt;0,$C$41/$C$42&gt;1.1),$L15*0.98,$L15)</f>
        <v>0</v>
      </c>
      <c r="AA15" s="3">
        <f t="shared" si="1"/>
        <v>0</v>
      </c>
      <c r="AB15" s="6">
        <f>IF($O$7,($G15+$J15+$M15)*1.05,$G15+$J15+$M15)</f>
        <v>0</v>
      </c>
      <c r="AC15" s="7"/>
      <c r="AD15" s="3">
        <f>SUM($C$9:$C15)</f>
        <v>730</v>
      </c>
      <c r="AE15" s="3">
        <f>IF($C15&gt;Rates!$D$4,Rates!$D$4,$C15)</f>
        <v>0</v>
      </c>
      <c r="AF15" s="3">
        <f>$E15*Rates!$C$6</f>
        <v>0</v>
      </c>
      <c r="AG15" s="3">
        <f>IF(AND($E15&gt;0,$C$41/$C$42&gt;1.1),$F15*0.98,$F15)</f>
        <v>0</v>
      </c>
      <c r="AH15" s="3">
        <f>IF($C15&gt;Rates!$E$4,Rates!$E$4-Rates!$D$4,IF(($C15-Rates!$D$4)&gt;0,($C15-Rates!$D$4),0))</f>
        <v>0</v>
      </c>
      <c r="AI15" s="3">
        <f>$H15*Rates!$D$6</f>
        <v>0</v>
      </c>
      <c r="AJ15" s="3">
        <f>IF(AND($H15&gt;0,$C$41/$C$42&gt;1.1),$I15*0.98,$I15)</f>
        <v>0</v>
      </c>
      <c r="AK15" s="3">
        <f>IF($C15&gt;Rates!$E$4,$C15-Rates!$E$4,0)</f>
        <v>0</v>
      </c>
      <c r="AL15" s="3">
        <f>$K15*Rates!$E$6</f>
        <v>0</v>
      </c>
      <c r="AM15" s="3">
        <f>IF(AND($K15&gt;0,$C$41/$C$42&gt;1.1),$L15*0.98,$L15)</f>
        <v>0</v>
      </c>
      <c r="AN15" s="3">
        <f t="shared" si="2"/>
        <v>0</v>
      </c>
      <c r="AO15" s="6">
        <f>IF($O$7,($G15+$J15+$M15)*1.05,$G15+$J15+$M15)</f>
        <v>0</v>
      </c>
      <c r="AP15" s="7"/>
      <c r="AQ15" s="3">
        <f>SUM($C$9:$C15)</f>
        <v>730</v>
      </c>
      <c r="AR15" s="3">
        <f>IF($C15&gt;Rates!$D$4,Rates!$D$4,$C15)</f>
        <v>0</v>
      </c>
      <c r="AS15" s="3">
        <f>$E15*Rates!$C$6</f>
        <v>0</v>
      </c>
      <c r="AT15" s="3">
        <f>IF(AND($E15&gt;0,$C$41/$C$42&gt;1.1),$F15*0.98,$F15)</f>
        <v>0</v>
      </c>
      <c r="AU15" s="3">
        <f>IF($C15&gt;Rates!$E$4,Rates!$E$4-Rates!$D$4,IF(($C15-Rates!$D$4)&gt;0,($C15-Rates!$D$4),0))</f>
        <v>0</v>
      </c>
      <c r="AV15" s="3">
        <f>$H15*Rates!$D$6</f>
        <v>0</v>
      </c>
      <c r="AW15" s="3">
        <f>IF(AND($H15&gt;0,$C$41/$C$42&gt;1.1),$I15*0.98,$I15)</f>
        <v>0</v>
      </c>
      <c r="AX15" s="3">
        <f>IF($C15&gt;Rates!$E$4,$C15-Rates!$E$4,0)</f>
        <v>0</v>
      </c>
      <c r="AY15" s="3">
        <f>$K15*Rates!$E$6</f>
        <v>0</v>
      </c>
      <c r="AZ15" s="3">
        <f>IF(AND($K15&gt;0,$C$41/$C$42&gt;1.1),$L15*0.98,$L15)</f>
        <v>0</v>
      </c>
      <c r="BA15" s="3">
        <f t="shared" si="3"/>
        <v>0</v>
      </c>
      <c r="BB15" s="6">
        <f>IF($O$7,($G15+$J15+$M15)*1.05,$G15+$J15+$M15)</f>
        <v>0</v>
      </c>
      <c r="BC15" s="7"/>
      <c r="BD15" s="3">
        <f>SUM($C$9:$C15)</f>
        <v>730</v>
      </c>
      <c r="BE15" s="3">
        <f>BF15*Rates!$C$6+'Mngt Info'!BI15*Rates!$D$6+'Mngt Info'!BL15*Rates!$E$6</f>
        <v>0</v>
      </c>
      <c r="BF15" s="3">
        <f>IF($C15&gt;Rates!$D$4,Rates!$D$4,$C15)</f>
        <v>0</v>
      </c>
      <c r="BG15" s="3">
        <f>$E15*Rates!$C$6</f>
        <v>0</v>
      </c>
      <c r="BH15" s="3">
        <f>IF(AND($E15&gt;0,$C$41/$C$42&gt;1.1),$F15*0.98,$F15)</f>
        <v>0</v>
      </c>
      <c r="BI15" s="3">
        <f>IF($C15&gt;Rates!$E$4,Rates!$E$4-Rates!$D$4,IF(($C15-Rates!$D$4)&gt;0,($C15-Rates!$D$4),0))</f>
        <v>0</v>
      </c>
      <c r="BJ15" s="3">
        <f>$H15*Rates!$D$6</f>
        <v>0</v>
      </c>
      <c r="BK15" s="3">
        <f>IF(AND($H15&gt;0,$C$41/$C$42&gt;1.1),$I15*0.98,$I15)</f>
        <v>0</v>
      </c>
      <c r="BL15" s="3">
        <f>IF($C15&gt;Rates!$E$4,$C15-Rates!$E$4,0)</f>
        <v>0</v>
      </c>
      <c r="BM15" s="3">
        <f>$K15*Rates!$E$6</f>
        <v>0</v>
      </c>
      <c r="BN15" s="3">
        <f>IF(AND($K15&gt;0,$C$41/$C$42&gt;1.1),$L15*0.98,$L15)</f>
        <v>0</v>
      </c>
      <c r="BO15" s="6">
        <f>IF($O$7,($G15+$J15+$M15)*1.05,$G15+$J15+$M15)</f>
        <v>0</v>
      </c>
      <c r="BP15" s="7"/>
      <c r="BQ15" s="3">
        <f>SUM($C$9:$C15)</f>
        <v>730</v>
      </c>
      <c r="BR15" s="3">
        <f>BS15*Rates!$C$6+'Mngt Info'!BV15*Rates!$D$6+'Mngt Info'!BY15*Rates!$E$6</f>
        <v>0</v>
      </c>
      <c r="BS15" s="3">
        <f>IF($C15&gt;Rates!$D$4,Rates!$D$4,$C15)</f>
        <v>0</v>
      </c>
      <c r="BT15" s="3">
        <f>$E15*Rates!$C$6</f>
        <v>0</v>
      </c>
      <c r="BU15" s="3">
        <f>IF(AND($E15&gt;0,$C$41/$C$42&gt;1.1),$F15*0.98,$F15)</f>
        <v>0</v>
      </c>
      <c r="BV15" s="3">
        <f>IF($C15&gt;Rates!$E$4,Rates!$E$4-Rates!$D$4,IF(($C15-Rates!$D$4)&gt;0,($C15-Rates!$D$4),0))</f>
        <v>0</v>
      </c>
      <c r="BW15" s="3">
        <f>$H15*Rates!$D$6</f>
        <v>0</v>
      </c>
      <c r="BX15" s="3">
        <f>IF(AND($H15&gt;0,$C$41/$C$42&gt;1.1),$I15*0.98,$I15)</f>
        <v>0</v>
      </c>
      <c r="BY15" s="3">
        <f>IF($C15&gt;Rates!$E$4,$C15-Rates!$E$4,0)</f>
        <v>0</v>
      </c>
      <c r="BZ15" s="3">
        <f>$K15*Rates!$E$6</f>
        <v>0</v>
      </c>
      <c r="CA15" s="3">
        <f>IF(AND($K15&gt;0,$C$41/$C$42&gt;1.1),$L15*0.98,$L15)</f>
        <v>0</v>
      </c>
      <c r="CB15" s="6">
        <f>IF($O$7,($G15+$J15+$M15)*1.05,$G15+$J15+$M15)</f>
        <v>0</v>
      </c>
      <c r="CC15" s="7"/>
      <c r="CD15" s="3">
        <f>SUM($C$9:$C15)</f>
        <v>730</v>
      </c>
      <c r="CE15" s="3">
        <f>CF15*Rates!$C$6+'Mngt Info'!CI15*Rates!$D$6+'Mngt Info'!CL15*Rates!$E$6</f>
        <v>0</v>
      </c>
      <c r="CF15" s="3">
        <f>IF($C15&gt;Rates!$D$4,Rates!$D$4,$C15)</f>
        <v>0</v>
      </c>
      <c r="CG15" s="3">
        <f>$E15*Rates!$C$6</f>
        <v>0</v>
      </c>
      <c r="CH15" s="3">
        <f>IF(AND($E15&gt;0,$C$41/$C$42&gt;1.1),$F15*0.98,$F15)</f>
        <v>0</v>
      </c>
      <c r="CI15" s="3">
        <f>IF($C15&gt;Rates!$E$4,Rates!$E$4-Rates!$D$4,IF(($C15-Rates!$D$4)&gt;0,($C15-Rates!$D$4),0))</f>
        <v>0</v>
      </c>
      <c r="CJ15" s="3">
        <f>$H15*Rates!$D$6</f>
        <v>0</v>
      </c>
      <c r="CK15" s="3">
        <f>IF(AND($H15&gt;0,$C$41/$C$42&gt;1.1),$I15*0.98,$I15)</f>
        <v>0</v>
      </c>
      <c r="CL15" s="3">
        <f>IF($C15&gt;Rates!$E$4,$C15-Rates!$E$4,0)</f>
        <v>0</v>
      </c>
      <c r="CM15" s="3">
        <f>$K15*Rates!$E$6</f>
        <v>0</v>
      </c>
      <c r="CN15" s="3">
        <f>IF(AND($K15&gt;0,$C$41/$C$42&gt;1.1),$L15*0.98,$L15)</f>
        <v>0</v>
      </c>
      <c r="CO15" s="3">
        <f>IF($O$7,($G15+$J15+$M15)*1.05,$G15+$J15+$M15)</f>
        <v>0</v>
      </c>
      <c r="CP15" s="7"/>
      <c r="CQ15" s="3">
        <f>SUM($C$9:$C15)</f>
        <v>730</v>
      </c>
      <c r="CR15" s="3">
        <f>CS15*Rates!$C$6+'Mngt Info'!CV15*Rates!$D$6+'Mngt Info'!CY15*Rates!$E$6</f>
        <v>0</v>
      </c>
      <c r="CS15" s="3">
        <f>IF($C15&gt;Rates!$D$4,Rates!$D$4,$C15)</f>
        <v>0</v>
      </c>
      <c r="CT15" s="3">
        <f>$E15*Rates!$C$6</f>
        <v>0</v>
      </c>
      <c r="CU15" s="3">
        <f>IF(AND($E15&gt;0,$C$41/$C$42&gt;1.1),$F15*0.98,$F15)</f>
        <v>0</v>
      </c>
      <c r="CV15" s="3">
        <f>IF($C15&gt;Rates!$E$4,Rates!$E$4-Rates!$D$4,IF(($C15-Rates!$D$4)&gt;0,($C15-Rates!$D$4),0))</f>
        <v>0</v>
      </c>
      <c r="CW15" s="3">
        <f>$H15*Rates!$D$6</f>
        <v>0</v>
      </c>
      <c r="CX15" s="3">
        <f>IF(AND($H15&gt;0,$C$41/$C$42&gt;1.1),$I15*0.98,$I15)</f>
        <v>0</v>
      </c>
      <c r="CY15" s="3">
        <f>IF($C15&gt;Rates!$E$4,$C15-Rates!$E$4,0)</f>
        <v>0</v>
      </c>
      <c r="CZ15" s="3">
        <f>$K15*Rates!$E$6</f>
        <v>0</v>
      </c>
      <c r="DA15" s="3">
        <f>IF(AND($K15&gt;0,$C$41/$C$42&gt;1.1),$L15*0.98,$L15)</f>
        <v>0</v>
      </c>
      <c r="DB15" s="6">
        <f>IF($O$7,($G15+$J15+$M15)*1.05,$G15+$J15+$M15)</f>
        <v>0</v>
      </c>
      <c r="DC15" s="7"/>
      <c r="DD15" s="3">
        <f>SUM($C$9:$C15)</f>
        <v>730</v>
      </c>
      <c r="DE15" s="3">
        <f>DF15*Rates!$C$6+'Mngt Info'!DI15*Rates!$D$6+'Mngt Info'!DL15*Rates!$E$6</f>
        <v>0</v>
      </c>
      <c r="DF15" s="3">
        <f>IF($C15&gt;Rates!$D$4,Rates!$D$4,$C15)</f>
        <v>0</v>
      </c>
      <c r="DG15" s="3">
        <f>$E15*Rates!$C$6</f>
        <v>0</v>
      </c>
      <c r="DH15" s="3">
        <f>IF(AND($E15&gt;0,$C$41/$C$42&gt;1.1),$F15*0.98,$F15)</f>
        <v>0</v>
      </c>
      <c r="DI15" s="3">
        <f>IF($C15&gt;Rates!$E$4,Rates!$E$4-Rates!$D$4,IF(($C15-Rates!$D$4)&gt;0,($C15-Rates!$D$4),0))</f>
        <v>0</v>
      </c>
      <c r="DJ15" s="3">
        <f>$H15*Rates!$D$6</f>
        <v>0</v>
      </c>
      <c r="DK15" s="3">
        <f>IF(AND($H15&gt;0,$C$41/$C$42&gt;1.1),$I15*0.98,$I15)</f>
        <v>0</v>
      </c>
      <c r="DL15" s="3">
        <f>IF($C15&gt;Rates!$E$4,$C15-Rates!$E$4,0)</f>
        <v>0</v>
      </c>
      <c r="DM15" s="3">
        <f>$K15*Rates!$E$6</f>
        <v>0</v>
      </c>
      <c r="DN15" s="3">
        <f>IF(AND($K15&gt;0,$C$41/$C$42&gt;1.1),$L15*0.98,$L15)</f>
        <v>0</v>
      </c>
      <c r="DO15" s="6">
        <f>IF($O$7,($G15+$J15+$M15)*1.05,$G15+$J15+$M15)</f>
        <v>0</v>
      </c>
      <c r="DP15" s="7"/>
      <c r="DQ15" s="3">
        <f>SUM($C$9:$C15)</f>
        <v>730</v>
      </c>
      <c r="DR15" s="3">
        <f>DS15*Rates!$C$6+'Mngt Info'!DV15*Rates!$D$6+'Mngt Info'!DY15*Rates!$E$6</f>
        <v>0</v>
      </c>
      <c r="DS15" s="3">
        <f>IF($C15&gt;Rates!$D$4,Rates!$D$4,$C15)</f>
        <v>0</v>
      </c>
      <c r="DT15" s="3">
        <f>$E15*Rates!$C$6</f>
        <v>0</v>
      </c>
      <c r="DU15" s="3">
        <f>IF(AND($E15&gt;0,$C$41/$C$42&gt;1.1),$F15*0.98,$F15)</f>
        <v>0</v>
      </c>
      <c r="DV15" s="3">
        <f>IF($C15&gt;Rates!$E$4,Rates!$E$4-Rates!$D$4,IF(($C15-Rates!$D$4)&gt;0,($C15-Rates!$D$4),0))</f>
        <v>0</v>
      </c>
      <c r="DW15" s="3">
        <f>$H15*Rates!$D$6</f>
        <v>0</v>
      </c>
      <c r="DX15" s="3">
        <f>IF(AND($H15&gt;0,$C$41/$C$42&gt;1.1),$I15*0.98,$I15)</f>
        <v>0</v>
      </c>
      <c r="DY15" s="3">
        <f>IF($C15&gt;Rates!$E$4,$C15-Rates!$E$4,0)</f>
        <v>0</v>
      </c>
      <c r="DZ15" s="3">
        <f>$K15*Rates!$E$6</f>
        <v>0</v>
      </c>
      <c r="EA15" s="3">
        <f>IF(AND($K15&gt;0,$C$41/$C$42&gt;1.1),$L15*0.98,$L15)</f>
        <v>0</v>
      </c>
      <c r="EB15" s="6">
        <f>IF($O$7,($G15+$J15+$M15)*1.05,$G15+$J15+$M15)</f>
        <v>0</v>
      </c>
    </row>
    <row r="16" spans="1:132" x14ac:dyDescent="0.25">
      <c r="B16" s="18">
        <f t="shared" si="4"/>
        <v>40885</v>
      </c>
      <c r="C16" s="7">
        <v>10</v>
      </c>
      <c r="D16" s="4">
        <f t="shared" si="5"/>
        <v>740</v>
      </c>
      <c r="E16" s="32">
        <f>IF($C16&gt;Rates!$D$4,Rates!$D$4,$C16)</f>
        <v>10</v>
      </c>
      <c r="F16" s="33">
        <f>$E16*Rates!$C$6</f>
        <v>3000</v>
      </c>
      <c r="G16" s="34">
        <f>IF(AND($E16&gt;0,$C$41/$C$42&gt;1.1),$F16*0.98,$F16)</f>
        <v>2940</v>
      </c>
      <c r="H16" s="32">
        <f>IF($C16&gt;Rates!$E$4,Rates!$E$4-Rates!$D$4,IF(($C16-Rates!$D$4)&gt;0,($C16-Rates!$D$4),0))</f>
        <v>0</v>
      </c>
      <c r="I16" s="33">
        <f>$H16*Rates!$D$6</f>
        <v>0</v>
      </c>
      <c r="J16" s="34">
        <f>IF(AND($H16&gt;0,$C$41/$C$42&gt;1.1),$I16*0.98,$I16)</f>
        <v>0</v>
      </c>
      <c r="K16" s="32">
        <f>IF($C16&gt;Rates!$E$4,$C16-Rates!$E$4,0)</f>
        <v>0</v>
      </c>
      <c r="L16" s="33">
        <f>$K16*Rates!$E$6</f>
        <v>0</v>
      </c>
      <c r="M16" s="34">
        <f>IF(AND($K16&gt;0,$C$41/$C$42&gt;1.1),$L16*0.98,$L16)</f>
        <v>0</v>
      </c>
      <c r="N16" s="70">
        <f t="shared" si="0"/>
        <v>2940</v>
      </c>
      <c r="O16" s="71">
        <f>IF($O$7,($G16+$J16+$M16)*1.05,$G16+$J16+$M16)</f>
        <v>3087</v>
      </c>
      <c r="P16" s="7"/>
      <c r="Q16" s="3">
        <f>SUM($C$9:$C16)</f>
        <v>740</v>
      </c>
      <c r="R16" s="3">
        <f>IF($C16&gt;Rates!$D$4,Rates!$D$4,$C16)</f>
        <v>10</v>
      </c>
      <c r="S16" s="3">
        <f>$E16*Rates!$C$6</f>
        <v>3000</v>
      </c>
      <c r="T16" s="3">
        <f>IF(AND($E16&gt;0,$C$41/$C$42&gt;1.1),$F16*0.98,$F16)</f>
        <v>2940</v>
      </c>
      <c r="U16" s="3">
        <f>IF($C16&gt;Rates!$E$4,Rates!$E$4-Rates!$D$4,IF(($C16-Rates!$D$4)&gt;0,($C16-Rates!$D$4),0))</f>
        <v>0</v>
      </c>
      <c r="V16" s="3">
        <f>$H16*Rates!$D$6</f>
        <v>0</v>
      </c>
      <c r="W16" s="3">
        <f>IF(AND($H16&gt;0,$C$41/$C$42&gt;1.1),$I16*0.98,$I16)</f>
        <v>0</v>
      </c>
      <c r="X16" s="3">
        <f>IF($C16&gt;Rates!$E$4,$C16-Rates!$E$4,0)</f>
        <v>0</v>
      </c>
      <c r="Y16" s="3">
        <f>$K16*Rates!$E$6</f>
        <v>0</v>
      </c>
      <c r="Z16" s="3">
        <f>IF(AND($K16&gt;0,$C$41/$C$42&gt;1.1),$L16*0.98,$L16)</f>
        <v>0</v>
      </c>
      <c r="AA16" s="3">
        <f t="shared" si="1"/>
        <v>2940</v>
      </c>
      <c r="AB16" s="6">
        <f>IF($O$7,($G16+$J16+$M16)*1.05,$G16+$J16+$M16)</f>
        <v>3087</v>
      </c>
      <c r="AC16" s="7"/>
      <c r="AD16" s="3">
        <f>SUM($C$9:$C16)</f>
        <v>740</v>
      </c>
      <c r="AE16" s="3">
        <f>IF($C16&gt;Rates!$D$4,Rates!$D$4,$C16)</f>
        <v>10</v>
      </c>
      <c r="AF16" s="3">
        <f>$E16*Rates!$C$6</f>
        <v>3000</v>
      </c>
      <c r="AG16" s="3">
        <f>IF(AND($E16&gt;0,$C$41/$C$42&gt;1.1),$F16*0.98,$F16)</f>
        <v>2940</v>
      </c>
      <c r="AH16" s="3">
        <f>IF($C16&gt;Rates!$E$4,Rates!$E$4-Rates!$D$4,IF(($C16-Rates!$D$4)&gt;0,($C16-Rates!$D$4),0))</f>
        <v>0</v>
      </c>
      <c r="AI16" s="3">
        <f>$H16*Rates!$D$6</f>
        <v>0</v>
      </c>
      <c r="AJ16" s="3">
        <f>IF(AND($H16&gt;0,$C$41/$C$42&gt;1.1),$I16*0.98,$I16)</f>
        <v>0</v>
      </c>
      <c r="AK16" s="3">
        <f>IF($C16&gt;Rates!$E$4,$C16-Rates!$E$4,0)</f>
        <v>0</v>
      </c>
      <c r="AL16" s="3">
        <f>$K16*Rates!$E$6</f>
        <v>0</v>
      </c>
      <c r="AM16" s="3">
        <f>IF(AND($K16&gt;0,$C$41/$C$42&gt;1.1),$L16*0.98,$L16)</f>
        <v>0</v>
      </c>
      <c r="AN16" s="3">
        <f t="shared" si="2"/>
        <v>2940</v>
      </c>
      <c r="AO16" s="6">
        <f>IF($O$7,($G16+$J16+$M16)*1.05,$G16+$J16+$M16)</f>
        <v>3087</v>
      </c>
      <c r="AP16" s="7"/>
      <c r="AQ16" s="3">
        <f>SUM($C$9:$C16)</f>
        <v>740</v>
      </c>
      <c r="AR16" s="3">
        <f>IF($C16&gt;Rates!$D$4,Rates!$D$4,$C16)</f>
        <v>10</v>
      </c>
      <c r="AS16" s="3">
        <f>$E16*Rates!$C$6</f>
        <v>3000</v>
      </c>
      <c r="AT16" s="3">
        <f>IF(AND($E16&gt;0,$C$41/$C$42&gt;1.1),$F16*0.98,$F16)</f>
        <v>2940</v>
      </c>
      <c r="AU16" s="3">
        <f>IF($C16&gt;Rates!$E$4,Rates!$E$4-Rates!$D$4,IF(($C16-Rates!$D$4)&gt;0,($C16-Rates!$D$4),0))</f>
        <v>0</v>
      </c>
      <c r="AV16" s="3">
        <f>$H16*Rates!$D$6</f>
        <v>0</v>
      </c>
      <c r="AW16" s="3">
        <f>IF(AND($H16&gt;0,$C$41/$C$42&gt;1.1),$I16*0.98,$I16)</f>
        <v>0</v>
      </c>
      <c r="AX16" s="3">
        <f>IF($C16&gt;Rates!$E$4,$C16-Rates!$E$4,0)</f>
        <v>0</v>
      </c>
      <c r="AY16" s="3">
        <f>$K16*Rates!$E$6</f>
        <v>0</v>
      </c>
      <c r="AZ16" s="3">
        <f>IF(AND($K16&gt;0,$C$41/$C$42&gt;1.1),$L16*0.98,$L16)</f>
        <v>0</v>
      </c>
      <c r="BA16" s="3">
        <f t="shared" si="3"/>
        <v>2940</v>
      </c>
      <c r="BB16" s="6">
        <f>IF($O$7,($G16+$J16+$M16)*1.05,$G16+$J16+$M16)</f>
        <v>3087</v>
      </c>
      <c r="BC16" s="7"/>
      <c r="BD16" s="3">
        <f>SUM($C$9:$C16)</f>
        <v>740</v>
      </c>
      <c r="BE16" s="3">
        <f>BF16*Rates!$C$6+'Mngt Info'!BI16*Rates!$D$6+'Mngt Info'!BL16*Rates!$E$6</f>
        <v>3000</v>
      </c>
      <c r="BF16" s="3">
        <f>IF($C16&gt;Rates!$D$4,Rates!$D$4,$C16)</f>
        <v>10</v>
      </c>
      <c r="BG16" s="3">
        <f>$E16*Rates!$C$6</f>
        <v>3000</v>
      </c>
      <c r="BH16" s="3">
        <f>IF(AND($E16&gt;0,$C$41/$C$42&gt;1.1),$F16*0.98,$F16)</f>
        <v>2940</v>
      </c>
      <c r="BI16" s="3">
        <f>IF($C16&gt;Rates!$E$4,Rates!$E$4-Rates!$D$4,IF(($C16-Rates!$D$4)&gt;0,($C16-Rates!$D$4),0))</f>
        <v>0</v>
      </c>
      <c r="BJ16" s="3">
        <f>$H16*Rates!$D$6</f>
        <v>0</v>
      </c>
      <c r="BK16" s="3">
        <f>IF(AND($H16&gt;0,$C$41/$C$42&gt;1.1),$I16*0.98,$I16)</f>
        <v>0</v>
      </c>
      <c r="BL16" s="3">
        <f>IF($C16&gt;Rates!$E$4,$C16-Rates!$E$4,0)</f>
        <v>0</v>
      </c>
      <c r="BM16" s="3">
        <f>$K16*Rates!$E$6</f>
        <v>0</v>
      </c>
      <c r="BN16" s="3">
        <f>IF(AND($K16&gt;0,$C$41/$C$42&gt;1.1),$L16*0.98,$L16)</f>
        <v>0</v>
      </c>
      <c r="BO16" s="6">
        <f>IF($O$7,($G16+$J16+$M16)*1.05,$G16+$J16+$M16)</f>
        <v>3087</v>
      </c>
      <c r="BP16" s="7"/>
      <c r="BQ16" s="3">
        <f>SUM($C$9:$C16)</f>
        <v>740</v>
      </c>
      <c r="BR16" s="3">
        <f>BS16*Rates!$C$6+'Mngt Info'!BV16*Rates!$D$6+'Mngt Info'!BY16*Rates!$E$6</f>
        <v>3000</v>
      </c>
      <c r="BS16" s="3">
        <f>IF($C16&gt;Rates!$D$4,Rates!$D$4,$C16)</f>
        <v>10</v>
      </c>
      <c r="BT16" s="3">
        <f>$E16*Rates!$C$6</f>
        <v>3000</v>
      </c>
      <c r="BU16" s="3">
        <f>IF(AND($E16&gt;0,$C$41/$C$42&gt;1.1),$F16*0.98,$F16)</f>
        <v>2940</v>
      </c>
      <c r="BV16" s="3">
        <f>IF($C16&gt;Rates!$E$4,Rates!$E$4-Rates!$D$4,IF(($C16-Rates!$D$4)&gt;0,($C16-Rates!$D$4),0))</f>
        <v>0</v>
      </c>
      <c r="BW16" s="3">
        <f>$H16*Rates!$D$6</f>
        <v>0</v>
      </c>
      <c r="BX16" s="3">
        <f>IF(AND($H16&gt;0,$C$41/$C$42&gt;1.1),$I16*0.98,$I16)</f>
        <v>0</v>
      </c>
      <c r="BY16" s="3">
        <f>IF($C16&gt;Rates!$E$4,$C16-Rates!$E$4,0)</f>
        <v>0</v>
      </c>
      <c r="BZ16" s="3">
        <f>$K16*Rates!$E$6</f>
        <v>0</v>
      </c>
      <c r="CA16" s="3">
        <f>IF(AND($K16&gt;0,$C$41/$C$42&gt;1.1),$L16*0.98,$L16)</f>
        <v>0</v>
      </c>
      <c r="CB16" s="6">
        <f>IF($O$7,($G16+$J16+$M16)*1.05,$G16+$J16+$M16)</f>
        <v>3087</v>
      </c>
      <c r="CC16" s="7"/>
      <c r="CD16" s="3">
        <f>SUM($C$9:$C16)</f>
        <v>740</v>
      </c>
      <c r="CE16" s="3">
        <f>CF16*Rates!$C$6+'Mngt Info'!CI16*Rates!$D$6+'Mngt Info'!CL16*Rates!$E$6</f>
        <v>3000</v>
      </c>
      <c r="CF16" s="3">
        <f>IF($C16&gt;Rates!$D$4,Rates!$D$4,$C16)</f>
        <v>10</v>
      </c>
      <c r="CG16" s="3">
        <f>$E16*Rates!$C$6</f>
        <v>3000</v>
      </c>
      <c r="CH16" s="3">
        <f>IF(AND($E16&gt;0,$C$41/$C$42&gt;1.1),$F16*0.98,$F16)</f>
        <v>2940</v>
      </c>
      <c r="CI16" s="3">
        <f>IF($C16&gt;Rates!$E$4,Rates!$E$4-Rates!$D$4,IF(($C16-Rates!$D$4)&gt;0,($C16-Rates!$D$4),0))</f>
        <v>0</v>
      </c>
      <c r="CJ16" s="3">
        <f>$H16*Rates!$D$6</f>
        <v>0</v>
      </c>
      <c r="CK16" s="3">
        <f>IF(AND($H16&gt;0,$C$41/$C$42&gt;1.1),$I16*0.98,$I16)</f>
        <v>0</v>
      </c>
      <c r="CL16" s="3">
        <f>IF($C16&gt;Rates!$E$4,$C16-Rates!$E$4,0)</f>
        <v>0</v>
      </c>
      <c r="CM16" s="3">
        <f>$K16*Rates!$E$6</f>
        <v>0</v>
      </c>
      <c r="CN16" s="3">
        <f>IF(AND($K16&gt;0,$C$41/$C$42&gt;1.1),$L16*0.98,$L16)</f>
        <v>0</v>
      </c>
      <c r="CO16" s="3">
        <f>IF($O$7,($G16+$J16+$M16)*1.05,$G16+$J16+$M16)</f>
        <v>3087</v>
      </c>
      <c r="CP16" s="7"/>
      <c r="CQ16" s="3">
        <f>SUM($C$9:$C16)</f>
        <v>740</v>
      </c>
      <c r="CR16" s="3">
        <f>CS16*Rates!$C$6+'Mngt Info'!CV16*Rates!$D$6+'Mngt Info'!CY16*Rates!$E$6</f>
        <v>3000</v>
      </c>
      <c r="CS16" s="3">
        <f>IF($C16&gt;Rates!$D$4,Rates!$D$4,$C16)</f>
        <v>10</v>
      </c>
      <c r="CT16" s="3">
        <f>$E16*Rates!$C$6</f>
        <v>3000</v>
      </c>
      <c r="CU16" s="3">
        <f>IF(AND($E16&gt;0,$C$41/$C$42&gt;1.1),$F16*0.98,$F16)</f>
        <v>2940</v>
      </c>
      <c r="CV16" s="3">
        <f>IF($C16&gt;Rates!$E$4,Rates!$E$4-Rates!$D$4,IF(($C16-Rates!$D$4)&gt;0,($C16-Rates!$D$4),0))</f>
        <v>0</v>
      </c>
      <c r="CW16" s="3">
        <f>$H16*Rates!$D$6</f>
        <v>0</v>
      </c>
      <c r="CX16" s="3">
        <f>IF(AND($H16&gt;0,$C$41/$C$42&gt;1.1),$I16*0.98,$I16)</f>
        <v>0</v>
      </c>
      <c r="CY16" s="3">
        <f>IF($C16&gt;Rates!$E$4,$C16-Rates!$E$4,0)</f>
        <v>0</v>
      </c>
      <c r="CZ16" s="3">
        <f>$K16*Rates!$E$6</f>
        <v>0</v>
      </c>
      <c r="DA16" s="3">
        <f>IF(AND($K16&gt;0,$C$41/$C$42&gt;1.1),$L16*0.98,$L16)</f>
        <v>0</v>
      </c>
      <c r="DB16" s="6">
        <f>IF($O$7,($G16+$J16+$M16)*1.05,$G16+$J16+$M16)</f>
        <v>3087</v>
      </c>
      <c r="DC16" s="7"/>
      <c r="DD16" s="3">
        <f>SUM($C$9:$C16)</f>
        <v>740</v>
      </c>
      <c r="DE16" s="3">
        <f>DF16*Rates!$C$6+'Mngt Info'!DI16*Rates!$D$6+'Mngt Info'!DL16*Rates!$E$6</f>
        <v>3000</v>
      </c>
      <c r="DF16" s="3">
        <f>IF($C16&gt;Rates!$D$4,Rates!$D$4,$C16)</f>
        <v>10</v>
      </c>
      <c r="DG16" s="3">
        <f>$E16*Rates!$C$6</f>
        <v>3000</v>
      </c>
      <c r="DH16" s="3">
        <f>IF(AND($E16&gt;0,$C$41/$C$42&gt;1.1),$F16*0.98,$F16)</f>
        <v>2940</v>
      </c>
      <c r="DI16" s="3">
        <f>IF($C16&gt;Rates!$E$4,Rates!$E$4-Rates!$D$4,IF(($C16-Rates!$D$4)&gt;0,($C16-Rates!$D$4),0))</f>
        <v>0</v>
      </c>
      <c r="DJ16" s="3">
        <f>$H16*Rates!$D$6</f>
        <v>0</v>
      </c>
      <c r="DK16" s="3">
        <f>IF(AND($H16&gt;0,$C$41/$C$42&gt;1.1),$I16*0.98,$I16)</f>
        <v>0</v>
      </c>
      <c r="DL16" s="3">
        <f>IF($C16&gt;Rates!$E$4,$C16-Rates!$E$4,0)</f>
        <v>0</v>
      </c>
      <c r="DM16" s="3">
        <f>$K16*Rates!$E$6</f>
        <v>0</v>
      </c>
      <c r="DN16" s="3">
        <f>IF(AND($K16&gt;0,$C$41/$C$42&gt;1.1),$L16*0.98,$L16)</f>
        <v>0</v>
      </c>
      <c r="DO16" s="6">
        <f>IF($O$7,($G16+$J16+$M16)*1.05,$G16+$J16+$M16)</f>
        <v>3087</v>
      </c>
      <c r="DP16" s="7"/>
      <c r="DQ16" s="3">
        <f>SUM($C$9:$C16)</f>
        <v>740</v>
      </c>
      <c r="DR16" s="3">
        <f>DS16*Rates!$C$6+'Mngt Info'!DV16*Rates!$D$6+'Mngt Info'!DY16*Rates!$E$6</f>
        <v>3000</v>
      </c>
      <c r="DS16" s="3">
        <f>IF($C16&gt;Rates!$D$4,Rates!$D$4,$C16)</f>
        <v>10</v>
      </c>
      <c r="DT16" s="3">
        <f>$E16*Rates!$C$6</f>
        <v>3000</v>
      </c>
      <c r="DU16" s="3">
        <f>IF(AND($E16&gt;0,$C$41/$C$42&gt;1.1),$F16*0.98,$F16)</f>
        <v>2940</v>
      </c>
      <c r="DV16" s="3">
        <f>IF($C16&gt;Rates!$E$4,Rates!$E$4-Rates!$D$4,IF(($C16-Rates!$D$4)&gt;0,($C16-Rates!$D$4),0))</f>
        <v>0</v>
      </c>
      <c r="DW16" s="3">
        <f>$H16*Rates!$D$6</f>
        <v>0</v>
      </c>
      <c r="DX16" s="3">
        <f>IF(AND($H16&gt;0,$C$41/$C$42&gt;1.1),$I16*0.98,$I16)</f>
        <v>0</v>
      </c>
      <c r="DY16" s="3">
        <f>IF($C16&gt;Rates!$E$4,$C16-Rates!$E$4,0)</f>
        <v>0</v>
      </c>
      <c r="DZ16" s="3">
        <f>$K16*Rates!$E$6</f>
        <v>0</v>
      </c>
      <c r="EA16" s="3">
        <f>IF(AND($K16&gt;0,$C$41/$C$42&gt;1.1),$L16*0.98,$L16)</f>
        <v>0</v>
      </c>
      <c r="EB16" s="6">
        <f>IF($O$7,($G16+$J16+$M16)*1.05,$G16+$J16+$M16)</f>
        <v>3087</v>
      </c>
    </row>
    <row r="17" spans="2:132" x14ac:dyDescent="0.25">
      <c r="B17" s="18">
        <f t="shared" si="4"/>
        <v>40886</v>
      </c>
      <c r="C17" s="7"/>
      <c r="D17" s="4">
        <f t="shared" si="5"/>
        <v>740</v>
      </c>
      <c r="E17" s="32">
        <f>IF($C17&gt;Rates!$D$4,Rates!$D$4,$C17)</f>
        <v>0</v>
      </c>
      <c r="F17" s="33">
        <f>$E17*Rates!$C$6</f>
        <v>0</v>
      </c>
      <c r="G17" s="34">
        <f>IF(AND($E17&gt;0,$C$41/$C$42&gt;1.1),$F17*0.98,$F17)</f>
        <v>0</v>
      </c>
      <c r="H17" s="32">
        <f>IF($C17&gt;Rates!$E$4,Rates!$E$4-Rates!$D$4,IF(($C17-Rates!$D$4)&gt;0,($C17-Rates!$D$4),0))</f>
        <v>0</v>
      </c>
      <c r="I17" s="33">
        <f>$H17*Rates!$D$6</f>
        <v>0</v>
      </c>
      <c r="J17" s="34">
        <f>IF(AND($H17&gt;0,$C$41/$C$42&gt;1.1),$I17*0.98,$I17)</f>
        <v>0</v>
      </c>
      <c r="K17" s="32">
        <f>IF($C17&gt;Rates!$E$4,$C17-Rates!$E$4,0)</f>
        <v>0</v>
      </c>
      <c r="L17" s="33">
        <f>$K17*Rates!$E$6</f>
        <v>0</v>
      </c>
      <c r="M17" s="34">
        <f>IF(AND($K17&gt;0,$C$41/$C$42&gt;1.1),$L17*0.98,$L17)</f>
        <v>0</v>
      </c>
      <c r="N17" s="70">
        <f t="shared" si="0"/>
        <v>0</v>
      </c>
      <c r="O17" s="71">
        <f>IF($O$7,($G17+$J17+$M17)*1.05,$G17+$J17+$M17)</f>
        <v>0</v>
      </c>
      <c r="P17" s="7"/>
      <c r="Q17" s="3">
        <f>SUM($C$9:$C17)</f>
        <v>740</v>
      </c>
      <c r="R17" s="3">
        <f>IF($C17&gt;Rates!$D$4,Rates!$D$4,$C17)</f>
        <v>0</v>
      </c>
      <c r="S17" s="3">
        <f>$E17*Rates!$C$6</f>
        <v>0</v>
      </c>
      <c r="T17" s="3">
        <f>IF(AND($E17&gt;0,$C$41/$C$42&gt;1.1),$F17*0.98,$F17)</f>
        <v>0</v>
      </c>
      <c r="U17" s="3">
        <f>IF($C17&gt;Rates!$E$4,Rates!$E$4-Rates!$D$4,IF(($C17-Rates!$D$4)&gt;0,($C17-Rates!$D$4),0))</f>
        <v>0</v>
      </c>
      <c r="V17" s="3">
        <f>$H17*Rates!$D$6</f>
        <v>0</v>
      </c>
      <c r="W17" s="3">
        <f>IF(AND($H17&gt;0,$C$41/$C$42&gt;1.1),$I17*0.98,$I17)</f>
        <v>0</v>
      </c>
      <c r="X17" s="3">
        <f>IF($C17&gt;Rates!$E$4,$C17-Rates!$E$4,0)</f>
        <v>0</v>
      </c>
      <c r="Y17" s="3">
        <f>$K17*Rates!$E$6</f>
        <v>0</v>
      </c>
      <c r="Z17" s="3">
        <f>IF(AND($K17&gt;0,$C$41/$C$42&gt;1.1),$L17*0.98,$L17)</f>
        <v>0</v>
      </c>
      <c r="AA17" s="3">
        <f t="shared" si="1"/>
        <v>0</v>
      </c>
      <c r="AB17" s="6">
        <f>IF($O$7,($G17+$J17+$M17)*1.05,$G17+$J17+$M17)</f>
        <v>0</v>
      </c>
      <c r="AC17" s="7"/>
      <c r="AD17" s="3">
        <f>SUM($C$9:$C17)</f>
        <v>740</v>
      </c>
      <c r="AE17" s="3">
        <f>IF($C17&gt;Rates!$D$4,Rates!$D$4,$C17)</f>
        <v>0</v>
      </c>
      <c r="AF17" s="3">
        <f>$E17*Rates!$C$6</f>
        <v>0</v>
      </c>
      <c r="AG17" s="3">
        <f>IF(AND($E17&gt;0,$C$41/$C$42&gt;1.1),$F17*0.98,$F17)</f>
        <v>0</v>
      </c>
      <c r="AH17" s="3">
        <f>IF($C17&gt;Rates!$E$4,Rates!$E$4-Rates!$D$4,IF(($C17-Rates!$D$4)&gt;0,($C17-Rates!$D$4),0))</f>
        <v>0</v>
      </c>
      <c r="AI17" s="3">
        <f>$H17*Rates!$D$6</f>
        <v>0</v>
      </c>
      <c r="AJ17" s="3">
        <f>IF(AND($H17&gt;0,$C$41/$C$42&gt;1.1),$I17*0.98,$I17)</f>
        <v>0</v>
      </c>
      <c r="AK17" s="3">
        <f>IF($C17&gt;Rates!$E$4,$C17-Rates!$E$4,0)</f>
        <v>0</v>
      </c>
      <c r="AL17" s="3">
        <f>$K17*Rates!$E$6</f>
        <v>0</v>
      </c>
      <c r="AM17" s="3">
        <f>IF(AND($K17&gt;0,$C$41/$C$42&gt;1.1),$L17*0.98,$L17)</f>
        <v>0</v>
      </c>
      <c r="AN17" s="3">
        <f t="shared" si="2"/>
        <v>0</v>
      </c>
      <c r="AO17" s="6">
        <f>IF($O$7,($G17+$J17+$M17)*1.05,$G17+$J17+$M17)</f>
        <v>0</v>
      </c>
      <c r="AP17" s="7"/>
      <c r="AQ17" s="3">
        <f>SUM($C$9:$C17)</f>
        <v>740</v>
      </c>
      <c r="AR17" s="3">
        <f>IF($C17&gt;Rates!$D$4,Rates!$D$4,$C17)</f>
        <v>0</v>
      </c>
      <c r="AS17" s="3">
        <f>$E17*Rates!$C$6</f>
        <v>0</v>
      </c>
      <c r="AT17" s="3">
        <f>IF(AND($E17&gt;0,$C$41/$C$42&gt;1.1),$F17*0.98,$F17)</f>
        <v>0</v>
      </c>
      <c r="AU17" s="3">
        <f>IF($C17&gt;Rates!$E$4,Rates!$E$4-Rates!$D$4,IF(($C17-Rates!$D$4)&gt;0,($C17-Rates!$D$4),0))</f>
        <v>0</v>
      </c>
      <c r="AV17" s="3">
        <f>$H17*Rates!$D$6</f>
        <v>0</v>
      </c>
      <c r="AW17" s="3">
        <f>IF(AND($H17&gt;0,$C$41/$C$42&gt;1.1),$I17*0.98,$I17)</f>
        <v>0</v>
      </c>
      <c r="AX17" s="3">
        <f>IF($C17&gt;Rates!$E$4,$C17-Rates!$E$4,0)</f>
        <v>0</v>
      </c>
      <c r="AY17" s="3">
        <f>$K17*Rates!$E$6</f>
        <v>0</v>
      </c>
      <c r="AZ17" s="3">
        <f>IF(AND($K17&gt;0,$C$41/$C$42&gt;1.1),$L17*0.98,$L17)</f>
        <v>0</v>
      </c>
      <c r="BA17" s="3">
        <f t="shared" si="3"/>
        <v>0</v>
      </c>
      <c r="BB17" s="6">
        <f>IF($O$7,($G17+$J17+$M17)*1.05,$G17+$J17+$M17)</f>
        <v>0</v>
      </c>
      <c r="BC17" s="7"/>
      <c r="BD17" s="3">
        <f>SUM($C$9:$C17)</f>
        <v>740</v>
      </c>
      <c r="BE17" s="3">
        <f>BF17*Rates!$C$6+'Mngt Info'!BI17*Rates!$D$6+'Mngt Info'!BL17*Rates!$E$6</f>
        <v>0</v>
      </c>
      <c r="BF17" s="3">
        <f>IF($C17&gt;Rates!$D$4,Rates!$D$4,$C17)</f>
        <v>0</v>
      </c>
      <c r="BG17" s="3">
        <f>$E17*Rates!$C$6</f>
        <v>0</v>
      </c>
      <c r="BH17" s="3">
        <f>IF(AND($E17&gt;0,$C$41/$C$42&gt;1.1),$F17*0.98,$F17)</f>
        <v>0</v>
      </c>
      <c r="BI17" s="3">
        <f>IF($C17&gt;Rates!$E$4,Rates!$E$4-Rates!$D$4,IF(($C17-Rates!$D$4)&gt;0,($C17-Rates!$D$4),0))</f>
        <v>0</v>
      </c>
      <c r="BJ17" s="3">
        <f>$H17*Rates!$D$6</f>
        <v>0</v>
      </c>
      <c r="BK17" s="3">
        <f>IF(AND($H17&gt;0,$C$41/$C$42&gt;1.1),$I17*0.98,$I17)</f>
        <v>0</v>
      </c>
      <c r="BL17" s="3">
        <f>IF($C17&gt;Rates!$E$4,$C17-Rates!$E$4,0)</f>
        <v>0</v>
      </c>
      <c r="BM17" s="3">
        <f>$K17*Rates!$E$6</f>
        <v>0</v>
      </c>
      <c r="BN17" s="3">
        <f>IF(AND($K17&gt;0,$C$41/$C$42&gt;1.1),$L17*0.98,$L17)</f>
        <v>0</v>
      </c>
      <c r="BO17" s="6">
        <f>IF($O$7,($G17+$J17+$M17)*1.05,$G17+$J17+$M17)</f>
        <v>0</v>
      </c>
      <c r="BP17" s="7"/>
      <c r="BQ17" s="3">
        <f>SUM($C$9:$C17)</f>
        <v>740</v>
      </c>
      <c r="BR17" s="3">
        <f>BS17*Rates!$C$6+'Mngt Info'!BV17*Rates!$D$6+'Mngt Info'!BY17*Rates!$E$6</f>
        <v>0</v>
      </c>
      <c r="BS17" s="3">
        <f>IF($C17&gt;Rates!$D$4,Rates!$D$4,$C17)</f>
        <v>0</v>
      </c>
      <c r="BT17" s="3">
        <f>$E17*Rates!$C$6</f>
        <v>0</v>
      </c>
      <c r="BU17" s="3">
        <f>IF(AND($E17&gt;0,$C$41/$C$42&gt;1.1),$F17*0.98,$F17)</f>
        <v>0</v>
      </c>
      <c r="BV17" s="3">
        <f>IF($C17&gt;Rates!$E$4,Rates!$E$4-Rates!$D$4,IF(($C17-Rates!$D$4)&gt;0,($C17-Rates!$D$4),0))</f>
        <v>0</v>
      </c>
      <c r="BW17" s="3">
        <f>$H17*Rates!$D$6</f>
        <v>0</v>
      </c>
      <c r="BX17" s="3">
        <f>IF(AND($H17&gt;0,$C$41/$C$42&gt;1.1),$I17*0.98,$I17)</f>
        <v>0</v>
      </c>
      <c r="BY17" s="3">
        <f>IF($C17&gt;Rates!$E$4,$C17-Rates!$E$4,0)</f>
        <v>0</v>
      </c>
      <c r="BZ17" s="3">
        <f>$K17*Rates!$E$6</f>
        <v>0</v>
      </c>
      <c r="CA17" s="3">
        <f>IF(AND($K17&gt;0,$C$41/$C$42&gt;1.1),$L17*0.98,$L17)</f>
        <v>0</v>
      </c>
      <c r="CB17" s="6">
        <f>IF($O$7,($G17+$J17+$M17)*1.05,$G17+$J17+$M17)</f>
        <v>0</v>
      </c>
      <c r="CC17" s="7"/>
      <c r="CD17" s="3">
        <f>SUM($C$9:$C17)</f>
        <v>740</v>
      </c>
      <c r="CE17" s="3">
        <f>CF17*Rates!$C$6+'Mngt Info'!CI17*Rates!$D$6+'Mngt Info'!CL17*Rates!$E$6</f>
        <v>0</v>
      </c>
      <c r="CF17" s="3">
        <f>IF($C17&gt;Rates!$D$4,Rates!$D$4,$C17)</f>
        <v>0</v>
      </c>
      <c r="CG17" s="3">
        <f>$E17*Rates!$C$6</f>
        <v>0</v>
      </c>
      <c r="CH17" s="3">
        <f>IF(AND($E17&gt;0,$C$41/$C$42&gt;1.1),$F17*0.98,$F17)</f>
        <v>0</v>
      </c>
      <c r="CI17" s="3">
        <f>IF($C17&gt;Rates!$E$4,Rates!$E$4-Rates!$D$4,IF(($C17-Rates!$D$4)&gt;0,($C17-Rates!$D$4),0))</f>
        <v>0</v>
      </c>
      <c r="CJ17" s="3">
        <f>$H17*Rates!$D$6</f>
        <v>0</v>
      </c>
      <c r="CK17" s="3">
        <f>IF(AND($H17&gt;0,$C$41/$C$42&gt;1.1),$I17*0.98,$I17)</f>
        <v>0</v>
      </c>
      <c r="CL17" s="3">
        <f>IF($C17&gt;Rates!$E$4,$C17-Rates!$E$4,0)</f>
        <v>0</v>
      </c>
      <c r="CM17" s="3">
        <f>$K17*Rates!$E$6</f>
        <v>0</v>
      </c>
      <c r="CN17" s="3">
        <f>IF(AND($K17&gt;0,$C$41/$C$42&gt;1.1),$L17*0.98,$L17)</f>
        <v>0</v>
      </c>
      <c r="CO17" s="3">
        <f>IF($O$7,($G17+$J17+$M17)*1.05,$G17+$J17+$M17)</f>
        <v>0</v>
      </c>
      <c r="CP17" s="7"/>
      <c r="CQ17" s="3">
        <f>SUM($C$9:$C17)</f>
        <v>740</v>
      </c>
      <c r="CR17" s="3">
        <f>CS17*Rates!$C$6+'Mngt Info'!CV17*Rates!$D$6+'Mngt Info'!CY17*Rates!$E$6</f>
        <v>0</v>
      </c>
      <c r="CS17" s="3">
        <f>IF($C17&gt;Rates!$D$4,Rates!$D$4,$C17)</f>
        <v>0</v>
      </c>
      <c r="CT17" s="3">
        <f>$E17*Rates!$C$6</f>
        <v>0</v>
      </c>
      <c r="CU17" s="3">
        <f>IF(AND($E17&gt;0,$C$41/$C$42&gt;1.1),$F17*0.98,$F17)</f>
        <v>0</v>
      </c>
      <c r="CV17" s="3">
        <f>IF($C17&gt;Rates!$E$4,Rates!$E$4-Rates!$D$4,IF(($C17-Rates!$D$4)&gt;0,($C17-Rates!$D$4),0))</f>
        <v>0</v>
      </c>
      <c r="CW17" s="3">
        <f>$H17*Rates!$D$6</f>
        <v>0</v>
      </c>
      <c r="CX17" s="3">
        <f>IF(AND($H17&gt;0,$C$41/$C$42&gt;1.1),$I17*0.98,$I17)</f>
        <v>0</v>
      </c>
      <c r="CY17" s="3">
        <f>IF($C17&gt;Rates!$E$4,$C17-Rates!$E$4,0)</f>
        <v>0</v>
      </c>
      <c r="CZ17" s="3">
        <f>$K17*Rates!$E$6</f>
        <v>0</v>
      </c>
      <c r="DA17" s="3">
        <f>IF(AND($K17&gt;0,$C$41/$C$42&gt;1.1),$L17*0.98,$L17)</f>
        <v>0</v>
      </c>
      <c r="DB17" s="6">
        <f>IF($O$7,($G17+$J17+$M17)*1.05,$G17+$J17+$M17)</f>
        <v>0</v>
      </c>
      <c r="DC17" s="7"/>
      <c r="DD17" s="3">
        <f>SUM($C$9:$C17)</f>
        <v>740</v>
      </c>
      <c r="DE17" s="3">
        <f>DF17*Rates!$C$6+'Mngt Info'!DI17*Rates!$D$6+'Mngt Info'!DL17*Rates!$E$6</f>
        <v>0</v>
      </c>
      <c r="DF17" s="3">
        <f>IF($C17&gt;Rates!$D$4,Rates!$D$4,$C17)</f>
        <v>0</v>
      </c>
      <c r="DG17" s="3">
        <f>$E17*Rates!$C$6</f>
        <v>0</v>
      </c>
      <c r="DH17" s="3">
        <f>IF(AND($E17&gt;0,$C$41/$C$42&gt;1.1),$F17*0.98,$F17)</f>
        <v>0</v>
      </c>
      <c r="DI17" s="3">
        <f>IF($C17&gt;Rates!$E$4,Rates!$E$4-Rates!$D$4,IF(($C17-Rates!$D$4)&gt;0,($C17-Rates!$D$4),0))</f>
        <v>0</v>
      </c>
      <c r="DJ17" s="3">
        <f>$H17*Rates!$D$6</f>
        <v>0</v>
      </c>
      <c r="DK17" s="3">
        <f>IF(AND($H17&gt;0,$C$41/$C$42&gt;1.1),$I17*0.98,$I17)</f>
        <v>0</v>
      </c>
      <c r="DL17" s="3">
        <f>IF($C17&gt;Rates!$E$4,$C17-Rates!$E$4,0)</f>
        <v>0</v>
      </c>
      <c r="DM17" s="3">
        <f>$K17*Rates!$E$6</f>
        <v>0</v>
      </c>
      <c r="DN17" s="3">
        <f>IF(AND($K17&gt;0,$C$41/$C$42&gt;1.1),$L17*0.98,$L17)</f>
        <v>0</v>
      </c>
      <c r="DO17" s="6">
        <f>IF($O$7,($G17+$J17+$M17)*1.05,$G17+$J17+$M17)</f>
        <v>0</v>
      </c>
      <c r="DP17" s="7"/>
      <c r="DQ17" s="3">
        <f>SUM($C$9:$C17)</f>
        <v>740</v>
      </c>
      <c r="DR17" s="3">
        <f>DS17*Rates!$C$6+'Mngt Info'!DV17*Rates!$D$6+'Mngt Info'!DY17*Rates!$E$6</f>
        <v>0</v>
      </c>
      <c r="DS17" s="3">
        <f>IF($C17&gt;Rates!$D$4,Rates!$D$4,$C17)</f>
        <v>0</v>
      </c>
      <c r="DT17" s="3">
        <f>$E17*Rates!$C$6</f>
        <v>0</v>
      </c>
      <c r="DU17" s="3">
        <f>IF(AND($E17&gt;0,$C$41/$C$42&gt;1.1),$F17*0.98,$F17)</f>
        <v>0</v>
      </c>
      <c r="DV17" s="3">
        <f>IF($C17&gt;Rates!$E$4,Rates!$E$4-Rates!$D$4,IF(($C17-Rates!$D$4)&gt;0,($C17-Rates!$D$4),0))</f>
        <v>0</v>
      </c>
      <c r="DW17" s="3">
        <f>$H17*Rates!$D$6</f>
        <v>0</v>
      </c>
      <c r="DX17" s="3">
        <f>IF(AND($H17&gt;0,$C$41/$C$42&gt;1.1),$I17*0.98,$I17)</f>
        <v>0</v>
      </c>
      <c r="DY17" s="3">
        <f>IF($C17&gt;Rates!$E$4,$C17-Rates!$E$4,0)</f>
        <v>0</v>
      </c>
      <c r="DZ17" s="3">
        <f>$K17*Rates!$E$6</f>
        <v>0</v>
      </c>
      <c r="EA17" s="3">
        <f>IF(AND($K17&gt;0,$C$41/$C$42&gt;1.1),$L17*0.98,$L17)</f>
        <v>0</v>
      </c>
      <c r="EB17" s="6">
        <f>IF($O$7,($G17+$J17+$M17)*1.05,$G17+$J17+$M17)</f>
        <v>0</v>
      </c>
    </row>
    <row r="18" spans="2:132" x14ac:dyDescent="0.25">
      <c r="B18" s="18">
        <f t="shared" si="4"/>
        <v>40887</v>
      </c>
      <c r="C18" s="7"/>
      <c r="D18" s="4">
        <f t="shared" si="5"/>
        <v>740</v>
      </c>
      <c r="E18" s="32">
        <f>IF($C18&gt;Rates!$D$4,Rates!$D$4,$C18)</f>
        <v>0</v>
      </c>
      <c r="F18" s="33">
        <f>$E18*Rates!$C$6</f>
        <v>0</v>
      </c>
      <c r="G18" s="34">
        <f>IF(AND($E18&gt;0,$C$41/$C$42&gt;1.1),$F18*0.98,$F18)</f>
        <v>0</v>
      </c>
      <c r="H18" s="32">
        <f>IF($C18&gt;Rates!$E$4,Rates!$E$4-Rates!$D$4,IF(($C18-Rates!$D$4)&gt;0,($C18-Rates!$D$4),0))</f>
        <v>0</v>
      </c>
      <c r="I18" s="33">
        <f>$H18*Rates!$D$6</f>
        <v>0</v>
      </c>
      <c r="J18" s="34">
        <f>IF(AND($H18&gt;0,$C$41/$C$42&gt;1.1),$I18*0.98,$I18)</f>
        <v>0</v>
      </c>
      <c r="K18" s="32">
        <f>IF($C18&gt;Rates!$E$4,$C18-Rates!$E$4,0)</f>
        <v>0</v>
      </c>
      <c r="L18" s="33">
        <f>$K18*Rates!$E$6</f>
        <v>0</v>
      </c>
      <c r="M18" s="34">
        <f>IF(AND($K18&gt;0,$C$41/$C$42&gt;1.1),$L18*0.98,$L18)</f>
        <v>0</v>
      </c>
      <c r="N18" s="70">
        <f t="shared" si="0"/>
        <v>0</v>
      </c>
      <c r="O18" s="71">
        <f>IF($O$7,($G18+$J18+$M18)*1.05,$G18+$J18+$M18)</f>
        <v>0</v>
      </c>
      <c r="P18" s="7"/>
      <c r="Q18" s="3">
        <f>SUM($C$9:$C18)</f>
        <v>740</v>
      </c>
      <c r="R18" s="3">
        <f>IF($C18&gt;Rates!$D$4,Rates!$D$4,$C18)</f>
        <v>0</v>
      </c>
      <c r="S18" s="3">
        <f>$E18*Rates!$C$6</f>
        <v>0</v>
      </c>
      <c r="T18" s="3">
        <f>IF(AND($E18&gt;0,$C$41/$C$42&gt;1.1),$F18*0.98,$F18)</f>
        <v>0</v>
      </c>
      <c r="U18" s="3">
        <f>IF($C18&gt;Rates!$E$4,Rates!$E$4-Rates!$D$4,IF(($C18-Rates!$D$4)&gt;0,($C18-Rates!$D$4),0))</f>
        <v>0</v>
      </c>
      <c r="V18" s="3">
        <f>$H18*Rates!$D$6</f>
        <v>0</v>
      </c>
      <c r="W18" s="3">
        <f>IF(AND($H18&gt;0,$C$41/$C$42&gt;1.1),$I18*0.98,$I18)</f>
        <v>0</v>
      </c>
      <c r="X18" s="3">
        <f>IF($C18&gt;Rates!$E$4,$C18-Rates!$E$4,0)</f>
        <v>0</v>
      </c>
      <c r="Y18" s="3">
        <f>$K18*Rates!$E$6</f>
        <v>0</v>
      </c>
      <c r="Z18" s="3">
        <f>IF(AND($K18&gt;0,$C$41/$C$42&gt;1.1),$L18*0.98,$L18)</f>
        <v>0</v>
      </c>
      <c r="AA18" s="3">
        <f t="shared" si="1"/>
        <v>0</v>
      </c>
      <c r="AB18" s="6">
        <f>IF($O$7,($G18+$J18+$M18)*1.05,$G18+$J18+$M18)</f>
        <v>0</v>
      </c>
      <c r="AC18" s="7"/>
      <c r="AD18" s="3">
        <f>SUM($C$9:$C18)</f>
        <v>740</v>
      </c>
      <c r="AE18" s="3">
        <f>IF($C18&gt;Rates!$D$4,Rates!$D$4,$C18)</f>
        <v>0</v>
      </c>
      <c r="AF18" s="3">
        <f>$E18*Rates!$C$6</f>
        <v>0</v>
      </c>
      <c r="AG18" s="3">
        <f>IF(AND($E18&gt;0,$C$41/$C$42&gt;1.1),$F18*0.98,$F18)</f>
        <v>0</v>
      </c>
      <c r="AH18" s="3">
        <f>IF($C18&gt;Rates!$E$4,Rates!$E$4-Rates!$D$4,IF(($C18-Rates!$D$4)&gt;0,($C18-Rates!$D$4),0))</f>
        <v>0</v>
      </c>
      <c r="AI18" s="3">
        <f>$H18*Rates!$D$6</f>
        <v>0</v>
      </c>
      <c r="AJ18" s="3">
        <f>IF(AND($H18&gt;0,$C$41/$C$42&gt;1.1),$I18*0.98,$I18)</f>
        <v>0</v>
      </c>
      <c r="AK18" s="3">
        <f>IF($C18&gt;Rates!$E$4,$C18-Rates!$E$4,0)</f>
        <v>0</v>
      </c>
      <c r="AL18" s="3">
        <f>$K18*Rates!$E$6</f>
        <v>0</v>
      </c>
      <c r="AM18" s="3">
        <f>IF(AND($K18&gt;0,$C$41/$C$42&gt;1.1),$L18*0.98,$L18)</f>
        <v>0</v>
      </c>
      <c r="AN18" s="3">
        <f t="shared" si="2"/>
        <v>0</v>
      </c>
      <c r="AO18" s="6">
        <f>IF($O$7,($G18+$J18+$M18)*1.05,$G18+$J18+$M18)</f>
        <v>0</v>
      </c>
      <c r="AP18" s="7"/>
      <c r="AQ18" s="3">
        <f>SUM($C$9:$C18)</f>
        <v>740</v>
      </c>
      <c r="AR18" s="3">
        <f>IF($C18&gt;Rates!$D$4,Rates!$D$4,$C18)</f>
        <v>0</v>
      </c>
      <c r="AS18" s="3">
        <f>$E18*Rates!$C$6</f>
        <v>0</v>
      </c>
      <c r="AT18" s="3">
        <f>IF(AND($E18&gt;0,$C$41/$C$42&gt;1.1),$F18*0.98,$F18)</f>
        <v>0</v>
      </c>
      <c r="AU18" s="3">
        <f>IF($C18&gt;Rates!$E$4,Rates!$E$4-Rates!$D$4,IF(($C18-Rates!$D$4)&gt;0,($C18-Rates!$D$4),0))</f>
        <v>0</v>
      </c>
      <c r="AV18" s="3">
        <f>$H18*Rates!$D$6</f>
        <v>0</v>
      </c>
      <c r="AW18" s="3">
        <f>IF(AND($H18&gt;0,$C$41/$C$42&gt;1.1),$I18*0.98,$I18)</f>
        <v>0</v>
      </c>
      <c r="AX18" s="3">
        <f>IF($C18&gt;Rates!$E$4,$C18-Rates!$E$4,0)</f>
        <v>0</v>
      </c>
      <c r="AY18" s="3">
        <f>$K18*Rates!$E$6</f>
        <v>0</v>
      </c>
      <c r="AZ18" s="3">
        <f>IF(AND($K18&gt;0,$C$41/$C$42&gt;1.1),$L18*0.98,$L18)</f>
        <v>0</v>
      </c>
      <c r="BA18" s="3">
        <f t="shared" si="3"/>
        <v>0</v>
      </c>
      <c r="BB18" s="6">
        <f>IF($O$7,($G18+$J18+$M18)*1.05,$G18+$J18+$M18)</f>
        <v>0</v>
      </c>
      <c r="BC18" s="7"/>
      <c r="BD18" s="3">
        <f>SUM($C$9:$C18)</f>
        <v>740</v>
      </c>
      <c r="BE18" s="3">
        <f>BF18*Rates!$C$6+'Mngt Info'!BI18*Rates!$D$6+'Mngt Info'!BL18*Rates!$E$6</f>
        <v>0</v>
      </c>
      <c r="BF18" s="3">
        <f>IF($C18&gt;Rates!$D$4,Rates!$D$4,$C18)</f>
        <v>0</v>
      </c>
      <c r="BG18" s="3">
        <f>$E18*Rates!$C$6</f>
        <v>0</v>
      </c>
      <c r="BH18" s="3">
        <f>IF(AND($E18&gt;0,$C$41/$C$42&gt;1.1),$F18*0.98,$F18)</f>
        <v>0</v>
      </c>
      <c r="BI18" s="3">
        <f>IF($C18&gt;Rates!$E$4,Rates!$E$4-Rates!$D$4,IF(($C18-Rates!$D$4)&gt;0,($C18-Rates!$D$4),0))</f>
        <v>0</v>
      </c>
      <c r="BJ18" s="3">
        <f>$H18*Rates!$D$6</f>
        <v>0</v>
      </c>
      <c r="BK18" s="3">
        <f>IF(AND($H18&gt;0,$C$41/$C$42&gt;1.1),$I18*0.98,$I18)</f>
        <v>0</v>
      </c>
      <c r="BL18" s="3">
        <f>IF($C18&gt;Rates!$E$4,$C18-Rates!$E$4,0)</f>
        <v>0</v>
      </c>
      <c r="BM18" s="3">
        <f>$K18*Rates!$E$6</f>
        <v>0</v>
      </c>
      <c r="BN18" s="3">
        <f>IF(AND($K18&gt;0,$C$41/$C$42&gt;1.1),$L18*0.98,$L18)</f>
        <v>0</v>
      </c>
      <c r="BO18" s="6">
        <f>IF($O$7,($G18+$J18+$M18)*1.05,$G18+$J18+$M18)</f>
        <v>0</v>
      </c>
      <c r="BP18" s="7"/>
      <c r="BQ18" s="3">
        <f>SUM($C$9:$C18)</f>
        <v>740</v>
      </c>
      <c r="BR18" s="3">
        <f>BS18*Rates!$C$6+'Mngt Info'!BV18*Rates!$D$6+'Mngt Info'!BY18*Rates!$E$6</f>
        <v>0</v>
      </c>
      <c r="BS18" s="3">
        <f>IF($C18&gt;Rates!$D$4,Rates!$D$4,$C18)</f>
        <v>0</v>
      </c>
      <c r="BT18" s="3">
        <f>$E18*Rates!$C$6</f>
        <v>0</v>
      </c>
      <c r="BU18" s="3">
        <f>IF(AND($E18&gt;0,$C$41/$C$42&gt;1.1),$F18*0.98,$F18)</f>
        <v>0</v>
      </c>
      <c r="BV18" s="3">
        <f>IF($C18&gt;Rates!$E$4,Rates!$E$4-Rates!$D$4,IF(($C18-Rates!$D$4)&gt;0,($C18-Rates!$D$4),0))</f>
        <v>0</v>
      </c>
      <c r="BW18" s="3">
        <f>$H18*Rates!$D$6</f>
        <v>0</v>
      </c>
      <c r="BX18" s="3">
        <f>IF(AND($H18&gt;0,$C$41/$C$42&gt;1.1),$I18*0.98,$I18)</f>
        <v>0</v>
      </c>
      <c r="BY18" s="3">
        <f>IF($C18&gt;Rates!$E$4,$C18-Rates!$E$4,0)</f>
        <v>0</v>
      </c>
      <c r="BZ18" s="3">
        <f>$K18*Rates!$E$6</f>
        <v>0</v>
      </c>
      <c r="CA18" s="3">
        <f>IF(AND($K18&gt;0,$C$41/$C$42&gt;1.1),$L18*0.98,$L18)</f>
        <v>0</v>
      </c>
      <c r="CB18" s="6">
        <f>IF($O$7,($G18+$J18+$M18)*1.05,$G18+$J18+$M18)</f>
        <v>0</v>
      </c>
      <c r="CC18" s="7"/>
      <c r="CD18" s="3">
        <f>SUM($C$9:$C18)</f>
        <v>740</v>
      </c>
      <c r="CE18" s="3">
        <f>CF18*Rates!$C$6+'Mngt Info'!CI18*Rates!$D$6+'Mngt Info'!CL18*Rates!$E$6</f>
        <v>0</v>
      </c>
      <c r="CF18" s="3">
        <f>IF($C18&gt;Rates!$D$4,Rates!$D$4,$C18)</f>
        <v>0</v>
      </c>
      <c r="CG18" s="3">
        <f>$E18*Rates!$C$6</f>
        <v>0</v>
      </c>
      <c r="CH18" s="3">
        <f>IF(AND($E18&gt;0,$C$41/$C$42&gt;1.1),$F18*0.98,$F18)</f>
        <v>0</v>
      </c>
      <c r="CI18" s="3">
        <f>IF($C18&gt;Rates!$E$4,Rates!$E$4-Rates!$D$4,IF(($C18-Rates!$D$4)&gt;0,($C18-Rates!$D$4),0))</f>
        <v>0</v>
      </c>
      <c r="CJ18" s="3">
        <f>$H18*Rates!$D$6</f>
        <v>0</v>
      </c>
      <c r="CK18" s="3">
        <f>IF(AND($H18&gt;0,$C$41/$C$42&gt;1.1),$I18*0.98,$I18)</f>
        <v>0</v>
      </c>
      <c r="CL18" s="3">
        <f>IF($C18&gt;Rates!$E$4,$C18-Rates!$E$4,0)</f>
        <v>0</v>
      </c>
      <c r="CM18" s="3">
        <f>$K18*Rates!$E$6</f>
        <v>0</v>
      </c>
      <c r="CN18" s="3">
        <f>IF(AND($K18&gt;0,$C$41/$C$42&gt;1.1),$L18*0.98,$L18)</f>
        <v>0</v>
      </c>
      <c r="CO18" s="3">
        <f>IF($O$7,($G18+$J18+$M18)*1.05,$G18+$J18+$M18)</f>
        <v>0</v>
      </c>
      <c r="CP18" s="7"/>
      <c r="CQ18" s="3">
        <f>SUM($C$9:$C18)</f>
        <v>740</v>
      </c>
      <c r="CR18" s="3">
        <f>CS18*Rates!$C$6+'Mngt Info'!CV18*Rates!$D$6+'Mngt Info'!CY18*Rates!$E$6</f>
        <v>0</v>
      </c>
      <c r="CS18" s="3">
        <f>IF($C18&gt;Rates!$D$4,Rates!$D$4,$C18)</f>
        <v>0</v>
      </c>
      <c r="CT18" s="3">
        <f>$E18*Rates!$C$6</f>
        <v>0</v>
      </c>
      <c r="CU18" s="3">
        <f>IF(AND($E18&gt;0,$C$41/$C$42&gt;1.1),$F18*0.98,$F18)</f>
        <v>0</v>
      </c>
      <c r="CV18" s="3">
        <f>IF($C18&gt;Rates!$E$4,Rates!$E$4-Rates!$D$4,IF(($C18-Rates!$D$4)&gt;0,($C18-Rates!$D$4),0))</f>
        <v>0</v>
      </c>
      <c r="CW18" s="3">
        <f>$H18*Rates!$D$6</f>
        <v>0</v>
      </c>
      <c r="CX18" s="3">
        <f>IF(AND($H18&gt;0,$C$41/$C$42&gt;1.1),$I18*0.98,$I18)</f>
        <v>0</v>
      </c>
      <c r="CY18" s="3">
        <f>IF($C18&gt;Rates!$E$4,$C18-Rates!$E$4,0)</f>
        <v>0</v>
      </c>
      <c r="CZ18" s="3">
        <f>$K18*Rates!$E$6</f>
        <v>0</v>
      </c>
      <c r="DA18" s="3">
        <f>IF(AND($K18&gt;0,$C$41/$C$42&gt;1.1),$L18*0.98,$L18)</f>
        <v>0</v>
      </c>
      <c r="DB18" s="6">
        <f>IF($O$7,($G18+$J18+$M18)*1.05,$G18+$J18+$M18)</f>
        <v>0</v>
      </c>
      <c r="DC18" s="7"/>
      <c r="DD18" s="3">
        <f>SUM($C$9:$C18)</f>
        <v>740</v>
      </c>
      <c r="DE18" s="3">
        <f>DF18*Rates!$C$6+'Mngt Info'!DI18*Rates!$D$6+'Mngt Info'!DL18*Rates!$E$6</f>
        <v>0</v>
      </c>
      <c r="DF18" s="3">
        <f>IF($C18&gt;Rates!$D$4,Rates!$D$4,$C18)</f>
        <v>0</v>
      </c>
      <c r="DG18" s="3">
        <f>$E18*Rates!$C$6</f>
        <v>0</v>
      </c>
      <c r="DH18" s="3">
        <f>IF(AND($E18&gt;0,$C$41/$C$42&gt;1.1),$F18*0.98,$F18)</f>
        <v>0</v>
      </c>
      <c r="DI18" s="3">
        <f>IF($C18&gt;Rates!$E$4,Rates!$E$4-Rates!$D$4,IF(($C18-Rates!$D$4)&gt;0,($C18-Rates!$D$4),0))</f>
        <v>0</v>
      </c>
      <c r="DJ18" s="3">
        <f>$H18*Rates!$D$6</f>
        <v>0</v>
      </c>
      <c r="DK18" s="3">
        <f>IF(AND($H18&gt;0,$C$41/$C$42&gt;1.1),$I18*0.98,$I18)</f>
        <v>0</v>
      </c>
      <c r="DL18" s="3">
        <f>IF($C18&gt;Rates!$E$4,$C18-Rates!$E$4,0)</f>
        <v>0</v>
      </c>
      <c r="DM18" s="3">
        <f>$K18*Rates!$E$6</f>
        <v>0</v>
      </c>
      <c r="DN18" s="3">
        <f>IF(AND($K18&gt;0,$C$41/$C$42&gt;1.1),$L18*0.98,$L18)</f>
        <v>0</v>
      </c>
      <c r="DO18" s="6">
        <f>IF($O$7,($G18+$J18+$M18)*1.05,$G18+$J18+$M18)</f>
        <v>0</v>
      </c>
      <c r="DP18" s="7"/>
      <c r="DQ18" s="3">
        <f>SUM($C$9:$C18)</f>
        <v>740</v>
      </c>
      <c r="DR18" s="3">
        <f>DS18*Rates!$C$6+'Mngt Info'!DV18*Rates!$D$6+'Mngt Info'!DY18*Rates!$E$6</f>
        <v>0</v>
      </c>
      <c r="DS18" s="3">
        <f>IF($C18&gt;Rates!$D$4,Rates!$D$4,$C18)</f>
        <v>0</v>
      </c>
      <c r="DT18" s="3">
        <f>$E18*Rates!$C$6</f>
        <v>0</v>
      </c>
      <c r="DU18" s="3">
        <f>IF(AND($E18&gt;0,$C$41/$C$42&gt;1.1),$F18*0.98,$F18)</f>
        <v>0</v>
      </c>
      <c r="DV18" s="3">
        <f>IF($C18&gt;Rates!$E$4,Rates!$E$4-Rates!$D$4,IF(($C18-Rates!$D$4)&gt;0,($C18-Rates!$D$4),0))</f>
        <v>0</v>
      </c>
      <c r="DW18" s="3">
        <f>$H18*Rates!$D$6</f>
        <v>0</v>
      </c>
      <c r="DX18" s="3">
        <f>IF(AND($H18&gt;0,$C$41/$C$42&gt;1.1),$I18*0.98,$I18)</f>
        <v>0</v>
      </c>
      <c r="DY18" s="3">
        <f>IF($C18&gt;Rates!$E$4,$C18-Rates!$E$4,0)</f>
        <v>0</v>
      </c>
      <c r="DZ18" s="3">
        <f>$K18*Rates!$E$6</f>
        <v>0</v>
      </c>
      <c r="EA18" s="3">
        <f>IF(AND($K18&gt;0,$C$41/$C$42&gt;1.1),$L18*0.98,$L18)</f>
        <v>0</v>
      </c>
      <c r="EB18" s="6">
        <f>IF($O$7,($G18+$J18+$M18)*1.05,$G18+$J18+$M18)</f>
        <v>0</v>
      </c>
    </row>
    <row r="19" spans="2:132" x14ac:dyDescent="0.25">
      <c r="B19" s="18">
        <f t="shared" si="4"/>
        <v>40888</v>
      </c>
      <c r="C19" s="7"/>
      <c r="D19" s="4">
        <f t="shared" si="5"/>
        <v>740</v>
      </c>
      <c r="E19" s="32">
        <f>IF($C19&gt;Rates!$D$4,Rates!$D$4,$C19)</f>
        <v>0</v>
      </c>
      <c r="F19" s="33">
        <f>$E19*Rates!$C$6</f>
        <v>0</v>
      </c>
      <c r="G19" s="34">
        <f>IF(AND($E19&gt;0,$C$41/$C$42&gt;1.1),$F19*0.98,$F19)</f>
        <v>0</v>
      </c>
      <c r="H19" s="32">
        <f>IF($C19&gt;Rates!$E$4,Rates!$E$4-Rates!$D$4,IF(($C19-Rates!$D$4)&gt;0,($C19-Rates!$D$4),0))</f>
        <v>0</v>
      </c>
      <c r="I19" s="33">
        <f>$H19*Rates!$D$6</f>
        <v>0</v>
      </c>
      <c r="J19" s="34">
        <f>IF(AND($H19&gt;0,$C$41/$C$42&gt;1.1),$I19*0.98,$I19)</f>
        <v>0</v>
      </c>
      <c r="K19" s="32">
        <f>IF($C19&gt;Rates!$E$4,$C19-Rates!$E$4,0)</f>
        <v>0</v>
      </c>
      <c r="L19" s="33">
        <f>$K19*Rates!$E$6</f>
        <v>0</v>
      </c>
      <c r="M19" s="34">
        <f>IF(AND($K19&gt;0,$C$41/$C$42&gt;1.1),$L19*0.98,$L19)</f>
        <v>0</v>
      </c>
      <c r="N19" s="70">
        <f t="shared" si="0"/>
        <v>0</v>
      </c>
      <c r="O19" s="71">
        <f>IF($O$7,($G19+$J19+$M19)*1.05,$G19+$J19+$M19)</f>
        <v>0</v>
      </c>
      <c r="P19" s="7"/>
      <c r="Q19" s="3">
        <f>SUM($C$9:$C19)</f>
        <v>740</v>
      </c>
      <c r="R19" s="3">
        <f>IF($C19&gt;Rates!$D$4,Rates!$D$4,$C19)</f>
        <v>0</v>
      </c>
      <c r="S19" s="3">
        <f>$E19*Rates!$C$6</f>
        <v>0</v>
      </c>
      <c r="T19" s="3">
        <f>IF(AND($E19&gt;0,$C$41/$C$42&gt;1.1),$F19*0.98,$F19)</f>
        <v>0</v>
      </c>
      <c r="U19" s="3">
        <f>IF($C19&gt;Rates!$E$4,Rates!$E$4-Rates!$D$4,IF(($C19-Rates!$D$4)&gt;0,($C19-Rates!$D$4),0))</f>
        <v>0</v>
      </c>
      <c r="V19" s="3">
        <f>$H19*Rates!$D$6</f>
        <v>0</v>
      </c>
      <c r="W19" s="3">
        <f>IF(AND($H19&gt;0,$C$41/$C$42&gt;1.1),$I19*0.98,$I19)</f>
        <v>0</v>
      </c>
      <c r="X19" s="3">
        <f>IF($C19&gt;Rates!$E$4,$C19-Rates!$E$4,0)</f>
        <v>0</v>
      </c>
      <c r="Y19" s="3">
        <f>$K19*Rates!$E$6</f>
        <v>0</v>
      </c>
      <c r="Z19" s="3">
        <f>IF(AND($K19&gt;0,$C$41/$C$42&gt;1.1),$L19*0.98,$L19)</f>
        <v>0</v>
      </c>
      <c r="AA19" s="3">
        <f t="shared" si="1"/>
        <v>0</v>
      </c>
      <c r="AB19" s="6">
        <f>IF($O$7,($G19+$J19+$M19)*1.05,$G19+$J19+$M19)</f>
        <v>0</v>
      </c>
      <c r="AC19" s="7"/>
      <c r="AD19" s="3">
        <f>SUM($C$9:$C19)</f>
        <v>740</v>
      </c>
      <c r="AE19" s="3">
        <f>IF($C19&gt;Rates!$D$4,Rates!$D$4,$C19)</f>
        <v>0</v>
      </c>
      <c r="AF19" s="3">
        <f>$E19*Rates!$C$6</f>
        <v>0</v>
      </c>
      <c r="AG19" s="3">
        <f>IF(AND($E19&gt;0,$C$41/$C$42&gt;1.1),$F19*0.98,$F19)</f>
        <v>0</v>
      </c>
      <c r="AH19" s="3">
        <f>IF($C19&gt;Rates!$E$4,Rates!$E$4-Rates!$D$4,IF(($C19-Rates!$D$4)&gt;0,($C19-Rates!$D$4),0))</f>
        <v>0</v>
      </c>
      <c r="AI19" s="3">
        <f>$H19*Rates!$D$6</f>
        <v>0</v>
      </c>
      <c r="AJ19" s="3">
        <f>IF(AND($H19&gt;0,$C$41/$C$42&gt;1.1),$I19*0.98,$I19)</f>
        <v>0</v>
      </c>
      <c r="AK19" s="3">
        <f>IF($C19&gt;Rates!$E$4,$C19-Rates!$E$4,0)</f>
        <v>0</v>
      </c>
      <c r="AL19" s="3">
        <f>$K19*Rates!$E$6</f>
        <v>0</v>
      </c>
      <c r="AM19" s="3">
        <f>IF(AND($K19&gt;0,$C$41/$C$42&gt;1.1),$L19*0.98,$L19)</f>
        <v>0</v>
      </c>
      <c r="AN19" s="3">
        <f t="shared" si="2"/>
        <v>0</v>
      </c>
      <c r="AO19" s="6">
        <f>IF($O$7,($G19+$J19+$M19)*1.05,$G19+$J19+$M19)</f>
        <v>0</v>
      </c>
      <c r="AP19" s="7"/>
      <c r="AQ19" s="3">
        <f>SUM($C$9:$C19)</f>
        <v>740</v>
      </c>
      <c r="AR19" s="3">
        <f>IF($C19&gt;Rates!$D$4,Rates!$D$4,$C19)</f>
        <v>0</v>
      </c>
      <c r="AS19" s="3">
        <f>$E19*Rates!$C$6</f>
        <v>0</v>
      </c>
      <c r="AT19" s="3">
        <f>IF(AND($E19&gt;0,$C$41/$C$42&gt;1.1),$F19*0.98,$F19)</f>
        <v>0</v>
      </c>
      <c r="AU19" s="3">
        <f>IF($C19&gt;Rates!$E$4,Rates!$E$4-Rates!$D$4,IF(($C19-Rates!$D$4)&gt;0,($C19-Rates!$D$4),0))</f>
        <v>0</v>
      </c>
      <c r="AV19" s="3">
        <f>$H19*Rates!$D$6</f>
        <v>0</v>
      </c>
      <c r="AW19" s="3">
        <f>IF(AND($H19&gt;0,$C$41/$C$42&gt;1.1),$I19*0.98,$I19)</f>
        <v>0</v>
      </c>
      <c r="AX19" s="3">
        <f>IF($C19&gt;Rates!$E$4,$C19-Rates!$E$4,0)</f>
        <v>0</v>
      </c>
      <c r="AY19" s="3">
        <f>$K19*Rates!$E$6</f>
        <v>0</v>
      </c>
      <c r="AZ19" s="3">
        <f>IF(AND($K19&gt;0,$C$41/$C$42&gt;1.1),$L19*0.98,$L19)</f>
        <v>0</v>
      </c>
      <c r="BA19" s="3">
        <f t="shared" si="3"/>
        <v>0</v>
      </c>
      <c r="BB19" s="6">
        <f>IF($O$7,($G19+$J19+$M19)*1.05,$G19+$J19+$M19)</f>
        <v>0</v>
      </c>
      <c r="BC19" s="7"/>
      <c r="BD19" s="3">
        <f>SUM($C$9:$C19)</f>
        <v>740</v>
      </c>
      <c r="BE19" s="3">
        <f>BF19*Rates!$C$6+'Mngt Info'!BI19*Rates!$D$6+'Mngt Info'!BL19*Rates!$E$6</f>
        <v>0</v>
      </c>
      <c r="BF19" s="3">
        <f>IF($C19&gt;Rates!$D$4,Rates!$D$4,$C19)</f>
        <v>0</v>
      </c>
      <c r="BG19" s="3">
        <f>$E19*Rates!$C$6</f>
        <v>0</v>
      </c>
      <c r="BH19" s="3">
        <f>IF(AND($E19&gt;0,$C$41/$C$42&gt;1.1),$F19*0.98,$F19)</f>
        <v>0</v>
      </c>
      <c r="BI19" s="3">
        <f>IF($C19&gt;Rates!$E$4,Rates!$E$4-Rates!$D$4,IF(($C19-Rates!$D$4)&gt;0,($C19-Rates!$D$4),0))</f>
        <v>0</v>
      </c>
      <c r="BJ19" s="3">
        <f>$H19*Rates!$D$6</f>
        <v>0</v>
      </c>
      <c r="BK19" s="3">
        <f>IF(AND($H19&gt;0,$C$41/$C$42&gt;1.1),$I19*0.98,$I19)</f>
        <v>0</v>
      </c>
      <c r="BL19" s="3">
        <f>IF($C19&gt;Rates!$E$4,$C19-Rates!$E$4,0)</f>
        <v>0</v>
      </c>
      <c r="BM19" s="3">
        <f>$K19*Rates!$E$6</f>
        <v>0</v>
      </c>
      <c r="BN19" s="3">
        <f>IF(AND($K19&gt;0,$C$41/$C$42&gt;1.1),$L19*0.98,$L19)</f>
        <v>0</v>
      </c>
      <c r="BO19" s="6">
        <f>IF($O$7,($G19+$J19+$M19)*1.05,$G19+$J19+$M19)</f>
        <v>0</v>
      </c>
      <c r="BP19" s="7"/>
      <c r="BQ19" s="3">
        <f>SUM($C$9:$C19)</f>
        <v>740</v>
      </c>
      <c r="BR19" s="3">
        <f>BS19*Rates!$C$6+'Mngt Info'!BV19*Rates!$D$6+'Mngt Info'!BY19*Rates!$E$6</f>
        <v>0</v>
      </c>
      <c r="BS19" s="3">
        <f>IF($C19&gt;Rates!$D$4,Rates!$D$4,$C19)</f>
        <v>0</v>
      </c>
      <c r="BT19" s="3">
        <f>$E19*Rates!$C$6</f>
        <v>0</v>
      </c>
      <c r="BU19" s="3">
        <f>IF(AND($E19&gt;0,$C$41/$C$42&gt;1.1),$F19*0.98,$F19)</f>
        <v>0</v>
      </c>
      <c r="BV19" s="3">
        <f>IF($C19&gt;Rates!$E$4,Rates!$E$4-Rates!$D$4,IF(($C19-Rates!$D$4)&gt;0,($C19-Rates!$D$4),0))</f>
        <v>0</v>
      </c>
      <c r="BW19" s="3">
        <f>$H19*Rates!$D$6</f>
        <v>0</v>
      </c>
      <c r="BX19" s="3">
        <f>IF(AND($H19&gt;0,$C$41/$C$42&gt;1.1),$I19*0.98,$I19)</f>
        <v>0</v>
      </c>
      <c r="BY19" s="3">
        <f>IF($C19&gt;Rates!$E$4,$C19-Rates!$E$4,0)</f>
        <v>0</v>
      </c>
      <c r="BZ19" s="3">
        <f>$K19*Rates!$E$6</f>
        <v>0</v>
      </c>
      <c r="CA19" s="3">
        <f>IF(AND($K19&gt;0,$C$41/$C$42&gt;1.1),$L19*0.98,$L19)</f>
        <v>0</v>
      </c>
      <c r="CB19" s="6">
        <f>IF($O$7,($G19+$J19+$M19)*1.05,$G19+$J19+$M19)</f>
        <v>0</v>
      </c>
      <c r="CC19" s="7"/>
      <c r="CD19" s="3">
        <f>SUM($C$9:$C19)</f>
        <v>740</v>
      </c>
      <c r="CE19" s="3">
        <f>CF19*Rates!$C$6+'Mngt Info'!CI19*Rates!$D$6+'Mngt Info'!CL19*Rates!$E$6</f>
        <v>0</v>
      </c>
      <c r="CF19" s="3">
        <f>IF($C19&gt;Rates!$D$4,Rates!$D$4,$C19)</f>
        <v>0</v>
      </c>
      <c r="CG19" s="3">
        <f>$E19*Rates!$C$6</f>
        <v>0</v>
      </c>
      <c r="CH19" s="3">
        <f>IF(AND($E19&gt;0,$C$41/$C$42&gt;1.1),$F19*0.98,$F19)</f>
        <v>0</v>
      </c>
      <c r="CI19" s="3">
        <f>IF($C19&gt;Rates!$E$4,Rates!$E$4-Rates!$D$4,IF(($C19-Rates!$D$4)&gt;0,($C19-Rates!$D$4),0))</f>
        <v>0</v>
      </c>
      <c r="CJ19" s="3">
        <f>$H19*Rates!$D$6</f>
        <v>0</v>
      </c>
      <c r="CK19" s="3">
        <f>IF(AND($H19&gt;0,$C$41/$C$42&gt;1.1),$I19*0.98,$I19)</f>
        <v>0</v>
      </c>
      <c r="CL19" s="3">
        <f>IF($C19&gt;Rates!$E$4,$C19-Rates!$E$4,0)</f>
        <v>0</v>
      </c>
      <c r="CM19" s="3">
        <f>$K19*Rates!$E$6</f>
        <v>0</v>
      </c>
      <c r="CN19" s="3">
        <f>IF(AND($K19&gt;0,$C$41/$C$42&gt;1.1),$L19*0.98,$L19)</f>
        <v>0</v>
      </c>
      <c r="CO19" s="3">
        <f>IF($O$7,($G19+$J19+$M19)*1.05,$G19+$J19+$M19)</f>
        <v>0</v>
      </c>
      <c r="CP19" s="7"/>
      <c r="CQ19" s="3">
        <f>SUM($C$9:$C19)</f>
        <v>740</v>
      </c>
      <c r="CR19" s="3">
        <f>CS19*Rates!$C$6+'Mngt Info'!CV19*Rates!$D$6+'Mngt Info'!CY19*Rates!$E$6</f>
        <v>0</v>
      </c>
      <c r="CS19" s="3">
        <f>IF($C19&gt;Rates!$D$4,Rates!$D$4,$C19)</f>
        <v>0</v>
      </c>
      <c r="CT19" s="3">
        <f>$E19*Rates!$C$6</f>
        <v>0</v>
      </c>
      <c r="CU19" s="3">
        <f>IF(AND($E19&gt;0,$C$41/$C$42&gt;1.1),$F19*0.98,$F19)</f>
        <v>0</v>
      </c>
      <c r="CV19" s="3">
        <f>IF($C19&gt;Rates!$E$4,Rates!$E$4-Rates!$D$4,IF(($C19-Rates!$D$4)&gt;0,($C19-Rates!$D$4),0))</f>
        <v>0</v>
      </c>
      <c r="CW19" s="3">
        <f>$H19*Rates!$D$6</f>
        <v>0</v>
      </c>
      <c r="CX19" s="3">
        <f>IF(AND($H19&gt;0,$C$41/$C$42&gt;1.1),$I19*0.98,$I19)</f>
        <v>0</v>
      </c>
      <c r="CY19" s="3">
        <f>IF($C19&gt;Rates!$E$4,$C19-Rates!$E$4,0)</f>
        <v>0</v>
      </c>
      <c r="CZ19" s="3">
        <f>$K19*Rates!$E$6</f>
        <v>0</v>
      </c>
      <c r="DA19" s="3">
        <f>IF(AND($K19&gt;0,$C$41/$C$42&gt;1.1),$L19*0.98,$L19)</f>
        <v>0</v>
      </c>
      <c r="DB19" s="6">
        <f>IF($O$7,($G19+$J19+$M19)*1.05,$G19+$J19+$M19)</f>
        <v>0</v>
      </c>
      <c r="DC19" s="7"/>
      <c r="DD19" s="3">
        <f>SUM($C$9:$C19)</f>
        <v>740</v>
      </c>
      <c r="DE19" s="3">
        <f>DF19*Rates!$C$6+'Mngt Info'!DI19*Rates!$D$6+'Mngt Info'!DL19*Rates!$E$6</f>
        <v>0</v>
      </c>
      <c r="DF19" s="3">
        <f>IF($C19&gt;Rates!$D$4,Rates!$D$4,$C19)</f>
        <v>0</v>
      </c>
      <c r="DG19" s="3">
        <f>$E19*Rates!$C$6</f>
        <v>0</v>
      </c>
      <c r="DH19" s="3">
        <f>IF(AND($E19&gt;0,$C$41/$C$42&gt;1.1),$F19*0.98,$F19)</f>
        <v>0</v>
      </c>
      <c r="DI19" s="3">
        <f>IF($C19&gt;Rates!$E$4,Rates!$E$4-Rates!$D$4,IF(($C19-Rates!$D$4)&gt;0,($C19-Rates!$D$4),0))</f>
        <v>0</v>
      </c>
      <c r="DJ19" s="3">
        <f>$H19*Rates!$D$6</f>
        <v>0</v>
      </c>
      <c r="DK19" s="3">
        <f>IF(AND($H19&gt;0,$C$41/$C$42&gt;1.1),$I19*0.98,$I19)</f>
        <v>0</v>
      </c>
      <c r="DL19" s="3">
        <f>IF($C19&gt;Rates!$E$4,$C19-Rates!$E$4,0)</f>
        <v>0</v>
      </c>
      <c r="DM19" s="3">
        <f>$K19*Rates!$E$6</f>
        <v>0</v>
      </c>
      <c r="DN19" s="3">
        <f>IF(AND($K19&gt;0,$C$41/$C$42&gt;1.1),$L19*0.98,$L19)</f>
        <v>0</v>
      </c>
      <c r="DO19" s="6">
        <f>IF($O$7,($G19+$J19+$M19)*1.05,$G19+$J19+$M19)</f>
        <v>0</v>
      </c>
      <c r="DP19" s="7"/>
      <c r="DQ19" s="3">
        <f>SUM($C$9:$C19)</f>
        <v>740</v>
      </c>
      <c r="DR19" s="3">
        <f>DS19*Rates!$C$6+'Mngt Info'!DV19*Rates!$D$6+'Mngt Info'!DY19*Rates!$E$6</f>
        <v>0</v>
      </c>
      <c r="DS19" s="3">
        <f>IF($C19&gt;Rates!$D$4,Rates!$D$4,$C19)</f>
        <v>0</v>
      </c>
      <c r="DT19" s="3">
        <f>$E19*Rates!$C$6</f>
        <v>0</v>
      </c>
      <c r="DU19" s="3">
        <f>IF(AND($E19&gt;0,$C$41/$C$42&gt;1.1),$F19*0.98,$F19)</f>
        <v>0</v>
      </c>
      <c r="DV19" s="3">
        <f>IF($C19&gt;Rates!$E$4,Rates!$E$4-Rates!$D$4,IF(($C19-Rates!$D$4)&gt;0,($C19-Rates!$D$4),0))</f>
        <v>0</v>
      </c>
      <c r="DW19" s="3">
        <f>$H19*Rates!$D$6</f>
        <v>0</v>
      </c>
      <c r="DX19" s="3">
        <f>IF(AND($H19&gt;0,$C$41/$C$42&gt;1.1),$I19*0.98,$I19)</f>
        <v>0</v>
      </c>
      <c r="DY19" s="3">
        <f>IF($C19&gt;Rates!$E$4,$C19-Rates!$E$4,0)</f>
        <v>0</v>
      </c>
      <c r="DZ19" s="3">
        <f>$K19*Rates!$E$6</f>
        <v>0</v>
      </c>
      <c r="EA19" s="3">
        <f>IF(AND($K19&gt;0,$C$41/$C$42&gt;1.1),$L19*0.98,$L19)</f>
        <v>0</v>
      </c>
      <c r="EB19" s="6">
        <f>IF($O$7,($G19+$J19+$M19)*1.05,$G19+$J19+$M19)</f>
        <v>0</v>
      </c>
    </row>
    <row r="20" spans="2:132" x14ac:dyDescent="0.25">
      <c r="B20" s="18">
        <f t="shared" si="4"/>
        <v>40889</v>
      </c>
      <c r="C20" s="7"/>
      <c r="D20" s="4">
        <f t="shared" si="5"/>
        <v>740</v>
      </c>
      <c r="E20" s="32">
        <f>IF($C20&gt;Rates!$D$4,Rates!$D$4,$C20)</f>
        <v>0</v>
      </c>
      <c r="F20" s="33">
        <f>$E20*Rates!$C$6</f>
        <v>0</v>
      </c>
      <c r="G20" s="34">
        <f>IF(AND($E20&gt;0,$C$41/$C$42&gt;1.1),$F20*0.98,$F20)</f>
        <v>0</v>
      </c>
      <c r="H20" s="32">
        <f>IF($C20&gt;Rates!$E$4,Rates!$E$4-Rates!$D$4,IF(($C20-Rates!$D$4)&gt;0,($C20-Rates!$D$4),0))</f>
        <v>0</v>
      </c>
      <c r="I20" s="33">
        <f>$H20*Rates!$D$6</f>
        <v>0</v>
      </c>
      <c r="J20" s="34">
        <f>IF(AND($H20&gt;0,$C$41/$C$42&gt;1.1),$I20*0.98,$I20)</f>
        <v>0</v>
      </c>
      <c r="K20" s="32">
        <f>IF($C20&gt;Rates!$E$4,$C20-Rates!$E$4,0)</f>
        <v>0</v>
      </c>
      <c r="L20" s="33">
        <f>$K20*Rates!$E$6</f>
        <v>0</v>
      </c>
      <c r="M20" s="34">
        <f>IF(AND($K20&gt;0,$C$41/$C$42&gt;1.1),$L20*0.98,$L20)</f>
        <v>0</v>
      </c>
      <c r="N20" s="70">
        <f t="shared" si="0"/>
        <v>0</v>
      </c>
      <c r="O20" s="71">
        <f>IF($O$7,($G20+$J20+$M20)*1.05,$G20+$J20+$M20)</f>
        <v>0</v>
      </c>
      <c r="P20" s="7"/>
      <c r="Q20" s="3">
        <f>SUM($C$9:$C20)</f>
        <v>740</v>
      </c>
      <c r="R20" s="3">
        <f>IF($C20&gt;Rates!$D$4,Rates!$D$4,$C20)</f>
        <v>0</v>
      </c>
      <c r="S20" s="3">
        <f>$E20*Rates!$C$6</f>
        <v>0</v>
      </c>
      <c r="T20" s="3">
        <f>IF(AND($E20&gt;0,$C$41/$C$42&gt;1.1),$F20*0.98,$F20)</f>
        <v>0</v>
      </c>
      <c r="U20" s="3">
        <f>IF($C20&gt;Rates!$E$4,Rates!$E$4-Rates!$D$4,IF(($C20-Rates!$D$4)&gt;0,($C20-Rates!$D$4),0))</f>
        <v>0</v>
      </c>
      <c r="V20" s="3">
        <f>$H20*Rates!$D$6</f>
        <v>0</v>
      </c>
      <c r="W20" s="3">
        <f>IF(AND($H20&gt;0,$C$41/$C$42&gt;1.1),$I20*0.98,$I20)</f>
        <v>0</v>
      </c>
      <c r="X20" s="3">
        <f>IF($C20&gt;Rates!$E$4,$C20-Rates!$E$4,0)</f>
        <v>0</v>
      </c>
      <c r="Y20" s="3">
        <f>$K20*Rates!$E$6</f>
        <v>0</v>
      </c>
      <c r="Z20" s="3">
        <f>IF(AND($K20&gt;0,$C$41/$C$42&gt;1.1),$L20*0.98,$L20)</f>
        <v>0</v>
      </c>
      <c r="AA20" s="3">
        <f t="shared" si="1"/>
        <v>0</v>
      </c>
      <c r="AB20" s="6">
        <f>IF($O$7,($G20+$J20+$M20)*1.05,$G20+$J20+$M20)</f>
        <v>0</v>
      </c>
      <c r="AC20" s="7"/>
      <c r="AD20" s="3">
        <f>SUM($C$9:$C20)</f>
        <v>740</v>
      </c>
      <c r="AE20" s="3">
        <f>IF($C20&gt;Rates!$D$4,Rates!$D$4,$C20)</f>
        <v>0</v>
      </c>
      <c r="AF20" s="3">
        <f>$E20*Rates!$C$6</f>
        <v>0</v>
      </c>
      <c r="AG20" s="3">
        <f>IF(AND($E20&gt;0,$C$41/$C$42&gt;1.1),$F20*0.98,$F20)</f>
        <v>0</v>
      </c>
      <c r="AH20" s="3">
        <f>IF($C20&gt;Rates!$E$4,Rates!$E$4-Rates!$D$4,IF(($C20-Rates!$D$4)&gt;0,($C20-Rates!$D$4),0))</f>
        <v>0</v>
      </c>
      <c r="AI20" s="3">
        <f>$H20*Rates!$D$6</f>
        <v>0</v>
      </c>
      <c r="AJ20" s="3">
        <f>IF(AND($H20&gt;0,$C$41/$C$42&gt;1.1),$I20*0.98,$I20)</f>
        <v>0</v>
      </c>
      <c r="AK20" s="3">
        <f>IF($C20&gt;Rates!$E$4,$C20-Rates!$E$4,0)</f>
        <v>0</v>
      </c>
      <c r="AL20" s="3">
        <f>$K20*Rates!$E$6</f>
        <v>0</v>
      </c>
      <c r="AM20" s="3">
        <f>IF(AND($K20&gt;0,$C$41/$C$42&gt;1.1),$L20*0.98,$L20)</f>
        <v>0</v>
      </c>
      <c r="AN20" s="3">
        <f t="shared" si="2"/>
        <v>0</v>
      </c>
      <c r="AO20" s="6">
        <f>IF($O$7,($G20+$J20+$M20)*1.05,$G20+$J20+$M20)</f>
        <v>0</v>
      </c>
      <c r="AP20" s="7"/>
      <c r="AQ20" s="3">
        <f>SUM($C$9:$C20)</f>
        <v>740</v>
      </c>
      <c r="AR20" s="3">
        <f>IF($C20&gt;Rates!$D$4,Rates!$D$4,$C20)</f>
        <v>0</v>
      </c>
      <c r="AS20" s="3">
        <f>$E20*Rates!$C$6</f>
        <v>0</v>
      </c>
      <c r="AT20" s="3">
        <f>IF(AND($E20&gt;0,$C$41/$C$42&gt;1.1),$F20*0.98,$F20)</f>
        <v>0</v>
      </c>
      <c r="AU20" s="3">
        <f>IF($C20&gt;Rates!$E$4,Rates!$E$4-Rates!$D$4,IF(($C20-Rates!$D$4)&gt;0,($C20-Rates!$D$4),0))</f>
        <v>0</v>
      </c>
      <c r="AV20" s="3">
        <f>$H20*Rates!$D$6</f>
        <v>0</v>
      </c>
      <c r="AW20" s="3">
        <f>IF(AND($H20&gt;0,$C$41/$C$42&gt;1.1),$I20*0.98,$I20)</f>
        <v>0</v>
      </c>
      <c r="AX20" s="3">
        <f>IF($C20&gt;Rates!$E$4,$C20-Rates!$E$4,0)</f>
        <v>0</v>
      </c>
      <c r="AY20" s="3">
        <f>$K20*Rates!$E$6</f>
        <v>0</v>
      </c>
      <c r="AZ20" s="3">
        <f>IF(AND($K20&gt;0,$C$41/$C$42&gt;1.1),$L20*0.98,$L20)</f>
        <v>0</v>
      </c>
      <c r="BA20" s="3">
        <f t="shared" si="3"/>
        <v>0</v>
      </c>
      <c r="BB20" s="6">
        <f>IF($O$7,($G20+$J20+$M20)*1.05,$G20+$J20+$M20)</f>
        <v>0</v>
      </c>
      <c r="BC20" s="7"/>
      <c r="BD20" s="3">
        <f>SUM($C$9:$C20)</f>
        <v>740</v>
      </c>
      <c r="BE20" s="3">
        <f>BF20*Rates!$C$6+'Mngt Info'!BI20*Rates!$D$6+'Mngt Info'!BL20*Rates!$E$6</f>
        <v>0</v>
      </c>
      <c r="BF20" s="3">
        <f>IF($C20&gt;Rates!$D$4,Rates!$D$4,$C20)</f>
        <v>0</v>
      </c>
      <c r="BG20" s="3">
        <f>$E20*Rates!$C$6</f>
        <v>0</v>
      </c>
      <c r="BH20" s="3">
        <f>IF(AND($E20&gt;0,$C$41/$C$42&gt;1.1),$F20*0.98,$F20)</f>
        <v>0</v>
      </c>
      <c r="BI20" s="3">
        <f>IF($C20&gt;Rates!$E$4,Rates!$E$4-Rates!$D$4,IF(($C20-Rates!$D$4)&gt;0,($C20-Rates!$D$4),0))</f>
        <v>0</v>
      </c>
      <c r="BJ20" s="3">
        <f>$H20*Rates!$D$6</f>
        <v>0</v>
      </c>
      <c r="BK20" s="3">
        <f>IF(AND($H20&gt;0,$C$41/$C$42&gt;1.1),$I20*0.98,$I20)</f>
        <v>0</v>
      </c>
      <c r="BL20" s="3">
        <f>IF($C20&gt;Rates!$E$4,$C20-Rates!$E$4,0)</f>
        <v>0</v>
      </c>
      <c r="BM20" s="3">
        <f>$K20*Rates!$E$6</f>
        <v>0</v>
      </c>
      <c r="BN20" s="3">
        <f>IF(AND($K20&gt;0,$C$41/$C$42&gt;1.1),$L20*0.98,$L20)</f>
        <v>0</v>
      </c>
      <c r="BO20" s="6">
        <f>IF($O$7,($G20+$J20+$M20)*1.05,$G20+$J20+$M20)</f>
        <v>0</v>
      </c>
      <c r="BP20" s="7"/>
      <c r="BQ20" s="3">
        <f>SUM($C$9:$C20)</f>
        <v>740</v>
      </c>
      <c r="BR20" s="3">
        <f>BS20*Rates!$C$6+'Mngt Info'!BV20*Rates!$D$6+'Mngt Info'!BY20*Rates!$E$6</f>
        <v>0</v>
      </c>
      <c r="BS20" s="3">
        <f>IF($C20&gt;Rates!$D$4,Rates!$D$4,$C20)</f>
        <v>0</v>
      </c>
      <c r="BT20" s="3">
        <f>$E20*Rates!$C$6</f>
        <v>0</v>
      </c>
      <c r="BU20" s="3">
        <f>IF(AND($E20&gt;0,$C$41/$C$42&gt;1.1),$F20*0.98,$F20)</f>
        <v>0</v>
      </c>
      <c r="BV20" s="3">
        <f>IF($C20&gt;Rates!$E$4,Rates!$E$4-Rates!$D$4,IF(($C20-Rates!$D$4)&gt;0,($C20-Rates!$D$4),0))</f>
        <v>0</v>
      </c>
      <c r="BW20" s="3">
        <f>$H20*Rates!$D$6</f>
        <v>0</v>
      </c>
      <c r="BX20" s="3">
        <f>IF(AND($H20&gt;0,$C$41/$C$42&gt;1.1),$I20*0.98,$I20)</f>
        <v>0</v>
      </c>
      <c r="BY20" s="3">
        <f>IF($C20&gt;Rates!$E$4,$C20-Rates!$E$4,0)</f>
        <v>0</v>
      </c>
      <c r="BZ20" s="3">
        <f>$K20*Rates!$E$6</f>
        <v>0</v>
      </c>
      <c r="CA20" s="3">
        <f>IF(AND($K20&gt;0,$C$41/$C$42&gt;1.1),$L20*0.98,$L20)</f>
        <v>0</v>
      </c>
      <c r="CB20" s="6">
        <f>IF($O$7,($G20+$J20+$M20)*1.05,$G20+$J20+$M20)</f>
        <v>0</v>
      </c>
      <c r="CC20" s="7"/>
      <c r="CD20" s="3">
        <f>SUM($C$9:$C20)</f>
        <v>740</v>
      </c>
      <c r="CE20" s="3">
        <f>CF20*Rates!$C$6+'Mngt Info'!CI20*Rates!$D$6+'Mngt Info'!CL20*Rates!$E$6</f>
        <v>0</v>
      </c>
      <c r="CF20" s="3">
        <f>IF($C20&gt;Rates!$D$4,Rates!$D$4,$C20)</f>
        <v>0</v>
      </c>
      <c r="CG20" s="3">
        <f>$E20*Rates!$C$6</f>
        <v>0</v>
      </c>
      <c r="CH20" s="3">
        <f>IF(AND($E20&gt;0,$C$41/$C$42&gt;1.1),$F20*0.98,$F20)</f>
        <v>0</v>
      </c>
      <c r="CI20" s="3">
        <f>IF($C20&gt;Rates!$E$4,Rates!$E$4-Rates!$D$4,IF(($C20-Rates!$D$4)&gt;0,($C20-Rates!$D$4),0))</f>
        <v>0</v>
      </c>
      <c r="CJ20" s="3">
        <f>$H20*Rates!$D$6</f>
        <v>0</v>
      </c>
      <c r="CK20" s="3">
        <f>IF(AND($H20&gt;0,$C$41/$C$42&gt;1.1),$I20*0.98,$I20)</f>
        <v>0</v>
      </c>
      <c r="CL20" s="3">
        <f>IF($C20&gt;Rates!$E$4,$C20-Rates!$E$4,0)</f>
        <v>0</v>
      </c>
      <c r="CM20" s="3">
        <f>$K20*Rates!$E$6</f>
        <v>0</v>
      </c>
      <c r="CN20" s="3">
        <f>IF(AND($K20&gt;0,$C$41/$C$42&gt;1.1),$L20*0.98,$L20)</f>
        <v>0</v>
      </c>
      <c r="CO20" s="3">
        <f>IF($O$7,($G20+$J20+$M20)*1.05,$G20+$J20+$M20)</f>
        <v>0</v>
      </c>
      <c r="CP20" s="7"/>
      <c r="CQ20" s="3">
        <f>SUM($C$9:$C20)</f>
        <v>740</v>
      </c>
      <c r="CR20" s="3">
        <f>CS20*Rates!$C$6+'Mngt Info'!CV20*Rates!$D$6+'Mngt Info'!CY20*Rates!$E$6</f>
        <v>0</v>
      </c>
      <c r="CS20" s="3">
        <f>IF($C20&gt;Rates!$D$4,Rates!$D$4,$C20)</f>
        <v>0</v>
      </c>
      <c r="CT20" s="3">
        <f>$E20*Rates!$C$6</f>
        <v>0</v>
      </c>
      <c r="CU20" s="3">
        <f>IF(AND($E20&gt;0,$C$41/$C$42&gt;1.1),$F20*0.98,$F20)</f>
        <v>0</v>
      </c>
      <c r="CV20" s="3">
        <f>IF($C20&gt;Rates!$E$4,Rates!$E$4-Rates!$D$4,IF(($C20-Rates!$D$4)&gt;0,($C20-Rates!$D$4),0))</f>
        <v>0</v>
      </c>
      <c r="CW20" s="3">
        <f>$H20*Rates!$D$6</f>
        <v>0</v>
      </c>
      <c r="CX20" s="3">
        <f>IF(AND($H20&gt;0,$C$41/$C$42&gt;1.1),$I20*0.98,$I20)</f>
        <v>0</v>
      </c>
      <c r="CY20" s="3">
        <f>IF($C20&gt;Rates!$E$4,$C20-Rates!$E$4,0)</f>
        <v>0</v>
      </c>
      <c r="CZ20" s="3">
        <f>$K20*Rates!$E$6</f>
        <v>0</v>
      </c>
      <c r="DA20" s="3">
        <f>IF(AND($K20&gt;0,$C$41/$C$42&gt;1.1),$L20*0.98,$L20)</f>
        <v>0</v>
      </c>
      <c r="DB20" s="6">
        <f>IF($O$7,($G20+$J20+$M20)*1.05,$G20+$J20+$M20)</f>
        <v>0</v>
      </c>
      <c r="DC20" s="7"/>
      <c r="DD20" s="3">
        <f>SUM($C$9:$C20)</f>
        <v>740</v>
      </c>
      <c r="DE20" s="3">
        <f>DF20*Rates!$C$6+'Mngt Info'!DI20*Rates!$D$6+'Mngt Info'!DL20*Rates!$E$6</f>
        <v>0</v>
      </c>
      <c r="DF20" s="3">
        <f>IF($C20&gt;Rates!$D$4,Rates!$D$4,$C20)</f>
        <v>0</v>
      </c>
      <c r="DG20" s="3">
        <f>$E20*Rates!$C$6</f>
        <v>0</v>
      </c>
      <c r="DH20" s="3">
        <f>IF(AND($E20&gt;0,$C$41/$C$42&gt;1.1),$F20*0.98,$F20)</f>
        <v>0</v>
      </c>
      <c r="DI20" s="3">
        <f>IF($C20&gt;Rates!$E$4,Rates!$E$4-Rates!$D$4,IF(($C20-Rates!$D$4)&gt;0,($C20-Rates!$D$4),0))</f>
        <v>0</v>
      </c>
      <c r="DJ20" s="3">
        <f>$H20*Rates!$D$6</f>
        <v>0</v>
      </c>
      <c r="DK20" s="3">
        <f>IF(AND($H20&gt;0,$C$41/$C$42&gt;1.1),$I20*0.98,$I20)</f>
        <v>0</v>
      </c>
      <c r="DL20" s="3">
        <f>IF($C20&gt;Rates!$E$4,$C20-Rates!$E$4,0)</f>
        <v>0</v>
      </c>
      <c r="DM20" s="3">
        <f>$K20*Rates!$E$6</f>
        <v>0</v>
      </c>
      <c r="DN20" s="3">
        <f>IF(AND($K20&gt;0,$C$41/$C$42&gt;1.1),$L20*0.98,$L20)</f>
        <v>0</v>
      </c>
      <c r="DO20" s="6">
        <f>IF($O$7,($G20+$J20+$M20)*1.05,$G20+$J20+$M20)</f>
        <v>0</v>
      </c>
      <c r="DP20" s="7"/>
      <c r="DQ20" s="3">
        <f>SUM($C$9:$C20)</f>
        <v>740</v>
      </c>
      <c r="DR20" s="3">
        <f>DS20*Rates!$C$6+'Mngt Info'!DV20*Rates!$D$6+'Mngt Info'!DY20*Rates!$E$6</f>
        <v>0</v>
      </c>
      <c r="DS20" s="3">
        <f>IF($C20&gt;Rates!$D$4,Rates!$D$4,$C20)</f>
        <v>0</v>
      </c>
      <c r="DT20" s="3">
        <f>$E20*Rates!$C$6</f>
        <v>0</v>
      </c>
      <c r="DU20" s="3">
        <f>IF(AND($E20&gt;0,$C$41/$C$42&gt;1.1),$F20*0.98,$F20)</f>
        <v>0</v>
      </c>
      <c r="DV20" s="3">
        <f>IF($C20&gt;Rates!$E$4,Rates!$E$4-Rates!$D$4,IF(($C20-Rates!$D$4)&gt;0,($C20-Rates!$D$4),0))</f>
        <v>0</v>
      </c>
      <c r="DW20" s="3">
        <f>$H20*Rates!$D$6</f>
        <v>0</v>
      </c>
      <c r="DX20" s="3">
        <f>IF(AND($H20&gt;0,$C$41/$C$42&gt;1.1),$I20*0.98,$I20)</f>
        <v>0</v>
      </c>
      <c r="DY20" s="3">
        <f>IF($C20&gt;Rates!$E$4,$C20-Rates!$E$4,0)</f>
        <v>0</v>
      </c>
      <c r="DZ20" s="3">
        <f>$K20*Rates!$E$6</f>
        <v>0</v>
      </c>
      <c r="EA20" s="3">
        <f>IF(AND($K20&gt;0,$C$41/$C$42&gt;1.1),$L20*0.98,$L20)</f>
        <v>0</v>
      </c>
      <c r="EB20" s="6">
        <f>IF($O$7,($G20+$J20+$M20)*1.05,$G20+$J20+$M20)</f>
        <v>0</v>
      </c>
    </row>
    <row r="21" spans="2:132" x14ac:dyDescent="0.25">
      <c r="B21" s="18">
        <f>B20+1</f>
        <v>40890</v>
      </c>
      <c r="C21" s="7"/>
      <c r="D21" s="4">
        <f t="shared" si="5"/>
        <v>740</v>
      </c>
      <c r="E21" s="32">
        <f>IF($C21&gt;Rates!$D$4,Rates!$D$4,$C21)</f>
        <v>0</v>
      </c>
      <c r="F21" s="33">
        <f>$E21*Rates!$C$6</f>
        <v>0</v>
      </c>
      <c r="G21" s="34">
        <f>IF(AND($E21&gt;0,$C$41/$C$42&gt;1.1),$F21*0.98,$F21)</f>
        <v>0</v>
      </c>
      <c r="H21" s="32">
        <f>IF($C21&gt;Rates!$E$4,Rates!$E$4-Rates!$D$4,IF(($C21-Rates!$D$4)&gt;0,($C21-Rates!$D$4),0))</f>
        <v>0</v>
      </c>
      <c r="I21" s="33">
        <f>$H21*Rates!$D$6</f>
        <v>0</v>
      </c>
      <c r="J21" s="34">
        <f>IF(AND($H21&gt;0,$C$41/$C$42&gt;1.1),$I21*0.98,$I21)</f>
        <v>0</v>
      </c>
      <c r="K21" s="32">
        <f>IF($C21&gt;Rates!$E$4,$C21-Rates!$E$4,0)</f>
        <v>0</v>
      </c>
      <c r="L21" s="33">
        <f>$K21*Rates!$E$6</f>
        <v>0</v>
      </c>
      <c r="M21" s="34">
        <f>IF(AND($K21&gt;0,$C$41/$C$42&gt;1.1),$L21*0.98,$L21)</f>
        <v>0</v>
      </c>
      <c r="N21" s="70">
        <f t="shared" si="0"/>
        <v>0</v>
      </c>
      <c r="O21" s="71">
        <f>IF($O$7,($G21+$J21+$M21)*1.05,$G21+$J21+$M21)</f>
        <v>0</v>
      </c>
      <c r="P21" s="7"/>
      <c r="Q21" s="3">
        <f>SUM($C$9:$C21)</f>
        <v>740</v>
      </c>
      <c r="R21" s="3">
        <f>IF($C21&gt;Rates!$D$4,Rates!$D$4,$C21)</f>
        <v>0</v>
      </c>
      <c r="S21" s="3">
        <f>$E21*Rates!$C$6</f>
        <v>0</v>
      </c>
      <c r="T21" s="3">
        <f>IF(AND($E21&gt;0,$C$41/$C$42&gt;1.1),$F21*0.98,$F21)</f>
        <v>0</v>
      </c>
      <c r="U21" s="3">
        <f>IF($C21&gt;Rates!$E$4,Rates!$E$4-Rates!$D$4,IF(($C21-Rates!$D$4)&gt;0,($C21-Rates!$D$4),0))</f>
        <v>0</v>
      </c>
      <c r="V21" s="3">
        <f>$H21*Rates!$D$6</f>
        <v>0</v>
      </c>
      <c r="W21" s="3">
        <f>IF(AND($H21&gt;0,$C$41/$C$42&gt;1.1),$I21*0.98,$I21)</f>
        <v>0</v>
      </c>
      <c r="X21" s="3">
        <f>IF($C21&gt;Rates!$E$4,$C21-Rates!$E$4,0)</f>
        <v>0</v>
      </c>
      <c r="Y21" s="3">
        <f>$K21*Rates!$E$6</f>
        <v>0</v>
      </c>
      <c r="Z21" s="3">
        <f>IF(AND($K21&gt;0,$C$41/$C$42&gt;1.1),$L21*0.98,$L21)</f>
        <v>0</v>
      </c>
      <c r="AA21" s="3">
        <f t="shared" si="1"/>
        <v>0</v>
      </c>
      <c r="AB21" s="6">
        <f>IF($O$7,($G21+$J21+$M21)*1.05,$G21+$J21+$M21)</f>
        <v>0</v>
      </c>
      <c r="AC21" s="7"/>
      <c r="AD21" s="3">
        <f>SUM($C$9:$C21)</f>
        <v>740</v>
      </c>
      <c r="AE21" s="3">
        <f>IF($C21&gt;Rates!$D$4,Rates!$D$4,$C21)</f>
        <v>0</v>
      </c>
      <c r="AF21" s="3">
        <f>$E21*Rates!$C$6</f>
        <v>0</v>
      </c>
      <c r="AG21" s="3">
        <f>IF(AND($E21&gt;0,$C$41/$C$42&gt;1.1),$F21*0.98,$F21)</f>
        <v>0</v>
      </c>
      <c r="AH21" s="3">
        <f>IF($C21&gt;Rates!$E$4,Rates!$E$4-Rates!$D$4,IF(($C21-Rates!$D$4)&gt;0,($C21-Rates!$D$4),0))</f>
        <v>0</v>
      </c>
      <c r="AI21" s="3">
        <f>$H21*Rates!$D$6</f>
        <v>0</v>
      </c>
      <c r="AJ21" s="3">
        <f>IF(AND($H21&gt;0,$C$41/$C$42&gt;1.1),$I21*0.98,$I21)</f>
        <v>0</v>
      </c>
      <c r="AK21" s="3">
        <f>IF($C21&gt;Rates!$E$4,$C21-Rates!$E$4,0)</f>
        <v>0</v>
      </c>
      <c r="AL21" s="3">
        <f>$K21*Rates!$E$6</f>
        <v>0</v>
      </c>
      <c r="AM21" s="3">
        <f>IF(AND($K21&gt;0,$C$41/$C$42&gt;1.1),$L21*0.98,$L21)</f>
        <v>0</v>
      </c>
      <c r="AN21" s="3">
        <f t="shared" si="2"/>
        <v>0</v>
      </c>
      <c r="AO21" s="6">
        <f>IF($O$7,($G21+$J21+$M21)*1.05,$G21+$J21+$M21)</f>
        <v>0</v>
      </c>
      <c r="AP21" s="7"/>
      <c r="AQ21" s="3">
        <f>SUM($C$9:$C21)</f>
        <v>740</v>
      </c>
      <c r="AR21" s="3">
        <f>IF($C21&gt;Rates!$D$4,Rates!$D$4,$C21)</f>
        <v>0</v>
      </c>
      <c r="AS21" s="3">
        <f>$E21*Rates!$C$6</f>
        <v>0</v>
      </c>
      <c r="AT21" s="3">
        <f>IF(AND($E21&gt;0,$C$41/$C$42&gt;1.1),$F21*0.98,$F21)</f>
        <v>0</v>
      </c>
      <c r="AU21" s="3">
        <f>IF($C21&gt;Rates!$E$4,Rates!$E$4-Rates!$D$4,IF(($C21-Rates!$D$4)&gt;0,($C21-Rates!$D$4),0))</f>
        <v>0</v>
      </c>
      <c r="AV21" s="3">
        <f>$H21*Rates!$D$6</f>
        <v>0</v>
      </c>
      <c r="AW21" s="3">
        <f>IF(AND($H21&gt;0,$C$41/$C$42&gt;1.1),$I21*0.98,$I21)</f>
        <v>0</v>
      </c>
      <c r="AX21" s="3">
        <f>IF($C21&gt;Rates!$E$4,$C21-Rates!$E$4,0)</f>
        <v>0</v>
      </c>
      <c r="AY21" s="3">
        <f>$K21*Rates!$E$6</f>
        <v>0</v>
      </c>
      <c r="AZ21" s="3">
        <f>IF(AND($K21&gt;0,$C$41/$C$42&gt;1.1),$L21*0.98,$L21)</f>
        <v>0</v>
      </c>
      <c r="BA21" s="3">
        <f t="shared" si="3"/>
        <v>0</v>
      </c>
      <c r="BB21" s="6">
        <f>IF($O$7,($G21+$J21+$M21)*1.05,$G21+$J21+$M21)</f>
        <v>0</v>
      </c>
      <c r="BC21" s="7"/>
      <c r="BD21" s="3">
        <f>SUM($C$9:$C21)</f>
        <v>740</v>
      </c>
      <c r="BE21" s="3">
        <f>BF21*Rates!$C$6+'Mngt Info'!BI21*Rates!$D$6+'Mngt Info'!BL21*Rates!$E$6</f>
        <v>0</v>
      </c>
      <c r="BF21" s="3">
        <f>IF($C21&gt;Rates!$D$4,Rates!$D$4,$C21)</f>
        <v>0</v>
      </c>
      <c r="BG21" s="3">
        <f>$E21*Rates!$C$6</f>
        <v>0</v>
      </c>
      <c r="BH21" s="3">
        <f>IF(AND($E21&gt;0,$C$41/$C$42&gt;1.1),$F21*0.98,$F21)</f>
        <v>0</v>
      </c>
      <c r="BI21" s="3">
        <f>IF($C21&gt;Rates!$E$4,Rates!$E$4-Rates!$D$4,IF(($C21-Rates!$D$4)&gt;0,($C21-Rates!$D$4),0))</f>
        <v>0</v>
      </c>
      <c r="BJ21" s="3">
        <f>$H21*Rates!$D$6</f>
        <v>0</v>
      </c>
      <c r="BK21" s="3">
        <f>IF(AND($H21&gt;0,$C$41/$C$42&gt;1.1),$I21*0.98,$I21)</f>
        <v>0</v>
      </c>
      <c r="BL21" s="3">
        <f>IF($C21&gt;Rates!$E$4,$C21-Rates!$E$4,0)</f>
        <v>0</v>
      </c>
      <c r="BM21" s="3">
        <f>$K21*Rates!$E$6</f>
        <v>0</v>
      </c>
      <c r="BN21" s="3">
        <f>IF(AND($K21&gt;0,$C$41/$C$42&gt;1.1),$L21*0.98,$L21)</f>
        <v>0</v>
      </c>
      <c r="BO21" s="6">
        <f>IF($O$7,($G21+$J21+$M21)*1.05,$G21+$J21+$M21)</f>
        <v>0</v>
      </c>
      <c r="BP21" s="7"/>
      <c r="BQ21" s="3">
        <f>SUM($C$9:$C21)</f>
        <v>740</v>
      </c>
      <c r="BR21" s="3">
        <f>BS21*Rates!$C$6+'Mngt Info'!BV21*Rates!$D$6+'Mngt Info'!BY21*Rates!$E$6</f>
        <v>0</v>
      </c>
      <c r="BS21" s="3">
        <f>IF($C21&gt;Rates!$D$4,Rates!$D$4,$C21)</f>
        <v>0</v>
      </c>
      <c r="BT21" s="3">
        <f>$E21*Rates!$C$6</f>
        <v>0</v>
      </c>
      <c r="BU21" s="3">
        <f>IF(AND($E21&gt;0,$C$41/$C$42&gt;1.1),$F21*0.98,$F21)</f>
        <v>0</v>
      </c>
      <c r="BV21" s="3">
        <f>IF($C21&gt;Rates!$E$4,Rates!$E$4-Rates!$D$4,IF(($C21-Rates!$D$4)&gt;0,($C21-Rates!$D$4),0))</f>
        <v>0</v>
      </c>
      <c r="BW21" s="3">
        <f>$H21*Rates!$D$6</f>
        <v>0</v>
      </c>
      <c r="BX21" s="3">
        <f>IF(AND($H21&gt;0,$C$41/$C$42&gt;1.1),$I21*0.98,$I21)</f>
        <v>0</v>
      </c>
      <c r="BY21" s="3">
        <f>IF($C21&gt;Rates!$E$4,$C21-Rates!$E$4,0)</f>
        <v>0</v>
      </c>
      <c r="BZ21" s="3">
        <f>$K21*Rates!$E$6</f>
        <v>0</v>
      </c>
      <c r="CA21" s="3">
        <f>IF(AND($K21&gt;0,$C$41/$C$42&gt;1.1),$L21*0.98,$L21)</f>
        <v>0</v>
      </c>
      <c r="CB21" s="6">
        <f>IF($O$7,($G21+$J21+$M21)*1.05,$G21+$J21+$M21)</f>
        <v>0</v>
      </c>
      <c r="CC21" s="7"/>
      <c r="CD21" s="3">
        <f>SUM($C$9:$C21)</f>
        <v>740</v>
      </c>
      <c r="CE21" s="3">
        <f>CF21*Rates!$C$6+'Mngt Info'!CI21*Rates!$D$6+'Mngt Info'!CL21*Rates!$E$6</f>
        <v>0</v>
      </c>
      <c r="CF21" s="3">
        <f>IF($C21&gt;Rates!$D$4,Rates!$D$4,$C21)</f>
        <v>0</v>
      </c>
      <c r="CG21" s="3">
        <f>$E21*Rates!$C$6</f>
        <v>0</v>
      </c>
      <c r="CH21" s="3">
        <f>IF(AND($E21&gt;0,$C$41/$C$42&gt;1.1),$F21*0.98,$F21)</f>
        <v>0</v>
      </c>
      <c r="CI21" s="3">
        <f>IF($C21&gt;Rates!$E$4,Rates!$E$4-Rates!$D$4,IF(($C21-Rates!$D$4)&gt;0,($C21-Rates!$D$4),0))</f>
        <v>0</v>
      </c>
      <c r="CJ21" s="3">
        <f>$H21*Rates!$D$6</f>
        <v>0</v>
      </c>
      <c r="CK21" s="3">
        <f>IF(AND($H21&gt;0,$C$41/$C$42&gt;1.1),$I21*0.98,$I21)</f>
        <v>0</v>
      </c>
      <c r="CL21" s="3">
        <f>IF($C21&gt;Rates!$E$4,$C21-Rates!$E$4,0)</f>
        <v>0</v>
      </c>
      <c r="CM21" s="3">
        <f>$K21*Rates!$E$6</f>
        <v>0</v>
      </c>
      <c r="CN21" s="3">
        <f>IF(AND($K21&gt;0,$C$41/$C$42&gt;1.1),$L21*0.98,$L21)</f>
        <v>0</v>
      </c>
      <c r="CO21" s="3">
        <f>IF($O$7,($G21+$J21+$M21)*1.05,$G21+$J21+$M21)</f>
        <v>0</v>
      </c>
      <c r="CP21" s="7"/>
      <c r="CQ21" s="3">
        <f>SUM($C$9:$C21)</f>
        <v>740</v>
      </c>
      <c r="CR21" s="3">
        <f>CS21*Rates!$C$6+'Mngt Info'!CV21*Rates!$D$6+'Mngt Info'!CY21*Rates!$E$6</f>
        <v>0</v>
      </c>
      <c r="CS21" s="3">
        <f>IF($C21&gt;Rates!$D$4,Rates!$D$4,$C21)</f>
        <v>0</v>
      </c>
      <c r="CT21" s="3">
        <f>$E21*Rates!$C$6</f>
        <v>0</v>
      </c>
      <c r="CU21" s="3">
        <f>IF(AND($E21&gt;0,$C$41/$C$42&gt;1.1),$F21*0.98,$F21)</f>
        <v>0</v>
      </c>
      <c r="CV21" s="3">
        <f>IF($C21&gt;Rates!$E$4,Rates!$E$4-Rates!$D$4,IF(($C21-Rates!$D$4)&gt;0,($C21-Rates!$D$4),0))</f>
        <v>0</v>
      </c>
      <c r="CW21" s="3">
        <f>$H21*Rates!$D$6</f>
        <v>0</v>
      </c>
      <c r="CX21" s="3">
        <f>IF(AND($H21&gt;0,$C$41/$C$42&gt;1.1),$I21*0.98,$I21)</f>
        <v>0</v>
      </c>
      <c r="CY21" s="3">
        <f>IF($C21&gt;Rates!$E$4,$C21-Rates!$E$4,0)</f>
        <v>0</v>
      </c>
      <c r="CZ21" s="3">
        <f>$K21*Rates!$E$6</f>
        <v>0</v>
      </c>
      <c r="DA21" s="3">
        <f>IF(AND($K21&gt;0,$C$41/$C$42&gt;1.1),$L21*0.98,$L21)</f>
        <v>0</v>
      </c>
      <c r="DB21" s="6">
        <f>IF($O$7,($G21+$J21+$M21)*1.05,$G21+$J21+$M21)</f>
        <v>0</v>
      </c>
      <c r="DC21" s="7"/>
      <c r="DD21" s="3">
        <f>SUM($C$9:$C21)</f>
        <v>740</v>
      </c>
      <c r="DE21" s="3">
        <f>DF21*Rates!$C$6+'Mngt Info'!DI21*Rates!$D$6+'Mngt Info'!DL21*Rates!$E$6</f>
        <v>0</v>
      </c>
      <c r="DF21" s="3">
        <f>IF($C21&gt;Rates!$D$4,Rates!$D$4,$C21)</f>
        <v>0</v>
      </c>
      <c r="DG21" s="3">
        <f>$E21*Rates!$C$6</f>
        <v>0</v>
      </c>
      <c r="DH21" s="3">
        <f>IF(AND($E21&gt;0,$C$41/$C$42&gt;1.1),$F21*0.98,$F21)</f>
        <v>0</v>
      </c>
      <c r="DI21" s="3">
        <f>IF($C21&gt;Rates!$E$4,Rates!$E$4-Rates!$D$4,IF(($C21-Rates!$D$4)&gt;0,($C21-Rates!$D$4),0))</f>
        <v>0</v>
      </c>
      <c r="DJ21" s="3">
        <f>$H21*Rates!$D$6</f>
        <v>0</v>
      </c>
      <c r="DK21" s="3">
        <f>IF(AND($H21&gt;0,$C$41/$C$42&gt;1.1),$I21*0.98,$I21)</f>
        <v>0</v>
      </c>
      <c r="DL21" s="3">
        <f>IF($C21&gt;Rates!$E$4,$C21-Rates!$E$4,0)</f>
        <v>0</v>
      </c>
      <c r="DM21" s="3">
        <f>$K21*Rates!$E$6</f>
        <v>0</v>
      </c>
      <c r="DN21" s="3">
        <f>IF(AND($K21&gt;0,$C$41/$C$42&gt;1.1),$L21*0.98,$L21)</f>
        <v>0</v>
      </c>
      <c r="DO21" s="6">
        <f>IF($O$7,($G21+$J21+$M21)*1.05,$G21+$J21+$M21)</f>
        <v>0</v>
      </c>
      <c r="DP21" s="7"/>
      <c r="DQ21" s="3">
        <f>SUM($C$9:$C21)</f>
        <v>740</v>
      </c>
      <c r="DR21" s="3">
        <f>DS21*Rates!$C$6+'Mngt Info'!DV21*Rates!$D$6+'Mngt Info'!DY21*Rates!$E$6</f>
        <v>0</v>
      </c>
      <c r="DS21" s="3">
        <f>IF($C21&gt;Rates!$D$4,Rates!$D$4,$C21)</f>
        <v>0</v>
      </c>
      <c r="DT21" s="3">
        <f>$E21*Rates!$C$6</f>
        <v>0</v>
      </c>
      <c r="DU21" s="3">
        <f>IF(AND($E21&gt;0,$C$41/$C$42&gt;1.1),$F21*0.98,$F21)</f>
        <v>0</v>
      </c>
      <c r="DV21" s="3">
        <f>IF($C21&gt;Rates!$E$4,Rates!$E$4-Rates!$D$4,IF(($C21-Rates!$D$4)&gt;0,($C21-Rates!$D$4),0))</f>
        <v>0</v>
      </c>
      <c r="DW21" s="3">
        <f>$H21*Rates!$D$6</f>
        <v>0</v>
      </c>
      <c r="DX21" s="3">
        <f>IF(AND($H21&gt;0,$C$41/$C$42&gt;1.1),$I21*0.98,$I21)</f>
        <v>0</v>
      </c>
      <c r="DY21" s="3">
        <f>IF($C21&gt;Rates!$E$4,$C21-Rates!$E$4,0)</f>
        <v>0</v>
      </c>
      <c r="DZ21" s="3">
        <f>$K21*Rates!$E$6</f>
        <v>0</v>
      </c>
      <c r="EA21" s="3">
        <f>IF(AND($K21&gt;0,$C$41/$C$42&gt;1.1),$L21*0.98,$L21)</f>
        <v>0</v>
      </c>
      <c r="EB21" s="6">
        <f>IF($O$7,($G21+$J21+$M21)*1.05,$G21+$J21+$M21)</f>
        <v>0</v>
      </c>
    </row>
    <row r="22" spans="2:132" x14ac:dyDescent="0.25">
      <c r="B22" s="18">
        <f t="shared" si="4"/>
        <v>40891</v>
      </c>
      <c r="C22" s="7"/>
      <c r="D22" s="4">
        <f t="shared" si="5"/>
        <v>740</v>
      </c>
      <c r="E22" s="32">
        <f>IF($C22&gt;Rates!$D$4,Rates!$D$4,$C22)</f>
        <v>0</v>
      </c>
      <c r="F22" s="33">
        <f>$E22*Rates!$C$6</f>
        <v>0</v>
      </c>
      <c r="G22" s="34">
        <f>IF(AND($E22&gt;0,$C$41/$C$42&gt;1.1),$F22*0.98,$F22)</f>
        <v>0</v>
      </c>
      <c r="H22" s="32">
        <f>IF($C22&gt;Rates!$E$4,Rates!$E$4-Rates!$D$4,IF(($C22-Rates!$D$4)&gt;0,($C22-Rates!$D$4),0))</f>
        <v>0</v>
      </c>
      <c r="I22" s="33">
        <f>$H22*Rates!$D$6</f>
        <v>0</v>
      </c>
      <c r="J22" s="34">
        <f>IF(AND($H22&gt;0,$C$41/$C$42&gt;1.1),$I22*0.98,$I22)</f>
        <v>0</v>
      </c>
      <c r="K22" s="32">
        <f>IF($C22&gt;Rates!$E$4,$C22-Rates!$E$4,0)</f>
        <v>0</v>
      </c>
      <c r="L22" s="33">
        <f>$K22*Rates!$E$6</f>
        <v>0</v>
      </c>
      <c r="M22" s="34">
        <f>IF(AND($K22&gt;0,$C$41/$C$42&gt;1.1),$L22*0.98,$L22)</f>
        <v>0</v>
      </c>
      <c r="N22" s="70">
        <f t="shared" si="0"/>
        <v>0</v>
      </c>
      <c r="O22" s="71">
        <f>IF($O$7,($G22+$J22+$M22)*1.05,$G22+$J22+$M22)</f>
        <v>0</v>
      </c>
      <c r="P22" s="7"/>
      <c r="Q22" s="3">
        <f>SUM($C$9:$C22)</f>
        <v>740</v>
      </c>
      <c r="R22" s="3">
        <f>IF($C22&gt;Rates!$D$4,Rates!$D$4,$C22)</f>
        <v>0</v>
      </c>
      <c r="S22" s="3">
        <f>$E22*Rates!$C$6</f>
        <v>0</v>
      </c>
      <c r="T22" s="3">
        <f>IF(AND($E22&gt;0,$C$41/$C$42&gt;1.1),$F22*0.98,$F22)</f>
        <v>0</v>
      </c>
      <c r="U22" s="3">
        <f>IF($C22&gt;Rates!$E$4,Rates!$E$4-Rates!$D$4,IF(($C22-Rates!$D$4)&gt;0,($C22-Rates!$D$4),0))</f>
        <v>0</v>
      </c>
      <c r="V22" s="3">
        <f>$H22*Rates!$D$6</f>
        <v>0</v>
      </c>
      <c r="W22" s="3">
        <f>IF(AND($H22&gt;0,$C$41/$C$42&gt;1.1),$I22*0.98,$I22)</f>
        <v>0</v>
      </c>
      <c r="X22" s="3">
        <f>IF($C22&gt;Rates!$E$4,$C22-Rates!$E$4,0)</f>
        <v>0</v>
      </c>
      <c r="Y22" s="3">
        <f>$K22*Rates!$E$6</f>
        <v>0</v>
      </c>
      <c r="Z22" s="3">
        <f>IF(AND($K22&gt;0,$C$41/$C$42&gt;1.1),$L22*0.98,$L22)</f>
        <v>0</v>
      </c>
      <c r="AA22" s="3">
        <f t="shared" si="1"/>
        <v>0</v>
      </c>
      <c r="AB22" s="6">
        <f>IF($O$7,($G22+$J22+$M22)*1.05,$G22+$J22+$M22)</f>
        <v>0</v>
      </c>
      <c r="AC22" s="7"/>
      <c r="AD22" s="3">
        <f>SUM($C$9:$C22)</f>
        <v>740</v>
      </c>
      <c r="AE22" s="3">
        <f>IF($C22&gt;Rates!$D$4,Rates!$D$4,$C22)</f>
        <v>0</v>
      </c>
      <c r="AF22" s="3">
        <f>$E22*Rates!$C$6</f>
        <v>0</v>
      </c>
      <c r="AG22" s="3">
        <f>IF(AND($E22&gt;0,$C$41/$C$42&gt;1.1),$F22*0.98,$F22)</f>
        <v>0</v>
      </c>
      <c r="AH22" s="3">
        <f>IF($C22&gt;Rates!$E$4,Rates!$E$4-Rates!$D$4,IF(($C22-Rates!$D$4)&gt;0,($C22-Rates!$D$4),0))</f>
        <v>0</v>
      </c>
      <c r="AI22" s="3">
        <f>$H22*Rates!$D$6</f>
        <v>0</v>
      </c>
      <c r="AJ22" s="3">
        <f>IF(AND($H22&gt;0,$C$41/$C$42&gt;1.1),$I22*0.98,$I22)</f>
        <v>0</v>
      </c>
      <c r="AK22" s="3">
        <f>IF($C22&gt;Rates!$E$4,$C22-Rates!$E$4,0)</f>
        <v>0</v>
      </c>
      <c r="AL22" s="3">
        <f>$K22*Rates!$E$6</f>
        <v>0</v>
      </c>
      <c r="AM22" s="3">
        <f>IF(AND($K22&gt;0,$C$41/$C$42&gt;1.1),$L22*0.98,$L22)</f>
        <v>0</v>
      </c>
      <c r="AN22" s="3">
        <f t="shared" si="2"/>
        <v>0</v>
      </c>
      <c r="AO22" s="6">
        <f>IF($O$7,($G22+$J22+$M22)*1.05,$G22+$J22+$M22)</f>
        <v>0</v>
      </c>
      <c r="AP22" s="7"/>
      <c r="AQ22" s="3">
        <f>SUM($C$9:$C22)</f>
        <v>740</v>
      </c>
      <c r="AR22" s="3">
        <f>IF($C22&gt;Rates!$D$4,Rates!$D$4,$C22)</f>
        <v>0</v>
      </c>
      <c r="AS22" s="3">
        <f>$E22*Rates!$C$6</f>
        <v>0</v>
      </c>
      <c r="AT22" s="3">
        <f>IF(AND($E22&gt;0,$C$41/$C$42&gt;1.1),$F22*0.98,$F22)</f>
        <v>0</v>
      </c>
      <c r="AU22" s="3">
        <f>IF($C22&gt;Rates!$E$4,Rates!$E$4-Rates!$D$4,IF(($C22-Rates!$D$4)&gt;0,($C22-Rates!$D$4),0))</f>
        <v>0</v>
      </c>
      <c r="AV22" s="3">
        <f>$H22*Rates!$D$6</f>
        <v>0</v>
      </c>
      <c r="AW22" s="3">
        <f>IF(AND($H22&gt;0,$C$41/$C$42&gt;1.1),$I22*0.98,$I22)</f>
        <v>0</v>
      </c>
      <c r="AX22" s="3">
        <f>IF($C22&gt;Rates!$E$4,$C22-Rates!$E$4,0)</f>
        <v>0</v>
      </c>
      <c r="AY22" s="3">
        <f>$K22*Rates!$E$6</f>
        <v>0</v>
      </c>
      <c r="AZ22" s="3">
        <f>IF(AND($K22&gt;0,$C$41/$C$42&gt;1.1),$L22*0.98,$L22)</f>
        <v>0</v>
      </c>
      <c r="BA22" s="3">
        <f t="shared" si="3"/>
        <v>0</v>
      </c>
      <c r="BB22" s="6">
        <f>IF($O$7,($G22+$J22+$M22)*1.05,$G22+$J22+$M22)</f>
        <v>0</v>
      </c>
      <c r="BC22" s="7"/>
      <c r="BD22" s="3">
        <f>SUM($C$9:$C22)</f>
        <v>740</v>
      </c>
      <c r="BE22" s="3">
        <f>BF22*Rates!$C$6+'Mngt Info'!BI22*Rates!$D$6+'Mngt Info'!BL22*Rates!$E$6</f>
        <v>0</v>
      </c>
      <c r="BF22" s="3">
        <f>IF($C22&gt;Rates!$D$4,Rates!$D$4,$C22)</f>
        <v>0</v>
      </c>
      <c r="BG22" s="3">
        <f>$E22*Rates!$C$6</f>
        <v>0</v>
      </c>
      <c r="BH22" s="3">
        <f>IF(AND($E22&gt;0,$C$41/$C$42&gt;1.1),$F22*0.98,$F22)</f>
        <v>0</v>
      </c>
      <c r="BI22" s="3">
        <f>IF($C22&gt;Rates!$E$4,Rates!$E$4-Rates!$D$4,IF(($C22-Rates!$D$4)&gt;0,($C22-Rates!$D$4),0))</f>
        <v>0</v>
      </c>
      <c r="BJ22" s="3">
        <f>$H22*Rates!$D$6</f>
        <v>0</v>
      </c>
      <c r="BK22" s="3">
        <f>IF(AND($H22&gt;0,$C$41/$C$42&gt;1.1),$I22*0.98,$I22)</f>
        <v>0</v>
      </c>
      <c r="BL22" s="3">
        <f>IF($C22&gt;Rates!$E$4,$C22-Rates!$E$4,0)</f>
        <v>0</v>
      </c>
      <c r="BM22" s="3">
        <f>$K22*Rates!$E$6</f>
        <v>0</v>
      </c>
      <c r="BN22" s="3">
        <f>IF(AND($K22&gt;0,$C$41/$C$42&gt;1.1),$L22*0.98,$L22)</f>
        <v>0</v>
      </c>
      <c r="BO22" s="6">
        <f>IF($O$7,($G22+$J22+$M22)*1.05,$G22+$J22+$M22)</f>
        <v>0</v>
      </c>
      <c r="BP22" s="7"/>
      <c r="BQ22" s="3">
        <f>SUM($C$9:$C22)</f>
        <v>740</v>
      </c>
      <c r="BR22" s="3">
        <f>BS22*Rates!$C$6+'Mngt Info'!BV22*Rates!$D$6+'Mngt Info'!BY22*Rates!$E$6</f>
        <v>0</v>
      </c>
      <c r="BS22" s="3">
        <f>IF($C22&gt;Rates!$D$4,Rates!$D$4,$C22)</f>
        <v>0</v>
      </c>
      <c r="BT22" s="3">
        <f>$E22*Rates!$C$6</f>
        <v>0</v>
      </c>
      <c r="BU22" s="3">
        <f>IF(AND($E22&gt;0,$C$41/$C$42&gt;1.1),$F22*0.98,$F22)</f>
        <v>0</v>
      </c>
      <c r="BV22" s="3">
        <f>IF($C22&gt;Rates!$E$4,Rates!$E$4-Rates!$D$4,IF(($C22-Rates!$D$4)&gt;0,($C22-Rates!$D$4),0))</f>
        <v>0</v>
      </c>
      <c r="BW22" s="3">
        <f>$H22*Rates!$D$6</f>
        <v>0</v>
      </c>
      <c r="BX22" s="3">
        <f>IF(AND($H22&gt;0,$C$41/$C$42&gt;1.1),$I22*0.98,$I22)</f>
        <v>0</v>
      </c>
      <c r="BY22" s="3">
        <f>IF($C22&gt;Rates!$E$4,$C22-Rates!$E$4,0)</f>
        <v>0</v>
      </c>
      <c r="BZ22" s="3">
        <f>$K22*Rates!$E$6</f>
        <v>0</v>
      </c>
      <c r="CA22" s="3">
        <f>IF(AND($K22&gt;0,$C$41/$C$42&gt;1.1),$L22*0.98,$L22)</f>
        <v>0</v>
      </c>
      <c r="CB22" s="6">
        <f>IF($O$7,($G22+$J22+$M22)*1.05,$G22+$J22+$M22)</f>
        <v>0</v>
      </c>
      <c r="CC22" s="7"/>
      <c r="CD22" s="3">
        <f>SUM($C$9:$C22)</f>
        <v>740</v>
      </c>
      <c r="CE22" s="3">
        <f>CF22*Rates!$C$6+'Mngt Info'!CI22*Rates!$D$6+'Mngt Info'!CL22*Rates!$E$6</f>
        <v>0</v>
      </c>
      <c r="CF22" s="3">
        <f>IF($C22&gt;Rates!$D$4,Rates!$D$4,$C22)</f>
        <v>0</v>
      </c>
      <c r="CG22" s="3">
        <f>$E22*Rates!$C$6</f>
        <v>0</v>
      </c>
      <c r="CH22" s="3">
        <f>IF(AND($E22&gt;0,$C$41/$C$42&gt;1.1),$F22*0.98,$F22)</f>
        <v>0</v>
      </c>
      <c r="CI22" s="3">
        <f>IF($C22&gt;Rates!$E$4,Rates!$E$4-Rates!$D$4,IF(($C22-Rates!$D$4)&gt;0,($C22-Rates!$D$4),0))</f>
        <v>0</v>
      </c>
      <c r="CJ22" s="3">
        <f>$H22*Rates!$D$6</f>
        <v>0</v>
      </c>
      <c r="CK22" s="3">
        <f>IF(AND($H22&gt;0,$C$41/$C$42&gt;1.1),$I22*0.98,$I22)</f>
        <v>0</v>
      </c>
      <c r="CL22" s="3">
        <f>IF($C22&gt;Rates!$E$4,$C22-Rates!$E$4,0)</f>
        <v>0</v>
      </c>
      <c r="CM22" s="3">
        <f>$K22*Rates!$E$6</f>
        <v>0</v>
      </c>
      <c r="CN22" s="3">
        <f>IF(AND($K22&gt;0,$C$41/$C$42&gt;1.1),$L22*0.98,$L22)</f>
        <v>0</v>
      </c>
      <c r="CO22" s="3">
        <f>IF($O$7,($G22+$J22+$M22)*1.05,$G22+$J22+$M22)</f>
        <v>0</v>
      </c>
      <c r="CP22" s="7"/>
      <c r="CQ22" s="3">
        <f>SUM($C$9:$C22)</f>
        <v>740</v>
      </c>
      <c r="CR22" s="3">
        <f>CS22*Rates!$C$6+'Mngt Info'!CV22*Rates!$D$6+'Mngt Info'!CY22*Rates!$E$6</f>
        <v>0</v>
      </c>
      <c r="CS22" s="3">
        <f>IF($C22&gt;Rates!$D$4,Rates!$D$4,$C22)</f>
        <v>0</v>
      </c>
      <c r="CT22" s="3">
        <f>$E22*Rates!$C$6</f>
        <v>0</v>
      </c>
      <c r="CU22" s="3">
        <f>IF(AND($E22&gt;0,$C$41/$C$42&gt;1.1),$F22*0.98,$F22)</f>
        <v>0</v>
      </c>
      <c r="CV22" s="3">
        <f>IF($C22&gt;Rates!$E$4,Rates!$E$4-Rates!$D$4,IF(($C22-Rates!$D$4)&gt;0,($C22-Rates!$D$4),0))</f>
        <v>0</v>
      </c>
      <c r="CW22" s="3">
        <f>$H22*Rates!$D$6</f>
        <v>0</v>
      </c>
      <c r="CX22" s="3">
        <f>IF(AND($H22&gt;0,$C$41/$C$42&gt;1.1),$I22*0.98,$I22)</f>
        <v>0</v>
      </c>
      <c r="CY22" s="3">
        <f>IF($C22&gt;Rates!$E$4,$C22-Rates!$E$4,0)</f>
        <v>0</v>
      </c>
      <c r="CZ22" s="3">
        <f>$K22*Rates!$E$6</f>
        <v>0</v>
      </c>
      <c r="DA22" s="3">
        <f>IF(AND($K22&gt;0,$C$41/$C$42&gt;1.1),$L22*0.98,$L22)</f>
        <v>0</v>
      </c>
      <c r="DB22" s="6">
        <f>IF($O$7,($G22+$J22+$M22)*1.05,$G22+$J22+$M22)</f>
        <v>0</v>
      </c>
      <c r="DC22" s="7"/>
      <c r="DD22" s="3">
        <f>SUM($C$9:$C22)</f>
        <v>740</v>
      </c>
      <c r="DE22" s="3">
        <f>DF22*Rates!$C$6+'Mngt Info'!DI22*Rates!$D$6+'Mngt Info'!DL22*Rates!$E$6</f>
        <v>0</v>
      </c>
      <c r="DF22" s="3">
        <f>IF($C22&gt;Rates!$D$4,Rates!$D$4,$C22)</f>
        <v>0</v>
      </c>
      <c r="DG22" s="3">
        <f>$E22*Rates!$C$6</f>
        <v>0</v>
      </c>
      <c r="DH22" s="3">
        <f>IF(AND($E22&gt;0,$C$41/$C$42&gt;1.1),$F22*0.98,$F22)</f>
        <v>0</v>
      </c>
      <c r="DI22" s="3">
        <f>IF($C22&gt;Rates!$E$4,Rates!$E$4-Rates!$D$4,IF(($C22-Rates!$D$4)&gt;0,($C22-Rates!$D$4),0))</f>
        <v>0</v>
      </c>
      <c r="DJ22" s="3">
        <f>$H22*Rates!$D$6</f>
        <v>0</v>
      </c>
      <c r="DK22" s="3">
        <f>IF(AND($H22&gt;0,$C$41/$C$42&gt;1.1),$I22*0.98,$I22)</f>
        <v>0</v>
      </c>
      <c r="DL22" s="3">
        <f>IF($C22&gt;Rates!$E$4,$C22-Rates!$E$4,0)</f>
        <v>0</v>
      </c>
      <c r="DM22" s="3">
        <f>$K22*Rates!$E$6</f>
        <v>0</v>
      </c>
      <c r="DN22" s="3">
        <f>IF(AND($K22&gt;0,$C$41/$C$42&gt;1.1),$L22*0.98,$L22)</f>
        <v>0</v>
      </c>
      <c r="DO22" s="6">
        <f>IF($O$7,($G22+$J22+$M22)*1.05,$G22+$J22+$M22)</f>
        <v>0</v>
      </c>
      <c r="DP22" s="7"/>
      <c r="DQ22" s="3">
        <f>SUM($C$9:$C22)</f>
        <v>740</v>
      </c>
      <c r="DR22" s="3">
        <f>DS22*Rates!$C$6+'Mngt Info'!DV22*Rates!$D$6+'Mngt Info'!DY22*Rates!$E$6</f>
        <v>0</v>
      </c>
      <c r="DS22" s="3">
        <f>IF($C22&gt;Rates!$D$4,Rates!$D$4,$C22)</f>
        <v>0</v>
      </c>
      <c r="DT22" s="3">
        <f>$E22*Rates!$C$6</f>
        <v>0</v>
      </c>
      <c r="DU22" s="3">
        <f>IF(AND($E22&gt;0,$C$41/$C$42&gt;1.1),$F22*0.98,$F22)</f>
        <v>0</v>
      </c>
      <c r="DV22" s="3">
        <f>IF($C22&gt;Rates!$E$4,Rates!$E$4-Rates!$D$4,IF(($C22-Rates!$D$4)&gt;0,($C22-Rates!$D$4),0))</f>
        <v>0</v>
      </c>
      <c r="DW22" s="3">
        <f>$H22*Rates!$D$6</f>
        <v>0</v>
      </c>
      <c r="DX22" s="3">
        <f>IF(AND($H22&gt;0,$C$41/$C$42&gt;1.1),$I22*0.98,$I22)</f>
        <v>0</v>
      </c>
      <c r="DY22" s="3">
        <f>IF($C22&gt;Rates!$E$4,$C22-Rates!$E$4,0)</f>
        <v>0</v>
      </c>
      <c r="DZ22" s="3">
        <f>$K22*Rates!$E$6</f>
        <v>0</v>
      </c>
      <c r="EA22" s="3">
        <f>IF(AND($K22&gt;0,$C$41/$C$42&gt;1.1),$L22*0.98,$L22)</f>
        <v>0</v>
      </c>
      <c r="EB22" s="6">
        <f>IF($O$7,($G22+$J22+$M22)*1.05,$G22+$J22+$M22)</f>
        <v>0</v>
      </c>
    </row>
    <row r="23" spans="2:132" x14ac:dyDescent="0.25">
      <c r="B23" s="18">
        <f t="shared" si="4"/>
        <v>40892</v>
      </c>
      <c r="C23" s="7"/>
      <c r="D23" s="4">
        <f t="shared" si="5"/>
        <v>740</v>
      </c>
      <c r="E23" s="32">
        <f>IF($C23&gt;Rates!$D$4,Rates!$D$4,$C23)</f>
        <v>0</v>
      </c>
      <c r="F23" s="33">
        <f>$E23*Rates!$C$6</f>
        <v>0</v>
      </c>
      <c r="G23" s="34">
        <f>IF(AND($E23&gt;0,$C$41/$C$42&gt;1.1),$F23*0.98,$F23)</f>
        <v>0</v>
      </c>
      <c r="H23" s="32">
        <f>IF($C23&gt;Rates!$E$4,Rates!$E$4-Rates!$D$4,IF(($C23-Rates!$D$4)&gt;0,($C23-Rates!$D$4),0))</f>
        <v>0</v>
      </c>
      <c r="I23" s="33">
        <f>$H23*Rates!$D$6</f>
        <v>0</v>
      </c>
      <c r="J23" s="34">
        <f>IF(AND($H23&gt;0,$C$41/$C$42&gt;1.1),$I23*0.98,$I23)</f>
        <v>0</v>
      </c>
      <c r="K23" s="32">
        <f>IF($C23&gt;Rates!$E$4,$C23-Rates!$E$4,0)</f>
        <v>0</v>
      </c>
      <c r="L23" s="33">
        <f>$K23*Rates!$E$6</f>
        <v>0</v>
      </c>
      <c r="M23" s="34">
        <f>IF(AND($K23&gt;0,$C$41/$C$42&gt;1.1),$L23*0.98,$L23)</f>
        <v>0</v>
      </c>
      <c r="N23" s="70">
        <f t="shared" si="0"/>
        <v>0</v>
      </c>
      <c r="O23" s="71">
        <f>IF($O$7,($G23+$J23+$M23)*1.05,$G23+$J23+$M23)</f>
        <v>0</v>
      </c>
      <c r="P23" s="7"/>
      <c r="Q23" s="3">
        <f>SUM($C$9:$C23)</f>
        <v>740</v>
      </c>
      <c r="R23" s="3">
        <f>IF($C23&gt;Rates!$D$4,Rates!$D$4,$C23)</f>
        <v>0</v>
      </c>
      <c r="S23" s="3">
        <f>$E23*Rates!$C$6</f>
        <v>0</v>
      </c>
      <c r="T23" s="3">
        <f>IF(AND($E23&gt;0,$C$41/$C$42&gt;1.1),$F23*0.98,$F23)</f>
        <v>0</v>
      </c>
      <c r="U23" s="3">
        <f>IF($C23&gt;Rates!$E$4,Rates!$E$4-Rates!$D$4,IF(($C23-Rates!$D$4)&gt;0,($C23-Rates!$D$4),0))</f>
        <v>0</v>
      </c>
      <c r="V23" s="3">
        <f>$H23*Rates!$D$6</f>
        <v>0</v>
      </c>
      <c r="W23" s="3">
        <f>IF(AND($H23&gt;0,$C$41/$C$42&gt;1.1),$I23*0.98,$I23)</f>
        <v>0</v>
      </c>
      <c r="X23" s="3">
        <f>IF($C23&gt;Rates!$E$4,$C23-Rates!$E$4,0)</f>
        <v>0</v>
      </c>
      <c r="Y23" s="3">
        <f>$K23*Rates!$E$6</f>
        <v>0</v>
      </c>
      <c r="Z23" s="3">
        <f>IF(AND($K23&gt;0,$C$41/$C$42&gt;1.1),$L23*0.98,$L23)</f>
        <v>0</v>
      </c>
      <c r="AA23" s="3">
        <f t="shared" si="1"/>
        <v>0</v>
      </c>
      <c r="AB23" s="6">
        <f>IF($O$7,($G23+$J23+$M23)*1.05,$G23+$J23+$M23)</f>
        <v>0</v>
      </c>
      <c r="AC23" s="7"/>
      <c r="AD23" s="3">
        <f>SUM($C$9:$C23)</f>
        <v>740</v>
      </c>
      <c r="AE23" s="3">
        <f>IF($C23&gt;Rates!$D$4,Rates!$D$4,$C23)</f>
        <v>0</v>
      </c>
      <c r="AF23" s="3">
        <f>$E23*Rates!$C$6</f>
        <v>0</v>
      </c>
      <c r="AG23" s="3">
        <f>IF(AND($E23&gt;0,$C$41/$C$42&gt;1.1),$F23*0.98,$F23)</f>
        <v>0</v>
      </c>
      <c r="AH23" s="3">
        <f>IF($C23&gt;Rates!$E$4,Rates!$E$4-Rates!$D$4,IF(($C23-Rates!$D$4)&gt;0,($C23-Rates!$D$4),0))</f>
        <v>0</v>
      </c>
      <c r="AI23" s="3">
        <f>$H23*Rates!$D$6</f>
        <v>0</v>
      </c>
      <c r="AJ23" s="3">
        <f>IF(AND($H23&gt;0,$C$41/$C$42&gt;1.1),$I23*0.98,$I23)</f>
        <v>0</v>
      </c>
      <c r="AK23" s="3">
        <f>IF($C23&gt;Rates!$E$4,$C23-Rates!$E$4,0)</f>
        <v>0</v>
      </c>
      <c r="AL23" s="3">
        <f>$K23*Rates!$E$6</f>
        <v>0</v>
      </c>
      <c r="AM23" s="3">
        <f>IF(AND($K23&gt;0,$C$41/$C$42&gt;1.1),$L23*0.98,$L23)</f>
        <v>0</v>
      </c>
      <c r="AN23" s="3">
        <f t="shared" si="2"/>
        <v>0</v>
      </c>
      <c r="AO23" s="6">
        <f>IF($O$7,($G23+$J23+$M23)*1.05,$G23+$J23+$M23)</f>
        <v>0</v>
      </c>
      <c r="AP23" s="7"/>
      <c r="AQ23" s="3">
        <f>SUM($C$9:$C23)</f>
        <v>740</v>
      </c>
      <c r="AR23" s="3">
        <f>IF($C23&gt;Rates!$D$4,Rates!$D$4,$C23)</f>
        <v>0</v>
      </c>
      <c r="AS23" s="3">
        <f>$E23*Rates!$C$6</f>
        <v>0</v>
      </c>
      <c r="AT23" s="3">
        <f>IF(AND($E23&gt;0,$C$41/$C$42&gt;1.1),$F23*0.98,$F23)</f>
        <v>0</v>
      </c>
      <c r="AU23" s="3">
        <f>IF($C23&gt;Rates!$E$4,Rates!$E$4-Rates!$D$4,IF(($C23-Rates!$D$4)&gt;0,($C23-Rates!$D$4),0))</f>
        <v>0</v>
      </c>
      <c r="AV23" s="3">
        <f>$H23*Rates!$D$6</f>
        <v>0</v>
      </c>
      <c r="AW23" s="3">
        <f>IF(AND($H23&gt;0,$C$41/$C$42&gt;1.1),$I23*0.98,$I23)</f>
        <v>0</v>
      </c>
      <c r="AX23" s="3">
        <f>IF($C23&gt;Rates!$E$4,$C23-Rates!$E$4,0)</f>
        <v>0</v>
      </c>
      <c r="AY23" s="3">
        <f>$K23*Rates!$E$6</f>
        <v>0</v>
      </c>
      <c r="AZ23" s="3">
        <f>IF(AND($K23&gt;0,$C$41/$C$42&gt;1.1),$L23*0.98,$L23)</f>
        <v>0</v>
      </c>
      <c r="BA23" s="3">
        <f t="shared" si="3"/>
        <v>0</v>
      </c>
      <c r="BB23" s="6">
        <f>IF($O$7,($G23+$J23+$M23)*1.05,$G23+$J23+$M23)</f>
        <v>0</v>
      </c>
      <c r="BC23" s="7"/>
      <c r="BD23" s="3">
        <f>SUM($C$9:$C23)</f>
        <v>740</v>
      </c>
      <c r="BE23" s="3">
        <f>BF23*Rates!$C$6+'Mngt Info'!BI23*Rates!$D$6+'Mngt Info'!BL23*Rates!$E$6</f>
        <v>0</v>
      </c>
      <c r="BF23" s="3">
        <f>IF($C23&gt;Rates!$D$4,Rates!$D$4,$C23)</f>
        <v>0</v>
      </c>
      <c r="BG23" s="3">
        <f>$E23*Rates!$C$6</f>
        <v>0</v>
      </c>
      <c r="BH23" s="3">
        <f>IF(AND($E23&gt;0,$C$41/$C$42&gt;1.1),$F23*0.98,$F23)</f>
        <v>0</v>
      </c>
      <c r="BI23" s="3">
        <f>IF($C23&gt;Rates!$E$4,Rates!$E$4-Rates!$D$4,IF(($C23-Rates!$D$4)&gt;0,($C23-Rates!$D$4),0))</f>
        <v>0</v>
      </c>
      <c r="BJ23" s="3">
        <f>$H23*Rates!$D$6</f>
        <v>0</v>
      </c>
      <c r="BK23" s="3">
        <f>IF(AND($H23&gt;0,$C$41/$C$42&gt;1.1),$I23*0.98,$I23)</f>
        <v>0</v>
      </c>
      <c r="BL23" s="3">
        <f>IF($C23&gt;Rates!$E$4,$C23-Rates!$E$4,0)</f>
        <v>0</v>
      </c>
      <c r="BM23" s="3">
        <f>$K23*Rates!$E$6</f>
        <v>0</v>
      </c>
      <c r="BN23" s="3">
        <f>IF(AND($K23&gt;0,$C$41/$C$42&gt;1.1),$L23*0.98,$L23)</f>
        <v>0</v>
      </c>
      <c r="BO23" s="6">
        <f>IF($O$7,($G23+$J23+$M23)*1.05,$G23+$J23+$M23)</f>
        <v>0</v>
      </c>
      <c r="BP23" s="7"/>
      <c r="BQ23" s="3">
        <f>SUM($C$9:$C23)</f>
        <v>740</v>
      </c>
      <c r="BR23" s="3">
        <f>BS23*Rates!$C$6+'Mngt Info'!BV23*Rates!$D$6+'Mngt Info'!BY23*Rates!$E$6</f>
        <v>0</v>
      </c>
      <c r="BS23" s="3">
        <f>IF($C23&gt;Rates!$D$4,Rates!$D$4,$C23)</f>
        <v>0</v>
      </c>
      <c r="BT23" s="3">
        <f>$E23*Rates!$C$6</f>
        <v>0</v>
      </c>
      <c r="BU23" s="3">
        <f>IF(AND($E23&gt;0,$C$41/$C$42&gt;1.1),$F23*0.98,$F23)</f>
        <v>0</v>
      </c>
      <c r="BV23" s="3">
        <f>IF($C23&gt;Rates!$E$4,Rates!$E$4-Rates!$D$4,IF(($C23-Rates!$D$4)&gt;0,($C23-Rates!$D$4),0))</f>
        <v>0</v>
      </c>
      <c r="BW23" s="3">
        <f>$H23*Rates!$D$6</f>
        <v>0</v>
      </c>
      <c r="BX23" s="3">
        <f>IF(AND($H23&gt;0,$C$41/$C$42&gt;1.1),$I23*0.98,$I23)</f>
        <v>0</v>
      </c>
      <c r="BY23" s="3">
        <f>IF($C23&gt;Rates!$E$4,$C23-Rates!$E$4,0)</f>
        <v>0</v>
      </c>
      <c r="BZ23" s="3">
        <f>$K23*Rates!$E$6</f>
        <v>0</v>
      </c>
      <c r="CA23" s="3">
        <f>IF(AND($K23&gt;0,$C$41/$C$42&gt;1.1),$L23*0.98,$L23)</f>
        <v>0</v>
      </c>
      <c r="CB23" s="6">
        <f>IF($O$7,($G23+$J23+$M23)*1.05,$G23+$J23+$M23)</f>
        <v>0</v>
      </c>
      <c r="CC23" s="7"/>
      <c r="CD23" s="3">
        <f>SUM($C$9:$C23)</f>
        <v>740</v>
      </c>
      <c r="CE23" s="3">
        <f>CF23*Rates!$C$6+'Mngt Info'!CI23*Rates!$D$6+'Mngt Info'!CL23*Rates!$E$6</f>
        <v>0</v>
      </c>
      <c r="CF23" s="3">
        <f>IF($C23&gt;Rates!$D$4,Rates!$D$4,$C23)</f>
        <v>0</v>
      </c>
      <c r="CG23" s="3">
        <f>$E23*Rates!$C$6</f>
        <v>0</v>
      </c>
      <c r="CH23" s="3">
        <f>IF(AND($E23&gt;0,$C$41/$C$42&gt;1.1),$F23*0.98,$F23)</f>
        <v>0</v>
      </c>
      <c r="CI23" s="3">
        <f>IF($C23&gt;Rates!$E$4,Rates!$E$4-Rates!$D$4,IF(($C23-Rates!$D$4)&gt;0,($C23-Rates!$D$4),0))</f>
        <v>0</v>
      </c>
      <c r="CJ23" s="3">
        <f>$H23*Rates!$D$6</f>
        <v>0</v>
      </c>
      <c r="CK23" s="3">
        <f>IF(AND($H23&gt;0,$C$41/$C$42&gt;1.1),$I23*0.98,$I23)</f>
        <v>0</v>
      </c>
      <c r="CL23" s="3">
        <f>IF($C23&gt;Rates!$E$4,$C23-Rates!$E$4,0)</f>
        <v>0</v>
      </c>
      <c r="CM23" s="3">
        <f>$K23*Rates!$E$6</f>
        <v>0</v>
      </c>
      <c r="CN23" s="3">
        <f>IF(AND($K23&gt;0,$C$41/$C$42&gt;1.1),$L23*0.98,$L23)</f>
        <v>0</v>
      </c>
      <c r="CO23" s="3">
        <f>IF($O$7,($G23+$J23+$M23)*1.05,$G23+$J23+$M23)</f>
        <v>0</v>
      </c>
      <c r="CP23" s="7"/>
      <c r="CQ23" s="3">
        <f>SUM($C$9:$C23)</f>
        <v>740</v>
      </c>
      <c r="CR23" s="3">
        <f>CS23*Rates!$C$6+'Mngt Info'!CV23*Rates!$D$6+'Mngt Info'!CY23*Rates!$E$6</f>
        <v>0</v>
      </c>
      <c r="CS23" s="3">
        <f>IF($C23&gt;Rates!$D$4,Rates!$D$4,$C23)</f>
        <v>0</v>
      </c>
      <c r="CT23" s="3">
        <f>$E23*Rates!$C$6</f>
        <v>0</v>
      </c>
      <c r="CU23" s="3">
        <f>IF(AND($E23&gt;0,$C$41/$C$42&gt;1.1),$F23*0.98,$F23)</f>
        <v>0</v>
      </c>
      <c r="CV23" s="3">
        <f>IF($C23&gt;Rates!$E$4,Rates!$E$4-Rates!$D$4,IF(($C23-Rates!$D$4)&gt;0,($C23-Rates!$D$4),0))</f>
        <v>0</v>
      </c>
      <c r="CW23" s="3">
        <f>$H23*Rates!$D$6</f>
        <v>0</v>
      </c>
      <c r="CX23" s="3">
        <f>IF(AND($H23&gt;0,$C$41/$C$42&gt;1.1),$I23*0.98,$I23)</f>
        <v>0</v>
      </c>
      <c r="CY23" s="3">
        <f>IF($C23&gt;Rates!$E$4,$C23-Rates!$E$4,0)</f>
        <v>0</v>
      </c>
      <c r="CZ23" s="3">
        <f>$K23*Rates!$E$6</f>
        <v>0</v>
      </c>
      <c r="DA23" s="3">
        <f>IF(AND($K23&gt;0,$C$41/$C$42&gt;1.1),$L23*0.98,$L23)</f>
        <v>0</v>
      </c>
      <c r="DB23" s="6">
        <f>IF($O$7,($G23+$J23+$M23)*1.05,$G23+$J23+$M23)</f>
        <v>0</v>
      </c>
      <c r="DC23" s="7"/>
      <c r="DD23" s="3">
        <f>SUM($C$9:$C23)</f>
        <v>740</v>
      </c>
      <c r="DE23" s="3">
        <f>DF23*Rates!$C$6+'Mngt Info'!DI23*Rates!$D$6+'Mngt Info'!DL23*Rates!$E$6</f>
        <v>0</v>
      </c>
      <c r="DF23" s="3">
        <f>IF($C23&gt;Rates!$D$4,Rates!$D$4,$C23)</f>
        <v>0</v>
      </c>
      <c r="DG23" s="3">
        <f>$E23*Rates!$C$6</f>
        <v>0</v>
      </c>
      <c r="DH23" s="3">
        <f>IF(AND($E23&gt;0,$C$41/$C$42&gt;1.1),$F23*0.98,$F23)</f>
        <v>0</v>
      </c>
      <c r="DI23" s="3">
        <f>IF($C23&gt;Rates!$E$4,Rates!$E$4-Rates!$D$4,IF(($C23-Rates!$D$4)&gt;0,($C23-Rates!$D$4),0))</f>
        <v>0</v>
      </c>
      <c r="DJ23" s="3">
        <f>$H23*Rates!$D$6</f>
        <v>0</v>
      </c>
      <c r="DK23" s="3">
        <f>IF(AND($H23&gt;0,$C$41/$C$42&gt;1.1),$I23*0.98,$I23)</f>
        <v>0</v>
      </c>
      <c r="DL23" s="3">
        <f>IF($C23&gt;Rates!$E$4,$C23-Rates!$E$4,0)</f>
        <v>0</v>
      </c>
      <c r="DM23" s="3">
        <f>$K23*Rates!$E$6</f>
        <v>0</v>
      </c>
      <c r="DN23" s="3">
        <f>IF(AND($K23&gt;0,$C$41/$C$42&gt;1.1),$L23*0.98,$L23)</f>
        <v>0</v>
      </c>
      <c r="DO23" s="6">
        <f>IF($O$7,($G23+$J23+$M23)*1.05,$G23+$J23+$M23)</f>
        <v>0</v>
      </c>
      <c r="DP23" s="7"/>
      <c r="DQ23" s="3">
        <f>SUM($C$9:$C23)</f>
        <v>740</v>
      </c>
      <c r="DR23" s="3">
        <f>DS23*Rates!$C$6+'Mngt Info'!DV23*Rates!$D$6+'Mngt Info'!DY23*Rates!$E$6</f>
        <v>0</v>
      </c>
      <c r="DS23" s="3">
        <f>IF($C23&gt;Rates!$D$4,Rates!$D$4,$C23)</f>
        <v>0</v>
      </c>
      <c r="DT23" s="3">
        <f>$E23*Rates!$C$6</f>
        <v>0</v>
      </c>
      <c r="DU23" s="3">
        <f>IF(AND($E23&gt;0,$C$41/$C$42&gt;1.1),$F23*0.98,$F23)</f>
        <v>0</v>
      </c>
      <c r="DV23" s="3">
        <f>IF($C23&gt;Rates!$E$4,Rates!$E$4-Rates!$D$4,IF(($C23-Rates!$D$4)&gt;0,($C23-Rates!$D$4),0))</f>
        <v>0</v>
      </c>
      <c r="DW23" s="3">
        <f>$H23*Rates!$D$6</f>
        <v>0</v>
      </c>
      <c r="DX23" s="3">
        <f>IF(AND($H23&gt;0,$C$41/$C$42&gt;1.1),$I23*0.98,$I23)</f>
        <v>0</v>
      </c>
      <c r="DY23" s="3">
        <f>IF($C23&gt;Rates!$E$4,$C23-Rates!$E$4,0)</f>
        <v>0</v>
      </c>
      <c r="DZ23" s="3">
        <f>$K23*Rates!$E$6</f>
        <v>0</v>
      </c>
      <c r="EA23" s="3">
        <f>IF(AND($K23&gt;0,$C$41/$C$42&gt;1.1),$L23*0.98,$L23)</f>
        <v>0</v>
      </c>
      <c r="EB23" s="6">
        <f>IF($O$7,($G23+$J23+$M23)*1.05,$G23+$J23+$M23)</f>
        <v>0</v>
      </c>
    </row>
    <row r="24" spans="2:132" x14ac:dyDescent="0.25">
      <c r="B24" s="18">
        <f t="shared" si="4"/>
        <v>40893</v>
      </c>
      <c r="C24" s="7"/>
      <c r="D24" s="4">
        <f t="shared" si="5"/>
        <v>740</v>
      </c>
      <c r="E24" s="32">
        <f>IF($C24&gt;Rates!$D$4,Rates!$D$4,$C24)</f>
        <v>0</v>
      </c>
      <c r="F24" s="33">
        <f>$E24*Rates!$C$6</f>
        <v>0</v>
      </c>
      <c r="G24" s="34">
        <f>IF(AND($E24&gt;0,$C$41/$C$42&gt;1.1),$F24*0.98,$F24)</f>
        <v>0</v>
      </c>
      <c r="H24" s="32">
        <f>IF($C24&gt;Rates!$E$4,Rates!$E$4-Rates!$D$4,IF(($C24-Rates!$D$4)&gt;0,($C24-Rates!$D$4),0))</f>
        <v>0</v>
      </c>
      <c r="I24" s="33">
        <f>$H24*Rates!$D$6</f>
        <v>0</v>
      </c>
      <c r="J24" s="34">
        <f>IF(AND($H24&gt;0,$C$41/$C$42&gt;1.1),$I24*0.98,$I24)</f>
        <v>0</v>
      </c>
      <c r="K24" s="32">
        <f>IF($C24&gt;Rates!$E$4,$C24-Rates!$E$4,0)</f>
        <v>0</v>
      </c>
      <c r="L24" s="33">
        <f>$K24*Rates!$E$6</f>
        <v>0</v>
      </c>
      <c r="M24" s="34">
        <f>IF(AND($K24&gt;0,$C$41/$C$42&gt;1.1),$L24*0.98,$L24)</f>
        <v>0</v>
      </c>
      <c r="N24" s="70">
        <f t="shared" si="0"/>
        <v>0</v>
      </c>
      <c r="O24" s="71">
        <f>IF($O$7,($G24+$J24+$M24)*1.05,$G24+$J24+$M24)</f>
        <v>0</v>
      </c>
      <c r="P24" s="7"/>
      <c r="Q24" s="3">
        <f>SUM($C$9:$C24)</f>
        <v>740</v>
      </c>
      <c r="R24" s="3">
        <f>IF($C24&gt;Rates!$D$4,Rates!$D$4,$C24)</f>
        <v>0</v>
      </c>
      <c r="S24" s="3">
        <f>$E24*Rates!$C$6</f>
        <v>0</v>
      </c>
      <c r="T24" s="3">
        <f>IF(AND($E24&gt;0,$C$41/$C$42&gt;1.1),$F24*0.98,$F24)</f>
        <v>0</v>
      </c>
      <c r="U24" s="3">
        <f>IF($C24&gt;Rates!$E$4,Rates!$E$4-Rates!$D$4,IF(($C24-Rates!$D$4)&gt;0,($C24-Rates!$D$4),0))</f>
        <v>0</v>
      </c>
      <c r="V24" s="3">
        <f>$H24*Rates!$D$6</f>
        <v>0</v>
      </c>
      <c r="W24" s="3">
        <f>IF(AND($H24&gt;0,$C$41/$C$42&gt;1.1),$I24*0.98,$I24)</f>
        <v>0</v>
      </c>
      <c r="X24" s="3">
        <f>IF($C24&gt;Rates!$E$4,$C24-Rates!$E$4,0)</f>
        <v>0</v>
      </c>
      <c r="Y24" s="3">
        <f>$K24*Rates!$E$6</f>
        <v>0</v>
      </c>
      <c r="Z24" s="3">
        <f>IF(AND($K24&gt;0,$C$41/$C$42&gt;1.1),$L24*0.98,$L24)</f>
        <v>0</v>
      </c>
      <c r="AA24" s="3">
        <f t="shared" si="1"/>
        <v>0</v>
      </c>
      <c r="AB24" s="6">
        <f>IF($O$7,($G24+$J24+$M24)*1.05,$G24+$J24+$M24)</f>
        <v>0</v>
      </c>
      <c r="AC24" s="7"/>
      <c r="AD24" s="3">
        <f>SUM($C$9:$C24)</f>
        <v>740</v>
      </c>
      <c r="AE24" s="3">
        <f>IF($C24&gt;Rates!$D$4,Rates!$D$4,$C24)</f>
        <v>0</v>
      </c>
      <c r="AF24" s="3">
        <f>$E24*Rates!$C$6</f>
        <v>0</v>
      </c>
      <c r="AG24" s="3">
        <f>IF(AND($E24&gt;0,$C$41/$C$42&gt;1.1),$F24*0.98,$F24)</f>
        <v>0</v>
      </c>
      <c r="AH24" s="3">
        <f>IF($C24&gt;Rates!$E$4,Rates!$E$4-Rates!$D$4,IF(($C24-Rates!$D$4)&gt;0,($C24-Rates!$D$4),0))</f>
        <v>0</v>
      </c>
      <c r="AI24" s="3">
        <f>$H24*Rates!$D$6</f>
        <v>0</v>
      </c>
      <c r="AJ24" s="3">
        <f>IF(AND($H24&gt;0,$C$41/$C$42&gt;1.1),$I24*0.98,$I24)</f>
        <v>0</v>
      </c>
      <c r="AK24" s="3">
        <f>IF($C24&gt;Rates!$E$4,$C24-Rates!$E$4,0)</f>
        <v>0</v>
      </c>
      <c r="AL24" s="3">
        <f>$K24*Rates!$E$6</f>
        <v>0</v>
      </c>
      <c r="AM24" s="3">
        <f>IF(AND($K24&gt;0,$C$41/$C$42&gt;1.1),$L24*0.98,$L24)</f>
        <v>0</v>
      </c>
      <c r="AN24" s="3">
        <f t="shared" si="2"/>
        <v>0</v>
      </c>
      <c r="AO24" s="6">
        <f>IF($O$7,($G24+$J24+$M24)*1.05,$G24+$J24+$M24)</f>
        <v>0</v>
      </c>
      <c r="AP24" s="7"/>
      <c r="AQ24" s="3">
        <f>SUM($C$9:$C24)</f>
        <v>740</v>
      </c>
      <c r="AR24" s="3">
        <f>IF($C24&gt;Rates!$D$4,Rates!$D$4,$C24)</f>
        <v>0</v>
      </c>
      <c r="AS24" s="3">
        <f>$E24*Rates!$C$6</f>
        <v>0</v>
      </c>
      <c r="AT24" s="3">
        <f>IF(AND($E24&gt;0,$C$41/$C$42&gt;1.1),$F24*0.98,$F24)</f>
        <v>0</v>
      </c>
      <c r="AU24" s="3">
        <f>IF($C24&gt;Rates!$E$4,Rates!$E$4-Rates!$D$4,IF(($C24-Rates!$D$4)&gt;0,($C24-Rates!$D$4),0))</f>
        <v>0</v>
      </c>
      <c r="AV24" s="3">
        <f>$H24*Rates!$D$6</f>
        <v>0</v>
      </c>
      <c r="AW24" s="3">
        <f>IF(AND($H24&gt;0,$C$41/$C$42&gt;1.1),$I24*0.98,$I24)</f>
        <v>0</v>
      </c>
      <c r="AX24" s="3">
        <f>IF($C24&gt;Rates!$E$4,$C24-Rates!$E$4,0)</f>
        <v>0</v>
      </c>
      <c r="AY24" s="3">
        <f>$K24*Rates!$E$6</f>
        <v>0</v>
      </c>
      <c r="AZ24" s="3">
        <f>IF(AND($K24&gt;0,$C$41/$C$42&gt;1.1),$L24*0.98,$L24)</f>
        <v>0</v>
      </c>
      <c r="BA24" s="3">
        <f t="shared" si="3"/>
        <v>0</v>
      </c>
      <c r="BB24" s="6">
        <f>IF($O$7,($G24+$J24+$M24)*1.05,$G24+$J24+$M24)</f>
        <v>0</v>
      </c>
      <c r="BC24" s="7"/>
      <c r="BD24" s="3">
        <f>SUM($C$9:$C24)</f>
        <v>740</v>
      </c>
      <c r="BE24" s="3">
        <f>BF24*Rates!$C$6+'Mngt Info'!BI24*Rates!$D$6+'Mngt Info'!BL24*Rates!$E$6</f>
        <v>0</v>
      </c>
      <c r="BF24" s="3">
        <f>IF($C24&gt;Rates!$D$4,Rates!$D$4,$C24)</f>
        <v>0</v>
      </c>
      <c r="BG24" s="3">
        <f>$E24*Rates!$C$6</f>
        <v>0</v>
      </c>
      <c r="BH24" s="3">
        <f>IF(AND($E24&gt;0,$C$41/$C$42&gt;1.1),$F24*0.98,$F24)</f>
        <v>0</v>
      </c>
      <c r="BI24" s="3">
        <f>IF($C24&gt;Rates!$E$4,Rates!$E$4-Rates!$D$4,IF(($C24-Rates!$D$4)&gt;0,($C24-Rates!$D$4),0))</f>
        <v>0</v>
      </c>
      <c r="BJ24" s="3">
        <f>$H24*Rates!$D$6</f>
        <v>0</v>
      </c>
      <c r="BK24" s="3">
        <f>IF(AND($H24&gt;0,$C$41/$C$42&gt;1.1),$I24*0.98,$I24)</f>
        <v>0</v>
      </c>
      <c r="BL24" s="3">
        <f>IF($C24&gt;Rates!$E$4,$C24-Rates!$E$4,0)</f>
        <v>0</v>
      </c>
      <c r="BM24" s="3">
        <f>$K24*Rates!$E$6</f>
        <v>0</v>
      </c>
      <c r="BN24" s="3">
        <f>IF(AND($K24&gt;0,$C$41/$C$42&gt;1.1),$L24*0.98,$L24)</f>
        <v>0</v>
      </c>
      <c r="BO24" s="6">
        <f>IF($O$7,($G24+$J24+$M24)*1.05,$G24+$J24+$M24)</f>
        <v>0</v>
      </c>
      <c r="BP24" s="7"/>
      <c r="BQ24" s="3">
        <f>SUM($C$9:$C24)</f>
        <v>740</v>
      </c>
      <c r="BR24" s="3">
        <f>BS24*Rates!$C$6+'Mngt Info'!BV24*Rates!$D$6+'Mngt Info'!BY24*Rates!$E$6</f>
        <v>0</v>
      </c>
      <c r="BS24" s="3">
        <f>IF($C24&gt;Rates!$D$4,Rates!$D$4,$C24)</f>
        <v>0</v>
      </c>
      <c r="BT24" s="3">
        <f>$E24*Rates!$C$6</f>
        <v>0</v>
      </c>
      <c r="BU24" s="3">
        <f>IF(AND($E24&gt;0,$C$41/$C$42&gt;1.1),$F24*0.98,$F24)</f>
        <v>0</v>
      </c>
      <c r="BV24" s="3">
        <f>IF($C24&gt;Rates!$E$4,Rates!$E$4-Rates!$D$4,IF(($C24-Rates!$D$4)&gt;0,($C24-Rates!$D$4),0))</f>
        <v>0</v>
      </c>
      <c r="BW24" s="3">
        <f>$H24*Rates!$D$6</f>
        <v>0</v>
      </c>
      <c r="BX24" s="3">
        <f>IF(AND($H24&gt;0,$C$41/$C$42&gt;1.1),$I24*0.98,$I24)</f>
        <v>0</v>
      </c>
      <c r="BY24" s="3">
        <f>IF($C24&gt;Rates!$E$4,$C24-Rates!$E$4,0)</f>
        <v>0</v>
      </c>
      <c r="BZ24" s="3">
        <f>$K24*Rates!$E$6</f>
        <v>0</v>
      </c>
      <c r="CA24" s="3">
        <f>IF(AND($K24&gt;0,$C$41/$C$42&gt;1.1),$L24*0.98,$L24)</f>
        <v>0</v>
      </c>
      <c r="CB24" s="6">
        <f>IF($O$7,($G24+$J24+$M24)*1.05,$G24+$J24+$M24)</f>
        <v>0</v>
      </c>
      <c r="CC24" s="7"/>
      <c r="CD24" s="3">
        <f>SUM($C$9:$C24)</f>
        <v>740</v>
      </c>
      <c r="CE24" s="3">
        <f>CF24*Rates!$C$6+'Mngt Info'!CI24*Rates!$D$6+'Mngt Info'!CL24*Rates!$E$6</f>
        <v>0</v>
      </c>
      <c r="CF24" s="3">
        <f>IF($C24&gt;Rates!$D$4,Rates!$D$4,$C24)</f>
        <v>0</v>
      </c>
      <c r="CG24" s="3">
        <f>$E24*Rates!$C$6</f>
        <v>0</v>
      </c>
      <c r="CH24" s="3">
        <f>IF(AND($E24&gt;0,$C$41/$C$42&gt;1.1),$F24*0.98,$F24)</f>
        <v>0</v>
      </c>
      <c r="CI24" s="3">
        <f>IF($C24&gt;Rates!$E$4,Rates!$E$4-Rates!$D$4,IF(($C24-Rates!$D$4)&gt;0,($C24-Rates!$D$4),0))</f>
        <v>0</v>
      </c>
      <c r="CJ24" s="3">
        <f>$H24*Rates!$D$6</f>
        <v>0</v>
      </c>
      <c r="CK24" s="3">
        <f>IF(AND($H24&gt;0,$C$41/$C$42&gt;1.1),$I24*0.98,$I24)</f>
        <v>0</v>
      </c>
      <c r="CL24" s="3">
        <f>IF($C24&gt;Rates!$E$4,$C24-Rates!$E$4,0)</f>
        <v>0</v>
      </c>
      <c r="CM24" s="3">
        <f>$K24*Rates!$E$6</f>
        <v>0</v>
      </c>
      <c r="CN24" s="3">
        <f>IF(AND($K24&gt;0,$C$41/$C$42&gt;1.1),$L24*0.98,$L24)</f>
        <v>0</v>
      </c>
      <c r="CO24" s="3">
        <f>IF($O$7,($G24+$J24+$M24)*1.05,$G24+$J24+$M24)</f>
        <v>0</v>
      </c>
      <c r="CP24" s="7"/>
      <c r="CQ24" s="3">
        <f>SUM($C$9:$C24)</f>
        <v>740</v>
      </c>
      <c r="CR24" s="3">
        <f>CS24*Rates!$C$6+'Mngt Info'!CV24*Rates!$D$6+'Mngt Info'!CY24*Rates!$E$6</f>
        <v>0</v>
      </c>
      <c r="CS24" s="3">
        <f>IF($C24&gt;Rates!$D$4,Rates!$D$4,$C24)</f>
        <v>0</v>
      </c>
      <c r="CT24" s="3">
        <f>$E24*Rates!$C$6</f>
        <v>0</v>
      </c>
      <c r="CU24" s="3">
        <f>IF(AND($E24&gt;0,$C$41/$C$42&gt;1.1),$F24*0.98,$F24)</f>
        <v>0</v>
      </c>
      <c r="CV24" s="3">
        <f>IF($C24&gt;Rates!$E$4,Rates!$E$4-Rates!$D$4,IF(($C24-Rates!$D$4)&gt;0,($C24-Rates!$D$4),0))</f>
        <v>0</v>
      </c>
      <c r="CW24" s="3">
        <f>$H24*Rates!$D$6</f>
        <v>0</v>
      </c>
      <c r="CX24" s="3">
        <f>IF(AND($H24&gt;0,$C$41/$C$42&gt;1.1),$I24*0.98,$I24)</f>
        <v>0</v>
      </c>
      <c r="CY24" s="3">
        <f>IF($C24&gt;Rates!$E$4,$C24-Rates!$E$4,0)</f>
        <v>0</v>
      </c>
      <c r="CZ24" s="3">
        <f>$K24*Rates!$E$6</f>
        <v>0</v>
      </c>
      <c r="DA24" s="3">
        <f>IF(AND($K24&gt;0,$C$41/$C$42&gt;1.1),$L24*0.98,$L24)</f>
        <v>0</v>
      </c>
      <c r="DB24" s="6">
        <f>IF($O$7,($G24+$J24+$M24)*1.05,$G24+$J24+$M24)</f>
        <v>0</v>
      </c>
      <c r="DC24" s="7"/>
      <c r="DD24" s="3">
        <f>SUM($C$9:$C24)</f>
        <v>740</v>
      </c>
      <c r="DE24" s="3">
        <f>DF24*Rates!$C$6+'Mngt Info'!DI24*Rates!$D$6+'Mngt Info'!DL24*Rates!$E$6</f>
        <v>0</v>
      </c>
      <c r="DF24" s="3">
        <f>IF($C24&gt;Rates!$D$4,Rates!$D$4,$C24)</f>
        <v>0</v>
      </c>
      <c r="DG24" s="3">
        <f>$E24*Rates!$C$6</f>
        <v>0</v>
      </c>
      <c r="DH24" s="3">
        <f>IF(AND($E24&gt;0,$C$41/$C$42&gt;1.1),$F24*0.98,$F24)</f>
        <v>0</v>
      </c>
      <c r="DI24" s="3">
        <f>IF($C24&gt;Rates!$E$4,Rates!$E$4-Rates!$D$4,IF(($C24-Rates!$D$4)&gt;0,($C24-Rates!$D$4),0))</f>
        <v>0</v>
      </c>
      <c r="DJ24" s="3">
        <f>$H24*Rates!$D$6</f>
        <v>0</v>
      </c>
      <c r="DK24" s="3">
        <f>IF(AND($H24&gt;0,$C$41/$C$42&gt;1.1),$I24*0.98,$I24)</f>
        <v>0</v>
      </c>
      <c r="DL24" s="3">
        <f>IF($C24&gt;Rates!$E$4,$C24-Rates!$E$4,0)</f>
        <v>0</v>
      </c>
      <c r="DM24" s="3">
        <f>$K24*Rates!$E$6</f>
        <v>0</v>
      </c>
      <c r="DN24" s="3">
        <f>IF(AND($K24&gt;0,$C$41/$C$42&gt;1.1),$L24*0.98,$L24)</f>
        <v>0</v>
      </c>
      <c r="DO24" s="6">
        <f>IF($O$7,($G24+$J24+$M24)*1.05,$G24+$J24+$M24)</f>
        <v>0</v>
      </c>
      <c r="DP24" s="7"/>
      <c r="DQ24" s="3">
        <f>SUM($C$9:$C24)</f>
        <v>740</v>
      </c>
      <c r="DR24" s="3">
        <f>DS24*Rates!$C$6+'Mngt Info'!DV24*Rates!$D$6+'Mngt Info'!DY24*Rates!$E$6</f>
        <v>0</v>
      </c>
      <c r="DS24" s="3">
        <f>IF($C24&gt;Rates!$D$4,Rates!$D$4,$C24)</f>
        <v>0</v>
      </c>
      <c r="DT24" s="3">
        <f>$E24*Rates!$C$6</f>
        <v>0</v>
      </c>
      <c r="DU24" s="3">
        <f>IF(AND($E24&gt;0,$C$41/$C$42&gt;1.1),$F24*0.98,$F24)</f>
        <v>0</v>
      </c>
      <c r="DV24" s="3">
        <f>IF($C24&gt;Rates!$E$4,Rates!$E$4-Rates!$D$4,IF(($C24-Rates!$D$4)&gt;0,($C24-Rates!$D$4),0))</f>
        <v>0</v>
      </c>
      <c r="DW24" s="3">
        <f>$H24*Rates!$D$6</f>
        <v>0</v>
      </c>
      <c r="DX24" s="3">
        <f>IF(AND($H24&gt;0,$C$41/$C$42&gt;1.1),$I24*0.98,$I24)</f>
        <v>0</v>
      </c>
      <c r="DY24" s="3">
        <f>IF($C24&gt;Rates!$E$4,$C24-Rates!$E$4,0)</f>
        <v>0</v>
      </c>
      <c r="DZ24" s="3">
        <f>$K24*Rates!$E$6</f>
        <v>0</v>
      </c>
      <c r="EA24" s="3">
        <f>IF(AND($K24&gt;0,$C$41/$C$42&gt;1.1),$L24*0.98,$L24)</f>
        <v>0</v>
      </c>
      <c r="EB24" s="6">
        <f>IF($O$7,($G24+$J24+$M24)*1.05,$G24+$J24+$M24)</f>
        <v>0</v>
      </c>
    </row>
    <row r="25" spans="2:132" x14ac:dyDescent="0.25">
      <c r="B25" s="18">
        <f t="shared" si="4"/>
        <v>40894</v>
      </c>
      <c r="C25" s="7"/>
      <c r="D25" s="4">
        <f t="shared" si="5"/>
        <v>740</v>
      </c>
      <c r="E25" s="32">
        <f>IF($C25&gt;Rates!$D$4,Rates!$D$4,$C25)</f>
        <v>0</v>
      </c>
      <c r="F25" s="33">
        <f>$E25*Rates!$C$6</f>
        <v>0</v>
      </c>
      <c r="G25" s="34">
        <f>IF(AND($E25&gt;0,$C$41/$C$42&gt;1.1),$F25*0.98,$F25)</f>
        <v>0</v>
      </c>
      <c r="H25" s="32">
        <f>IF($C25&gt;Rates!$E$4,Rates!$E$4-Rates!$D$4,IF(($C25-Rates!$D$4)&gt;0,($C25-Rates!$D$4),0))</f>
        <v>0</v>
      </c>
      <c r="I25" s="33">
        <f>$H25*Rates!$D$6</f>
        <v>0</v>
      </c>
      <c r="J25" s="34">
        <f>IF(AND($H25&gt;0,$C$41/$C$42&gt;1.1),$I25*0.98,$I25)</f>
        <v>0</v>
      </c>
      <c r="K25" s="32">
        <f>IF($C25&gt;Rates!$E$4,$C25-Rates!$E$4,0)</f>
        <v>0</v>
      </c>
      <c r="L25" s="33">
        <f>$K25*Rates!$E$6</f>
        <v>0</v>
      </c>
      <c r="M25" s="34">
        <f>IF(AND($K25&gt;0,$C$41/$C$42&gt;1.1),$L25*0.98,$L25)</f>
        <v>0</v>
      </c>
      <c r="N25" s="70">
        <f t="shared" si="0"/>
        <v>0</v>
      </c>
      <c r="O25" s="71">
        <f>IF($O$7,($G25+$J25+$M25)*1.05,$G25+$J25+$M25)</f>
        <v>0</v>
      </c>
      <c r="P25" s="7"/>
      <c r="Q25" s="3">
        <f>SUM($C$9:$C25)</f>
        <v>740</v>
      </c>
      <c r="R25" s="3">
        <f>IF($C25&gt;Rates!$D$4,Rates!$D$4,$C25)</f>
        <v>0</v>
      </c>
      <c r="S25" s="3">
        <f>$E25*Rates!$C$6</f>
        <v>0</v>
      </c>
      <c r="T25" s="3">
        <f>IF(AND($E25&gt;0,$C$41/$C$42&gt;1.1),$F25*0.98,$F25)</f>
        <v>0</v>
      </c>
      <c r="U25" s="3">
        <f>IF($C25&gt;Rates!$E$4,Rates!$E$4-Rates!$D$4,IF(($C25-Rates!$D$4)&gt;0,($C25-Rates!$D$4),0))</f>
        <v>0</v>
      </c>
      <c r="V25" s="3">
        <f>$H25*Rates!$D$6</f>
        <v>0</v>
      </c>
      <c r="W25" s="3">
        <f>IF(AND($H25&gt;0,$C$41/$C$42&gt;1.1),$I25*0.98,$I25)</f>
        <v>0</v>
      </c>
      <c r="X25" s="3">
        <f>IF($C25&gt;Rates!$E$4,$C25-Rates!$E$4,0)</f>
        <v>0</v>
      </c>
      <c r="Y25" s="3">
        <f>$K25*Rates!$E$6</f>
        <v>0</v>
      </c>
      <c r="Z25" s="3">
        <f>IF(AND($K25&gt;0,$C$41/$C$42&gt;1.1),$L25*0.98,$L25)</f>
        <v>0</v>
      </c>
      <c r="AA25" s="3">
        <f t="shared" si="1"/>
        <v>0</v>
      </c>
      <c r="AB25" s="6">
        <f>IF($O$7,($G25+$J25+$M25)*1.05,$G25+$J25+$M25)</f>
        <v>0</v>
      </c>
      <c r="AC25" s="7"/>
      <c r="AD25" s="3">
        <f>SUM($C$9:$C25)</f>
        <v>740</v>
      </c>
      <c r="AE25" s="3">
        <f>IF($C25&gt;Rates!$D$4,Rates!$D$4,$C25)</f>
        <v>0</v>
      </c>
      <c r="AF25" s="3">
        <f>$E25*Rates!$C$6</f>
        <v>0</v>
      </c>
      <c r="AG25" s="3">
        <f>IF(AND($E25&gt;0,$C$41/$C$42&gt;1.1),$F25*0.98,$F25)</f>
        <v>0</v>
      </c>
      <c r="AH25" s="3">
        <f>IF($C25&gt;Rates!$E$4,Rates!$E$4-Rates!$D$4,IF(($C25-Rates!$D$4)&gt;0,($C25-Rates!$D$4),0))</f>
        <v>0</v>
      </c>
      <c r="AI25" s="3">
        <f>$H25*Rates!$D$6</f>
        <v>0</v>
      </c>
      <c r="AJ25" s="3">
        <f>IF(AND($H25&gt;0,$C$41/$C$42&gt;1.1),$I25*0.98,$I25)</f>
        <v>0</v>
      </c>
      <c r="AK25" s="3">
        <f>IF($C25&gt;Rates!$E$4,$C25-Rates!$E$4,0)</f>
        <v>0</v>
      </c>
      <c r="AL25" s="3">
        <f>$K25*Rates!$E$6</f>
        <v>0</v>
      </c>
      <c r="AM25" s="3">
        <f>IF(AND($K25&gt;0,$C$41/$C$42&gt;1.1),$L25*0.98,$L25)</f>
        <v>0</v>
      </c>
      <c r="AN25" s="3">
        <f t="shared" si="2"/>
        <v>0</v>
      </c>
      <c r="AO25" s="6">
        <f>IF($O$7,($G25+$J25+$M25)*1.05,$G25+$J25+$M25)</f>
        <v>0</v>
      </c>
      <c r="AP25" s="7"/>
      <c r="AQ25" s="3">
        <f>SUM($C$9:$C25)</f>
        <v>740</v>
      </c>
      <c r="AR25" s="3">
        <f>IF($C25&gt;Rates!$D$4,Rates!$D$4,$C25)</f>
        <v>0</v>
      </c>
      <c r="AS25" s="3">
        <f>$E25*Rates!$C$6</f>
        <v>0</v>
      </c>
      <c r="AT25" s="3">
        <f>IF(AND($E25&gt;0,$C$41/$C$42&gt;1.1),$F25*0.98,$F25)</f>
        <v>0</v>
      </c>
      <c r="AU25" s="3">
        <f>IF($C25&gt;Rates!$E$4,Rates!$E$4-Rates!$D$4,IF(($C25-Rates!$D$4)&gt;0,($C25-Rates!$D$4),0))</f>
        <v>0</v>
      </c>
      <c r="AV25" s="3">
        <f>$H25*Rates!$D$6</f>
        <v>0</v>
      </c>
      <c r="AW25" s="3">
        <f>IF(AND($H25&gt;0,$C$41/$C$42&gt;1.1),$I25*0.98,$I25)</f>
        <v>0</v>
      </c>
      <c r="AX25" s="3">
        <f>IF($C25&gt;Rates!$E$4,$C25-Rates!$E$4,0)</f>
        <v>0</v>
      </c>
      <c r="AY25" s="3">
        <f>$K25*Rates!$E$6</f>
        <v>0</v>
      </c>
      <c r="AZ25" s="3">
        <f>IF(AND($K25&gt;0,$C$41/$C$42&gt;1.1),$L25*0.98,$L25)</f>
        <v>0</v>
      </c>
      <c r="BA25" s="3">
        <f t="shared" si="3"/>
        <v>0</v>
      </c>
      <c r="BB25" s="6">
        <f>IF($O$7,($G25+$J25+$M25)*1.05,$G25+$J25+$M25)</f>
        <v>0</v>
      </c>
      <c r="BC25" s="7"/>
      <c r="BD25" s="3">
        <f>SUM($C$9:$C25)</f>
        <v>740</v>
      </c>
      <c r="BE25" s="3">
        <f>BF25*Rates!$C$6+'Mngt Info'!BI25*Rates!$D$6+'Mngt Info'!BL25*Rates!$E$6</f>
        <v>0</v>
      </c>
      <c r="BF25" s="3">
        <f>IF($C25&gt;Rates!$D$4,Rates!$D$4,$C25)</f>
        <v>0</v>
      </c>
      <c r="BG25" s="3">
        <f>$E25*Rates!$C$6</f>
        <v>0</v>
      </c>
      <c r="BH25" s="3">
        <f>IF(AND($E25&gt;0,$C$41/$C$42&gt;1.1),$F25*0.98,$F25)</f>
        <v>0</v>
      </c>
      <c r="BI25" s="3">
        <f>IF($C25&gt;Rates!$E$4,Rates!$E$4-Rates!$D$4,IF(($C25-Rates!$D$4)&gt;0,($C25-Rates!$D$4),0))</f>
        <v>0</v>
      </c>
      <c r="BJ25" s="3">
        <f>$H25*Rates!$D$6</f>
        <v>0</v>
      </c>
      <c r="BK25" s="3">
        <f>IF(AND($H25&gt;0,$C$41/$C$42&gt;1.1),$I25*0.98,$I25)</f>
        <v>0</v>
      </c>
      <c r="BL25" s="3">
        <f>IF($C25&gt;Rates!$E$4,$C25-Rates!$E$4,0)</f>
        <v>0</v>
      </c>
      <c r="BM25" s="3">
        <f>$K25*Rates!$E$6</f>
        <v>0</v>
      </c>
      <c r="BN25" s="3">
        <f>IF(AND($K25&gt;0,$C$41/$C$42&gt;1.1),$L25*0.98,$L25)</f>
        <v>0</v>
      </c>
      <c r="BO25" s="6">
        <f>IF($O$7,($G25+$J25+$M25)*1.05,$G25+$J25+$M25)</f>
        <v>0</v>
      </c>
      <c r="BP25" s="7"/>
      <c r="BQ25" s="3">
        <f>SUM($C$9:$C25)</f>
        <v>740</v>
      </c>
      <c r="BR25" s="3">
        <f>BS25*Rates!$C$6+'Mngt Info'!BV25*Rates!$D$6+'Mngt Info'!BY25*Rates!$E$6</f>
        <v>0</v>
      </c>
      <c r="BS25" s="3">
        <f>IF($C25&gt;Rates!$D$4,Rates!$D$4,$C25)</f>
        <v>0</v>
      </c>
      <c r="BT25" s="3">
        <f>$E25*Rates!$C$6</f>
        <v>0</v>
      </c>
      <c r="BU25" s="3">
        <f>IF(AND($E25&gt;0,$C$41/$C$42&gt;1.1),$F25*0.98,$F25)</f>
        <v>0</v>
      </c>
      <c r="BV25" s="3">
        <f>IF($C25&gt;Rates!$E$4,Rates!$E$4-Rates!$D$4,IF(($C25-Rates!$D$4)&gt;0,($C25-Rates!$D$4),0))</f>
        <v>0</v>
      </c>
      <c r="BW25" s="3">
        <f>$H25*Rates!$D$6</f>
        <v>0</v>
      </c>
      <c r="BX25" s="3">
        <f>IF(AND($H25&gt;0,$C$41/$C$42&gt;1.1),$I25*0.98,$I25)</f>
        <v>0</v>
      </c>
      <c r="BY25" s="3">
        <f>IF($C25&gt;Rates!$E$4,$C25-Rates!$E$4,0)</f>
        <v>0</v>
      </c>
      <c r="BZ25" s="3">
        <f>$K25*Rates!$E$6</f>
        <v>0</v>
      </c>
      <c r="CA25" s="3">
        <f>IF(AND($K25&gt;0,$C$41/$C$42&gt;1.1),$L25*0.98,$L25)</f>
        <v>0</v>
      </c>
      <c r="CB25" s="6">
        <f>IF($O$7,($G25+$J25+$M25)*1.05,$G25+$J25+$M25)</f>
        <v>0</v>
      </c>
      <c r="CC25" s="7"/>
      <c r="CD25" s="3">
        <f>SUM($C$9:$C25)</f>
        <v>740</v>
      </c>
      <c r="CE25" s="3">
        <f>CF25*Rates!$C$6+'Mngt Info'!CI25*Rates!$D$6+'Mngt Info'!CL25*Rates!$E$6</f>
        <v>0</v>
      </c>
      <c r="CF25" s="3">
        <f>IF($C25&gt;Rates!$D$4,Rates!$D$4,$C25)</f>
        <v>0</v>
      </c>
      <c r="CG25" s="3">
        <f>$E25*Rates!$C$6</f>
        <v>0</v>
      </c>
      <c r="CH25" s="3">
        <f>IF(AND($E25&gt;0,$C$41/$C$42&gt;1.1),$F25*0.98,$F25)</f>
        <v>0</v>
      </c>
      <c r="CI25" s="3">
        <f>IF($C25&gt;Rates!$E$4,Rates!$E$4-Rates!$D$4,IF(($C25-Rates!$D$4)&gt;0,($C25-Rates!$D$4),0))</f>
        <v>0</v>
      </c>
      <c r="CJ25" s="3">
        <f>$H25*Rates!$D$6</f>
        <v>0</v>
      </c>
      <c r="CK25" s="3">
        <f>IF(AND($H25&gt;0,$C$41/$C$42&gt;1.1),$I25*0.98,$I25)</f>
        <v>0</v>
      </c>
      <c r="CL25" s="3">
        <f>IF($C25&gt;Rates!$E$4,$C25-Rates!$E$4,0)</f>
        <v>0</v>
      </c>
      <c r="CM25" s="3">
        <f>$K25*Rates!$E$6</f>
        <v>0</v>
      </c>
      <c r="CN25" s="3">
        <f>IF(AND($K25&gt;0,$C$41/$C$42&gt;1.1),$L25*0.98,$L25)</f>
        <v>0</v>
      </c>
      <c r="CO25" s="3">
        <f>IF($O$7,($G25+$J25+$M25)*1.05,$G25+$J25+$M25)</f>
        <v>0</v>
      </c>
      <c r="CP25" s="7"/>
      <c r="CQ25" s="3">
        <f>SUM($C$9:$C25)</f>
        <v>740</v>
      </c>
      <c r="CR25" s="3">
        <f>CS25*Rates!$C$6+'Mngt Info'!CV25*Rates!$D$6+'Mngt Info'!CY25*Rates!$E$6</f>
        <v>0</v>
      </c>
      <c r="CS25" s="3">
        <f>IF($C25&gt;Rates!$D$4,Rates!$D$4,$C25)</f>
        <v>0</v>
      </c>
      <c r="CT25" s="3">
        <f>$E25*Rates!$C$6</f>
        <v>0</v>
      </c>
      <c r="CU25" s="3">
        <f>IF(AND($E25&gt;0,$C$41/$C$42&gt;1.1),$F25*0.98,$F25)</f>
        <v>0</v>
      </c>
      <c r="CV25" s="3">
        <f>IF($C25&gt;Rates!$E$4,Rates!$E$4-Rates!$D$4,IF(($C25-Rates!$D$4)&gt;0,($C25-Rates!$D$4),0))</f>
        <v>0</v>
      </c>
      <c r="CW25" s="3">
        <f>$H25*Rates!$D$6</f>
        <v>0</v>
      </c>
      <c r="CX25" s="3">
        <f>IF(AND($H25&gt;0,$C$41/$C$42&gt;1.1),$I25*0.98,$I25)</f>
        <v>0</v>
      </c>
      <c r="CY25" s="3">
        <f>IF($C25&gt;Rates!$E$4,$C25-Rates!$E$4,0)</f>
        <v>0</v>
      </c>
      <c r="CZ25" s="3">
        <f>$K25*Rates!$E$6</f>
        <v>0</v>
      </c>
      <c r="DA25" s="3">
        <f>IF(AND($K25&gt;0,$C$41/$C$42&gt;1.1),$L25*0.98,$L25)</f>
        <v>0</v>
      </c>
      <c r="DB25" s="6">
        <f>IF($O$7,($G25+$J25+$M25)*1.05,$G25+$J25+$M25)</f>
        <v>0</v>
      </c>
      <c r="DC25" s="7"/>
      <c r="DD25" s="3">
        <f>SUM($C$9:$C25)</f>
        <v>740</v>
      </c>
      <c r="DE25" s="3">
        <f>DF25*Rates!$C$6+'Mngt Info'!DI25*Rates!$D$6+'Mngt Info'!DL25*Rates!$E$6</f>
        <v>0</v>
      </c>
      <c r="DF25" s="3">
        <f>IF($C25&gt;Rates!$D$4,Rates!$D$4,$C25)</f>
        <v>0</v>
      </c>
      <c r="DG25" s="3">
        <f>$E25*Rates!$C$6</f>
        <v>0</v>
      </c>
      <c r="DH25" s="3">
        <f>IF(AND($E25&gt;0,$C$41/$C$42&gt;1.1),$F25*0.98,$F25)</f>
        <v>0</v>
      </c>
      <c r="DI25" s="3">
        <f>IF($C25&gt;Rates!$E$4,Rates!$E$4-Rates!$D$4,IF(($C25-Rates!$D$4)&gt;0,($C25-Rates!$D$4),0))</f>
        <v>0</v>
      </c>
      <c r="DJ25" s="3">
        <f>$H25*Rates!$D$6</f>
        <v>0</v>
      </c>
      <c r="DK25" s="3">
        <f>IF(AND($H25&gt;0,$C$41/$C$42&gt;1.1),$I25*0.98,$I25)</f>
        <v>0</v>
      </c>
      <c r="DL25" s="3">
        <f>IF($C25&gt;Rates!$E$4,$C25-Rates!$E$4,0)</f>
        <v>0</v>
      </c>
      <c r="DM25" s="3">
        <f>$K25*Rates!$E$6</f>
        <v>0</v>
      </c>
      <c r="DN25" s="3">
        <f>IF(AND($K25&gt;0,$C$41/$C$42&gt;1.1),$L25*0.98,$L25)</f>
        <v>0</v>
      </c>
      <c r="DO25" s="6">
        <f>IF($O$7,($G25+$J25+$M25)*1.05,$G25+$J25+$M25)</f>
        <v>0</v>
      </c>
      <c r="DP25" s="7"/>
      <c r="DQ25" s="3">
        <f>SUM($C$9:$C25)</f>
        <v>740</v>
      </c>
      <c r="DR25" s="3">
        <f>DS25*Rates!$C$6+'Mngt Info'!DV25*Rates!$D$6+'Mngt Info'!DY25*Rates!$E$6</f>
        <v>0</v>
      </c>
      <c r="DS25" s="3">
        <f>IF($C25&gt;Rates!$D$4,Rates!$D$4,$C25)</f>
        <v>0</v>
      </c>
      <c r="DT25" s="3">
        <f>$E25*Rates!$C$6</f>
        <v>0</v>
      </c>
      <c r="DU25" s="3">
        <f>IF(AND($E25&gt;0,$C$41/$C$42&gt;1.1),$F25*0.98,$F25)</f>
        <v>0</v>
      </c>
      <c r="DV25" s="3">
        <f>IF($C25&gt;Rates!$E$4,Rates!$E$4-Rates!$D$4,IF(($C25-Rates!$D$4)&gt;0,($C25-Rates!$D$4),0))</f>
        <v>0</v>
      </c>
      <c r="DW25" s="3">
        <f>$H25*Rates!$D$6</f>
        <v>0</v>
      </c>
      <c r="DX25" s="3">
        <f>IF(AND($H25&gt;0,$C$41/$C$42&gt;1.1),$I25*0.98,$I25)</f>
        <v>0</v>
      </c>
      <c r="DY25" s="3">
        <f>IF($C25&gt;Rates!$E$4,$C25-Rates!$E$4,0)</f>
        <v>0</v>
      </c>
      <c r="DZ25" s="3">
        <f>$K25*Rates!$E$6</f>
        <v>0</v>
      </c>
      <c r="EA25" s="3">
        <f>IF(AND($K25&gt;0,$C$41/$C$42&gt;1.1),$L25*0.98,$L25)</f>
        <v>0</v>
      </c>
      <c r="EB25" s="6">
        <f>IF($O$7,($G25+$J25+$M25)*1.05,$G25+$J25+$M25)</f>
        <v>0</v>
      </c>
    </row>
    <row r="26" spans="2:132" x14ac:dyDescent="0.25">
      <c r="B26" s="18">
        <f t="shared" si="4"/>
        <v>40895</v>
      </c>
      <c r="C26" s="7"/>
      <c r="D26" s="4">
        <f t="shared" si="5"/>
        <v>740</v>
      </c>
      <c r="E26" s="32">
        <f>IF($C26&gt;Rates!$D$4,Rates!$D$4,$C26)</f>
        <v>0</v>
      </c>
      <c r="F26" s="33">
        <f>$E26*Rates!$C$6</f>
        <v>0</v>
      </c>
      <c r="G26" s="34">
        <f>IF(AND($E26&gt;0,$C$41/$C$42&gt;1.1),$F26*0.98,$F26)</f>
        <v>0</v>
      </c>
      <c r="H26" s="32">
        <f>IF($C26&gt;Rates!$E$4,Rates!$E$4-Rates!$D$4,IF(($C26-Rates!$D$4)&gt;0,($C26-Rates!$D$4),0))</f>
        <v>0</v>
      </c>
      <c r="I26" s="33">
        <f>$H26*Rates!$D$6</f>
        <v>0</v>
      </c>
      <c r="J26" s="34">
        <f>IF(AND($H26&gt;0,$C$41/$C$42&gt;1.1),$I26*0.98,$I26)</f>
        <v>0</v>
      </c>
      <c r="K26" s="32">
        <f>IF($C26&gt;Rates!$E$4,$C26-Rates!$E$4,0)</f>
        <v>0</v>
      </c>
      <c r="L26" s="33">
        <f>$K26*Rates!$E$6</f>
        <v>0</v>
      </c>
      <c r="M26" s="34">
        <f>IF(AND($K26&gt;0,$C$41/$C$42&gt;1.1),$L26*0.98,$L26)</f>
        <v>0</v>
      </c>
      <c r="N26" s="70">
        <f t="shared" si="0"/>
        <v>0</v>
      </c>
      <c r="O26" s="71">
        <f>IF($O$7,($G26+$J26+$M26)*1.05,$G26+$J26+$M26)</f>
        <v>0</v>
      </c>
      <c r="P26" s="7"/>
      <c r="Q26" s="3">
        <f>SUM($C$9:$C26)</f>
        <v>740</v>
      </c>
      <c r="R26" s="3">
        <f>IF($C26&gt;Rates!$D$4,Rates!$D$4,$C26)</f>
        <v>0</v>
      </c>
      <c r="S26" s="3">
        <f>$E26*Rates!$C$6</f>
        <v>0</v>
      </c>
      <c r="T26" s="3">
        <f>IF(AND($E26&gt;0,$C$41/$C$42&gt;1.1),$F26*0.98,$F26)</f>
        <v>0</v>
      </c>
      <c r="U26" s="3">
        <f>IF($C26&gt;Rates!$E$4,Rates!$E$4-Rates!$D$4,IF(($C26-Rates!$D$4)&gt;0,($C26-Rates!$D$4),0))</f>
        <v>0</v>
      </c>
      <c r="V26" s="3">
        <f>$H26*Rates!$D$6</f>
        <v>0</v>
      </c>
      <c r="W26" s="3">
        <f>IF(AND($H26&gt;0,$C$41/$C$42&gt;1.1),$I26*0.98,$I26)</f>
        <v>0</v>
      </c>
      <c r="X26" s="3">
        <f>IF($C26&gt;Rates!$E$4,$C26-Rates!$E$4,0)</f>
        <v>0</v>
      </c>
      <c r="Y26" s="3">
        <f>$K26*Rates!$E$6</f>
        <v>0</v>
      </c>
      <c r="Z26" s="3">
        <f>IF(AND($K26&gt;0,$C$41/$C$42&gt;1.1),$L26*0.98,$L26)</f>
        <v>0</v>
      </c>
      <c r="AA26" s="3">
        <f t="shared" si="1"/>
        <v>0</v>
      </c>
      <c r="AB26" s="6">
        <f>IF($O$7,($G26+$J26+$M26)*1.05,$G26+$J26+$M26)</f>
        <v>0</v>
      </c>
      <c r="AC26" s="7"/>
      <c r="AD26" s="3">
        <f>SUM($C$9:$C26)</f>
        <v>740</v>
      </c>
      <c r="AE26" s="3">
        <f>IF($C26&gt;Rates!$D$4,Rates!$D$4,$C26)</f>
        <v>0</v>
      </c>
      <c r="AF26" s="3">
        <f>$E26*Rates!$C$6</f>
        <v>0</v>
      </c>
      <c r="AG26" s="3">
        <f>IF(AND($E26&gt;0,$C$41/$C$42&gt;1.1),$F26*0.98,$F26)</f>
        <v>0</v>
      </c>
      <c r="AH26" s="3">
        <f>IF($C26&gt;Rates!$E$4,Rates!$E$4-Rates!$D$4,IF(($C26-Rates!$D$4)&gt;0,($C26-Rates!$D$4),0))</f>
        <v>0</v>
      </c>
      <c r="AI26" s="3">
        <f>$H26*Rates!$D$6</f>
        <v>0</v>
      </c>
      <c r="AJ26" s="3">
        <f>IF(AND($H26&gt;0,$C$41/$C$42&gt;1.1),$I26*0.98,$I26)</f>
        <v>0</v>
      </c>
      <c r="AK26" s="3">
        <f>IF($C26&gt;Rates!$E$4,$C26-Rates!$E$4,0)</f>
        <v>0</v>
      </c>
      <c r="AL26" s="3">
        <f>$K26*Rates!$E$6</f>
        <v>0</v>
      </c>
      <c r="AM26" s="3">
        <f>IF(AND($K26&gt;0,$C$41/$C$42&gt;1.1),$L26*0.98,$L26)</f>
        <v>0</v>
      </c>
      <c r="AN26" s="3">
        <f t="shared" si="2"/>
        <v>0</v>
      </c>
      <c r="AO26" s="6">
        <f>IF($O$7,($G26+$J26+$M26)*1.05,$G26+$J26+$M26)</f>
        <v>0</v>
      </c>
      <c r="AP26" s="7"/>
      <c r="AQ26" s="3">
        <f>SUM($C$9:$C26)</f>
        <v>740</v>
      </c>
      <c r="AR26" s="3">
        <f>IF($C26&gt;Rates!$D$4,Rates!$D$4,$C26)</f>
        <v>0</v>
      </c>
      <c r="AS26" s="3">
        <f>$E26*Rates!$C$6</f>
        <v>0</v>
      </c>
      <c r="AT26" s="3">
        <f>IF(AND($E26&gt;0,$C$41/$C$42&gt;1.1),$F26*0.98,$F26)</f>
        <v>0</v>
      </c>
      <c r="AU26" s="3">
        <f>IF($C26&gt;Rates!$E$4,Rates!$E$4-Rates!$D$4,IF(($C26-Rates!$D$4)&gt;0,($C26-Rates!$D$4),0))</f>
        <v>0</v>
      </c>
      <c r="AV26" s="3">
        <f>$H26*Rates!$D$6</f>
        <v>0</v>
      </c>
      <c r="AW26" s="3">
        <f>IF(AND($H26&gt;0,$C$41/$C$42&gt;1.1),$I26*0.98,$I26)</f>
        <v>0</v>
      </c>
      <c r="AX26" s="3">
        <f>IF($C26&gt;Rates!$E$4,$C26-Rates!$E$4,0)</f>
        <v>0</v>
      </c>
      <c r="AY26" s="3">
        <f>$K26*Rates!$E$6</f>
        <v>0</v>
      </c>
      <c r="AZ26" s="3">
        <f>IF(AND($K26&gt;0,$C$41/$C$42&gt;1.1),$L26*0.98,$L26)</f>
        <v>0</v>
      </c>
      <c r="BA26" s="3">
        <f t="shared" si="3"/>
        <v>0</v>
      </c>
      <c r="BB26" s="6">
        <f>IF($O$7,($G26+$J26+$M26)*1.05,$G26+$J26+$M26)</f>
        <v>0</v>
      </c>
      <c r="BC26" s="7"/>
      <c r="BD26" s="3">
        <f>SUM($C$9:$C26)</f>
        <v>740</v>
      </c>
      <c r="BE26" s="3">
        <f>BF26*Rates!$C$6+'Mngt Info'!BI26*Rates!$D$6+'Mngt Info'!BL26*Rates!$E$6</f>
        <v>0</v>
      </c>
      <c r="BF26" s="3">
        <f>IF($C26&gt;Rates!$D$4,Rates!$D$4,$C26)</f>
        <v>0</v>
      </c>
      <c r="BG26" s="3">
        <f>$E26*Rates!$C$6</f>
        <v>0</v>
      </c>
      <c r="BH26" s="3">
        <f>IF(AND($E26&gt;0,$C$41/$C$42&gt;1.1),$F26*0.98,$F26)</f>
        <v>0</v>
      </c>
      <c r="BI26" s="3">
        <f>IF($C26&gt;Rates!$E$4,Rates!$E$4-Rates!$D$4,IF(($C26-Rates!$D$4)&gt;0,($C26-Rates!$D$4),0))</f>
        <v>0</v>
      </c>
      <c r="BJ26" s="3">
        <f>$H26*Rates!$D$6</f>
        <v>0</v>
      </c>
      <c r="BK26" s="3">
        <f>IF(AND($H26&gt;0,$C$41/$C$42&gt;1.1),$I26*0.98,$I26)</f>
        <v>0</v>
      </c>
      <c r="BL26" s="3">
        <f>IF($C26&gt;Rates!$E$4,$C26-Rates!$E$4,0)</f>
        <v>0</v>
      </c>
      <c r="BM26" s="3">
        <f>$K26*Rates!$E$6</f>
        <v>0</v>
      </c>
      <c r="BN26" s="3">
        <f>IF(AND($K26&gt;0,$C$41/$C$42&gt;1.1),$L26*0.98,$L26)</f>
        <v>0</v>
      </c>
      <c r="BO26" s="6">
        <f>IF($O$7,($G26+$J26+$M26)*1.05,$G26+$J26+$M26)</f>
        <v>0</v>
      </c>
      <c r="BP26" s="7"/>
      <c r="BQ26" s="3">
        <f>SUM($C$9:$C26)</f>
        <v>740</v>
      </c>
      <c r="BR26" s="3">
        <f>BS26*Rates!$C$6+'Mngt Info'!BV26*Rates!$D$6+'Mngt Info'!BY26*Rates!$E$6</f>
        <v>0</v>
      </c>
      <c r="BS26" s="3">
        <f>IF($C26&gt;Rates!$D$4,Rates!$D$4,$C26)</f>
        <v>0</v>
      </c>
      <c r="BT26" s="3">
        <f>$E26*Rates!$C$6</f>
        <v>0</v>
      </c>
      <c r="BU26" s="3">
        <f>IF(AND($E26&gt;0,$C$41/$C$42&gt;1.1),$F26*0.98,$F26)</f>
        <v>0</v>
      </c>
      <c r="BV26" s="3">
        <f>IF($C26&gt;Rates!$E$4,Rates!$E$4-Rates!$D$4,IF(($C26-Rates!$D$4)&gt;0,($C26-Rates!$D$4),0))</f>
        <v>0</v>
      </c>
      <c r="BW26" s="3">
        <f>$H26*Rates!$D$6</f>
        <v>0</v>
      </c>
      <c r="BX26" s="3">
        <f>IF(AND($H26&gt;0,$C$41/$C$42&gt;1.1),$I26*0.98,$I26)</f>
        <v>0</v>
      </c>
      <c r="BY26" s="3">
        <f>IF($C26&gt;Rates!$E$4,$C26-Rates!$E$4,0)</f>
        <v>0</v>
      </c>
      <c r="BZ26" s="3">
        <f>$K26*Rates!$E$6</f>
        <v>0</v>
      </c>
      <c r="CA26" s="3">
        <f>IF(AND($K26&gt;0,$C$41/$C$42&gt;1.1),$L26*0.98,$L26)</f>
        <v>0</v>
      </c>
      <c r="CB26" s="6">
        <f>IF($O$7,($G26+$J26+$M26)*1.05,$G26+$J26+$M26)</f>
        <v>0</v>
      </c>
      <c r="CC26" s="7"/>
      <c r="CD26" s="3">
        <f>SUM($C$9:$C26)</f>
        <v>740</v>
      </c>
      <c r="CE26" s="3">
        <f>CF26*Rates!$C$6+'Mngt Info'!CI26*Rates!$D$6+'Mngt Info'!CL26*Rates!$E$6</f>
        <v>0</v>
      </c>
      <c r="CF26" s="3">
        <f>IF($C26&gt;Rates!$D$4,Rates!$D$4,$C26)</f>
        <v>0</v>
      </c>
      <c r="CG26" s="3">
        <f>$E26*Rates!$C$6</f>
        <v>0</v>
      </c>
      <c r="CH26" s="3">
        <f>IF(AND($E26&gt;0,$C$41/$C$42&gt;1.1),$F26*0.98,$F26)</f>
        <v>0</v>
      </c>
      <c r="CI26" s="3">
        <f>IF($C26&gt;Rates!$E$4,Rates!$E$4-Rates!$D$4,IF(($C26-Rates!$D$4)&gt;0,($C26-Rates!$D$4),0))</f>
        <v>0</v>
      </c>
      <c r="CJ26" s="3">
        <f>$H26*Rates!$D$6</f>
        <v>0</v>
      </c>
      <c r="CK26" s="3">
        <f>IF(AND($H26&gt;0,$C$41/$C$42&gt;1.1),$I26*0.98,$I26)</f>
        <v>0</v>
      </c>
      <c r="CL26" s="3">
        <f>IF($C26&gt;Rates!$E$4,$C26-Rates!$E$4,0)</f>
        <v>0</v>
      </c>
      <c r="CM26" s="3">
        <f>$K26*Rates!$E$6</f>
        <v>0</v>
      </c>
      <c r="CN26" s="3">
        <f>IF(AND($K26&gt;0,$C$41/$C$42&gt;1.1),$L26*0.98,$L26)</f>
        <v>0</v>
      </c>
      <c r="CO26" s="3">
        <f>IF($O$7,($G26+$J26+$M26)*1.05,$G26+$J26+$M26)</f>
        <v>0</v>
      </c>
      <c r="CP26" s="7"/>
      <c r="CQ26" s="3">
        <f>SUM($C$9:$C26)</f>
        <v>740</v>
      </c>
      <c r="CR26" s="3">
        <f>CS26*Rates!$C$6+'Mngt Info'!CV26*Rates!$D$6+'Mngt Info'!CY26*Rates!$E$6</f>
        <v>0</v>
      </c>
      <c r="CS26" s="3">
        <f>IF($C26&gt;Rates!$D$4,Rates!$D$4,$C26)</f>
        <v>0</v>
      </c>
      <c r="CT26" s="3">
        <f>$E26*Rates!$C$6</f>
        <v>0</v>
      </c>
      <c r="CU26" s="3">
        <f>IF(AND($E26&gt;0,$C$41/$C$42&gt;1.1),$F26*0.98,$F26)</f>
        <v>0</v>
      </c>
      <c r="CV26" s="3">
        <f>IF($C26&gt;Rates!$E$4,Rates!$E$4-Rates!$D$4,IF(($C26-Rates!$D$4)&gt;0,($C26-Rates!$D$4),0))</f>
        <v>0</v>
      </c>
      <c r="CW26" s="3">
        <f>$H26*Rates!$D$6</f>
        <v>0</v>
      </c>
      <c r="CX26" s="3">
        <f>IF(AND($H26&gt;0,$C$41/$C$42&gt;1.1),$I26*0.98,$I26)</f>
        <v>0</v>
      </c>
      <c r="CY26" s="3">
        <f>IF($C26&gt;Rates!$E$4,$C26-Rates!$E$4,0)</f>
        <v>0</v>
      </c>
      <c r="CZ26" s="3">
        <f>$K26*Rates!$E$6</f>
        <v>0</v>
      </c>
      <c r="DA26" s="3">
        <f>IF(AND($K26&gt;0,$C$41/$C$42&gt;1.1),$L26*0.98,$L26)</f>
        <v>0</v>
      </c>
      <c r="DB26" s="6">
        <f>IF($O$7,($G26+$J26+$M26)*1.05,$G26+$J26+$M26)</f>
        <v>0</v>
      </c>
      <c r="DC26" s="7"/>
      <c r="DD26" s="3">
        <f>SUM($C$9:$C26)</f>
        <v>740</v>
      </c>
      <c r="DE26" s="3">
        <f>DF26*Rates!$C$6+'Mngt Info'!DI26*Rates!$D$6+'Mngt Info'!DL26*Rates!$E$6</f>
        <v>0</v>
      </c>
      <c r="DF26" s="3">
        <f>IF($C26&gt;Rates!$D$4,Rates!$D$4,$C26)</f>
        <v>0</v>
      </c>
      <c r="DG26" s="3">
        <f>$E26*Rates!$C$6</f>
        <v>0</v>
      </c>
      <c r="DH26" s="3">
        <f>IF(AND($E26&gt;0,$C$41/$C$42&gt;1.1),$F26*0.98,$F26)</f>
        <v>0</v>
      </c>
      <c r="DI26" s="3">
        <f>IF($C26&gt;Rates!$E$4,Rates!$E$4-Rates!$D$4,IF(($C26-Rates!$D$4)&gt;0,($C26-Rates!$D$4),0))</f>
        <v>0</v>
      </c>
      <c r="DJ26" s="3">
        <f>$H26*Rates!$D$6</f>
        <v>0</v>
      </c>
      <c r="DK26" s="3">
        <f>IF(AND($H26&gt;0,$C$41/$C$42&gt;1.1),$I26*0.98,$I26)</f>
        <v>0</v>
      </c>
      <c r="DL26" s="3">
        <f>IF($C26&gt;Rates!$E$4,$C26-Rates!$E$4,0)</f>
        <v>0</v>
      </c>
      <c r="DM26" s="3">
        <f>$K26*Rates!$E$6</f>
        <v>0</v>
      </c>
      <c r="DN26" s="3">
        <f>IF(AND($K26&gt;0,$C$41/$C$42&gt;1.1),$L26*0.98,$L26)</f>
        <v>0</v>
      </c>
      <c r="DO26" s="6">
        <f>IF($O$7,($G26+$J26+$M26)*1.05,$G26+$J26+$M26)</f>
        <v>0</v>
      </c>
      <c r="DP26" s="7"/>
      <c r="DQ26" s="3">
        <f>SUM($C$9:$C26)</f>
        <v>740</v>
      </c>
      <c r="DR26" s="3">
        <f>DS26*Rates!$C$6+'Mngt Info'!DV26*Rates!$D$6+'Mngt Info'!DY26*Rates!$E$6</f>
        <v>0</v>
      </c>
      <c r="DS26" s="3">
        <f>IF($C26&gt;Rates!$D$4,Rates!$D$4,$C26)</f>
        <v>0</v>
      </c>
      <c r="DT26" s="3">
        <f>$E26*Rates!$C$6</f>
        <v>0</v>
      </c>
      <c r="DU26" s="3">
        <f>IF(AND($E26&gt;0,$C$41/$C$42&gt;1.1),$F26*0.98,$F26)</f>
        <v>0</v>
      </c>
      <c r="DV26" s="3">
        <f>IF($C26&gt;Rates!$E$4,Rates!$E$4-Rates!$D$4,IF(($C26-Rates!$D$4)&gt;0,($C26-Rates!$D$4),0))</f>
        <v>0</v>
      </c>
      <c r="DW26" s="3">
        <f>$H26*Rates!$D$6</f>
        <v>0</v>
      </c>
      <c r="DX26" s="3">
        <f>IF(AND($H26&gt;0,$C$41/$C$42&gt;1.1),$I26*0.98,$I26)</f>
        <v>0</v>
      </c>
      <c r="DY26" s="3">
        <f>IF($C26&gt;Rates!$E$4,$C26-Rates!$E$4,0)</f>
        <v>0</v>
      </c>
      <c r="DZ26" s="3">
        <f>$K26*Rates!$E$6</f>
        <v>0</v>
      </c>
      <c r="EA26" s="3">
        <f>IF(AND($K26&gt;0,$C$41/$C$42&gt;1.1),$L26*0.98,$L26)</f>
        <v>0</v>
      </c>
      <c r="EB26" s="6">
        <f>IF($O$7,($G26+$J26+$M26)*1.05,$G26+$J26+$M26)</f>
        <v>0</v>
      </c>
    </row>
    <row r="27" spans="2:132" x14ac:dyDescent="0.25">
      <c r="B27" s="18">
        <f t="shared" si="4"/>
        <v>40896</v>
      </c>
      <c r="C27" s="7"/>
      <c r="D27" s="4">
        <f t="shared" si="5"/>
        <v>740</v>
      </c>
      <c r="E27" s="32">
        <f>IF($C27&gt;Rates!$D$4,Rates!$D$4,$C27)</f>
        <v>0</v>
      </c>
      <c r="F27" s="33">
        <f>$E27*Rates!$C$6</f>
        <v>0</v>
      </c>
      <c r="G27" s="34">
        <f>IF(AND($E27&gt;0,$C$41/$C$42&gt;1.1),$F27*0.98,$F27)</f>
        <v>0</v>
      </c>
      <c r="H27" s="32">
        <f>IF($C27&gt;Rates!$E$4,Rates!$E$4-Rates!$D$4,IF(($C27-Rates!$D$4)&gt;0,($C27-Rates!$D$4),0))</f>
        <v>0</v>
      </c>
      <c r="I27" s="33">
        <f>$H27*Rates!$D$6</f>
        <v>0</v>
      </c>
      <c r="J27" s="34">
        <f>IF(AND($H27&gt;0,$C$41/$C$42&gt;1.1),$I27*0.98,$I27)</f>
        <v>0</v>
      </c>
      <c r="K27" s="32">
        <f>IF($C27&gt;Rates!$E$4,$C27-Rates!$E$4,0)</f>
        <v>0</v>
      </c>
      <c r="L27" s="33">
        <f>$K27*Rates!$E$6</f>
        <v>0</v>
      </c>
      <c r="M27" s="34">
        <f>IF(AND($K27&gt;0,$C$41/$C$42&gt;1.1),$L27*0.98,$L27)</f>
        <v>0</v>
      </c>
      <c r="N27" s="70">
        <f t="shared" si="0"/>
        <v>0</v>
      </c>
      <c r="O27" s="71">
        <f>IF($O$7,($G27+$J27+$M27)*1.05,$G27+$J27+$M27)</f>
        <v>0</v>
      </c>
      <c r="P27" s="7"/>
      <c r="Q27" s="3">
        <f>SUM($C$9:$C27)</f>
        <v>740</v>
      </c>
      <c r="R27" s="3">
        <f>IF($C27&gt;Rates!$D$4,Rates!$D$4,$C27)</f>
        <v>0</v>
      </c>
      <c r="S27" s="3">
        <f>$E27*Rates!$C$6</f>
        <v>0</v>
      </c>
      <c r="T27" s="3">
        <f>IF(AND($E27&gt;0,$C$41/$C$42&gt;1.1),$F27*0.98,$F27)</f>
        <v>0</v>
      </c>
      <c r="U27" s="3">
        <f>IF($C27&gt;Rates!$E$4,Rates!$E$4-Rates!$D$4,IF(($C27-Rates!$D$4)&gt;0,($C27-Rates!$D$4),0))</f>
        <v>0</v>
      </c>
      <c r="V27" s="3">
        <f>$H27*Rates!$D$6</f>
        <v>0</v>
      </c>
      <c r="W27" s="3">
        <f>IF(AND($H27&gt;0,$C$41/$C$42&gt;1.1),$I27*0.98,$I27)</f>
        <v>0</v>
      </c>
      <c r="X27" s="3">
        <f>IF($C27&gt;Rates!$E$4,$C27-Rates!$E$4,0)</f>
        <v>0</v>
      </c>
      <c r="Y27" s="3">
        <f>$K27*Rates!$E$6</f>
        <v>0</v>
      </c>
      <c r="Z27" s="3">
        <f>IF(AND($K27&gt;0,$C$41/$C$42&gt;1.1),$L27*0.98,$L27)</f>
        <v>0</v>
      </c>
      <c r="AA27" s="3">
        <f t="shared" si="1"/>
        <v>0</v>
      </c>
      <c r="AB27" s="6">
        <f>IF($O$7,($G27+$J27+$M27)*1.05,$G27+$J27+$M27)</f>
        <v>0</v>
      </c>
      <c r="AC27" s="7"/>
      <c r="AD27" s="3">
        <f>SUM($C$9:$C27)</f>
        <v>740</v>
      </c>
      <c r="AE27" s="3">
        <f>IF($C27&gt;Rates!$D$4,Rates!$D$4,$C27)</f>
        <v>0</v>
      </c>
      <c r="AF27" s="3">
        <f>$E27*Rates!$C$6</f>
        <v>0</v>
      </c>
      <c r="AG27" s="3">
        <f>IF(AND($E27&gt;0,$C$41/$C$42&gt;1.1),$F27*0.98,$F27)</f>
        <v>0</v>
      </c>
      <c r="AH27" s="3">
        <f>IF($C27&gt;Rates!$E$4,Rates!$E$4-Rates!$D$4,IF(($C27-Rates!$D$4)&gt;0,($C27-Rates!$D$4),0))</f>
        <v>0</v>
      </c>
      <c r="AI27" s="3">
        <f>$H27*Rates!$D$6</f>
        <v>0</v>
      </c>
      <c r="AJ27" s="3">
        <f>IF(AND($H27&gt;0,$C$41/$C$42&gt;1.1),$I27*0.98,$I27)</f>
        <v>0</v>
      </c>
      <c r="AK27" s="3">
        <f>IF($C27&gt;Rates!$E$4,$C27-Rates!$E$4,0)</f>
        <v>0</v>
      </c>
      <c r="AL27" s="3">
        <f>$K27*Rates!$E$6</f>
        <v>0</v>
      </c>
      <c r="AM27" s="3">
        <f>IF(AND($K27&gt;0,$C$41/$C$42&gt;1.1),$L27*0.98,$L27)</f>
        <v>0</v>
      </c>
      <c r="AN27" s="3">
        <f t="shared" si="2"/>
        <v>0</v>
      </c>
      <c r="AO27" s="6">
        <f>IF($O$7,($G27+$J27+$M27)*1.05,$G27+$J27+$M27)</f>
        <v>0</v>
      </c>
      <c r="AP27" s="7"/>
      <c r="AQ27" s="3">
        <f>SUM($C$9:$C27)</f>
        <v>740</v>
      </c>
      <c r="AR27" s="3">
        <f>IF($C27&gt;Rates!$D$4,Rates!$D$4,$C27)</f>
        <v>0</v>
      </c>
      <c r="AS27" s="3">
        <f>$E27*Rates!$C$6</f>
        <v>0</v>
      </c>
      <c r="AT27" s="3">
        <f>IF(AND($E27&gt;0,$C$41/$C$42&gt;1.1),$F27*0.98,$F27)</f>
        <v>0</v>
      </c>
      <c r="AU27" s="3">
        <f>IF($C27&gt;Rates!$E$4,Rates!$E$4-Rates!$D$4,IF(($C27-Rates!$D$4)&gt;0,($C27-Rates!$D$4),0))</f>
        <v>0</v>
      </c>
      <c r="AV27" s="3">
        <f>$H27*Rates!$D$6</f>
        <v>0</v>
      </c>
      <c r="AW27" s="3">
        <f>IF(AND($H27&gt;0,$C$41/$C$42&gt;1.1),$I27*0.98,$I27)</f>
        <v>0</v>
      </c>
      <c r="AX27" s="3">
        <f>IF($C27&gt;Rates!$E$4,$C27-Rates!$E$4,0)</f>
        <v>0</v>
      </c>
      <c r="AY27" s="3">
        <f>$K27*Rates!$E$6</f>
        <v>0</v>
      </c>
      <c r="AZ27" s="3">
        <f>IF(AND($K27&gt;0,$C$41/$C$42&gt;1.1),$L27*0.98,$L27)</f>
        <v>0</v>
      </c>
      <c r="BA27" s="3">
        <f t="shared" si="3"/>
        <v>0</v>
      </c>
      <c r="BB27" s="6">
        <f>IF($O$7,($G27+$J27+$M27)*1.05,$G27+$J27+$M27)</f>
        <v>0</v>
      </c>
      <c r="BC27" s="7"/>
      <c r="BD27" s="3">
        <f>SUM($C$9:$C27)</f>
        <v>740</v>
      </c>
      <c r="BE27" s="3">
        <f>BF27*Rates!$C$6+'Mngt Info'!BI27*Rates!$D$6+'Mngt Info'!BL27*Rates!$E$6</f>
        <v>0</v>
      </c>
      <c r="BF27" s="3">
        <f>IF($C27&gt;Rates!$D$4,Rates!$D$4,$C27)</f>
        <v>0</v>
      </c>
      <c r="BG27" s="3">
        <f>$E27*Rates!$C$6</f>
        <v>0</v>
      </c>
      <c r="BH27" s="3">
        <f>IF(AND($E27&gt;0,$C$41/$C$42&gt;1.1),$F27*0.98,$F27)</f>
        <v>0</v>
      </c>
      <c r="BI27" s="3">
        <f>IF($C27&gt;Rates!$E$4,Rates!$E$4-Rates!$D$4,IF(($C27-Rates!$D$4)&gt;0,($C27-Rates!$D$4),0))</f>
        <v>0</v>
      </c>
      <c r="BJ27" s="3">
        <f>$H27*Rates!$D$6</f>
        <v>0</v>
      </c>
      <c r="BK27" s="3">
        <f>IF(AND($H27&gt;0,$C$41/$C$42&gt;1.1),$I27*0.98,$I27)</f>
        <v>0</v>
      </c>
      <c r="BL27" s="3">
        <f>IF($C27&gt;Rates!$E$4,$C27-Rates!$E$4,0)</f>
        <v>0</v>
      </c>
      <c r="BM27" s="3">
        <f>$K27*Rates!$E$6</f>
        <v>0</v>
      </c>
      <c r="BN27" s="3">
        <f>IF(AND($K27&gt;0,$C$41/$C$42&gt;1.1),$L27*0.98,$L27)</f>
        <v>0</v>
      </c>
      <c r="BO27" s="6">
        <f>IF($O$7,($G27+$J27+$M27)*1.05,$G27+$J27+$M27)</f>
        <v>0</v>
      </c>
      <c r="BP27" s="7"/>
      <c r="BQ27" s="3">
        <f>SUM($C$9:$C27)</f>
        <v>740</v>
      </c>
      <c r="BR27" s="3">
        <f>BS27*Rates!$C$6+'Mngt Info'!BV27*Rates!$D$6+'Mngt Info'!BY27*Rates!$E$6</f>
        <v>0</v>
      </c>
      <c r="BS27" s="3">
        <f>IF($C27&gt;Rates!$D$4,Rates!$D$4,$C27)</f>
        <v>0</v>
      </c>
      <c r="BT27" s="3">
        <f>$E27*Rates!$C$6</f>
        <v>0</v>
      </c>
      <c r="BU27" s="3">
        <f>IF(AND($E27&gt;0,$C$41/$C$42&gt;1.1),$F27*0.98,$F27)</f>
        <v>0</v>
      </c>
      <c r="BV27" s="3">
        <f>IF($C27&gt;Rates!$E$4,Rates!$E$4-Rates!$D$4,IF(($C27-Rates!$D$4)&gt;0,($C27-Rates!$D$4),0))</f>
        <v>0</v>
      </c>
      <c r="BW27" s="3">
        <f>$H27*Rates!$D$6</f>
        <v>0</v>
      </c>
      <c r="BX27" s="3">
        <f>IF(AND($H27&gt;0,$C$41/$C$42&gt;1.1),$I27*0.98,$I27)</f>
        <v>0</v>
      </c>
      <c r="BY27" s="3">
        <f>IF($C27&gt;Rates!$E$4,$C27-Rates!$E$4,0)</f>
        <v>0</v>
      </c>
      <c r="BZ27" s="3">
        <f>$K27*Rates!$E$6</f>
        <v>0</v>
      </c>
      <c r="CA27" s="3">
        <f>IF(AND($K27&gt;0,$C$41/$C$42&gt;1.1),$L27*0.98,$L27)</f>
        <v>0</v>
      </c>
      <c r="CB27" s="6">
        <f>IF($O$7,($G27+$J27+$M27)*1.05,$G27+$J27+$M27)</f>
        <v>0</v>
      </c>
      <c r="CC27" s="7"/>
      <c r="CD27" s="3">
        <f>SUM($C$9:$C27)</f>
        <v>740</v>
      </c>
      <c r="CE27" s="3">
        <f>CF27*Rates!$C$6+'Mngt Info'!CI27*Rates!$D$6+'Mngt Info'!CL27*Rates!$E$6</f>
        <v>0</v>
      </c>
      <c r="CF27" s="3">
        <f>IF($C27&gt;Rates!$D$4,Rates!$D$4,$C27)</f>
        <v>0</v>
      </c>
      <c r="CG27" s="3">
        <f>$E27*Rates!$C$6</f>
        <v>0</v>
      </c>
      <c r="CH27" s="3">
        <f>IF(AND($E27&gt;0,$C$41/$C$42&gt;1.1),$F27*0.98,$F27)</f>
        <v>0</v>
      </c>
      <c r="CI27" s="3">
        <f>IF($C27&gt;Rates!$E$4,Rates!$E$4-Rates!$D$4,IF(($C27-Rates!$D$4)&gt;0,($C27-Rates!$D$4),0))</f>
        <v>0</v>
      </c>
      <c r="CJ27" s="3">
        <f>$H27*Rates!$D$6</f>
        <v>0</v>
      </c>
      <c r="CK27" s="3">
        <f>IF(AND($H27&gt;0,$C$41/$C$42&gt;1.1),$I27*0.98,$I27)</f>
        <v>0</v>
      </c>
      <c r="CL27" s="3">
        <f>IF($C27&gt;Rates!$E$4,$C27-Rates!$E$4,0)</f>
        <v>0</v>
      </c>
      <c r="CM27" s="3">
        <f>$K27*Rates!$E$6</f>
        <v>0</v>
      </c>
      <c r="CN27" s="3">
        <f>IF(AND($K27&gt;0,$C$41/$C$42&gt;1.1),$L27*0.98,$L27)</f>
        <v>0</v>
      </c>
      <c r="CO27" s="3">
        <f>IF($O$7,($G27+$J27+$M27)*1.05,$G27+$J27+$M27)</f>
        <v>0</v>
      </c>
      <c r="CP27" s="7"/>
      <c r="CQ27" s="3">
        <f>SUM($C$9:$C27)</f>
        <v>740</v>
      </c>
      <c r="CR27" s="3">
        <f>CS27*Rates!$C$6+'Mngt Info'!CV27*Rates!$D$6+'Mngt Info'!CY27*Rates!$E$6</f>
        <v>0</v>
      </c>
      <c r="CS27" s="3">
        <f>IF($C27&gt;Rates!$D$4,Rates!$D$4,$C27)</f>
        <v>0</v>
      </c>
      <c r="CT27" s="3">
        <f>$E27*Rates!$C$6</f>
        <v>0</v>
      </c>
      <c r="CU27" s="3">
        <f>IF(AND($E27&gt;0,$C$41/$C$42&gt;1.1),$F27*0.98,$F27)</f>
        <v>0</v>
      </c>
      <c r="CV27" s="3">
        <f>IF($C27&gt;Rates!$E$4,Rates!$E$4-Rates!$D$4,IF(($C27-Rates!$D$4)&gt;0,($C27-Rates!$D$4),0))</f>
        <v>0</v>
      </c>
      <c r="CW27" s="3">
        <f>$H27*Rates!$D$6</f>
        <v>0</v>
      </c>
      <c r="CX27" s="3">
        <f>IF(AND($H27&gt;0,$C$41/$C$42&gt;1.1),$I27*0.98,$I27)</f>
        <v>0</v>
      </c>
      <c r="CY27" s="3">
        <f>IF($C27&gt;Rates!$E$4,$C27-Rates!$E$4,0)</f>
        <v>0</v>
      </c>
      <c r="CZ27" s="3">
        <f>$K27*Rates!$E$6</f>
        <v>0</v>
      </c>
      <c r="DA27" s="3">
        <f>IF(AND($K27&gt;0,$C$41/$C$42&gt;1.1),$L27*0.98,$L27)</f>
        <v>0</v>
      </c>
      <c r="DB27" s="6">
        <f>IF($O$7,($G27+$J27+$M27)*1.05,$G27+$J27+$M27)</f>
        <v>0</v>
      </c>
      <c r="DC27" s="7"/>
      <c r="DD27" s="3">
        <f>SUM($C$9:$C27)</f>
        <v>740</v>
      </c>
      <c r="DE27" s="3">
        <f>DF27*Rates!$C$6+'Mngt Info'!DI27*Rates!$D$6+'Mngt Info'!DL27*Rates!$E$6</f>
        <v>0</v>
      </c>
      <c r="DF27" s="3">
        <f>IF($C27&gt;Rates!$D$4,Rates!$D$4,$C27)</f>
        <v>0</v>
      </c>
      <c r="DG27" s="3">
        <f>$E27*Rates!$C$6</f>
        <v>0</v>
      </c>
      <c r="DH27" s="3">
        <f>IF(AND($E27&gt;0,$C$41/$C$42&gt;1.1),$F27*0.98,$F27)</f>
        <v>0</v>
      </c>
      <c r="DI27" s="3">
        <f>IF($C27&gt;Rates!$E$4,Rates!$E$4-Rates!$D$4,IF(($C27-Rates!$D$4)&gt;0,($C27-Rates!$D$4),0))</f>
        <v>0</v>
      </c>
      <c r="DJ27" s="3">
        <f>$H27*Rates!$D$6</f>
        <v>0</v>
      </c>
      <c r="DK27" s="3">
        <f>IF(AND($H27&gt;0,$C$41/$C$42&gt;1.1),$I27*0.98,$I27)</f>
        <v>0</v>
      </c>
      <c r="DL27" s="3">
        <f>IF($C27&gt;Rates!$E$4,$C27-Rates!$E$4,0)</f>
        <v>0</v>
      </c>
      <c r="DM27" s="3">
        <f>$K27*Rates!$E$6</f>
        <v>0</v>
      </c>
      <c r="DN27" s="3">
        <f>IF(AND($K27&gt;0,$C$41/$C$42&gt;1.1),$L27*0.98,$L27)</f>
        <v>0</v>
      </c>
      <c r="DO27" s="6">
        <f>IF($O$7,($G27+$J27+$M27)*1.05,$G27+$J27+$M27)</f>
        <v>0</v>
      </c>
      <c r="DP27" s="7"/>
      <c r="DQ27" s="3">
        <f>SUM($C$9:$C27)</f>
        <v>740</v>
      </c>
      <c r="DR27" s="3">
        <f>DS27*Rates!$C$6+'Mngt Info'!DV27*Rates!$D$6+'Mngt Info'!DY27*Rates!$E$6</f>
        <v>0</v>
      </c>
      <c r="DS27" s="3">
        <f>IF($C27&gt;Rates!$D$4,Rates!$D$4,$C27)</f>
        <v>0</v>
      </c>
      <c r="DT27" s="3">
        <f>$E27*Rates!$C$6</f>
        <v>0</v>
      </c>
      <c r="DU27" s="3">
        <f>IF(AND($E27&gt;0,$C$41/$C$42&gt;1.1),$F27*0.98,$F27)</f>
        <v>0</v>
      </c>
      <c r="DV27" s="3">
        <f>IF($C27&gt;Rates!$E$4,Rates!$E$4-Rates!$D$4,IF(($C27-Rates!$D$4)&gt;0,($C27-Rates!$D$4),0))</f>
        <v>0</v>
      </c>
      <c r="DW27" s="3">
        <f>$H27*Rates!$D$6</f>
        <v>0</v>
      </c>
      <c r="DX27" s="3">
        <f>IF(AND($H27&gt;0,$C$41/$C$42&gt;1.1),$I27*0.98,$I27)</f>
        <v>0</v>
      </c>
      <c r="DY27" s="3">
        <f>IF($C27&gt;Rates!$E$4,$C27-Rates!$E$4,0)</f>
        <v>0</v>
      </c>
      <c r="DZ27" s="3">
        <f>$K27*Rates!$E$6</f>
        <v>0</v>
      </c>
      <c r="EA27" s="3">
        <f>IF(AND($K27&gt;0,$C$41/$C$42&gt;1.1),$L27*0.98,$L27)</f>
        <v>0</v>
      </c>
      <c r="EB27" s="6">
        <f>IF($O$7,($G27+$J27+$M27)*1.05,$G27+$J27+$M27)</f>
        <v>0</v>
      </c>
    </row>
    <row r="28" spans="2:132" x14ac:dyDescent="0.25">
      <c r="B28" s="18">
        <f t="shared" si="4"/>
        <v>40897</v>
      </c>
      <c r="C28" s="7"/>
      <c r="D28" s="4">
        <f t="shared" si="5"/>
        <v>740</v>
      </c>
      <c r="E28" s="32">
        <f>IF($C28&gt;Rates!$D$4,Rates!$D$4,$C28)</f>
        <v>0</v>
      </c>
      <c r="F28" s="33">
        <f>$E28*Rates!$C$6</f>
        <v>0</v>
      </c>
      <c r="G28" s="34">
        <f>IF(AND($E28&gt;0,$C$41/$C$42&gt;1.1),$F28*0.98,$F28)</f>
        <v>0</v>
      </c>
      <c r="H28" s="32">
        <f>IF($C28&gt;Rates!$E$4,Rates!$E$4-Rates!$D$4,IF(($C28-Rates!$D$4)&gt;0,($C28-Rates!$D$4),0))</f>
        <v>0</v>
      </c>
      <c r="I28" s="33">
        <f>$H28*Rates!$D$6</f>
        <v>0</v>
      </c>
      <c r="J28" s="34">
        <f>IF(AND($H28&gt;0,$C$41/$C$42&gt;1.1),$I28*0.98,$I28)</f>
        <v>0</v>
      </c>
      <c r="K28" s="32">
        <f>IF($C28&gt;Rates!$E$4,$C28-Rates!$E$4,0)</f>
        <v>0</v>
      </c>
      <c r="L28" s="33">
        <f>$K28*Rates!$E$6</f>
        <v>0</v>
      </c>
      <c r="M28" s="34">
        <f>IF(AND($K28&gt;0,$C$41/$C$42&gt;1.1),$L28*0.98,$L28)</f>
        <v>0</v>
      </c>
      <c r="N28" s="70">
        <f t="shared" si="0"/>
        <v>0</v>
      </c>
      <c r="O28" s="71">
        <f>IF($O$7,($G28+$J28+$M28)*1.05,$G28+$J28+$M28)</f>
        <v>0</v>
      </c>
      <c r="P28" s="7"/>
      <c r="Q28" s="3">
        <f>SUM($C$9:$C28)</f>
        <v>740</v>
      </c>
      <c r="R28" s="3">
        <f>IF($C28&gt;Rates!$D$4,Rates!$D$4,$C28)</f>
        <v>0</v>
      </c>
      <c r="S28" s="3">
        <f>$E28*Rates!$C$6</f>
        <v>0</v>
      </c>
      <c r="T28" s="3">
        <f>IF(AND($E28&gt;0,$C$41/$C$42&gt;1.1),$F28*0.98,$F28)</f>
        <v>0</v>
      </c>
      <c r="U28" s="3">
        <f>IF($C28&gt;Rates!$E$4,Rates!$E$4-Rates!$D$4,IF(($C28-Rates!$D$4)&gt;0,($C28-Rates!$D$4),0))</f>
        <v>0</v>
      </c>
      <c r="V28" s="3">
        <f>$H28*Rates!$D$6</f>
        <v>0</v>
      </c>
      <c r="W28" s="3">
        <f>IF(AND($H28&gt;0,$C$41/$C$42&gt;1.1),$I28*0.98,$I28)</f>
        <v>0</v>
      </c>
      <c r="X28" s="3">
        <f>IF($C28&gt;Rates!$E$4,$C28-Rates!$E$4,0)</f>
        <v>0</v>
      </c>
      <c r="Y28" s="3">
        <f>$K28*Rates!$E$6</f>
        <v>0</v>
      </c>
      <c r="Z28" s="3">
        <f>IF(AND($K28&gt;0,$C$41/$C$42&gt;1.1),$L28*0.98,$L28)</f>
        <v>0</v>
      </c>
      <c r="AA28" s="3">
        <f t="shared" si="1"/>
        <v>0</v>
      </c>
      <c r="AB28" s="6">
        <f>IF($O$7,($G28+$J28+$M28)*1.05,$G28+$J28+$M28)</f>
        <v>0</v>
      </c>
      <c r="AC28" s="7"/>
      <c r="AD28" s="3">
        <f>SUM($C$9:$C28)</f>
        <v>740</v>
      </c>
      <c r="AE28" s="3">
        <f>IF($C28&gt;Rates!$D$4,Rates!$D$4,$C28)</f>
        <v>0</v>
      </c>
      <c r="AF28" s="3">
        <f>$E28*Rates!$C$6</f>
        <v>0</v>
      </c>
      <c r="AG28" s="3">
        <f>IF(AND($E28&gt;0,$C$41/$C$42&gt;1.1),$F28*0.98,$F28)</f>
        <v>0</v>
      </c>
      <c r="AH28" s="3">
        <f>IF($C28&gt;Rates!$E$4,Rates!$E$4-Rates!$D$4,IF(($C28-Rates!$D$4)&gt;0,($C28-Rates!$D$4),0))</f>
        <v>0</v>
      </c>
      <c r="AI28" s="3">
        <f>$H28*Rates!$D$6</f>
        <v>0</v>
      </c>
      <c r="AJ28" s="3">
        <f>IF(AND($H28&gt;0,$C$41/$C$42&gt;1.1),$I28*0.98,$I28)</f>
        <v>0</v>
      </c>
      <c r="AK28" s="3">
        <f>IF($C28&gt;Rates!$E$4,$C28-Rates!$E$4,0)</f>
        <v>0</v>
      </c>
      <c r="AL28" s="3">
        <f>$K28*Rates!$E$6</f>
        <v>0</v>
      </c>
      <c r="AM28" s="3">
        <f>IF(AND($K28&gt;0,$C$41/$C$42&gt;1.1),$L28*0.98,$L28)</f>
        <v>0</v>
      </c>
      <c r="AN28" s="3">
        <f t="shared" si="2"/>
        <v>0</v>
      </c>
      <c r="AO28" s="6">
        <f>IF($O$7,($G28+$J28+$M28)*1.05,$G28+$J28+$M28)</f>
        <v>0</v>
      </c>
      <c r="AP28" s="7"/>
      <c r="AQ28" s="3">
        <f>SUM($C$9:$C28)</f>
        <v>740</v>
      </c>
      <c r="AR28" s="3">
        <f>IF($C28&gt;Rates!$D$4,Rates!$D$4,$C28)</f>
        <v>0</v>
      </c>
      <c r="AS28" s="3">
        <f>$E28*Rates!$C$6</f>
        <v>0</v>
      </c>
      <c r="AT28" s="3">
        <f>IF(AND($E28&gt;0,$C$41/$C$42&gt;1.1),$F28*0.98,$F28)</f>
        <v>0</v>
      </c>
      <c r="AU28" s="3">
        <f>IF($C28&gt;Rates!$E$4,Rates!$E$4-Rates!$D$4,IF(($C28-Rates!$D$4)&gt;0,($C28-Rates!$D$4),0))</f>
        <v>0</v>
      </c>
      <c r="AV28" s="3">
        <f>$H28*Rates!$D$6</f>
        <v>0</v>
      </c>
      <c r="AW28" s="3">
        <f>IF(AND($H28&gt;0,$C$41/$C$42&gt;1.1),$I28*0.98,$I28)</f>
        <v>0</v>
      </c>
      <c r="AX28" s="3">
        <f>IF($C28&gt;Rates!$E$4,$C28-Rates!$E$4,0)</f>
        <v>0</v>
      </c>
      <c r="AY28" s="3">
        <f>$K28*Rates!$E$6</f>
        <v>0</v>
      </c>
      <c r="AZ28" s="3">
        <f>IF(AND($K28&gt;0,$C$41/$C$42&gt;1.1),$L28*0.98,$L28)</f>
        <v>0</v>
      </c>
      <c r="BA28" s="3">
        <f t="shared" si="3"/>
        <v>0</v>
      </c>
      <c r="BB28" s="6">
        <f>IF($O$7,($G28+$J28+$M28)*1.05,$G28+$J28+$M28)</f>
        <v>0</v>
      </c>
      <c r="BC28" s="7"/>
      <c r="BD28" s="3">
        <f>SUM($C$9:$C28)</f>
        <v>740</v>
      </c>
      <c r="BE28" s="3">
        <f>BF28*Rates!$C$6+'Mngt Info'!BI28*Rates!$D$6+'Mngt Info'!BL28*Rates!$E$6</f>
        <v>0</v>
      </c>
      <c r="BF28" s="3">
        <f>IF($C28&gt;Rates!$D$4,Rates!$D$4,$C28)</f>
        <v>0</v>
      </c>
      <c r="BG28" s="3">
        <f>$E28*Rates!$C$6</f>
        <v>0</v>
      </c>
      <c r="BH28" s="3">
        <f>IF(AND($E28&gt;0,$C$41/$C$42&gt;1.1),$F28*0.98,$F28)</f>
        <v>0</v>
      </c>
      <c r="BI28" s="3">
        <f>IF($C28&gt;Rates!$E$4,Rates!$E$4-Rates!$D$4,IF(($C28-Rates!$D$4)&gt;0,($C28-Rates!$D$4),0))</f>
        <v>0</v>
      </c>
      <c r="BJ28" s="3">
        <f>$H28*Rates!$D$6</f>
        <v>0</v>
      </c>
      <c r="BK28" s="3">
        <f>IF(AND($H28&gt;0,$C$41/$C$42&gt;1.1),$I28*0.98,$I28)</f>
        <v>0</v>
      </c>
      <c r="BL28" s="3">
        <f>IF($C28&gt;Rates!$E$4,$C28-Rates!$E$4,0)</f>
        <v>0</v>
      </c>
      <c r="BM28" s="3">
        <f>$K28*Rates!$E$6</f>
        <v>0</v>
      </c>
      <c r="BN28" s="3">
        <f>IF(AND($K28&gt;0,$C$41/$C$42&gt;1.1),$L28*0.98,$L28)</f>
        <v>0</v>
      </c>
      <c r="BO28" s="6">
        <f>IF($O$7,($G28+$J28+$M28)*1.05,$G28+$J28+$M28)</f>
        <v>0</v>
      </c>
      <c r="BP28" s="7"/>
      <c r="BQ28" s="3">
        <f>SUM($C$9:$C28)</f>
        <v>740</v>
      </c>
      <c r="BR28" s="3">
        <f>BS28*Rates!$C$6+'Mngt Info'!BV28*Rates!$D$6+'Mngt Info'!BY28*Rates!$E$6</f>
        <v>0</v>
      </c>
      <c r="BS28" s="3">
        <f>IF($C28&gt;Rates!$D$4,Rates!$D$4,$C28)</f>
        <v>0</v>
      </c>
      <c r="BT28" s="3">
        <f>$E28*Rates!$C$6</f>
        <v>0</v>
      </c>
      <c r="BU28" s="3">
        <f>IF(AND($E28&gt;0,$C$41/$C$42&gt;1.1),$F28*0.98,$F28)</f>
        <v>0</v>
      </c>
      <c r="BV28" s="3">
        <f>IF($C28&gt;Rates!$E$4,Rates!$E$4-Rates!$D$4,IF(($C28-Rates!$D$4)&gt;0,($C28-Rates!$D$4),0))</f>
        <v>0</v>
      </c>
      <c r="BW28" s="3">
        <f>$H28*Rates!$D$6</f>
        <v>0</v>
      </c>
      <c r="BX28" s="3">
        <f>IF(AND($H28&gt;0,$C$41/$C$42&gt;1.1),$I28*0.98,$I28)</f>
        <v>0</v>
      </c>
      <c r="BY28" s="3">
        <f>IF($C28&gt;Rates!$E$4,$C28-Rates!$E$4,0)</f>
        <v>0</v>
      </c>
      <c r="BZ28" s="3">
        <f>$K28*Rates!$E$6</f>
        <v>0</v>
      </c>
      <c r="CA28" s="3">
        <f>IF(AND($K28&gt;0,$C$41/$C$42&gt;1.1),$L28*0.98,$L28)</f>
        <v>0</v>
      </c>
      <c r="CB28" s="6">
        <f>IF($O$7,($G28+$J28+$M28)*1.05,$G28+$J28+$M28)</f>
        <v>0</v>
      </c>
      <c r="CC28" s="7"/>
      <c r="CD28" s="3">
        <f>SUM($C$9:$C28)</f>
        <v>740</v>
      </c>
      <c r="CE28" s="3">
        <f>CF28*Rates!$C$6+'Mngt Info'!CI28*Rates!$D$6+'Mngt Info'!CL28*Rates!$E$6</f>
        <v>0</v>
      </c>
      <c r="CF28" s="3">
        <f>IF($C28&gt;Rates!$D$4,Rates!$D$4,$C28)</f>
        <v>0</v>
      </c>
      <c r="CG28" s="3">
        <f>$E28*Rates!$C$6</f>
        <v>0</v>
      </c>
      <c r="CH28" s="3">
        <f>IF(AND($E28&gt;0,$C$41/$C$42&gt;1.1),$F28*0.98,$F28)</f>
        <v>0</v>
      </c>
      <c r="CI28" s="3">
        <f>IF($C28&gt;Rates!$E$4,Rates!$E$4-Rates!$D$4,IF(($C28-Rates!$D$4)&gt;0,($C28-Rates!$D$4),0))</f>
        <v>0</v>
      </c>
      <c r="CJ28" s="3">
        <f>$H28*Rates!$D$6</f>
        <v>0</v>
      </c>
      <c r="CK28" s="3">
        <f>IF(AND($H28&gt;0,$C$41/$C$42&gt;1.1),$I28*0.98,$I28)</f>
        <v>0</v>
      </c>
      <c r="CL28" s="3">
        <f>IF($C28&gt;Rates!$E$4,$C28-Rates!$E$4,0)</f>
        <v>0</v>
      </c>
      <c r="CM28" s="3">
        <f>$K28*Rates!$E$6</f>
        <v>0</v>
      </c>
      <c r="CN28" s="3">
        <f>IF(AND($K28&gt;0,$C$41/$C$42&gt;1.1),$L28*0.98,$L28)</f>
        <v>0</v>
      </c>
      <c r="CO28" s="3">
        <f>IF($O$7,($G28+$J28+$M28)*1.05,$G28+$J28+$M28)</f>
        <v>0</v>
      </c>
      <c r="CP28" s="7"/>
      <c r="CQ28" s="3">
        <f>SUM($C$9:$C28)</f>
        <v>740</v>
      </c>
      <c r="CR28" s="3">
        <f>CS28*Rates!$C$6+'Mngt Info'!CV28*Rates!$D$6+'Mngt Info'!CY28*Rates!$E$6</f>
        <v>0</v>
      </c>
      <c r="CS28" s="3">
        <f>IF($C28&gt;Rates!$D$4,Rates!$D$4,$C28)</f>
        <v>0</v>
      </c>
      <c r="CT28" s="3">
        <f>$E28*Rates!$C$6</f>
        <v>0</v>
      </c>
      <c r="CU28" s="3">
        <f>IF(AND($E28&gt;0,$C$41/$C$42&gt;1.1),$F28*0.98,$F28)</f>
        <v>0</v>
      </c>
      <c r="CV28" s="3">
        <f>IF($C28&gt;Rates!$E$4,Rates!$E$4-Rates!$D$4,IF(($C28-Rates!$D$4)&gt;0,($C28-Rates!$D$4),0))</f>
        <v>0</v>
      </c>
      <c r="CW28" s="3">
        <f>$H28*Rates!$D$6</f>
        <v>0</v>
      </c>
      <c r="CX28" s="3">
        <f>IF(AND($H28&gt;0,$C$41/$C$42&gt;1.1),$I28*0.98,$I28)</f>
        <v>0</v>
      </c>
      <c r="CY28" s="3">
        <f>IF($C28&gt;Rates!$E$4,$C28-Rates!$E$4,0)</f>
        <v>0</v>
      </c>
      <c r="CZ28" s="3">
        <f>$K28*Rates!$E$6</f>
        <v>0</v>
      </c>
      <c r="DA28" s="3">
        <f>IF(AND($K28&gt;0,$C$41/$C$42&gt;1.1),$L28*0.98,$L28)</f>
        <v>0</v>
      </c>
      <c r="DB28" s="6">
        <f>IF($O$7,($G28+$J28+$M28)*1.05,$G28+$J28+$M28)</f>
        <v>0</v>
      </c>
      <c r="DC28" s="7"/>
      <c r="DD28" s="3">
        <f>SUM($C$9:$C28)</f>
        <v>740</v>
      </c>
      <c r="DE28" s="3">
        <f>DF28*Rates!$C$6+'Mngt Info'!DI28*Rates!$D$6+'Mngt Info'!DL28*Rates!$E$6</f>
        <v>0</v>
      </c>
      <c r="DF28" s="3">
        <f>IF($C28&gt;Rates!$D$4,Rates!$D$4,$C28)</f>
        <v>0</v>
      </c>
      <c r="DG28" s="3">
        <f>$E28*Rates!$C$6</f>
        <v>0</v>
      </c>
      <c r="DH28" s="3">
        <f>IF(AND($E28&gt;0,$C$41/$C$42&gt;1.1),$F28*0.98,$F28)</f>
        <v>0</v>
      </c>
      <c r="DI28" s="3">
        <f>IF($C28&gt;Rates!$E$4,Rates!$E$4-Rates!$D$4,IF(($C28-Rates!$D$4)&gt;0,($C28-Rates!$D$4),0))</f>
        <v>0</v>
      </c>
      <c r="DJ28" s="3">
        <f>$H28*Rates!$D$6</f>
        <v>0</v>
      </c>
      <c r="DK28" s="3">
        <f>IF(AND($H28&gt;0,$C$41/$C$42&gt;1.1),$I28*0.98,$I28)</f>
        <v>0</v>
      </c>
      <c r="DL28" s="3">
        <f>IF($C28&gt;Rates!$E$4,$C28-Rates!$E$4,0)</f>
        <v>0</v>
      </c>
      <c r="DM28" s="3">
        <f>$K28*Rates!$E$6</f>
        <v>0</v>
      </c>
      <c r="DN28" s="3">
        <f>IF(AND($K28&gt;0,$C$41/$C$42&gt;1.1),$L28*0.98,$L28)</f>
        <v>0</v>
      </c>
      <c r="DO28" s="6">
        <f>IF($O$7,($G28+$J28+$M28)*1.05,$G28+$J28+$M28)</f>
        <v>0</v>
      </c>
      <c r="DP28" s="7"/>
      <c r="DQ28" s="3">
        <f>SUM($C$9:$C28)</f>
        <v>740</v>
      </c>
      <c r="DR28" s="3">
        <f>DS28*Rates!$C$6+'Mngt Info'!DV28*Rates!$D$6+'Mngt Info'!DY28*Rates!$E$6</f>
        <v>0</v>
      </c>
      <c r="DS28" s="3">
        <f>IF($C28&gt;Rates!$D$4,Rates!$D$4,$C28)</f>
        <v>0</v>
      </c>
      <c r="DT28" s="3">
        <f>$E28*Rates!$C$6</f>
        <v>0</v>
      </c>
      <c r="DU28" s="3">
        <f>IF(AND($E28&gt;0,$C$41/$C$42&gt;1.1),$F28*0.98,$F28)</f>
        <v>0</v>
      </c>
      <c r="DV28" s="3">
        <f>IF($C28&gt;Rates!$E$4,Rates!$E$4-Rates!$D$4,IF(($C28-Rates!$D$4)&gt;0,($C28-Rates!$D$4),0))</f>
        <v>0</v>
      </c>
      <c r="DW28" s="3">
        <f>$H28*Rates!$D$6</f>
        <v>0</v>
      </c>
      <c r="DX28" s="3">
        <f>IF(AND($H28&gt;0,$C$41/$C$42&gt;1.1),$I28*0.98,$I28)</f>
        <v>0</v>
      </c>
      <c r="DY28" s="3">
        <f>IF($C28&gt;Rates!$E$4,$C28-Rates!$E$4,0)</f>
        <v>0</v>
      </c>
      <c r="DZ28" s="3">
        <f>$K28*Rates!$E$6</f>
        <v>0</v>
      </c>
      <c r="EA28" s="3">
        <f>IF(AND($K28&gt;0,$C$41/$C$42&gt;1.1),$L28*0.98,$L28)</f>
        <v>0</v>
      </c>
      <c r="EB28" s="6">
        <f>IF($O$7,($G28+$J28+$M28)*1.05,$G28+$J28+$M28)</f>
        <v>0</v>
      </c>
    </row>
    <row r="29" spans="2:132" x14ac:dyDescent="0.25">
      <c r="B29" s="18">
        <f t="shared" si="4"/>
        <v>40898</v>
      </c>
      <c r="C29" s="7"/>
      <c r="D29" s="4">
        <f t="shared" si="5"/>
        <v>740</v>
      </c>
      <c r="E29" s="32">
        <f>IF($C29&gt;Rates!$D$4,Rates!$D$4,$C29)</f>
        <v>0</v>
      </c>
      <c r="F29" s="33">
        <f>$E29*Rates!$C$6</f>
        <v>0</v>
      </c>
      <c r="G29" s="34">
        <f>IF(AND($E29&gt;0,$C$41/$C$42&gt;1.1),$F29*0.98,$F29)</f>
        <v>0</v>
      </c>
      <c r="H29" s="32">
        <f>IF($C29&gt;Rates!$E$4,Rates!$E$4-Rates!$D$4,IF(($C29-Rates!$D$4)&gt;0,($C29-Rates!$D$4),0))</f>
        <v>0</v>
      </c>
      <c r="I29" s="33">
        <f>$H29*Rates!$D$6</f>
        <v>0</v>
      </c>
      <c r="J29" s="34">
        <f>IF(AND($H29&gt;0,$C$41/$C$42&gt;1.1),$I29*0.98,$I29)</f>
        <v>0</v>
      </c>
      <c r="K29" s="32">
        <f>IF($C29&gt;Rates!$E$4,$C29-Rates!$E$4,0)</f>
        <v>0</v>
      </c>
      <c r="L29" s="33">
        <f>$K29*Rates!$E$6</f>
        <v>0</v>
      </c>
      <c r="M29" s="34">
        <f>IF(AND($K29&gt;0,$C$41/$C$42&gt;1.1),$L29*0.98,$L29)</f>
        <v>0</v>
      </c>
      <c r="N29" s="70">
        <f t="shared" si="0"/>
        <v>0</v>
      </c>
      <c r="O29" s="71">
        <f>IF($O$7,($G29+$J29+$M29)*1.05,$G29+$J29+$M29)</f>
        <v>0</v>
      </c>
      <c r="P29" s="7"/>
      <c r="Q29" s="3">
        <f>SUM($C$9:$C29)</f>
        <v>740</v>
      </c>
      <c r="R29" s="3">
        <f>IF($C29&gt;Rates!$D$4,Rates!$D$4,$C29)</f>
        <v>0</v>
      </c>
      <c r="S29" s="3">
        <f>$E29*Rates!$C$6</f>
        <v>0</v>
      </c>
      <c r="T29" s="3">
        <f>IF(AND($E29&gt;0,$C$41/$C$42&gt;1.1),$F29*0.98,$F29)</f>
        <v>0</v>
      </c>
      <c r="U29" s="3">
        <f>IF($C29&gt;Rates!$E$4,Rates!$E$4-Rates!$D$4,IF(($C29-Rates!$D$4)&gt;0,($C29-Rates!$D$4),0))</f>
        <v>0</v>
      </c>
      <c r="V29" s="3">
        <f>$H29*Rates!$D$6</f>
        <v>0</v>
      </c>
      <c r="W29" s="3">
        <f>IF(AND($H29&gt;0,$C$41/$C$42&gt;1.1),$I29*0.98,$I29)</f>
        <v>0</v>
      </c>
      <c r="X29" s="3">
        <f>IF($C29&gt;Rates!$E$4,$C29-Rates!$E$4,0)</f>
        <v>0</v>
      </c>
      <c r="Y29" s="3">
        <f>$K29*Rates!$E$6</f>
        <v>0</v>
      </c>
      <c r="Z29" s="3">
        <f>IF(AND($K29&gt;0,$C$41/$C$42&gt;1.1),$L29*0.98,$L29)</f>
        <v>0</v>
      </c>
      <c r="AA29" s="3">
        <f t="shared" si="1"/>
        <v>0</v>
      </c>
      <c r="AB29" s="6">
        <f>IF($O$7,($G29+$J29+$M29)*1.05,$G29+$J29+$M29)</f>
        <v>0</v>
      </c>
      <c r="AC29" s="7"/>
      <c r="AD29" s="3">
        <f>SUM($C$9:$C29)</f>
        <v>740</v>
      </c>
      <c r="AE29" s="3">
        <f>IF($C29&gt;Rates!$D$4,Rates!$D$4,$C29)</f>
        <v>0</v>
      </c>
      <c r="AF29" s="3">
        <f>$E29*Rates!$C$6</f>
        <v>0</v>
      </c>
      <c r="AG29" s="3">
        <f>IF(AND($E29&gt;0,$C$41/$C$42&gt;1.1),$F29*0.98,$F29)</f>
        <v>0</v>
      </c>
      <c r="AH29" s="3">
        <f>IF($C29&gt;Rates!$E$4,Rates!$E$4-Rates!$D$4,IF(($C29-Rates!$D$4)&gt;0,($C29-Rates!$D$4),0))</f>
        <v>0</v>
      </c>
      <c r="AI29" s="3">
        <f>$H29*Rates!$D$6</f>
        <v>0</v>
      </c>
      <c r="AJ29" s="3">
        <f>IF(AND($H29&gt;0,$C$41/$C$42&gt;1.1),$I29*0.98,$I29)</f>
        <v>0</v>
      </c>
      <c r="AK29" s="3">
        <f>IF($C29&gt;Rates!$E$4,$C29-Rates!$E$4,0)</f>
        <v>0</v>
      </c>
      <c r="AL29" s="3">
        <f>$K29*Rates!$E$6</f>
        <v>0</v>
      </c>
      <c r="AM29" s="3">
        <f>IF(AND($K29&gt;0,$C$41/$C$42&gt;1.1),$L29*0.98,$L29)</f>
        <v>0</v>
      </c>
      <c r="AN29" s="3">
        <f t="shared" si="2"/>
        <v>0</v>
      </c>
      <c r="AO29" s="6">
        <f>IF($O$7,($G29+$J29+$M29)*1.05,$G29+$J29+$M29)</f>
        <v>0</v>
      </c>
      <c r="AP29" s="7"/>
      <c r="AQ29" s="3">
        <f>SUM($C$9:$C29)</f>
        <v>740</v>
      </c>
      <c r="AR29" s="3">
        <f>IF($C29&gt;Rates!$D$4,Rates!$D$4,$C29)</f>
        <v>0</v>
      </c>
      <c r="AS29" s="3">
        <f>$E29*Rates!$C$6</f>
        <v>0</v>
      </c>
      <c r="AT29" s="3">
        <f>IF(AND($E29&gt;0,$C$41/$C$42&gt;1.1),$F29*0.98,$F29)</f>
        <v>0</v>
      </c>
      <c r="AU29" s="3">
        <f>IF($C29&gt;Rates!$E$4,Rates!$E$4-Rates!$D$4,IF(($C29-Rates!$D$4)&gt;0,($C29-Rates!$D$4),0))</f>
        <v>0</v>
      </c>
      <c r="AV29" s="3">
        <f>$H29*Rates!$D$6</f>
        <v>0</v>
      </c>
      <c r="AW29" s="3">
        <f>IF(AND($H29&gt;0,$C$41/$C$42&gt;1.1),$I29*0.98,$I29)</f>
        <v>0</v>
      </c>
      <c r="AX29" s="3">
        <f>IF($C29&gt;Rates!$E$4,$C29-Rates!$E$4,0)</f>
        <v>0</v>
      </c>
      <c r="AY29" s="3">
        <f>$K29*Rates!$E$6</f>
        <v>0</v>
      </c>
      <c r="AZ29" s="3">
        <f>IF(AND($K29&gt;0,$C$41/$C$42&gt;1.1),$L29*0.98,$L29)</f>
        <v>0</v>
      </c>
      <c r="BA29" s="3">
        <f t="shared" si="3"/>
        <v>0</v>
      </c>
      <c r="BB29" s="6">
        <f>IF($O$7,($G29+$J29+$M29)*1.05,$G29+$J29+$M29)</f>
        <v>0</v>
      </c>
      <c r="BC29" s="7"/>
      <c r="BD29" s="3">
        <f>SUM($C$9:$C29)</f>
        <v>740</v>
      </c>
      <c r="BE29" s="3">
        <f>BF29*Rates!$C$6+'Mngt Info'!BI29*Rates!$D$6+'Mngt Info'!BL29*Rates!$E$6</f>
        <v>0</v>
      </c>
      <c r="BF29" s="3">
        <f>IF($C29&gt;Rates!$D$4,Rates!$D$4,$C29)</f>
        <v>0</v>
      </c>
      <c r="BG29" s="3">
        <f>$E29*Rates!$C$6</f>
        <v>0</v>
      </c>
      <c r="BH29" s="3">
        <f>IF(AND($E29&gt;0,$C$41/$C$42&gt;1.1),$F29*0.98,$F29)</f>
        <v>0</v>
      </c>
      <c r="BI29" s="3">
        <f>IF($C29&gt;Rates!$E$4,Rates!$E$4-Rates!$D$4,IF(($C29-Rates!$D$4)&gt;0,($C29-Rates!$D$4),0))</f>
        <v>0</v>
      </c>
      <c r="BJ29" s="3">
        <f>$H29*Rates!$D$6</f>
        <v>0</v>
      </c>
      <c r="BK29" s="3">
        <f>IF(AND($H29&gt;0,$C$41/$C$42&gt;1.1),$I29*0.98,$I29)</f>
        <v>0</v>
      </c>
      <c r="BL29" s="3">
        <f>IF($C29&gt;Rates!$E$4,$C29-Rates!$E$4,0)</f>
        <v>0</v>
      </c>
      <c r="BM29" s="3">
        <f>$K29*Rates!$E$6</f>
        <v>0</v>
      </c>
      <c r="BN29" s="3">
        <f>IF(AND($K29&gt;0,$C$41/$C$42&gt;1.1),$L29*0.98,$L29)</f>
        <v>0</v>
      </c>
      <c r="BO29" s="6">
        <f>IF($O$7,($G29+$J29+$M29)*1.05,$G29+$J29+$M29)</f>
        <v>0</v>
      </c>
      <c r="BP29" s="7"/>
      <c r="BQ29" s="3">
        <f>SUM($C$9:$C29)</f>
        <v>740</v>
      </c>
      <c r="BR29" s="3">
        <f>BS29*Rates!$C$6+'Mngt Info'!BV29*Rates!$D$6+'Mngt Info'!BY29*Rates!$E$6</f>
        <v>0</v>
      </c>
      <c r="BS29" s="3">
        <f>IF($C29&gt;Rates!$D$4,Rates!$D$4,$C29)</f>
        <v>0</v>
      </c>
      <c r="BT29" s="3">
        <f>$E29*Rates!$C$6</f>
        <v>0</v>
      </c>
      <c r="BU29" s="3">
        <f>IF(AND($E29&gt;0,$C$41/$C$42&gt;1.1),$F29*0.98,$F29)</f>
        <v>0</v>
      </c>
      <c r="BV29" s="3">
        <f>IF($C29&gt;Rates!$E$4,Rates!$E$4-Rates!$D$4,IF(($C29-Rates!$D$4)&gt;0,($C29-Rates!$D$4),0))</f>
        <v>0</v>
      </c>
      <c r="BW29" s="3">
        <f>$H29*Rates!$D$6</f>
        <v>0</v>
      </c>
      <c r="BX29" s="3">
        <f>IF(AND($H29&gt;0,$C$41/$C$42&gt;1.1),$I29*0.98,$I29)</f>
        <v>0</v>
      </c>
      <c r="BY29" s="3">
        <f>IF($C29&gt;Rates!$E$4,$C29-Rates!$E$4,0)</f>
        <v>0</v>
      </c>
      <c r="BZ29" s="3">
        <f>$K29*Rates!$E$6</f>
        <v>0</v>
      </c>
      <c r="CA29" s="3">
        <f>IF(AND($K29&gt;0,$C$41/$C$42&gt;1.1),$L29*0.98,$L29)</f>
        <v>0</v>
      </c>
      <c r="CB29" s="6">
        <f>IF($O$7,($G29+$J29+$M29)*1.05,$G29+$J29+$M29)</f>
        <v>0</v>
      </c>
      <c r="CC29" s="7"/>
      <c r="CD29" s="3">
        <f>SUM($C$9:$C29)</f>
        <v>740</v>
      </c>
      <c r="CE29" s="3">
        <f>CF29*Rates!$C$6+'Mngt Info'!CI29*Rates!$D$6+'Mngt Info'!CL29*Rates!$E$6</f>
        <v>0</v>
      </c>
      <c r="CF29" s="3">
        <f>IF($C29&gt;Rates!$D$4,Rates!$D$4,$C29)</f>
        <v>0</v>
      </c>
      <c r="CG29" s="3">
        <f>$E29*Rates!$C$6</f>
        <v>0</v>
      </c>
      <c r="CH29" s="3">
        <f>IF(AND($E29&gt;0,$C$41/$C$42&gt;1.1),$F29*0.98,$F29)</f>
        <v>0</v>
      </c>
      <c r="CI29" s="3">
        <f>IF($C29&gt;Rates!$E$4,Rates!$E$4-Rates!$D$4,IF(($C29-Rates!$D$4)&gt;0,($C29-Rates!$D$4),0))</f>
        <v>0</v>
      </c>
      <c r="CJ29" s="3">
        <f>$H29*Rates!$D$6</f>
        <v>0</v>
      </c>
      <c r="CK29" s="3">
        <f>IF(AND($H29&gt;0,$C$41/$C$42&gt;1.1),$I29*0.98,$I29)</f>
        <v>0</v>
      </c>
      <c r="CL29" s="3">
        <f>IF($C29&gt;Rates!$E$4,$C29-Rates!$E$4,0)</f>
        <v>0</v>
      </c>
      <c r="CM29" s="3">
        <f>$K29*Rates!$E$6</f>
        <v>0</v>
      </c>
      <c r="CN29" s="3">
        <f>IF(AND($K29&gt;0,$C$41/$C$42&gt;1.1),$L29*0.98,$L29)</f>
        <v>0</v>
      </c>
      <c r="CO29" s="3">
        <f>IF($O$7,($G29+$J29+$M29)*1.05,$G29+$J29+$M29)</f>
        <v>0</v>
      </c>
      <c r="CP29" s="7"/>
      <c r="CQ29" s="3">
        <f>SUM($C$9:$C29)</f>
        <v>740</v>
      </c>
      <c r="CR29" s="3">
        <f>CS29*Rates!$C$6+'Mngt Info'!CV29*Rates!$D$6+'Mngt Info'!CY29*Rates!$E$6</f>
        <v>0</v>
      </c>
      <c r="CS29" s="3">
        <f>IF($C29&gt;Rates!$D$4,Rates!$D$4,$C29)</f>
        <v>0</v>
      </c>
      <c r="CT29" s="3">
        <f>$E29*Rates!$C$6</f>
        <v>0</v>
      </c>
      <c r="CU29" s="3">
        <f>IF(AND($E29&gt;0,$C$41/$C$42&gt;1.1),$F29*0.98,$F29)</f>
        <v>0</v>
      </c>
      <c r="CV29" s="3">
        <f>IF($C29&gt;Rates!$E$4,Rates!$E$4-Rates!$D$4,IF(($C29-Rates!$D$4)&gt;0,($C29-Rates!$D$4),0))</f>
        <v>0</v>
      </c>
      <c r="CW29" s="3">
        <f>$H29*Rates!$D$6</f>
        <v>0</v>
      </c>
      <c r="CX29" s="3">
        <f>IF(AND($H29&gt;0,$C$41/$C$42&gt;1.1),$I29*0.98,$I29)</f>
        <v>0</v>
      </c>
      <c r="CY29" s="3">
        <f>IF($C29&gt;Rates!$E$4,$C29-Rates!$E$4,0)</f>
        <v>0</v>
      </c>
      <c r="CZ29" s="3">
        <f>$K29*Rates!$E$6</f>
        <v>0</v>
      </c>
      <c r="DA29" s="3">
        <f>IF(AND($K29&gt;0,$C$41/$C$42&gt;1.1),$L29*0.98,$L29)</f>
        <v>0</v>
      </c>
      <c r="DB29" s="6">
        <f>IF($O$7,($G29+$J29+$M29)*1.05,$G29+$J29+$M29)</f>
        <v>0</v>
      </c>
      <c r="DC29" s="7"/>
      <c r="DD29" s="3">
        <f>SUM($C$9:$C29)</f>
        <v>740</v>
      </c>
      <c r="DE29" s="3">
        <f>DF29*Rates!$C$6+'Mngt Info'!DI29*Rates!$D$6+'Mngt Info'!DL29*Rates!$E$6</f>
        <v>0</v>
      </c>
      <c r="DF29" s="3">
        <f>IF($C29&gt;Rates!$D$4,Rates!$D$4,$C29)</f>
        <v>0</v>
      </c>
      <c r="DG29" s="3">
        <f>$E29*Rates!$C$6</f>
        <v>0</v>
      </c>
      <c r="DH29" s="3">
        <f>IF(AND($E29&gt;0,$C$41/$C$42&gt;1.1),$F29*0.98,$F29)</f>
        <v>0</v>
      </c>
      <c r="DI29" s="3">
        <f>IF($C29&gt;Rates!$E$4,Rates!$E$4-Rates!$D$4,IF(($C29-Rates!$D$4)&gt;0,($C29-Rates!$D$4),0))</f>
        <v>0</v>
      </c>
      <c r="DJ29" s="3">
        <f>$H29*Rates!$D$6</f>
        <v>0</v>
      </c>
      <c r="DK29" s="3">
        <f>IF(AND($H29&gt;0,$C$41/$C$42&gt;1.1),$I29*0.98,$I29)</f>
        <v>0</v>
      </c>
      <c r="DL29" s="3">
        <f>IF($C29&gt;Rates!$E$4,$C29-Rates!$E$4,0)</f>
        <v>0</v>
      </c>
      <c r="DM29" s="3">
        <f>$K29*Rates!$E$6</f>
        <v>0</v>
      </c>
      <c r="DN29" s="3">
        <f>IF(AND($K29&gt;0,$C$41/$C$42&gt;1.1),$L29*0.98,$L29)</f>
        <v>0</v>
      </c>
      <c r="DO29" s="6">
        <f>IF($O$7,($G29+$J29+$M29)*1.05,$G29+$J29+$M29)</f>
        <v>0</v>
      </c>
      <c r="DP29" s="7"/>
      <c r="DQ29" s="3">
        <f>SUM($C$9:$C29)</f>
        <v>740</v>
      </c>
      <c r="DR29" s="3">
        <f>DS29*Rates!$C$6+'Mngt Info'!DV29*Rates!$D$6+'Mngt Info'!DY29*Rates!$E$6</f>
        <v>0</v>
      </c>
      <c r="DS29" s="3">
        <f>IF($C29&gt;Rates!$D$4,Rates!$D$4,$C29)</f>
        <v>0</v>
      </c>
      <c r="DT29" s="3">
        <f>$E29*Rates!$C$6</f>
        <v>0</v>
      </c>
      <c r="DU29" s="3">
        <f>IF(AND($E29&gt;0,$C$41/$C$42&gt;1.1),$F29*0.98,$F29)</f>
        <v>0</v>
      </c>
      <c r="DV29" s="3">
        <f>IF($C29&gt;Rates!$E$4,Rates!$E$4-Rates!$D$4,IF(($C29-Rates!$D$4)&gt;0,($C29-Rates!$D$4),0))</f>
        <v>0</v>
      </c>
      <c r="DW29" s="3">
        <f>$H29*Rates!$D$6</f>
        <v>0</v>
      </c>
      <c r="DX29" s="3">
        <f>IF(AND($H29&gt;0,$C$41/$C$42&gt;1.1),$I29*0.98,$I29)</f>
        <v>0</v>
      </c>
      <c r="DY29" s="3">
        <f>IF($C29&gt;Rates!$E$4,$C29-Rates!$E$4,0)</f>
        <v>0</v>
      </c>
      <c r="DZ29" s="3">
        <f>$K29*Rates!$E$6</f>
        <v>0</v>
      </c>
      <c r="EA29" s="3">
        <f>IF(AND($K29&gt;0,$C$41/$C$42&gt;1.1),$L29*0.98,$L29)</f>
        <v>0</v>
      </c>
      <c r="EB29" s="6">
        <f>IF($O$7,($G29+$J29+$M29)*1.05,$G29+$J29+$M29)</f>
        <v>0</v>
      </c>
    </row>
    <row r="30" spans="2:132" x14ac:dyDescent="0.25">
      <c r="B30" s="18">
        <f>B29+1</f>
        <v>40899</v>
      </c>
      <c r="C30" s="7"/>
      <c r="D30" s="4">
        <f t="shared" si="5"/>
        <v>740</v>
      </c>
      <c r="E30" s="32">
        <f>IF($C30&gt;Rates!$D$4,Rates!$D$4,$C30)</f>
        <v>0</v>
      </c>
      <c r="F30" s="33">
        <f>$E30*Rates!$C$6</f>
        <v>0</v>
      </c>
      <c r="G30" s="34">
        <f>IF(AND($E30&gt;0,$C$41/$C$42&gt;1.1),$F30*0.98,$F30)</f>
        <v>0</v>
      </c>
      <c r="H30" s="32">
        <f>IF($C30&gt;Rates!$E$4,Rates!$E$4-Rates!$D$4,IF(($C30-Rates!$D$4)&gt;0,($C30-Rates!$D$4),0))</f>
        <v>0</v>
      </c>
      <c r="I30" s="33">
        <f>$H30*Rates!$D$6</f>
        <v>0</v>
      </c>
      <c r="J30" s="34">
        <f>IF(AND($H30&gt;0,$C$41/$C$42&gt;1.1),$I30*0.98,$I30)</f>
        <v>0</v>
      </c>
      <c r="K30" s="32">
        <f>IF($C30&gt;Rates!$E$4,$C30-Rates!$E$4,0)</f>
        <v>0</v>
      </c>
      <c r="L30" s="33">
        <f>$K30*Rates!$E$6</f>
        <v>0</v>
      </c>
      <c r="M30" s="34">
        <f>IF(AND($K30&gt;0,$C$41/$C$42&gt;1.1),$L30*0.98,$L30)</f>
        <v>0</v>
      </c>
      <c r="N30" s="70">
        <f t="shared" si="0"/>
        <v>0</v>
      </c>
      <c r="O30" s="71">
        <f>IF($O$7,($G30+$J30+$M30)*1.05,$G30+$J30+$M30)</f>
        <v>0</v>
      </c>
      <c r="P30" s="7"/>
      <c r="Q30" s="3">
        <f>SUM($C$9:$C30)</f>
        <v>740</v>
      </c>
      <c r="R30" s="3">
        <f>IF($C30&gt;Rates!$D$4,Rates!$D$4,$C30)</f>
        <v>0</v>
      </c>
      <c r="S30" s="3">
        <f>$E30*Rates!$C$6</f>
        <v>0</v>
      </c>
      <c r="T30" s="3">
        <f>IF(AND($E30&gt;0,$C$41/$C$42&gt;1.1),$F30*0.98,$F30)</f>
        <v>0</v>
      </c>
      <c r="U30" s="3">
        <f>IF($C30&gt;Rates!$E$4,Rates!$E$4-Rates!$D$4,IF(($C30-Rates!$D$4)&gt;0,($C30-Rates!$D$4),0))</f>
        <v>0</v>
      </c>
      <c r="V30" s="3">
        <f>$H30*Rates!$D$6</f>
        <v>0</v>
      </c>
      <c r="W30" s="3">
        <f>IF(AND($H30&gt;0,$C$41/$C$42&gt;1.1),$I30*0.98,$I30)</f>
        <v>0</v>
      </c>
      <c r="X30" s="3">
        <f>IF($C30&gt;Rates!$E$4,$C30-Rates!$E$4,0)</f>
        <v>0</v>
      </c>
      <c r="Y30" s="3">
        <f>$K30*Rates!$E$6</f>
        <v>0</v>
      </c>
      <c r="Z30" s="3">
        <f>IF(AND($K30&gt;0,$C$41/$C$42&gt;1.1),$L30*0.98,$L30)</f>
        <v>0</v>
      </c>
      <c r="AA30" s="3">
        <f t="shared" si="1"/>
        <v>0</v>
      </c>
      <c r="AB30" s="6">
        <f>IF($O$7,($G30+$J30+$M30)*1.05,$G30+$J30+$M30)</f>
        <v>0</v>
      </c>
      <c r="AC30" s="7"/>
      <c r="AD30" s="3">
        <f>SUM($C$9:$C30)</f>
        <v>740</v>
      </c>
      <c r="AE30" s="3">
        <f>IF($C30&gt;Rates!$D$4,Rates!$D$4,$C30)</f>
        <v>0</v>
      </c>
      <c r="AF30" s="3">
        <f>$E30*Rates!$C$6</f>
        <v>0</v>
      </c>
      <c r="AG30" s="3">
        <f>IF(AND($E30&gt;0,$C$41/$C$42&gt;1.1),$F30*0.98,$F30)</f>
        <v>0</v>
      </c>
      <c r="AH30" s="3">
        <f>IF($C30&gt;Rates!$E$4,Rates!$E$4-Rates!$D$4,IF(($C30-Rates!$D$4)&gt;0,($C30-Rates!$D$4),0))</f>
        <v>0</v>
      </c>
      <c r="AI30" s="3">
        <f>$H30*Rates!$D$6</f>
        <v>0</v>
      </c>
      <c r="AJ30" s="3">
        <f>IF(AND($H30&gt;0,$C$41/$C$42&gt;1.1),$I30*0.98,$I30)</f>
        <v>0</v>
      </c>
      <c r="AK30" s="3">
        <f>IF($C30&gt;Rates!$E$4,$C30-Rates!$E$4,0)</f>
        <v>0</v>
      </c>
      <c r="AL30" s="3">
        <f>$K30*Rates!$E$6</f>
        <v>0</v>
      </c>
      <c r="AM30" s="3">
        <f>IF(AND($K30&gt;0,$C$41/$C$42&gt;1.1),$L30*0.98,$L30)</f>
        <v>0</v>
      </c>
      <c r="AN30" s="3">
        <f t="shared" si="2"/>
        <v>0</v>
      </c>
      <c r="AO30" s="6">
        <f>IF($O$7,($G30+$J30+$M30)*1.05,$G30+$J30+$M30)</f>
        <v>0</v>
      </c>
      <c r="AP30" s="7"/>
      <c r="AQ30" s="3">
        <f>SUM($C$9:$C30)</f>
        <v>740</v>
      </c>
      <c r="AR30" s="3">
        <f>IF($C30&gt;Rates!$D$4,Rates!$D$4,$C30)</f>
        <v>0</v>
      </c>
      <c r="AS30" s="3">
        <f>$E30*Rates!$C$6</f>
        <v>0</v>
      </c>
      <c r="AT30" s="3">
        <f>IF(AND($E30&gt;0,$C$41/$C$42&gt;1.1),$F30*0.98,$F30)</f>
        <v>0</v>
      </c>
      <c r="AU30" s="3">
        <f>IF($C30&gt;Rates!$E$4,Rates!$E$4-Rates!$D$4,IF(($C30-Rates!$D$4)&gt;0,($C30-Rates!$D$4),0))</f>
        <v>0</v>
      </c>
      <c r="AV30" s="3">
        <f>$H30*Rates!$D$6</f>
        <v>0</v>
      </c>
      <c r="AW30" s="3">
        <f>IF(AND($H30&gt;0,$C$41/$C$42&gt;1.1),$I30*0.98,$I30)</f>
        <v>0</v>
      </c>
      <c r="AX30" s="3">
        <f>IF($C30&gt;Rates!$E$4,$C30-Rates!$E$4,0)</f>
        <v>0</v>
      </c>
      <c r="AY30" s="3">
        <f>$K30*Rates!$E$6</f>
        <v>0</v>
      </c>
      <c r="AZ30" s="3">
        <f>IF(AND($K30&gt;0,$C$41/$C$42&gt;1.1),$L30*0.98,$L30)</f>
        <v>0</v>
      </c>
      <c r="BA30" s="3">
        <f t="shared" si="3"/>
        <v>0</v>
      </c>
      <c r="BB30" s="6">
        <f>IF($O$7,($G30+$J30+$M30)*1.05,$G30+$J30+$M30)</f>
        <v>0</v>
      </c>
      <c r="BC30" s="7"/>
      <c r="BD30" s="3">
        <f>SUM($C$9:$C30)</f>
        <v>740</v>
      </c>
      <c r="BE30" s="3">
        <f>BF30*Rates!$C$6+'Mngt Info'!BI30*Rates!$D$6+'Mngt Info'!BL30*Rates!$E$6</f>
        <v>0</v>
      </c>
      <c r="BF30" s="3">
        <f>IF($C30&gt;Rates!$D$4,Rates!$D$4,$C30)</f>
        <v>0</v>
      </c>
      <c r="BG30" s="3">
        <f>$E30*Rates!$C$6</f>
        <v>0</v>
      </c>
      <c r="BH30" s="3">
        <f>IF(AND($E30&gt;0,$C$41/$C$42&gt;1.1),$F30*0.98,$F30)</f>
        <v>0</v>
      </c>
      <c r="BI30" s="3">
        <f>IF($C30&gt;Rates!$E$4,Rates!$E$4-Rates!$D$4,IF(($C30-Rates!$D$4)&gt;0,($C30-Rates!$D$4),0))</f>
        <v>0</v>
      </c>
      <c r="BJ30" s="3">
        <f>$H30*Rates!$D$6</f>
        <v>0</v>
      </c>
      <c r="BK30" s="3">
        <f>IF(AND($H30&gt;0,$C$41/$C$42&gt;1.1),$I30*0.98,$I30)</f>
        <v>0</v>
      </c>
      <c r="BL30" s="3">
        <f>IF($C30&gt;Rates!$E$4,$C30-Rates!$E$4,0)</f>
        <v>0</v>
      </c>
      <c r="BM30" s="3">
        <f>$K30*Rates!$E$6</f>
        <v>0</v>
      </c>
      <c r="BN30" s="3">
        <f>IF(AND($K30&gt;0,$C$41/$C$42&gt;1.1),$L30*0.98,$L30)</f>
        <v>0</v>
      </c>
      <c r="BO30" s="6">
        <f>IF($O$7,($G30+$J30+$M30)*1.05,$G30+$J30+$M30)</f>
        <v>0</v>
      </c>
      <c r="BP30" s="7"/>
      <c r="BQ30" s="3">
        <f>SUM($C$9:$C30)</f>
        <v>740</v>
      </c>
      <c r="BR30" s="3">
        <f>BS30*Rates!$C$6+'Mngt Info'!BV30*Rates!$D$6+'Mngt Info'!BY30*Rates!$E$6</f>
        <v>0</v>
      </c>
      <c r="BS30" s="3">
        <f>IF($C30&gt;Rates!$D$4,Rates!$D$4,$C30)</f>
        <v>0</v>
      </c>
      <c r="BT30" s="3">
        <f>$E30*Rates!$C$6</f>
        <v>0</v>
      </c>
      <c r="BU30" s="3">
        <f>IF(AND($E30&gt;0,$C$41/$C$42&gt;1.1),$F30*0.98,$F30)</f>
        <v>0</v>
      </c>
      <c r="BV30" s="3">
        <f>IF($C30&gt;Rates!$E$4,Rates!$E$4-Rates!$D$4,IF(($C30-Rates!$D$4)&gt;0,($C30-Rates!$D$4),0))</f>
        <v>0</v>
      </c>
      <c r="BW30" s="3">
        <f>$H30*Rates!$D$6</f>
        <v>0</v>
      </c>
      <c r="BX30" s="3">
        <f>IF(AND($H30&gt;0,$C$41/$C$42&gt;1.1),$I30*0.98,$I30)</f>
        <v>0</v>
      </c>
      <c r="BY30" s="3">
        <f>IF($C30&gt;Rates!$E$4,$C30-Rates!$E$4,0)</f>
        <v>0</v>
      </c>
      <c r="BZ30" s="3">
        <f>$K30*Rates!$E$6</f>
        <v>0</v>
      </c>
      <c r="CA30" s="3">
        <f>IF(AND($K30&gt;0,$C$41/$C$42&gt;1.1),$L30*0.98,$L30)</f>
        <v>0</v>
      </c>
      <c r="CB30" s="6">
        <f>IF($O$7,($G30+$J30+$M30)*1.05,$G30+$J30+$M30)</f>
        <v>0</v>
      </c>
      <c r="CC30" s="7"/>
      <c r="CD30" s="3">
        <f>SUM($C$9:$C30)</f>
        <v>740</v>
      </c>
      <c r="CE30" s="3">
        <f>CF30*Rates!$C$6+'Mngt Info'!CI30*Rates!$D$6+'Mngt Info'!CL30*Rates!$E$6</f>
        <v>0</v>
      </c>
      <c r="CF30" s="3">
        <f>IF($C30&gt;Rates!$D$4,Rates!$D$4,$C30)</f>
        <v>0</v>
      </c>
      <c r="CG30" s="3">
        <f>$E30*Rates!$C$6</f>
        <v>0</v>
      </c>
      <c r="CH30" s="3">
        <f>IF(AND($E30&gt;0,$C$41/$C$42&gt;1.1),$F30*0.98,$F30)</f>
        <v>0</v>
      </c>
      <c r="CI30" s="3">
        <f>IF($C30&gt;Rates!$E$4,Rates!$E$4-Rates!$D$4,IF(($C30-Rates!$D$4)&gt;0,($C30-Rates!$D$4),0))</f>
        <v>0</v>
      </c>
      <c r="CJ30" s="3">
        <f>$H30*Rates!$D$6</f>
        <v>0</v>
      </c>
      <c r="CK30" s="3">
        <f>IF(AND($H30&gt;0,$C$41/$C$42&gt;1.1),$I30*0.98,$I30)</f>
        <v>0</v>
      </c>
      <c r="CL30" s="3">
        <f>IF($C30&gt;Rates!$E$4,$C30-Rates!$E$4,0)</f>
        <v>0</v>
      </c>
      <c r="CM30" s="3">
        <f>$K30*Rates!$E$6</f>
        <v>0</v>
      </c>
      <c r="CN30" s="3">
        <f>IF(AND($K30&gt;0,$C$41/$C$42&gt;1.1),$L30*0.98,$L30)</f>
        <v>0</v>
      </c>
      <c r="CO30" s="3">
        <f>IF($O$7,($G30+$J30+$M30)*1.05,$G30+$J30+$M30)</f>
        <v>0</v>
      </c>
      <c r="CP30" s="7"/>
      <c r="CQ30" s="3">
        <f>SUM($C$9:$C30)</f>
        <v>740</v>
      </c>
      <c r="CR30" s="3">
        <f>CS30*Rates!$C$6+'Mngt Info'!CV30*Rates!$D$6+'Mngt Info'!CY30*Rates!$E$6</f>
        <v>0</v>
      </c>
      <c r="CS30" s="3">
        <f>IF($C30&gt;Rates!$D$4,Rates!$D$4,$C30)</f>
        <v>0</v>
      </c>
      <c r="CT30" s="3">
        <f>$E30*Rates!$C$6</f>
        <v>0</v>
      </c>
      <c r="CU30" s="3">
        <f>IF(AND($E30&gt;0,$C$41/$C$42&gt;1.1),$F30*0.98,$F30)</f>
        <v>0</v>
      </c>
      <c r="CV30" s="3">
        <f>IF($C30&gt;Rates!$E$4,Rates!$E$4-Rates!$D$4,IF(($C30-Rates!$D$4)&gt;0,($C30-Rates!$D$4),0))</f>
        <v>0</v>
      </c>
      <c r="CW30" s="3">
        <f>$H30*Rates!$D$6</f>
        <v>0</v>
      </c>
      <c r="CX30" s="3">
        <f>IF(AND($H30&gt;0,$C$41/$C$42&gt;1.1),$I30*0.98,$I30)</f>
        <v>0</v>
      </c>
      <c r="CY30" s="3">
        <f>IF($C30&gt;Rates!$E$4,$C30-Rates!$E$4,0)</f>
        <v>0</v>
      </c>
      <c r="CZ30" s="3">
        <f>$K30*Rates!$E$6</f>
        <v>0</v>
      </c>
      <c r="DA30" s="3">
        <f>IF(AND($K30&gt;0,$C$41/$C$42&gt;1.1),$L30*0.98,$L30)</f>
        <v>0</v>
      </c>
      <c r="DB30" s="6">
        <f>IF($O$7,($G30+$J30+$M30)*1.05,$G30+$J30+$M30)</f>
        <v>0</v>
      </c>
      <c r="DC30" s="7"/>
      <c r="DD30" s="3">
        <f>SUM($C$9:$C30)</f>
        <v>740</v>
      </c>
      <c r="DE30" s="3">
        <f>DF30*Rates!$C$6+'Mngt Info'!DI30*Rates!$D$6+'Mngt Info'!DL30*Rates!$E$6</f>
        <v>0</v>
      </c>
      <c r="DF30" s="3">
        <f>IF($C30&gt;Rates!$D$4,Rates!$D$4,$C30)</f>
        <v>0</v>
      </c>
      <c r="DG30" s="3">
        <f>$E30*Rates!$C$6</f>
        <v>0</v>
      </c>
      <c r="DH30" s="3">
        <f>IF(AND($E30&gt;0,$C$41/$C$42&gt;1.1),$F30*0.98,$F30)</f>
        <v>0</v>
      </c>
      <c r="DI30" s="3">
        <f>IF($C30&gt;Rates!$E$4,Rates!$E$4-Rates!$D$4,IF(($C30-Rates!$D$4)&gt;0,($C30-Rates!$D$4),0))</f>
        <v>0</v>
      </c>
      <c r="DJ30" s="3">
        <f>$H30*Rates!$D$6</f>
        <v>0</v>
      </c>
      <c r="DK30" s="3">
        <f>IF(AND($H30&gt;0,$C$41/$C$42&gt;1.1),$I30*0.98,$I30)</f>
        <v>0</v>
      </c>
      <c r="DL30" s="3">
        <f>IF($C30&gt;Rates!$E$4,$C30-Rates!$E$4,0)</f>
        <v>0</v>
      </c>
      <c r="DM30" s="3">
        <f>$K30*Rates!$E$6</f>
        <v>0</v>
      </c>
      <c r="DN30" s="3">
        <f>IF(AND($K30&gt;0,$C$41/$C$42&gt;1.1),$L30*0.98,$L30)</f>
        <v>0</v>
      </c>
      <c r="DO30" s="6">
        <f>IF($O$7,($G30+$J30+$M30)*1.05,$G30+$J30+$M30)</f>
        <v>0</v>
      </c>
      <c r="DP30" s="7"/>
      <c r="DQ30" s="3">
        <f>SUM($C$9:$C30)</f>
        <v>740</v>
      </c>
      <c r="DR30" s="3">
        <f>DS30*Rates!$C$6+'Mngt Info'!DV30*Rates!$D$6+'Mngt Info'!DY30*Rates!$E$6</f>
        <v>0</v>
      </c>
      <c r="DS30" s="3">
        <f>IF($C30&gt;Rates!$D$4,Rates!$D$4,$C30)</f>
        <v>0</v>
      </c>
      <c r="DT30" s="3">
        <f>$E30*Rates!$C$6</f>
        <v>0</v>
      </c>
      <c r="DU30" s="3">
        <f>IF(AND($E30&gt;0,$C$41/$C$42&gt;1.1),$F30*0.98,$F30)</f>
        <v>0</v>
      </c>
      <c r="DV30" s="3">
        <f>IF($C30&gt;Rates!$E$4,Rates!$E$4-Rates!$D$4,IF(($C30-Rates!$D$4)&gt;0,($C30-Rates!$D$4),0))</f>
        <v>0</v>
      </c>
      <c r="DW30" s="3">
        <f>$H30*Rates!$D$6</f>
        <v>0</v>
      </c>
      <c r="DX30" s="3">
        <f>IF(AND($H30&gt;0,$C$41/$C$42&gt;1.1),$I30*0.98,$I30)</f>
        <v>0</v>
      </c>
      <c r="DY30" s="3">
        <f>IF($C30&gt;Rates!$E$4,$C30-Rates!$E$4,0)</f>
        <v>0</v>
      </c>
      <c r="DZ30" s="3">
        <f>$K30*Rates!$E$6</f>
        <v>0</v>
      </c>
      <c r="EA30" s="3">
        <f>IF(AND($K30&gt;0,$C$41/$C$42&gt;1.1),$L30*0.98,$L30)</f>
        <v>0</v>
      </c>
      <c r="EB30" s="6">
        <f>IF($O$7,($G30+$J30+$M30)*1.05,$G30+$J30+$M30)</f>
        <v>0</v>
      </c>
    </row>
    <row r="31" spans="2:132" x14ac:dyDescent="0.25">
      <c r="B31" s="18">
        <f t="shared" si="4"/>
        <v>40900</v>
      </c>
      <c r="C31" s="7"/>
      <c r="D31" s="4">
        <f t="shared" si="5"/>
        <v>740</v>
      </c>
      <c r="E31" s="32">
        <f>IF($C31&gt;Rates!$D$4,Rates!$D$4,$C31)</f>
        <v>0</v>
      </c>
      <c r="F31" s="33">
        <f>$E31*Rates!$C$6</f>
        <v>0</v>
      </c>
      <c r="G31" s="34">
        <f>IF(AND($E31&gt;0,$C$41/$C$42&gt;1.1),$F31*0.98,$F31)</f>
        <v>0</v>
      </c>
      <c r="H31" s="32">
        <f>IF($C31&gt;Rates!$E$4,Rates!$E$4-Rates!$D$4,IF(($C31-Rates!$D$4)&gt;0,($C31-Rates!$D$4),0))</f>
        <v>0</v>
      </c>
      <c r="I31" s="33">
        <f>$H31*Rates!$D$6</f>
        <v>0</v>
      </c>
      <c r="J31" s="34">
        <f>IF(AND($H31&gt;0,$C$41/$C$42&gt;1.1),$I31*0.98,$I31)</f>
        <v>0</v>
      </c>
      <c r="K31" s="32">
        <f>IF($C31&gt;Rates!$E$4,$C31-Rates!$E$4,0)</f>
        <v>0</v>
      </c>
      <c r="L31" s="33">
        <f>$K31*Rates!$E$6</f>
        <v>0</v>
      </c>
      <c r="M31" s="34">
        <f>IF(AND($K31&gt;0,$C$41/$C$42&gt;1.1),$L31*0.98,$L31)</f>
        <v>0</v>
      </c>
      <c r="N31" s="70">
        <f t="shared" si="0"/>
        <v>0</v>
      </c>
      <c r="O31" s="71">
        <f>IF($O$7,($G31+$J31+$M31)*1.05,$G31+$J31+$M31)</f>
        <v>0</v>
      </c>
      <c r="P31" s="7"/>
      <c r="Q31" s="3">
        <f>SUM($C$9:$C31)</f>
        <v>740</v>
      </c>
      <c r="R31" s="3">
        <f>IF($C31&gt;Rates!$D$4,Rates!$D$4,$C31)</f>
        <v>0</v>
      </c>
      <c r="S31" s="3">
        <f>$E31*Rates!$C$6</f>
        <v>0</v>
      </c>
      <c r="T31" s="3">
        <f>IF(AND($E31&gt;0,$C$41/$C$42&gt;1.1),$F31*0.98,$F31)</f>
        <v>0</v>
      </c>
      <c r="U31" s="3">
        <f>IF($C31&gt;Rates!$E$4,Rates!$E$4-Rates!$D$4,IF(($C31-Rates!$D$4)&gt;0,($C31-Rates!$D$4),0))</f>
        <v>0</v>
      </c>
      <c r="V31" s="3">
        <f>$H31*Rates!$D$6</f>
        <v>0</v>
      </c>
      <c r="W31" s="3">
        <f>IF(AND($H31&gt;0,$C$41/$C$42&gt;1.1),$I31*0.98,$I31)</f>
        <v>0</v>
      </c>
      <c r="X31" s="3">
        <f>IF($C31&gt;Rates!$E$4,$C31-Rates!$E$4,0)</f>
        <v>0</v>
      </c>
      <c r="Y31" s="3">
        <f>$K31*Rates!$E$6</f>
        <v>0</v>
      </c>
      <c r="Z31" s="3">
        <f>IF(AND($K31&gt;0,$C$41/$C$42&gt;1.1),$L31*0.98,$L31)</f>
        <v>0</v>
      </c>
      <c r="AA31" s="3">
        <f t="shared" si="1"/>
        <v>0</v>
      </c>
      <c r="AB31" s="6">
        <f>IF($O$7,($G31+$J31+$M31)*1.05,$G31+$J31+$M31)</f>
        <v>0</v>
      </c>
      <c r="AC31" s="7"/>
      <c r="AD31" s="3">
        <f>SUM($C$9:$C31)</f>
        <v>740</v>
      </c>
      <c r="AE31" s="3">
        <f>IF($C31&gt;Rates!$D$4,Rates!$D$4,$C31)</f>
        <v>0</v>
      </c>
      <c r="AF31" s="3">
        <f>$E31*Rates!$C$6</f>
        <v>0</v>
      </c>
      <c r="AG31" s="3">
        <f>IF(AND($E31&gt;0,$C$41/$C$42&gt;1.1),$F31*0.98,$F31)</f>
        <v>0</v>
      </c>
      <c r="AH31" s="3">
        <f>IF($C31&gt;Rates!$E$4,Rates!$E$4-Rates!$D$4,IF(($C31-Rates!$D$4)&gt;0,($C31-Rates!$D$4),0))</f>
        <v>0</v>
      </c>
      <c r="AI31" s="3">
        <f>$H31*Rates!$D$6</f>
        <v>0</v>
      </c>
      <c r="AJ31" s="3">
        <f>IF(AND($H31&gt;0,$C$41/$C$42&gt;1.1),$I31*0.98,$I31)</f>
        <v>0</v>
      </c>
      <c r="AK31" s="3">
        <f>IF($C31&gt;Rates!$E$4,$C31-Rates!$E$4,0)</f>
        <v>0</v>
      </c>
      <c r="AL31" s="3">
        <f>$K31*Rates!$E$6</f>
        <v>0</v>
      </c>
      <c r="AM31" s="3">
        <f>IF(AND($K31&gt;0,$C$41/$C$42&gt;1.1),$L31*0.98,$L31)</f>
        <v>0</v>
      </c>
      <c r="AN31" s="3">
        <f t="shared" si="2"/>
        <v>0</v>
      </c>
      <c r="AO31" s="6">
        <f>IF($O$7,($G31+$J31+$M31)*1.05,$G31+$J31+$M31)</f>
        <v>0</v>
      </c>
      <c r="AP31" s="7"/>
      <c r="AQ31" s="3">
        <f>SUM($C$9:$C31)</f>
        <v>740</v>
      </c>
      <c r="AR31" s="3">
        <f>IF($C31&gt;Rates!$D$4,Rates!$D$4,$C31)</f>
        <v>0</v>
      </c>
      <c r="AS31" s="3">
        <f>$E31*Rates!$C$6</f>
        <v>0</v>
      </c>
      <c r="AT31" s="3">
        <f>IF(AND($E31&gt;0,$C$41/$C$42&gt;1.1),$F31*0.98,$F31)</f>
        <v>0</v>
      </c>
      <c r="AU31" s="3">
        <f>IF($C31&gt;Rates!$E$4,Rates!$E$4-Rates!$D$4,IF(($C31-Rates!$D$4)&gt;0,($C31-Rates!$D$4),0))</f>
        <v>0</v>
      </c>
      <c r="AV31" s="3">
        <f>$H31*Rates!$D$6</f>
        <v>0</v>
      </c>
      <c r="AW31" s="3">
        <f>IF(AND($H31&gt;0,$C$41/$C$42&gt;1.1),$I31*0.98,$I31)</f>
        <v>0</v>
      </c>
      <c r="AX31" s="3">
        <f>IF($C31&gt;Rates!$E$4,$C31-Rates!$E$4,0)</f>
        <v>0</v>
      </c>
      <c r="AY31" s="3">
        <f>$K31*Rates!$E$6</f>
        <v>0</v>
      </c>
      <c r="AZ31" s="3">
        <f>IF(AND($K31&gt;0,$C$41/$C$42&gt;1.1),$L31*0.98,$L31)</f>
        <v>0</v>
      </c>
      <c r="BA31" s="3">
        <f t="shared" si="3"/>
        <v>0</v>
      </c>
      <c r="BB31" s="6">
        <f>IF($O$7,($G31+$J31+$M31)*1.05,$G31+$J31+$M31)</f>
        <v>0</v>
      </c>
      <c r="BC31" s="7"/>
      <c r="BD31" s="3">
        <f>SUM($C$9:$C31)</f>
        <v>740</v>
      </c>
      <c r="BE31" s="3">
        <f>BF31*Rates!$C$6+'Mngt Info'!BI31*Rates!$D$6+'Mngt Info'!BL31*Rates!$E$6</f>
        <v>0</v>
      </c>
      <c r="BF31" s="3">
        <f>IF($C31&gt;Rates!$D$4,Rates!$D$4,$C31)</f>
        <v>0</v>
      </c>
      <c r="BG31" s="3">
        <f>$E31*Rates!$C$6</f>
        <v>0</v>
      </c>
      <c r="BH31" s="3">
        <f>IF(AND($E31&gt;0,$C$41/$C$42&gt;1.1),$F31*0.98,$F31)</f>
        <v>0</v>
      </c>
      <c r="BI31" s="3">
        <f>IF($C31&gt;Rates!$E$4,Rates!$E$4-Rates!$D$4,IF(($C31-Rates!$D$4)&gt;0,($C31-Rates!$D$4),0))</f>
        <v>0</v>
      </c>
      <c r="BJ31" s="3">
        <f>$H31*Rates!$D$6</f>
        <v>0</v>
      </c>
      <c r="BK31" s="3">
        <f>IF(AND($H31&gt;0,$C$41/$C$42&gt;1.1),$I31*0.98,$I31)</f>
        <v>0</v>
      </c>
      <c r="BL31" s="3">
        <f>IF($C31&gt;Rates!$E$4,$C31-Rates!$E$4,0)</f>
        <v>0</v>
      </c>
      <c r="BM31" s="3">
        <f>$K31*Rates!$E$6</f>
        <v>0</v>
      </c>
      <c r="BN31" s="3">
        <f>IF(AND($K31&gt;0,$C$41/$C$42&gt;1.1),$L31*0.98,$L31)</f>
        <v>0</v>
      </c>
      <c r="BO31" s="6">
        <f>IF($O$7,($G31+$J31+$M31)*1.05,$G31+$J31+$M31)</f>
        <v>0</v>
      </c>
      <c r="BP31" s="7"/>
      <c r="BQ31" s="3">
        <f>SUM($C$9:$C31)</f>
        <v>740</v>
      </c>
      <c r="BR31" s="3">
        <f>BS31*Rates!$C$6+'Mngt Info'!BV31*Rates!$D$6+'Mngt Info'!BY31*Rates!$E$6</f>
        <v>0</v>
      </c>
      <c r="BS31" s="3">
        <f>IF($C31&gt;Rates!$D$4,Rates!$D$4,$C31)</f>
        <v>0</v>
      </c>
      <c r="BT31" s="3">
        <f>$E31*Rates!$C$6</f>
        <v>0</v>
      </c>
      <c r="BU31" s="3">
        <f>IF(AND($E31&gt;0,$C$41/$C$42&gt;1.1),$F31*0.98,$F31)</f>
        <v>0</v>
      </c>
      <c r="BV31" s="3">
        <f>IF($C31&gt;Rates!$E$4,Rates!$E$4-Rates!$D$4,IF(($C31-Rates!$D$4)&gt;0,($C31-Rates!$D$4),0))</f>
        <v>0</v>
      </c>
      <c r="BW31" s="3">
        <f>$H31*Rates!$D$6</f>
        <v>0</v>
      </c>
      <c r="BX31" s="3">
        <f>IF(AND($H31&gt;0,$C$41/$C$42&gt;1.1),$I31*0.98,$I31)</f>
        <v>0</v>
      </c>
      <c r="BY31" s="3">
        <f>IF($C31&gt;Rates!$E$4,$C31-Rates!$E$4,0)</f>
        <v>0</v>
      </c>
      <c r="BZ31" s="3">
        <f>$K31*Rates!$E$6</f>
        <v>0</v>
      </c>
      <c r="CA31" s="3">
        <f>IF(AND($K31&gt;0,$C$41/$C$42&gt;1.1),$L31*0.98,$L31)</f>
        <v>0</v>
      </c>
      <c r="CB31" s="6">
        <f>IF($O$7,($G31+$J31+$M31)*1.05,$G31+$J31+$M31)</f>
        <v>0</v>
      </c>
      <c r="CC31" s="7"/>
      <c r="CD31" s="3">
        <f>SUM($C$9:$C31)</f>
        <v>740</v>
      </c>
      <c r="CE31" s="3">
        <f>CF31*Rates!$C$6+'Mngt Info'!CI31*Rates!$D$6+'Mngt Info'!CL31*Rates!$E$6</f>
        <v>0</v>
      </c>
      <c r="CF31" s="3">
        <f>IF($C31&gt;Rates!$D$4,Rates!$D$4,$C31)</f>
        <v>0</v>
      </c>
      <c r="CG31" s="3">
        <f>$E31*Rates!$C$6</f>
        <v>0</v>
      </c>
      <c r="CH31" s="3">
        <f>IF(AND($E31&gt;0,$C$41/$C$42&gt;1.1),$F31*0.98,$F31)</f>
        <v>0</v>
      </c>
      <c r="CI31" s="3">
        <f>IF($C31&gt;Rates!$E$4,Rates!$E$4-Rates!$D$4,IF(($C31-Rates!$D$4)&gt;0,($C31-Rates!$D$4),0))</f>
        <v>0</v>
      </c>
      <c r="CJ31" s="3">
        <f>$H31*Rates!$D$6</f>
        <v>0</v>
      </c>
      <c r="CK31" s="3">
        <f>IF(AND($H31&gt;0,$C$41/$C$42&gt;1.1),$I31*0.98,$I31)</f>
        <v>0</v>
      </c>
      <c r="CL31" s="3">
        <f>IF($C31&gt;Rates!$E$4,$C31-Rates!$E$4,0)</f>
        <v>0</v>
      </c>
      <c r="CM31" s="3">
        <f>$K31*Rates!$E$6</f>
        <v>0</v>
      </c>
      <c r="CN31" s="3">
        <f>IF(AND($K31&gt;0,$C$41/$C$42&gt;1.1),$L31*0.98,$L31)</f>
        <v>0</v>
      </c>
      <c r="CO31" s="3">
        <f>IF($O$7,($G31+$J31+$M31)*1.05,$G31+$J31+$M31)</f>
        <v>0</v>
      </c>
      <c r="CP31" s="7"/>
      <c r="CQ31" s="3">
        <f>SUM($C$9:$C31)</f>
        <v>740</v>
      </c>
      <c r="CR31" s="3">
        <f>CS31*Rates!$C$6+'Mngt Info'!CV31*Rates!$D$6+'Mngt Info'!CY31*Rates!$E$6</f>
        <v>0</v>
      </c>
      <c r="CS31" s="3">
        <f>IF($C31&gt;Rates!$D$4,Rates!$D$4,$C31)</f>
        <v>0</v>
      </c>
      <c r="CT31" s="3">
        <f>$E31*Rates!$C$6</f>
        <v>0</v>
      </c>
      <c r="CU31" s="3">
        <f>IF(AND($E31&gt;0,$C$41/$C$42&gt;1.1),$F31*0.98,$F31)</f>
        <v>0</v>
      </c>
      <c r="CV31" s="3">
        <f>IF($C31&gt;Rates!$E$4,Rates!$E$4-Rates!$D$4,IF(($C31-Rates!$D$4)&gt;0,($C31-Rates!$D$4),0))</f>
        <v>0</v>
      </c>
      <c r="CW31" s="3">
        <f>$H31*Rates!$D$6</f>
        <v>0</v>
      </c>
      <c r="CX31" s="3">
        <f>IF(AND($H31&gt;0,$C$41/$C$42&gt;1.1),$I31*0.98,$I31)</f>
        <v>0</v>
      </c>
      <c r="CY31" s="3">
        <f>IF($C31&gt;Rates!$E$4,$C31-Rates!$E$4,0)</f>
        <v>0</v>
      </c>
      <c r="CZ31" s="3">
        <f>$K31*Rates!$E$6</f>
        <v>0</v>
      </c>
      <c r="DA31" s="3">
        <f>IF(AND($K31&gt;0,$C$41/$C$42&gt;1.1),$L31*0.98,$L31)</f>
        <v>0</v>
      </c>
      <c r="DB31" s="6">
        <f>IF($O$7,($G31+$J31+$M31)*1.05,$G31+$J31+$M31)</f>
        <v>0</v>
      </c>
      <c r="DC31" s="7"/>
      <c r="DD31" s="3">
        <f>SUM($C$9:$C31)</f>
        <v>740</v>
      </c>
      <c r="DE31" s="3">
        <f>DF31*Rates!$C$6+'Mngt Info'!DI31*Rates!$D$6+'Mngt Info'!DL31*Rates!$E$6</f>
        <v>0</v>
      </c>
      <c r="DF31" s="3">
        <f>IF($C31&gt;Rates!$D$4,Rates!$D$4,$C31)</f>
        <v>0</v>
      </c>
      <c r="DG31" s="3">
        <f>$E31*Rates!$C$6</f>
        <v>0</v>
      </c>
      <c r="DH31" s="3">
        <f>IF(AND($E31&gt;0,$C$41/$C$42&gt;1.1),$F31*0.98,$F31)</f>
        <v>0</v>
      </c>
      <c r="DI31" s="3">
        <f>IF($C31&gt;Rates!$E$4,Rates!$E$4-Rates!$D$4,IF(($C31-Rates!$D$4)&gt;0,($C31-Rates!$D$4),0))</f>
        <v>0</v>
      </c>
      <c r="DJ31" s="3">
        <f>$H31*Rates!$D$6</f>
        <v>0</v>
      </c>
      <c r="DK31" s="3">
        <f>IF(AND($H31&gt;0,$C$41/$C$42&gt;1.1),$I31*0.98,$I31)</f>
        <v>0</v>
      </c>
      <c r="DL31" s="3">
        <f>IF($C31&gt;Rates!$E$4,$C31-Rates!$E$4,0)</f>
        <v>0</v>
      </c>
      <c r="DM31" s="3">
        <f>$K31*Rates!$E$6</f>
        <v>0</v>
      </c>
      <c r="DN31" s="3">
        <f>IF(AND($K31&gt;0,$C$41/$C$42&gt;1.1),$L31*0.98,$L31)</f>
        <v>0</v>
      </c>
      <c r="DO31" s="6">
        <f>IF($O$7,($G31+$J31+$M31)*1.05,$G31+$J31+$M31)</f>
        <v>0</v>
      </c>
      <c r="DP31" s="7"/>
      <c r="DQ31" s="3">
        <f>SUM($C$9:$C31)</f>
        <v>740</v>
      </c>
      <c r="DR31" s="3">
        <f>DS31*Rates!$C$6+'Mngt Info'!DV31*Rates!$D$6+'Mngt Info'!DY31*Rates!$E$6</f>
        <v>0</v>
      </c>
      <c r="DS31" s="3">
        <f>IF($C31&gt;Rates!$D$4,Rates!$D$4,$C31)</f>
        <v>0</v>
      </c>
      <c r="DT31" s="3">
        <f>$E31*Rates!$C$6</f>
        <v>0</v>
      </c>
      <c r="DU31" s="3">
        <f>IF(AND($E31&gt;0,$C$41/$C$42&gt;1.1),$F31*0.98,$F31)</f>
        <v>0</v>
      </c>
      <c r="DV31" s="3">
        <f>IF($C31&gt;Rates!$E$4,Rates!$E$4-Rates!$D$4,IF(($C31-Rates!$D$4)&gt;0,($C31-Rates!$D$4),0))</f>
        <v>0</v>
      </c>
      <c r="DW31" s="3">
        <f>$H31*Rates!$D$6</f>
        <v>0</v>
      </c>
      <c r="DX31" s="3">
        <f>IF(AND($H31&gt;0,$C$41/$C$42&gt;1.1),$I31*0.98,$I31)</f>
        <v>0</v>
      </c>
      <c r="DY31" s="3">
        <f>IF($C31&gt;Rates!$E$4,$C31-Rates!$E$4,0)</f>
        <v>0</v>
      </c>
      <c r="DZ31" s="3">
        <f>$K31*Rates!$E$6</f>
        <v>0</v>
      </c>
      <c r="EA31" s="3">
        <f>IF(AND($K31&gt;0,$C$41/$C$42&gt;1.1),$L31*0.98,$L31)</f>
        <v>0</v>
      </c>
      <c r="EB31" s="6">
        <f>IF($O$7,($G31+$J31+$M31)*1.05,$G31+$J31+$M31)</f>
        <v>0</v>
      </c>
    </row>
    <row r="32" spans="2:132" x14ac:dyDescent="0.25">
      <c r="B32" s="18">
        <f t="shared" si="4"/>
        <v>40901</v>
      </c>
      <c r="C32" s="7"/>
      <c r="D32" s="4">
        <f t="shared" si="5"/>
        <v>740</v>
      </c>
      <c r="E32" s="32">
        <f>IF($C32&gt;Rates!$D$4,Rates!$D$4,$C32)</f>
        <v>0</v>
      </c>
      <c r="F32" s="33">
        <f>$E32*Rates!$C$6</f>
        <v>0</v>
      </c>
      <c r="G32" s="34">
        <f>IF(AND($E32&gt;0,$C$41/$C$42&gt;1.1),$F32*0.98,$F32)</f>
        <v>0</v>
      </c>
      <c r="H32" s="32">
        <f>IF($C32&gt;Rates!$E$4,Rates!$E$4-Rates!$D$4,IF(($C32-Rates!$D$4)&gt;0,($C32-Rates!$D$4),0))</f>
        <v>0</v>
      </c>
      <c r="I32" s="33">
        <f>$H32*Rates!$D$6</f>
        <v>0</v>
      </c>
      <c r="J32" s="34">
        <f>IF(AND($H32&gt;0,$C$41/$C$42&gt;1.1),$I32*0.98,$I32)</f>
        <v>0</v>
      </c>
      <c r="K32" s="32">
        <f>IF($C32&gt;Rates!$E$4,$C32-Rates!$E$4,0)</f>
        <v>0</v>
      </c>
      <c r="L32" s="33">
        <f>$K32*Rates!$E$6</f>
        <v>0</v>
      </c>
      <c r="M32" s="34">
        <f>IF(AND($K32&gt;0,$C$41/$C$42&gt;1.1),$L32*0.98,$L32)</f>
        <v>0</v>
      </c>
      <c r="N32" s="70">
        <f t="shared" si="0"/>
        <v>0</v>
      </c>
      <c r="O32" s="71">
        <f>IF($O$7,($G32+$J32+$M32)*1.05,$G32+$J32+$M32)</f>
        <v>0</v>
      </c>
      <c r="P32" s="7"/>
      <c r="Q32" s="3">
        <f>SUM($C$9:$C32)</f>
        <v>740</v>
      </c>
      <c r="R32" s="3">
        <f>IF($C32&gt;Rates!$D$4,Rates!$D$4,$C32)</f>
        <v>0</v>
      </c>
      <c r="S32" s="3">
        <f>$E32*Rates!$C$6</f>
        <v>0</v>
      </c>
      <c r="T32" s="3">
        <f>IF(AND($E32&gt;0,$C$41/$C$42&gt;1.1),$F32*0.98,$F32)</f>
        <v>0</v>
      </c>
      <c r="U32" s="3">
        <f>IF($C32&gt;Rates!$E$4,Rates!$E$4-Rates!$D$4,IF(($C32-Rates!$D$4)&gt;0,($C32-Rates!$D$4),0))</f>
        <v>0</v>
      </c>
      <c r="V32" s="3">
        <f>$H32*Rates!$D$6</f>
        <v>0</v>
      </c>
      <c r="W32" s="3">
        <f>IF(AND($H32&gt;0,$C$41/$C$42&gt;1.1),$I32*0.98,$I32)</f>
        <v>0</v>
      </c>
      <c r="X32" s="3">
        <f>IF($C32&gt;Rates!$E$4,$C32-Rates!$E$4,0)</f>
        <v>0</v>
      </c>
      <c r="Y32" s="3">
        <f>$K32*Rates!$E$6</f>
        <v>0</v>
      </c>
      <c r="Z32" s="3">
        <f>IF(AND($K32&gt;0,$C$41/$C$42&gt;1.1),$L32*0.98,$L32)</f>
        <v>0</v>
      </c>
      <c r="AA32" s="3">
        <f t="shared" si="1"/>
        <v>0</v>
      </c>
      <c r="AB32" s="6">
        <f>IF($O$7,($G32+$J32+$M32)*1.05,$G32+$J32+$M32)</f>
        <v>0</v>
      </c>
      <c r="AC32" s="7"/>
      <c r="AD32" s="3">
        <f>SUM($C$9:$C32)</f>
        <v>740</v>
      </c>
      <c r="AE32" s="3">
        <f>IF($C32&gt;Rates!$D$4,Rates!$D$4,$C32)</f>
        <v>0</v>
      </c>
      <c r="AF32" s="3">
        <f>$E32*Rates!$C$6</f>
        <v>0</v>
      </c>
      <c r="AG32" s="3">
        <f>IF(AND($E32&gt;0,$C$41/$C$42&gt;1.1),$F32*0.98,$F32)</f>
        <v>0</v>
      </c>
      <c r="AH32" s="3">
        <f>IF($C32&gt;Rates!$E$4,Rates!$E$4-Rates!$D$4,IF(($C32-Rates!$D$4)&gt;0,($C32-Rates!$D$4),0))</f>
        <v>0</v>
      </c>
      <c r="AI32" s="3">
        <f>$H32*Rates!$D$6</f>
        <v>0</v>
      </c>
      <c r="AJ32" s="3">
        <f>IF(AND($H32&gt;0,$C$41/$C$42&gt;1.1),$I32*0.98,$I32)</f>
        <v>0</v>
      </c>
      <c r="AK32" s="3">
        <f>IF($C32&gt;Rates!$E$4,$C32-Rates!$E$4,0)</f>
        <v>0</v>
      </c>
      <c r="AL32" s="3">
        <f>$K32*Rates!$E$6</f>
        <v>0</v>
      </c>
      <c r="AM32" s="3">
        <f>IF(AND($K32&gt;0,$C$41/$C$42&gt;1.1),$L32*0.98,$L32)</f>
        <v>0</v>
      </c>
      <c r="AN32" s="3">
        <f t="shared" si="2"/>
        <v>0</v>
      </c>
      <c r="AO32" s="6">
        <f>IF($O$7,($G32+$J32+$M32)*1.05,$G32+$J32+$M32)</f>
        <v>0</v>
      </c>
      <c r="AP32" s="7"/>
      <c r="AQ32" s="3">
        <f>SUM($C$9:$C32)</f>
        <v>740</v>
      </c>
      <c r="AR32" s="3">
        <f>IF($C32&gt;Rates!$D$4,Rates!$D$4,$C32)</f>
        <v>0</v>
      </c>
      <c r="AS32" s="3">
        <f>$E32*Rates!$C$6</f>
        <v>0</v>
      </c>
      <c r="AT32" s="3">
        <f>IF(AND($E32&gt;0,$C$41/$C$42&gt;1.1),$F32*0.98,$F32)</f>
        <v>0</v>
      </c>
      <c r="AU32" s="3">
        <f>IF($C32&gt;Rates!$E$4,Rates!$E$4-Rates!$D$4,IF(($C32-Rates!$D$4)&gt;0,($C32-Rates!$D$4),0))</f>
        <v>0</v>
      </c>
      <c r="AV32" s="3">
        <f>$H32*Rates!$D$6</f>
        <v>0</v>
      </c>
      <c r="AW32" s="3">
        <f>IF(AND($H32&gt;0,$C$41/$C$42&gt;1.1),$I32*0.98,$I32)</f>
        <v>0</v>
      </c>
      <c r="AX32" s="3">
        <f>IF($C32&gt;Rates!$E$4,$C32-Rates!$E$4,0)</f>
        <v>0</v>
      </c>
      <c r="AY32" s="3">
        <f>$K32*Rates!$E$6</f>
        <v>0</v>
      </c>
      <c r="AZ32" s="3">
        <f>IF(AND($K32&gt;0,$C$41/$C$42&gt;1.1),$L32*0.98,$L32)</f>
        <v>0</v>
      </c>
      <c r="BA32" s="3">
        <f t="shared" si="3"/>
        <v>0</v>
      </c>
      <c r="BB32" s="6">
        <f>IF($O$7,($G32+$J32+$M32)*1.05,$G32+$J32+$M32)</f>
        <v>0</v>
      </c>
      <c r="BC32" s="7"/>
      <c r="BD32" s="3">
        <f>SUM($C$9:$C32)</f>
        <v>740</v>
      </c>
      <c r="BE32" s="3">
        <f>BF32*Rates!$C$6+'Mngt Info'!BI32*Rates!$D$6+'Mngt Info'!BL32*Rates!$E$6</f>
        <v>0</v>
      </c>
      <c r="BF32" s="3">
        <f>IF($C32&gt;Rates!$D$4,Rates!$D$4,$C32)</f>
        <v>0</v>
      </c>
      <c r="BG32" s="3">
        <f>$E32*Rates!$C$6</f>
        <v>0</v>
      </c>
      <c r="BH32" s="3">
        <f>IF(AND($E32&gt;0,$C$41/$C$42&gt;1.1),$F32*0.98,$F32)</f>
        <v>0</v>
      </c>
      <c r="BI32" s="3">
        <f>IF($C32&gt;Rates!$E$4,Rates!$E$4-Rates!$D$4,IF(($C32-Rates!$D$4)&gt;0,($C32-Rates!$D$4),0))</f>
        <v>0</v>
      </c>
      <c r="BJ32" s="3">
        <f>$H32*Rates!$D$6</f>
        <v>0</v>
      </c>
      <c r="BK32" s="3">
        <f>IF(AND($H32&gt;0,$C$41/$C$42&gt;1.1),$I32*0.98,$I32)</f>
        <v>0</v>
      </c>
      <c r="BL32" s="3">
        <f>IF($C32&gt;Rates!$E$4,$C32-Rates!$E$4,0)</f>
        <v>0</v>
      </c>
      <c r="BM32" s="3">
        <f>$K32*Rates!$E$6</f>
        <v>0</v>
      </c>
      <c r="BN32" s="3">
        <f>IF(AND($K32&gt;0,$C$41/$C$42&gt;1.1),$L32*0.98,$L32)</f>
        <v>0</v>
      </c>
      <c r="BO32" s="6">
        <f>IF($O$7,($G32+$J32+$M32)*1.05,$G32+$J32+$M32)</f>
        <v>0</v>
      </c>
      <c r="BP32" s="7"/>
      <c r="BQ32" s="3">
        <f>SUM($C$9:$C32)</f>
        <v>740</v>
      </c>
      <c r="BR32" s="3">
        <f>BS32*Rates!$C$6+'Mngt Info'!BV32*Rates!$D$6+'Mngt Info'!BY32*Rates!$E$6</f>
        <v>0</v>
      </c>
      <c r="BS32" s="3">
        <f>IF($C32&gt;Rates!$D$4,Rates!$D$4,$C32)</f>
        <v>0</v>
      </c>
      <c r="BT32" s="3">
        <f>$E32*Rates!$C$6</f>
        <v>0</v>
      </c>
      <c r="BU32" s="3">
        <f>IF(AND($E32&gt;0,$C$41/$C$42&gt;1.1),$F32*0.98,$F32)</f>
        <v>0</v>
      </c>
      <c r="BV32" s="3">
        <f>IF($C32&gt;Rates!$E$4,Rates!$E$4-Rates!$D$4,IF(($C32-Rates!$D$4)&gt;0,($C32-Rates!$D$4),0))</f>
        <v>0</v>
      </c>
      <c r="BW32" s="3">
        <f>$H32*Rates!$D$6</f>
        <v>0</v>
      </c>
      <c r="BX32" s="3">
        <f>IF(AND($H32&gt;0,$C$41/$C$42&gt;1.1),$I32*0.98,$I32)</f>
        <v>0</v>
      </c>
      <c r="BY32" s="3">
        <f>IF($C32&gt;Rates!$E$4,$C32-Rates!$E$4,0)</f>
        <v>0</v>
      </c>
      <c r="BZ32" s="3">
        <f>$K32*Rates!$E$6</f>
        <v>0</v>
      </c>
      <c r="CA32" s="3">
        <f>IF(AND($K32&gt;0,$C$41/$C$42&gt;1.1),$L32*0.98,$L32)</f>
        <v>0</v>
      </c>
      <c r="CB32" s="6">
        <f>IF($O$7,($G32+$J32+$M32)*1.05,$G32+$J32+$M32)</f>
        <v>0</v>
      </c>
      <c r="CC32" s="7"/>
      <c r="CD32" s="3">
        <f>SUM($C$9:$C32)</f>
        <v>740</v>
      </c>
      <c r="CE32" s="3">
        <f>CF32*Rates!$C$6+'Mngt Info'!CI32*Rates!$D$6+'Mngt Info'!CL32*Rates!$E$6</f>
        <v>0</v>
      </c>
      <c r="CF32" s="3">
        <f>IF($C32&gt;Rates!$D$4,Rates!$D$4,$C32)</f>
        <v>0</v>
      </c>
      <c r="CG32" s="3">
        <f>$E32*Rates!$C$6</f>
        <v>0</v>
      </c>
      <c r="CH32" s="3">
        <f>IF(AND($E32&gt;0,$C$41/$C$42&gt;1.1),$F32*0.98,$F32)</f>
        <v>0</v>
      </c>
      <c r="CI32" s="3">
        <f>IF($C32&gt;Rates!$E$4,Rates!$E$4-Rates!$D$4,IF(($C32-Rates!$D$4)&gt;0,($C32-Rates!$D$4),0))</f>
        <v>0</v>
      </c>
      <c r="CJ32" s="3">
        <f>$H32*Rates!$D$6</f>
        <v>0</v>
      </c>
      <c r="CK32" s="3">
        <f>IF(AND($H32&gt;0,$C$41/$C$42&gt;1.1),$I32*0.98,$I32)</f>
        <v>0</v>
      </c>
      <c r="CL32" s="3">
        <f>IF($C32&gt;Rates!$E$4,$C32-Rates!$E$4,0)</f>
        <v>0</v>
      </c>
      <c r="CM32" s="3">
        <f>$K32*Rates!$E$6</f>
        <v>0</v>
      </c>
      <c r="CN32" s="3">
        <f>IF(AND($K32&gt;0,$C$41/$C$42&gt;1.1),$L32*0.98,$L32)</f>
        <v>0</v>
      </c>
      <c r="CO32" s="3">
        <f>IF($O$7,($G32+$J32+$M32)*1.05,$G32+$J32+$M32)</f>
        <v>0</v>
      </c>
      <c r="CP32" s="7"/>
      <c r="CQ32" s="3">
        <f>SUM($C$9:$C32)</f>
        <v>740</v>
      </c>
      <c r="CR32" s="3">
        <f>CS32*Rates!$C$6+'Mngt Info'!CV32*Rates!$D$6+'Mngt Info'!CY32*Rates!$E$6</f>
        <v>0</v>
      </c>
      <c r="CS32" s="3">
        <f>IF($C32&gt;Rates!$D$4,Rates!$D$4,$C32)</f>
        <v>0</v>
      </c>
      <c r="CT32" s="3">
        <f>$E32*Rates!$C$6</f>
        <v>0</v>
      </c>
      <c r="CU32" s="3">
        <f>IF(AND($E32&gt;0,$C$41/$C$42&gt;1.1),$F32*0.98,$F32)</f>
        <v>0</v>
      </c>
      <c r="CV32" s="3">
        <f>IF($C32&gt;Rates!$E$4,Rates!$E$4-Rates!$D$4,IF(($C32-Rates!$D$4)&gt;0,($C32-Rates!$D$4),0))</f>
        <v>0</v>
      </c>
      <c r="CW32" s="3">
        <f>$H32*Rates!$D$6</f>
        <v>0</v>
      </c>
      <c r="CX32" s="3">
        <f>IF(AND($H32&gt;0,$C$41/$C$42&gt;1.1),$I32*0.98,$I32)</f>
        <v>0</v>
      </c>
      <c r="CY32" s="3">
        <f>IF($C32&gt;Rates!$E$4,$C32-Rates!$E$4,0)</f>
        <v>0</v>
      </c>
      <c r="CZ32" s="3">
        <f>$K32*Rates!$E$6</f>
        <v>0</v>
      </c>
      <c r="DA32" s="3">
        <f>IF(AND($K32&gt;0,$C$41/$C$42&gt;1.1),$L32*0.98,$L32)</f>
        <v>0</v>
      </c>
      <c r="DB32" s="6">
        <f>IF($O$7,($G32+$J32+$M32)*1.05,$G32+$J32+$M32)</f>
        <v>0</v>
      </c>
      <c r="DC32" s="7"/>
      <c r="DD32" s="3">
        <f>SUM($C$9:$C32)</f>
        <v>740</v>
      </c>
      <c r="DE32" s="3">
        <f>DF32*Rates!$C$6+'Mngt Info'!DI32*Rates!$D$6+'Mngt Info'!DL32*Rates!$E$6</f>
        <v>0</v>
      </c>
      <c r="DF32" s="3">
        <f>IF($C32&gt;Rates!$D$4,Rates!$D$4,$C32)</f>
        <v>0</v>
      </c>
      <c r="DG32" s="3">
        <f>$E32*Rates!$C$6</f>
        <v>0</v>
      </c>
      <c r="DH32" s="3">
        <f>IF(AND($E32&gt;0,$C$41/$C$42&gt;1.1),$F32*0.98,$F32)</f>
        <v>0</v>
      </c>
      <c r="DI32" s="3">
        <f>IF($C32&gt;Rates!$E$4,Rates!$E$4-Rates!$D$4,IF(($C32-Rates!$D$4)&gt;0,($C32-Rates!$D$4),0))</f>
        <v>0</v>
      </c>
      <c r="DJ32" s="3">
        <f>$H32*Rates!$D$6</f>
        <v>0</v>
      </c>
      <c r="DK32" s="3">
        <f>IF(AND($H32&gt;0,$C$41/$C$42&gt;1.1),$I32*0.98,$I32)</f>
        <v>0</v>
      </c>
      <c r="DL32" s="3">
        <f>IF($C32&gt;Rates!$E$4,$C32-Rates!$E$4,0)</f>
        <v>0</v>
      </c>
      <c r="DM32" s="3">
        <f>$K32*Rates!$E$6</f>
        <v>0</v>
      </c>
      <c r="DN32" s="3">
        <f>IF(AND($K32&gt;0,$C$41/$C$42&gt;1.1),$L32*0.98,$L32)</f>
        <v>0</v>
      </c>
      <c r="DO32" s="6">
        <f>IF($O$7,($G32+$J32+$M32)*1.05,$G32+$J32+$M32)</f>
        <v>0</v>
      </c>
      <c r="DP32" s="7"/>
      <c r="DQ32" s="3">
        <f>SUM($C$9:$C32)</f>
        <v>740</v>
      </c>
      <c r="DR32" s="3">
        <f>DS32*Rates!$C$6+'Mngt Info'!DV32*Rates!$D$6+'Mngt Info'!DY32*Rates!$E$6</f>
        <v>0</v>
      </c>
      <c r="DS32" s="3">
        <f>IF($C32&gt;Rates!$D$4,Rates!$D$4,$C32)</f>
        <v>0</v>
      </c>
      <c r="DT32" s="3">
        <f>$E32*Rates!$C$6</f>
        <v>0</v>
      </c>
      <c r="DU32" s="3">
        <f>IF(AND($E32&gt;0,$C$41/$C$42&gt;1.1),$F32*0.98,$F32)</f>
        <v>0</v>
      </c>
      <c r="DV32" s="3">
        <f>IF($C32&gt;Rates!$E$4,Rates!$E$4-Rates!$D$4,IF(($C32-Rates!$D$4)&gt;0,($C32-Rates!$D$4),0))</f>
        <v>0</v>
      </c>
      <c r="DW32" s="3">
        <f>$H32*Rates!$D$6</f>
        <v>0</v>
      </c>
      <c r="DX32" s="3">
        <f>IF(AND($H32&gt;0,$C$41/$C$42&gt;1.1),$I32*0.98,$I32)</f>
        <v>0</v>
      </c>
      <c r="DY32" s="3">
        <f>IF($C32&gt;Rates!$E$4,$C32-Rates!$E$4,0)</f>
        <v>0</v>
      </c>
      <c r="DZ32" s="3">
        <f>$K32*Rates!$E$6</f>
        <v>0</v>
      </c>
      <c r="EA32" s="3">
        <f>IF(AND($K32&gt;0,$C$41/$C$42&gt;1.1),$L32*0.98,$L32)</f>
        <v>0</v>
      </c>
      <c r="EB32" s="6">
        <f>IF($O$7,($G32+$J32+$M32)*1.05,$G32+$J32+$M32)</f>
        <v>0</v>
      </c>
    </row>
    <row r="33" spans="2:171" x14ac:dyDescent="0.25">
      <c r="B33" s="18">
        <f t="shared" si="4"/>
        <v>40902</v>
      </c>
      <c r="C33" s="7"/>
      <c r="D33" s="4">
        <f t="shared" si="5"/>
        <v>740</v>
      </c>
      <c r="E33" s="32">
        <f>IF($C33&gt;Rates!$D$4,Rates!$D$4,$C33)</f>
        <v>0</v>
      </c>
      <c r="F33" s="33">
        <f>$E33*Rates!$C$6</f>
        <v>0</v>
      </c>
      <c r="G33" s="34">
        <f>IF(AND($E33&gt;0,$C$41/$C$42&gt;1.1),$F33*0.98,$F33)</f>
        <v>0</v>
      </c>
      <c r="H33" s="32">
        <f>IF($C33&gt;Rates!$E$4,Rates!$E$4-Rates!$D$4,IF(($C33-Rates!$D$4)&gt;0,($C33-Rates!$D$4),0))</f>
        <v>0</v>
      </c>
      <c r="I33" s="33">
        <f>$H33*Rates!$D$6</f>
        <v>0</v>
      </c>
      <c r="J33" s="34">
        <f>IF(AND($H33&gt;0,$C$41/$C$42&gt;1.1),$I33*0.98,$I33)</f>
        <v>0</v>
      </c>
      <c r="K33" s="32">
        <f>IF($C33&gt;Rates!$E$4,$C33-Rates!$E$4,0)</f>
        <v>0</v>
      </c>
      <c r="L33" s="33">
        <f>$K33*Rates!$E$6</f>
        <v>0</v>
      </c>
      <c r="M33" s="34">
        <f>IF(AND($K33&gt;0,$C$41/$C$42&gt;1.1),$L33*0.98,$L33)</f>
        <v>0</v>
      </c>
      <c r="N33" s="70">
        <f t="shared" si="0"/>
        <v>0</v>
      </c>
      <c r="O33" s="71">
        <f>IF($O$7,($G33+$J33+$M33)*1.05,$G33+$J33+$M33)</f>
        <v>0</v>
      </c>
      <c r="P33" s="7"/>
      <c r="Q33" s="3">
        <f>SUM($C$9:$C33)</f>
        <v>740</v>
      </c>
      <c r="R33" s="3">
        <f>IF($C33&gt;Rates!$D$4,Rates!$D$4,$C33)</f>
        <v>0</v>
      </c>
      <c r="S33" s="3">
        <f>$E33*Rates!$C$6</f>
        <v>0</v>
      </c>
      <c r="T33" s="3">
        <f>IF(AND($E33&gt;0,$C$41/$C$42&gt;1.1),$F33*0.98,$F33)</f>
        <v>0</v>
      </c>
      <c r="U33" s="3">
        <f>IF($C33&gt;Rates!$E$4,Rates!$E$4-Rates!$D$4,IF(($C33-Rates!$D$4)&gt;0,($C33-Rates!$D$4),0))</f>
        <v>0</v>
      </c>
      <c r="V33" s="3">
        <f>$H33*Rates!$D$6</f>
        <v>0</v>
      </c>
      <c r="W33" s="3">
        <f>IF(AND($H33&gt;0,$C$41/$C$42&gt;1.1),$I33*0.98,$I33)</f>
        <v>0</v>
      </c>
      <c r="X33" s="3">
        <f>IF($C33&gt;Rates!$E$4,$C33-Rates!$E$4,0)</f>
        <v>0</v>
      </c>
      <c r="Y33" s="3">
        <f>$K33*Rates!$E$6</f>
        <v>0</v>
      </c>
      <c r="Z33" s="3">
        <f>IF(AND($K33&gt;0,$C$41/$C$42&gt;1.1),$L33*0.98,$L33)</f>
        <v>0</v>
      </c>
      <c r="AA33" s="3">
        <f t="shared" si="1"/>
        <v>0</v>
      </c>
      <c r="AB33" s="6">
        <f>IF($O$7,($G33+$J33+$M33)*1.05,$G33+$J33+$M33)</f>
        <v>0</v>
      </c>
      <c r="AC33" s="7"/>
      <c r="AD33" s="3">
        <f>SUM($C$9:$C33)</f>
        <v>740</v>
      </c>
      <c r="AE33" s="3">
        <f>IF($C33&gt;Rates!$D$4,Rates!$D$4,$C33)</f>
        <v>0</v>
      </c>
      <c r="AF33" s="3">
        <f>$E33*Rates!$C$6</f>
        <v>0</v>
      </c>
      <c r="AG33" s="3">
        <f>IF(AND($E33&gt;0,$C$41/$C$42&gt;1.1),$F33*0.98,$F33)</f>
        <v>0</v>
      </c>
      <c r="AH33" s="3">
        <f>IF($C33&gt;Rates!$E$4,Rates!$E$4-Rates!$D$4,IF(($C33-Rates!$D$4)&gt;0,($C33-Rates!$D$4),0))</f>
        <v>0</v>
      </c>
      <c r="AI33" s="3">
        <f>$H33*Rates!$D$6</f>
        <v>0</v>
      </c>
      <c r="AJ33" s="3">
        <f>IF(AND($H33&gt;0,$C$41/$C$42&gt;1.1),$I33*0.98,$I33)</f>
        <v>0</v>
      </c>
      <c r="AK33" s="3">
        <f>IF($C33&gt;Rates!$E$4,$C33-Rates!$E$4,0)</f>
        <v>0</v>
      </c>
      <c r="AL33" s="3">
        <f>$K33*Rates!$E$6</f>
        <v>0</v>
      </c>
      <c r="AM33" s="3">
        <f>IF(AND($K33&gt;0,$C$41/$C$42&gt;1.1),$L33*0.98,$L33)</f>
        <v>0</v>
      </c>
      <c r="AN33" s="3">
        <f t="shared" si="2"/>
        <v>0</v>
      </c>
      <c r="AO33" s="6">
        <f>IF($O$7,($G33+$J33+$M33)*1.05,$G33+$J33+$M33)</f>
        <v>0</v>
      </c>
      <c r="AP33" s="7"/>
      <c r="AQ33" s="3">
        <f>SUM($C$9:$C33)</f>
        <v>740</v>
      </c>
      <c r="AR33" s="3">
        <f>IF($C33&gt;Rates!$D$4,Rates!$D$4,$C33)</f>
        <v>0</v>
      </c>
      <c r="AS33" s="3">
        <f>$E33*Rates!$C$6</f>
        <v>0</v>
      </c>
      <c r="AT33" s="3">
        <f>IF(AND($E33&gt;0,$C$41/$C$42&gt;1.1),$F33*0.98,$F33)</f>
        <v>0</v>
      </c>
      <c r="AU33" s="3">
        <f>IF($C33&gt;Rates!$E$4,Rates!$E$4-Rates!$D$4,IF(($C33-Rates!$D$4)&gt;0,($C33-Rates!$D$4),0))</f>
        <v>0</v>
      </c>
      <c r="AV33" s="3">
        <f>$H33*Rates!$D$6</f>
        <v>0</v>
      </c>
      <c r="AW33" s="3">
        <f>IF(AND($H33&gt;0,$C$41/$C$42&gt;1.1),$I33*0.98,$I33)</f>
        <v>0</v>
      </c>
      <c r="AX33" s="3">
        <f>IF($C33&gt;Rates!$E$4,$C33-Rates!$E$4,0)</f>
        <v>0</v>
      </c>
      <c r="AY33" s="3">
        <f>$K33*Rates!$E$6</f>
        <v>0</v>
      </c>
      <c r="AZ33" s="3">
        <f>IF(AND($K33&gt;0,$C$41/$C$42&gt;1.1),$L33*0.98,$L33)</f>
        <v>0</v>
      </c>
      <c r="BA33" s="3">
        <f t="shared" si="3"/>
        <v>0</v>
      </c>
      <c r="BB33" s="6">
        <f>IF($O$7,($G33+$J33+$M33)*1.05,$G33+$J33+$M33)</f>
        <v>0</v>
      </c>
      <c r="BC33" s="7"/>
      <c r="BD33" s="3">
        <f>SUM($C$9:$C33)</f>
        <v>740</v>
      </c>
      <c r="BE33" s="3">
        <f>BF33*Rates!$C$6+'Mngt Info'!BI33*Rates!$D$6+'Mngt Info'!BL33*Rates!$E$6</f>
        <v>0</v>
      </c>
      <c r="BF33" s="3">
        <f>IF($C33&gt;Rates!$D$4,Rates!$D$4,$C33)</f>
        <v>0</v>
      </c>
      <c r="BG33" s="3">
        <f>$E33*Rates!$C$6</f>
        <v>0</v>
      </c>
      <c r="BH33" s="3">
        <f>IF(AND($E33&gt;0,$C$41/$C$42&gt;1.1),$F33*0.98,$F33)</f>
        <v>0</v>
      </c>
      <c r="BI33" s="3">
        <f>IF($C33&gt;Rates!$E$4,Rates!$E$4-Rates!$D$4,IF(($C33-Rates!$D$4)&gt;0,($C33-Rates!$D$4),0))</f>
        <v>0</v>
      </c>
      <c r="BJ33" s="3">
        <f>$H33*Rates!$D$6</f>
        <v>0</v>
      </c>
      <c r="BK33" s="3">
        <f>IF(AND($H33&gt;0,$C$41/$C$42&gt;1.1),$I33*0.98,$I33)</f>
        <v>0</v>
      </c>
      <c r="BL33" s="3">
        <f>IF($C33&gt;Rates!$E$4,$C33-Rates!$E$4,0)</f>
        <v>0</v>
      </c>
      <c r="BM33" s="3">
        <f>$K33*Rates!$E$6</f>
        <v>0</v>
      </c>
      <c r="BN33" s="3">
        <f>IF(AND($K33&gt;0,$C$41/$C$42&gt;1.1),$L33*0.98,$L33)</f>
        <v>0</v>
      </c>
      <c r="BO33" s="6">
        <f>IF($O$7,($G33+$J33+$M33)*1.05,$G33+$J33+$M33)</f>
        <v>0</v>
      </c>
      <c r="BP33" s="7"/>
      <c r="BQ33" s="3">
        <f>SUM($C$9:$C33)</f>
        <v>740</v>
      </c>
      <c r="BR33" s="3">
        <f>BS33*Rates!$C$6+'Mngt Info'!BV33*Rates!$D$6+'Mngt Info'!BY33*Rates!$E$6</f>
        <v>0</v>
      </c>
      <c r="BS33" s="3">
        <f>IF($C33&gt;Rates!$D$4,Rates!$D$4,$C33)</f>
        <v>0</v>
      </c>
      <c r="BT33" s="3">
        <f>$E33*Rates!$C$6</f>
        <v>0</v>
      </c>
      <c r="BU33" s="3">
        <f>IF(AND($E33&gt;0,$C$41/$C$42&gt;1.1),$F33*0.98,$F33)</f>
        <v>0</v>
      </c>
      <c r="BV33" s="3">
        <f>IF($C33&gt;Rates!$E$4,Rates!$E$4-Rates!$D$4,IF(($C33-Rates!$D$4)&gt;0,($C33-Rates!$D$4),0))</f>
        <v>0</v>
      </c>
      <c r="BW33" s="3">
        <f>$H33*Rates!$D$6</f>
        <v>0</v>
      </c>
      <c r="BX33" s="3">
        <f>IF(AND($H33&gt;0,$C$41/$C$42&gt;1.1),$I33*0.98,$I33)</f>
        <v>0</v>
      </c>
      <c r="BY33" s="3">
        <f>IF($C33&gt;Rates!$E$4,$C33-Rates!$E$4,0)</f>
        <v>0</v>
      </c>
      <c r="BZ33" s="3">
        <f>$K33*Rates!$E$6</f>
        <v>0</v>
      </c>
      <c r="CA33" s="3">
        <f>IF(AND($K33&gt;0,$C$41/$C$42&gt;1.1),$L33*0.98,$L33)</f>
        <v>0</v>
      </c>
      <c r="CB33" s="6">
        <f>IF($O$7,($G33+$J33+$M33)*1.05,$G33+$J33+$M33)</f>
        <v>0</v>
      </c>
      <c r="CC33" s="7"/>
      <c r="CD33" s="3">
        <f>SUM($C$9:$C33)</f>
        <v>740</v>
      </c>
      <c r="CE33" s="3">
        <f>CF33*Rates!$C$6+'Mngt Info'!CI33*Rates!$D$6+'Mngt Info'!CL33*Rates!$E$6</f>
        <v>0</v>
      </c>
      <c r="CF33" s="3">
        <f>IF($C33&gt;Rates!$D$4,Rates!$D$4,$C33)</f>
        <v>0</v>
      </c>
      <c r="CG33" s="3">
        <f>$E33*Rates!$C$6</f>
        <v>0</v>
      </c>
      <c r="CH33" s="3">
        <f>IF(AND($E33&gt;0,$C$41/$C$42&gt;1.1),$F33*0.98,$F33)</f>
        <v>0</v>
      </c>
      <c r="CI33" s="3">
        <f>IF($C33&gt;Rates!$E$4,Rates!$E$4-Rates!$D$4,IF(($C33-Rates!$D$4)&gt;0,($C33-Rates!$D$4),0))</f>
        <v>0</v>
      </c>
      <c r="CJ33" s="3">
        <f>$H33*Rates!$D$6</f>
        <v>0</v>
      </c>
      <c r="CK33" s="3">
        <f>IF(AND($H33&gt;0,$C$41/$C$42&gt;1.1),$I33*0.98,$I33)</f>
        <v>0</v>
      </c>
      <c r="CL33" s="3">
        <f>IF($C33&gt;Rates!$E$4,$C33-Rates!$E$4,0)</f>
        <v>0</v>
      </c>
      <c r="CM33" s="3">
        <f>$K33*Rates!$E$6</f>
        <v>0</v>
      </c>
      <c r="CN33" s="3">
        <f>IF(AND($K33&gt;0,$C$41/$C$42&gt;1.1),$L33*0.98,$L33)</f>
        <v>0</v>
      </c>
      <c r="CO33" s="3">
        <f>IF($O$7,($G33+$J33+$M33)*1.05,$G33+$J33+$M33)</f>
        <v>0</v>
      </c>
      <c r="CP33" s="7"/>
      <c r="CQ33" s="3">
        <f>SUM($C$9:$C33)</f>
        <v>740</v>
      </c>
      <c r="CR33" s="3">
        <f>CS33*Rates!$C$6+'Mngt Info'!CV33*Rates!$D$6+'Mngt Info'!CY33*Rates!$E$6</f>
        <v>0</v>
      </c>
      <c r="CS33" s="3">
        <f>IF($C33&gt;Rates!$D$4,Rates!$D$4,$C33)</f>
        <v>0</v>
      </c>
      <c r="CT33" s="3">
        <f>$E33*Rates!$C$6</f>
        <v>0</v>
      </c>
      <c r="CU33" s="3">
        <f>IF(AND($E33&gt;0,$C$41/$C$42&gt;1.1),$F33*0.98,$F33)</f>
        <v>0</v>
      </c>
      <c r="CV33" s="3">
        <f>IF($C33&gt;Rates!$E$4,Rates!$E$4-Rates!$D$4,IF(($C33-Rates!$D$4)&gt;0,($C33-Rates!$D$4),0))</f>
        <v>0</v>
      </c>
      <c r="CW33" s="3">
        <f>$H33*Rates!$D$6</f>
        <v>0</v>
      </c>
      <c r="CX33" s="3">
        <f>IF(AND($H33&gt;0,$C$41/$C$42&gt;1.1),$I33*0.98,$I33)</f>
        <v>0</v>
      </c>
      <c r="CY33" s="3">
        <f>IF($C33&gt;Rates!$E$4,$C33-Rates!$E$4,0)</f>
        <v>0</v>
      </c>
      <c r="CZ33" s="3">
        <f>$K33*Rates!$E$6</f>
        <v>0</v>
      </c>
      <c r="DA33" s="3">
        <f>IF(AND($K33&gt;0,$C$41/$C$42&gt;1.1),$L33*0.98,$L33)</f>
        <v>0</v>
      </c>
      <c r="DB33" s="6">
        <f>IF($O$7,($G33+$J33+$M33)*1.05,$G33+$J33+$M33)</f>
        <v>0</v>
      </c>
      <c r="DC33" s="7"/>
      <c r="DD33" s="3">
        <f>SUM($C$9:$C33)</f>
        <v>740</v>
      </c>
      <c r="DE33" s="3">
        <f>DF33*Rates!$C$6+'Mngt Info'!DI33*Rates!$D$6+'Mngt Info'!DL33*Rates!$E$6</f>
        <v>0</v>
      </c>
      <c r="DF33" s="3">
        <f>IF($C33&gt;Rates!$D$4,Rates!$D$4,$C33)</f>
        <v>0</v>
      </c>
      <c r="DG33" s="3">
        <f>$E33*Rates!$C$6</f>
        <v>0</v>
      </c>
      <c r="DH33" s="3">
        <f>IF(AND($E33&gt;0,$C$41/$C$42&gt;1.1),$F33*0.98,$F33)</f>
        <v>0</v>
      </c>
      <c r="DI33" s="3">
        <f>IF($C33&gt;Rates!$E$4,Rates!$E$4-Rates!$D$4,IF(($C33-Rates!$D$4)&gt;0,($C33-Rates!$D$4),0))</f>
        <v>0</v>
      </c>
      <c r="DJ33" s="3">
        <f>$H33*Rates!$D$6</f>
        <v>0</v>
      </c>
      <c r="DK33" s="3">
        <f>IF(AND($H33&gt;0,$C$41/$C$42&gt;1.1),$I33*0.98,$I33)</f>
        <v>0</v>
      </c>
      <c r="DL33" s="3">
        <f>IF($C33&gt;Rates!$E$4,$C33-Rates!$E$4,0)</f>
        <v>0</v>
      </c>
      <c r="DM33" s="3">
        <f>$K33*Rates!$E$6</f>
        <v>0</v>
      </c>
      <c r="DN33" s="3">
        <f>IF(AND($K33&gt;0,$C$41/$C$42&gt;1.1),$L33*0.98,$L33)</f>
        <v>0</v>
      </c>
      <c r="DO33" s="6">
        <f>IF($O$7,($G33+$J33+$M33)*1.05,$G33+$J33+$M33)</f>
        <v>0</v>
      </c>
      <c r="DP33" s="7"/>
      <c r="DQ33" s="3">
        <f>SUM($C$9:$C33)</f>
        <v>740</v>
      </c>
      <c r="DR33" s="3">
        <f>DS33*Rates!$C$6+'Mngt Info'!DV33*Rates!$D$6+'Mngt Info'!DY33*Rates!$E$6</f>
        <v>0</v>
      </c>
      <c r="DS33" s="3">
        <f>IF($C33&gt;Rates!$D$4,Rates!$D$4,$C33)</f>
        <v>0</v>
      </c>
      <c r="DT33" s="3">
        <f>$E33*Rates!$C$6</f>
        <v>0</v>
      </c>
      <c r="DU33" s="3">
        <f>IF(AND($E33&gt;0,$C$41/$C$42&gt;1.1),$F33*0.98,$F33)</f>
        <v>0</v>
      </c>
      <c r="DV33" s="3">
        <f>IF($C33&gt;Rates!$E$4,Rates!$E$4-Rates!$D$4,IF(($C33-Rates!$D$4)&gt;0,($C33-Rates!$D$4),0))</f>
        <v>0</v>
      </c>
      <c r="DW33" s="3">
        <f>$H33*Rates!$D$6</f>
        <v>0</v>
      </c>
      <c r="DX33" s="3">
        <f>IF(AND($H33&gt;0,$C$41/$C$42&gt;1.1),$I33*0.98,$I33)</f>
        <v>0</v>
      </c>
      <c r="DY33" s="3">
        <f>IF($C33&gt;Rates!$E$4,$C33-Rates!$E$4,0)</f>
        <v>0</v>
      </c>
      <c r="DZ33" s="3">
        <f>$K33*Rates!$E$6</f>
        <v>0</v>
      </c>
      <c r="EA33" s="3">
        <f>IF(AND($K33&gt;0,$C$41/$C$42&gt;1.1),$L33*0.98,$L33)</f>
        <v>0</v>
      </c>
      <c r="EB33" s="6">
        <f>IF($O$7,($G33+$J33+$M33)*1.05,$G33+$J33+$M33)</f>
        <v>0</v>
      </c>
    </row>
    <row r="34" spans="2:171" x14ac:dyDescent="0.25">
      <c r="B34" s="18">
        <f>B33+1</f>
        <v>40903</v>
      </c>
      <c r="C34" s="7"/>
      <c r="D34" s="4">
        <f t="shared" si="5"/>
        <v>740</v>
      </c>
      <c r="E34" s="32">
        <f>IF($C34&gt;Rates!$D$4,Rates!$D$4,$C34)</f>
        <v>0</v>
      </c>
      <c r="F34" s="33">
        <f>$E34*Rates!$C$6</f>
        <v>0</v>
      </c>
      <c r="G34" s="34">
        <f>IF(AND($E34&gt;0,$C$41/$C$42&gt;1.1),$F34*0.98,$F34)</f>
        <v>0</v>
      </c>
      <c r="H34" s="32">
        <f>IF($C34&gt;Rates!$E$4,Rates!$E$4-Rates!$D$4,IF(($C34-Rates!$D$4)&gt;0,($C34-Rates!$D$4),0))</f>
        <v>0</v>
      </c>
      <c r="I34" s="33">
        <f>$H34*Rates!$D$6</f>
        <v>0</v>
      </c>
      <c r="J34" s="34">
        <f>IF(AND($H34&gt;0,$C$41/$C$42&gt;1.1),$I34*0.98,$I34)</f>
        <v>0</v>
      </c>
      <c r="K34" s="32">
        <f>IF($C34&gt;Rates!$E$4,$C34-Rates!$E$4,0)</f>
        <v>0</v>
      </c>
      <c r="L34" s="33">
        <f>$K34*Rates!$E$6</f>
        <v>0</v>
      </c>
      <c r="M34" s="34">
        <f>IF(AND($K34&gt;0,$C$41/$C$42&gt;1.1),$L34*0.98,$L34)</f>
        <v>0</v>
      </c>
      <c r="N34" s="70">
        <f t="shared" si="0"/>
        <v>0</v>
      </c>
      <c r="O34" s="71">
        <f>IF($O$7,($G34+$J34+$M34)*1.05,$G34+$J34+$M34)</f>
        <v>0</v>
      </c>
      <c r="P34" s="7"/>
      <c r="Q34" s="3">
        <f>SUM($C$9:$C34)</f>
        <v>740</v>
      </c>
      <c r="R34" s="3">
        <f>IF($C34&gt;Rates!$D$4,Rates!$D$4,$C34)</f>
        <v>0</v>
      </c>
      <c r="S34" s="3">
        <f>$E34*Rates!$C$6</f>
        <v>0</v>
      </c>
      <c r="T34" s="3">
        <f>IF(AND($E34&gt;0,$C$41/$C$42&gt;1.1),$F34*0.98,$F34)</f>
        <v>0</v>
      </c>
      <c r="U34" s="3">
        <f>IF($C34&gt;Rates!$E$4,Rates!$E$4-Rates!$D$4,IF(($C34-Rates!$D$4)&gt;0,($C34-Rates!$D$4),0))</f>
        <v>0</v>
      </c>
      <c r="V34" s="3">
        <f>$H34*Rates!$D$6</f>
        <v>0</v>
      </c>
      <c r="W34" s="3">
        <f>IF(AND($H34&gt;0,$C$41/$C$42&gt;1.1),$I34*0.98,$I34)</f>
        <v>0</v>
      </c>
      <c r="X34" s="3">
        <f>IF($C34&gt;Rates!$E$4,$C34-Rates!$E$4,0)</f>
        <v>0</v>
      </c>
      <c r="Y34" s="3">
        <f>$K34*Rates!$E$6</f>
        <v>0</v>
      </c>
      <c r="Z34" s="3">
        <f>IF(AND($K34&gt;0,$C$41/$C$42&gt;1.1),$L34*0.98,$L34)</f>
        <v>0</v>
      </c>
      <c r="AA34" s="3">
        <f t="shared" si="1"/>
        <v>0</v>
      </c>
      <c r="AB34" s="6">
        <f>IF($O$7,($G34+$J34+$M34)*1.05,$G34+$J34+$M34)</f>
        <v>0</v>
      </c>
      <c r="AC34" s="7"/>
      <c r="AD34" s="3">
        <f>SUM($C$9:$C34)</f>
        <v>740</v>
      </c>
      <c r="AE34" s="3">
        <f>IF($C34&gt;Rates!$D$4,Rates!$D$4,$C34)</f>
        <v>0</v>
      </c>
      <c r="AF34" s="3">
        <f>$E34*Rates!$C$6</f>
        <v>0</v>
      </c>
      <c r="AG34" s="3">
        <f>IF(AND($E34&gt;0,$C$41/$C$42&gt;1.1),$F34*0.98,$F34)</f>
        <v>0</v>
      </c>
      <c r="AH34" s="3">
        <f>IF($C34&gt;Rates!$E$4,Rates!$E$4-Rates!$D$4,IF(($C34-Rates!$D$4)&gt;0,($C34-Rates!$D$4),0))</f>
        <v>0</v>
      </c>
      <c r="AI34" s="3">
        <f>$H34*Rates!$D$6</f>
        <v>0</v>
      </c>
      <c r="AJ34" s="3">
        <f>IF(AND($H34&gt;0,$C$41/$C$42&gt;1.1),$I34*0.98,$I34)</f>
        <v>0</v>
      </c>
      <c r="AK34" s="3">
        <f>IF($C34&gt;Rates!$E$4,$C34-Rates!$E$4,0)</f>
        <v>0</v>
      </c>
      <c r="AL34" s="3">
        <f>$K34*Rates!$E$6</f>
        <v>0</v>
      </c>
      <c r="AM34" s="3">
        <f>IF(AND($K34&gt;0,$C$41/$C$42&gt;1.1),$L34*0.98,$L34)</f>
        <v>0</v>
      </c>
      <c r="AN34" s="3">
        <f t="shared" si="2"/>
        <v>0</v>
      </c>
      <c r="AO34" s="6">
        <f>IF($O$7,($G34+$J34+$M34)*1.05,$G34+$J34+$M34)</f>
        <v>0</v>
      </c>
      <c r="AP34" s="7"/>
      <c r="AQ34" s="3">
        <f>SUM($C$9:$C34)</f>
        <v>740</v>
      </c>
      <c r="AR34" s="3">
        <f>IF($C34&gt;Rates!$D$4,Rates!$D$4,$C34)</f>
        <v>0</v>
      </c>
      <c r="AS34" s="3">
        <f>$E34*Rates!$C$6</f>
        <v>0</v>
      </c>
      <c r="AT34" s="3">
        <f>IF(AND($E34&gt;0,$C$41/$C$42&gt;1.1),$F34*0.98,$F34)</f>
        <v>0</v>
      </c>
      <c r="AU34" s="3">
        <f>IF($C34&gt;Rates!$E$4,Rates!$E$4-Rates!$D$4,IF(($C34-Rates!$D$4)&gt;0,($C34-Rates!$D$4),0))</f>
        <v>0</v>
      </c>
      <c r="AV34" s="3">
        <f>$H34*Rates!$D$6</f>
        <v>0</v>
      </c>
      <c r="AW34" s="3">
        <f>IF(AND($H34&gt;0,$C$41/$C$42&gt;1.1),$I34*0.98,$I34)</f>
        <v>0</v>
      </c>
      <c r="AX34" s="3">
        <f>IF($C34&gt;Rates!$E$4,$C34-Rates!$E$4,0)</f>
        <v>0</v>
      </c>
      <c r="AY34" s="3">
        <f>$K34*Rates!$E$6</f>
        <v>0</v>
      </c>
      <c r="AZ34" s="3">
        <f>IF(AND($K34&gt;0,$C$41/$C$42&gt;1.1),$L34*0.98,$L34)</f>
        <v>0</v>
      </c>
      <c r="BA34" s="3">
        <f t="shared" si="3"/>
        <v>0</v>
      </c>
      <c r="BB34" s="6">
        <f>IF($O$7,($G34+$J34+$M34)*1.05,$G34+$J34+$M34)</f>
        <v>0</v>
      </c>
      <c r="BC34" s="7"/>
      <c r="BD34" s="3">
        <f>SUM($C$9:$C34)</f>
        <v>740</v>
      </c>
      <c r="BE34" s="3">
        <f>BF34*Rates!$C$6+'Mngt Info'!BI34*Rates!$D$6+'Mngt Info'!BL34*Rates!$E$6</f>
        <v>0</v>
      </c>
      <c r="BF34" s="3">
        <f>IF($C34&gt;Rates!$D$4,Rates!$D$4,$C34)</f>
        <v>0</v>
      </c>
      <c r="BG34" s="3">
        <f>$E34*Rates!$C$6</f>
        <v>0</v>
      </c>
      <c r="BH34" s="3">
        <f>IF(AND($E34&gt;0,$C$41/$C$42&gt;1.1),$F34*0.98,$F34)</f>
        <v>0</v>
      </c>
      <c r="BI34" s="3">
        <f>IF($C34&gt;Rates!$E$4,Rates!$E$4-Rates!$D$4,IF(($C34-Rates!$D$4)&gt;0,($C34-Rates!$D$4),0))</f>
        <v>0</v>
      </c>
      <c r="BJ34" s="3">
        <f>$H34*Rates!$D$6</f>
        <v>0</v>
      </c>
      <c r="BK34" s="3">
        <f>IF(AND($H34&gt;0,$C$41/$C$42&gt;1.1),$I34*0.98,$I34)</f>
        <v>0</v>
      </c>
      <c r="BL34" s="3">
        <f>IF($C34&gt;Rates!$E$4,$C34-Rates!$E$4,0)</f>
        <v>0</v>
      </c>
      <c r="BM34" s="3">
        <f>$K34*Rates!$E$6</f>
        <v>0</v>
      </c>
      <c r="BN34" s="3">
        <f>IF(AND($K34&gt;0,$C$41/$C$42&gt;1.1),$L34*0.98,$L34)</f>
        <v>0</v>
      </c>
      <c r="BO34" s="6">
        <f>IF($O$7,($G34+$J34+$M34)*1.05,$G34+$J34+$M34)</f>
        <v>0</v>
      </c>
      <c r="BP34" s="7"/>
      <c r="BQ34" s="3">
        <f>SUM($C$9:$C34)</f>
        <v>740</v>
      </c>
      <c r="BR34" s="3">
        <f>BS34*Rates!$C$6+'Mngt Info'!BV34*Rates!$D$6+'Mngt Info'!BY34*Rates!$E$6</f>
        <v>0</v>
      </c>
      <c r="BS34" s="3">
        <f>IF($C34&gt;Rates!$D$4,Rates!$D$4,$C34)</f>
        <v>0</v>
      </c>
      <c r="BT34" s="3">
        <f>$E34*Rates!$C$6</f>
        <v>0</v>
      </c>
      <c r="BU34" s="3">
        <f>IF(AND($E34&gt;0,$C$41/$C$42&gt;1.1),$F34*0.98,$F34)</f>
        <v>0</v>
      </c>
      <c r="BV34" s="3">
        <f>IF($C34&gt;Rates!$E$4,Rates!$E$4-Rates!$D$4,IF(($C34-Rates!$D$4)&gt;0,($C34-Rates!$D$4),0))</f>
        <v>0</v>
      </c>
      <c r="BW34" s="3">
        <f>$H34*Rates!$D$6</f>
        <v>0</v>
      </c>
      <c r="BX34" s="3">
        <f>IF(AND($H34&gt;0,$C$41/$C$42&gt;1.1),$I34*0.98,$I34)</f>
        <v>0</v>
      </c>
      <c r="BY34" s="3">
        <f>IF($C34&gt;Rates!$E$4,$C34-Rates!$E$4,0)</f>
        <v>0</v>
      </c>
      <c r="BZ34" s="3">
        <f>$K34*Rates!$E$6</f>
        <v>0</v>
      </c>
      <c r="CA34" s="3">
        <f>IF(AND($K34&gt;0,$C$41/$C$42&gt;1.1),$L34*0.98,$L34)</f>
        <v>0</v>
      </c>
      <c r="CB34" s="6">
        <f>IF($O$7,($G34+$J34+$M34)*1.05,$G34+$J34+$M34)</f>
        <v>0</v>
      </c>
      <c r="CC34" s="7"/>
      <c r="CD34" s="3">
        <f>SUM($C$9:$C34)</f>
        <v>740</v>
      </c>
      <c r="CE34" s="3">
        <f>CF34*Rates!$C$6+'Mngt Info'!CI34*Rates!$D$6+'Mngt Info'!CL34*Rates!$E$6</f>
        <v>0</v>
      </c>
      <c r="CF34" s="3">
        <f>IF($C34&gt;Rates!$D$4,Rates!$D$4,$C34)</f>
        <v>0</v>
      </c>
      <c r="CG34" s="3">
        <f>$E34*Rates!$C$6</f>
        <v>0</v>
      </c>
      <c r="CH34" s="3">
        <f>IF(AND($E34&gt;0,$C$41/$C$42&gt;1.1),$F34*0.98,$F34)</f>
        <v>0</v>
      </c>
      <c r="CI34" s="3">
        <f>IF($C34&gt;Rates!$E$4,Rates!$E$4-Rates!$D$4,IF(($C34-Rates!$D$4)&gt;0,($C34-Rates!$D$4),0))</f>
        <v>0</v>
      </c>
      <c r="CJ34" s="3">
        <f>$H34*Rates!$D$6</f>
        <v>0</v>
      </c>
      <c r="CK34" s="3">
        <f>IF(AND($H34&gt;0,$C$41/$C$42&gt;1.1),$I34*0.98,$I34)</f>
        <v>0</v>
      </c>
      <c r="CL34" s="3">
        <f>IF($C34&gt;Rates!$E$4,$C34-Rates!$E$4,0)</f>
        <v>0</v>
      </c>
      <c r="CM34" s="3">
        <f>$K34*Rates!$E$6</f>
        <v>0</v>
      </c>
      <c r="CN34" s="3">
        <f>IF(AND($K34&gt;0,$C$41/$C$42&gt;1.1),$L34*0.98,$L34)</f>
        <v>0</v>
      </c>
      <c r="CO34" s="3">
        <f>IF($O$7,($G34+$J34+$M34)*1.05,$G34+$J34+$M34)</f>
        <v>0</v>
      </c>
      <c r="CP34" s="7"/>
      <c r="CQ34" s="3">
        <f>SUM($C$9:$C34)</f>
        <v>740</v>
      </c>
      <c r="CR34" s="3">
        <f>CS34*Rates!$C$6+'Mngt Info'!CV34*Rates!$D$6+'Mngt Info'!CY34*Rates!$E$6</f>
        <v>0</v>
      </c>
      <c r="CS34" s="3">
        <f>IF($C34&gt;Rates!$D$4,Rates!$D$4,$C34)</f>
        <v>0</v>
      </c>
      <c r="CT34" s="3">
        <f>$E34*Rates!$C$6</f>
        <v>0</v>
      </c>
      <c r="CU34" s="3">
        <f>IF(AND($E34&gt;0,$C$41/$C$42&gt;1.1),$F34*0.98,$F34)</f>
        <v>0</v>
      </c>
      <c r="CV34" s="3">
        <f>IF($C34&gt;Rates!$E$4,Rates!$E$4-Rates!$D$4,IF(($C34-Rates!$D$4)&gt;0,($C34-Rates!$D$4),0))</f>
        <v>0</v>
      </c>
      <c r="CW34" s="3">
        <f>$H34*Rates!$D$6</f>
        <v>0</v>
      </c>
      <c r="CX34" s="3">
        <f>IF(AND($H34&gt;0,$C$41/$C$42&gt;1.1),$I34*0.98,$I34)</f>
        <v>0</v>
      </c>
      <c r="CY34" s="3">
        <f>IF($C34&gt;Rates!$E$4,$C34-Rates!$E$4,0)</f>
        <v>0</v>
      </c>
      <c r="CZ34" s="3">
        <f>$K34*Rates!$E$6</f>
        <v>0</v>
      </c>
      <c r="DA34" s="3">
        <f>IF(AND($K34&gt;0,$C$41/$C$42&gt;1.1),$L34*0.98,$L34)</f>
        <v>0</v>
      </c>
      <c r="DB34" s="6">
        <f>IF($O$7,($G34+$J34+$M34)*1.05,$G34+$J34+$M34)</f>
        <v>0</v>
      </c>
      <c r="DC34" s="7"/>
      <c r="DD34" s="3">
        <f>SUM($C$9:$C34)</f>
        <v>740</v>
      </c>
      <c r="DE34" s="3">
        <f>DF34*Rates!$C$6+'Mngt Info'!DI34*Rates!$D$6+'Mngt Info'!DL34*Rates!$E$6</f>
        <v>0</v>
      </c>
      <c r="DF34" s="3">
        <f>IF($C34&gt;Rates!$D$4,Rates!$D$4,$C34)</f>
        <v>0</v>
      </c>
      <c r="DG34" s="3">
        <f>$E34*Rates!$C$6</f>
        <v>0</v>
      </c>
      <c r="DH34" s="3">
        <f>IF(AND($E34&gt;0,$C$41/$C$42&gt;1.1),$F34*0.98,$F34)</f>
        <v>0</v>
      </c>
      <c r="DI34" s="3">
        <f>IF($C34&gt;Rates!$E$4,Rates!$E$4-Rates!$D$4,IF(($C34-Rates!$D$4)&gt;0,($C34-Rates!$D$4),0))</f>
        <v>0</v>
      </c>
      <c r="DJ34" s="3">
        <f>$H34*Rates!$D$6</f>
        <v>0</v>
      </c>
      <c r="DK34" s="3">
        <f>IF(AND($H34&gt;0,$C$41/$C$42&gt;1.1),$I34*0.98,$I34)</f>
        <v>0</v>
      </c>
      <c r="DL34" s="3">
        <f>IF($C34&gt;Rates!$E$4,$C34-Rates!$E$4,0)</f>
        <v>0</v>
      </c>
      <c r="DM34" s="3">
        <f>$K34*Rates!$E$6</f>
        <v>0</v>
      </c>
      <c r="DN34" s="3">
        <f>IF(AND($K34&gt;0,$C$41/$C$42&gt;1.1),$L34*0.98,$L34)</f>
        <v>0</v>
      </c>
      <c r="DO34" s="6">
        <f>IF($O$7,($G34+$J34+$M34)*1.05,$G34+$J34+$M34)</f>
        <v>0</v>
      </c>
      <c r="DP34" s="7"/>
      <c r="DQ34" s="3">
        <f>SUM($C$9:$C34)</f>
        <v>740</v>
      </c>
      <c r="DR34" s="3">
        <f>DS34*Rates!$C$6+'Mngt Info'!DV34*Rates!$D$6+'Mngt Info'!DY34*Rates!$E$6</f>
        <v>0</v>
      </c>
      <c r="DS34" s="3">
        <f>IF($C34&gt;Rates!$D$4,Rates!$D$4,$C34)</f>
        <v>0</v>
      </c>
      <c r="DT34" s="3">
        <f>$E34*Rates!$C$6</f>
        <v>0</v>
      </c>
      <c r="DU34" s="3">
        <f>IF(AND($E34&gt;0,$C$41/$C$42&gt;1.1),$F34*0.98,$F34)</f>
        <v>0</v>
      </c>
      <c r="DV34" s="3">
        <f>IF($C34&gt;Rates!$E$4,Rates!$E$4-Rates!$D$4,IF(($C34-Rates!$D$4)&gt;0,($C34-Rates!$D$4),0))</f>
        <v>0</v>
      </c>
      <c r="DW34" s="3">
        <f>$H34*Rates!$D$6</f>
        <v>0</v>
      </c>
      <c r="DX34" s="3">
        <f>IF(AND($H34&gt;0,$C$41/$C$42&gt;1.1),$I34*0.98,$I34)</f>
        <v>0</v>
      </c>
      <c r="DY34" s="3">
        <f>IF($C34&gt;Rates!$E$4,$C34-Rates!$E$4,0)</f>
        <v>0</v>
      </c>
      <c r="DZ34" s="3">
        <f>$K34*Rates!$E$6</f>
        <v>0</v>
      </c>
      <c r="EA34" s="3">
        <f>IF(AND($K34&gt;0,$C$41/$C$42&gt;1.1),$L34*0.98,$L34)</f>
        <v>0</v>
      </c>
      <c r="EB34" s="6">
        <f>IF($O$7,($G34+$J34+$M34)*1.05,$G34+$J34+$M34)</f>
        <v>0</v>
      </c>
    </row>
    <row r="35" spans="2:171" x14ac:dyDescent="0.25">
      <c r="B35" s="18">
        <f t="shared" si="4"/>
        <v>40904</v>
      </c>
      <c r="C35" s="7"/>
      <c r="D35" s="4">
        <f t="shared" si="5"/>
        <v>740</v>
      </c>
      <c r="E35" s="32">
        <f>IF($C35&gt;Rates!$D$4,Rates!$D$4,$C35)</f>
        <v>0</v>
      </c>
      <c r="F35" s="33">
        <f>$E35*Rates!$C$6</f>
        <v>0</v>
      </c>
      <c r="G35" s="34">
        <f>IF(AND($E35&gt;0,$C$41/$C$42&gt;1.1),$F35*0.98,$F35)</f>
        <v>0</v>
      </c>
      <c r="H35" s="32">
        <f>IF($C35&gt;Rates!$E$4,Rates!$E$4-Rates!$D$4,IF(($C35-Rates!$D$4)&gt;0,($C35-Rates!$D$4),0))</f>
        <v>0</v>
      </c>
      <c r="I35" s="33">
        <f>$H35*Rates!$D$6</f>
        <v>0</v>
      </c>
      <c r="J35" s="34">
        <f>IF(AND($H35&gt;0,$C$41/$C$42&gt;1.1),$I35*0.98,$I35)</f>
        <v>0</v>
      </c>
      <c r="K35" s="32">
        <f>IF($C35&gt;Rates!$E$4,$C35-Rates!$E$4,0)</f>
        <v>0</v>
      </c>
      <c r="L35" s="33">
        <f>$K35*Rates!$E$6</f>
        <v>0</v>
      </c>
      <c r="M35" s="34">
        <f>IF(AND($K35&gt;0,$C$41/$C$42&gt;1.1),$L35*0.98,$L35)</f>
        <v>0</v>
      </c>
      <c r="N35" s="70">
        <f t="shared" si="0"/>
        <v>0</v>
      </c>
      <c r="O35" s="71">
        <f>IF($O$7,($G35+$J35+$M35)*1.05,$G35+$J35+$M35)</f>
        <v>0</v>
      </c>
      <c r="P35" s="7"/>
      <c r="Q35" s="3">
        <f>SUM($C$9:$C35)</f>
        <v>740</v>
      </c>
      <c r="R35" s="3">
        <f>IF($C35&gt;Rates!$D$4,Rates!$D$4,$C35)</f>
        <v>0</v>
      </c>
      <c r="S35" s="3">
        <f>$E35*Rates!$C$6</f>
        <v>0</v>
      </c>
      <c r="T35" s="3">
        <f>IF(AND($E35&gt;0,$C$41/$C$42&gt;1.1),$F35*0.98,$F35)</f>
        <v>0</v>
      </c>
      <c r="U35" s="3">
        <f>IF($C35&gt;Rates!$E$4,Rates!$E$4-Rates!$D$4,IF(($C35-Rates!$D$4)&gt;0,($C35-Rates!$D$4),0))</f>
        <v>0</v>
      </c>
      <c r="V35" s="3">
        <f>$H35*Rates!$D$6</f>
        <v>0</v>
      </c>
      <c r="W35" s="3">
        <f>IF(AND($H35&gt;0,$C$41/$C$42&gt;1.1),$I35*0.98,$I35)</f>
        <v>0</v>
      </c>
      <c r="X35" s="3">
        <f>IF($C35&gt;Rates!$E$4,$C35-Rates!$E$4,0)</f>
        <v>0</v>
      </c>
      <c r="Y35" s="3">
        <f>$K35*Rates!$E$6</f>
        <v>0</v>
      </c>
      <c r="Z35" s="3">
        <f>IF(AND($K35&gt;0,$C$41/$C$42&gt;1.1),$L35*0.98,$L35)</f>
        <v>0</v>
      </c>
      <c r="AA35" s="3">
        <f t="shared" si="1"/>
        <v>0</v>
      </c>
      <c r="AB35" s="6">
        <f>IF($O$7,($G35+$J35+$M35)*1.05,$G35+$J35+$M35)</f>
        <v>0</v>
      </c>
      <c r="AC35" s="7"/>
      <c r="AD35" s="3">
        <f>SUM($C$9:$C35)</f>
        <v>740</v>
      </c>
      <c r="AE35" s="3">
        <f>IF($C35&gt;Rates!$D$4,Rates!$D$4,$C35)</f>
        <v>0</v>
      </c>
      <c r="AF35" s="3">
        <f>$E35*Rates!$C$6</f>
        <v>0</v>
      </c>
      <c r="AG35" s="3">
        <f>IF(AND($E35&gt;0,$C$41/$C$42&gt;1.1),$F35*0.98,$F35)</f>
        <v>0</v>
      </c>
      <c r="AH35" s="3">
        <f>IF($C35&gt;Rates!$E$4,Rates!$E$4-Rates!$D$4,IF(($C35-Rates!$D$4)&gt;0,($C35-Rates!$D$4),0))</f>
        <v>0</v>
      </c>
      <c r="AI35" s="3">
        <f>$H35*Rates!$D$6</f>
        <v>0</v>
      </c>
      <c r="AJ35" s="3">
        <f>IF(AND($H35&gt;0,$C$41/$C$42&gt;1.1),$I35*0.98,$I35)</f>
        <v>0</v>
      </c>
      <c r="AK35" s="3">
        <f>IF($C35&gt;Rates!$E$4,$C35-Rates!$E$4,0)</f>
        <v>0</v>
      </c>
      <c r="AL35" s="3">
        <f>$K35*Rates!$E$6</f>
        <v>0</v>
      </c>
      <c r="AM35" s="3">
        <f>IF(AND($K35&gt;0,$C$41/$C$42&gt;1.1),$L35*0.98,$L35)</f>
        <v>0</v>
      </c>
      <c r="AN35" s="3">
        <f t="shared" si="2"/>
        <v>0</v>
      </c>
      <c r="AO35" s="6">
        <f>IF($O$7,($G35+$J35+$M35)*1.05,$G35+$J35+$M35)</f>
        <v>0</v>
      </c>
      <c r="AP35" s="7"/>
      <c r="AQ35" s="3">
        <f>SUM($C$9:$C35)</f>
        <v>740</v>
      </c>
      <c r="AR35" s="3">
        <f>IF($C35&gt;Rates!$D$4,Rates!$D$4,$C35)</f>
        <v>0</v>
      </c>
      <c r="AS35" s="3">
        <f>$E35*Rates!$C$6</f>
        <v>0</v>
      </c>
      <c r="AT35" s="3">
        <f>IF(AND($E35&gt;0,$C$41/$C$42&gt;1.1),$F35*0.98,$F35)</f>
        <v>0</v>
      </c>
      <c r="AU35" s="3">
        <f>IF($C35&gt;Rates!$E$4,Rates!$E$4-Rates!$D$4,IF(($C35-Rates!$D$4)&gt;0,($C35-Rates!$D$4),0))</f>
        <v>0</v>
      </c>
      <c r="AV35" s="3">
        <f>$H35*Rates!$D$6</f>
        <v>0</v>
      </c>
      <c r="AW35" s="3">
        <f>IF(AND($H35&gt;0,$C$41/$C$42&gt;1.1),$I35*0.98,$I35)</f>
        <v>0</v>
      </c>
      <c r="AX35" s="3">
        <f>IF($C35&gt;Rates!$E$4,$C35-Rates!$E$4,0)</f>
        <v>0</v>
      </c>
      <c r="AY35" s="3">
        <f>$K35*Rates!$E$6</f>
        <v>0</v>
      </c>
      <c r="AZ35" s="3">
        <f>IF(AND($K35&gt;0,$C$41/$C$42&gt;1.1),$L35*0.98,$L35)</f>
        <v>0</v>
      </c>
      <c r="BA35" s="3">
        <f t="shared" si="3"/>
        <v>0</v>
      </c>
      <c r="BB35" s="6">
        <f>IF($O$7,($G35+$J35+$M35)*1.05,$G35+$J35+$M35)</f>
        <v>0</v>
      </c>
      <c r="BC35" s="7"/>
      <c r="BD35" s="3">
        <f>SUM($C$9:$C35)</f>
        <v>740</v>
      </c>
      <c r="BE35" s="3">
        <f>BF35*Rates!$C$6+'Mngt Info'!BI35*Rates!$D$6+'Mngt Info'!BL35*Rates!$E$6</f>
        <v>0</v>
      </c>
      <c r="BF35" s="3">
        <f>IF($C35&gt;Rates!$D$4,Rates!$D$4,$C35)</f>
        <v>0</v>
      </c>
      <c r="BG35" s="3">
        <f>$E35*Rates!$C$6</f>
        <v>0</v>
      </c>
      <c r="BH35" s="3">
        <f>IF(AND($E35&gt;0,$C$41/$C$42&gt;1.1),$F35*0.98,$F35)</f>
        <v>0</v>
      </c>
      <c r="BI35" s="3">
        <f>IF($C35&gt;Rates!$E$4,Rates!$E$4-Rates!$D$4,IF(($C35-Rates!$D$4)&gt;0,($C35-Rates!$D$4),0))</f>
        <v>0</v>
      </c>
      <c r="BJ35" s="3">
        <f>$H35*Rates!$D$6</f>
        <v>0</v>
      </c>
      <c r="BK35" s="3">
        <f>IF(AND($H35&gt;0,$C$41/$C$42&gt;1.1),$I35*0.98,$I35)</f>
        <v>0</v>
      </c>
      <c r="BL35" s="3">
        <f>IF($C35&gt;Rates!$E$4,$C35-Rates!$E$4,0)</f>
        <v>0</v>
      </c>
      <c r="BM35" s="3">
        <f>$K35*Rates!$E$6</f>
        <v>0</v>
      </c>
      <c r="BN35" s="3">
        <f>IF(AND($K35&gt;0,$C$41/$C$42&gt;1.1),$L35*0.98,$L35)</f>
        <v>0</v>
      </c>
      <c r="BO35" s="6">
        <f>IF($O$7,($G35+$J35+$M35)*1.05,$G35+$J35+$M35)</f>
        <v>0</v>
      </c>
      <c r="BP35" s="7"/>
      <c r="BQ35" s="3">
        <f>SUM($C$9:$C35)</f>
        <v>740</v>
      </c>
      <c r="BR35" s="3">
        <f>BS35*Rates!$C$6+'Mngt Info'!BV35*Rates!$D$6+'Mngt Info'!BY35*Rates!$E$6</f>
        <v>0</v>
      </c>
      <c r="BS35" s="3">
        <f>IF($C35&gt;Rates!$D$4,Rates!$D$4,$C35)</f>
        <v>0</v>
      </c>
      <c r="BT35" s="3">
        <f>$E35*Rates!$C$6</f>
        <v>0</v>
      </c>
      <c r="BU35" s="3">
        <f>IF(AND($E35&gt;0,$C$41/$C$42&gt;1.1),$F35*0.98,$F35)</f>
        <v>0</v>
      </c>
      <c r="BV35" s="3">
        <f>IF($C35&gt;Rates!$E$4,Rates!$E$4-Rates!$D$4,IF(($C35-Rates!$D$4)&gt;0,($C35-Rates!$D$4),0))</f>
        <v>0</v>
      </c>
      <c r="BW35" s="3">
        <f>$H35*Rates!$D$6</f>
        <v>0</v>
      </c>
      <c r="BX35" s="3">
        <f>IF(AND($H35&gt;0,$C$41/$C$42&gt;1.1),$I35*0.98,$I35)</f>
        <v>0</v>
      </c>
      <c r="BY35" s="3">
        <f>IF($C35&gt;Rates!$E$4,$C35-Rates!$E$4,0)</f>
        <v>0</v>
      </c>
      <c r="BZ35" s="3">
        <f>$K35*Rates!$E$6</f>
        <v>0</v>
      </c>
      <c r="CA35" s="3">
        <f>IF(AND($K35&gt;0,$C$41/$C$42&gt;1.1),$L35*0.98,$L35)</f>
        <v>0</v>
      </c>
      <c r="CB35" s="6">
        <f>IF($O$7,($G35+$J35+$M35)*1.05,$G35+$J35+$M35)</f>
        <v>0</v>
      </c>
      <c r="CC35" s="7"/>
      <c r="CD35" s="3">
        <f>SUM($C$9:$C35)</f>
        <v>740</v>
      </c>
      <c r="CE35" s="3">
        <f>CF35*Rates!$C$6+'Mngt Info'!CI35*Rates!$D$6+'Mngt Info'!CL35*Rates!$E$6</f>
        <v>0</v>
      </c>
      <c r="CF35" s="3">
        <f>IF($C35&gt;Rates!$D$4,Rates!$D$4,$C35)</f>
        <v>0</v>
      </c>
      <c r="CG35" s="3">
        <f>$E35*Rates!$C$6</f>
        <v>0</v>
      </c>
      <c r="CH35" s="3">
        <f>IF(AND($E35&gt;0,$C$41/$C$42&gt;1.1),$F35*0.98,$F35)</f>
        <v>0</v>
      </c>
      <c r="CI35" s="3">
        <f>IF($C35&gt;Rates!$E$4,Rates!$E$4-Rates!$D$4,IF(($C35-Rates!$D$4)&gt;0,($C35-Rates!$D$4),0))</f>
        <v>0</v>
      </c>
      <c r="CJ35" s="3">
        <f>$H35*Rates!$D$6</f>
        <v>0</v>
      </c>
      <c r="CK35" s="3">
        <f>IF(AND($H35&gt;0,$C$41/$C$42&gt;1.1),$I35*0.98,$I35)</f>
        <v>0</v>
      </c>
      <c r="CL35" s="3">
        <f>IF($C35&gt;Rates!$E$4,$C35-Rates!$E$4,0)</f>
        <v>0</v>
      </c>
      <c r="CM35" s="3">
        <f>$K35*Rates!$E$6</f>
        <v>0</v>
      </c>
      <c r="CN35" s="3">
        <f>IF(AND($K35&gt;0,$C$41/$C$42&gt;1.1),$L35*0.98,$L35)</f>
        <v>0</v>
      </c>
      <c r="CO35" s="3">
        <f>IF($O$7,($G35+$J35+$M35)*1.05,$G35+$J35+$M35)</f>
        <v>0</v>
      </c>
      <c r="CP35" s="7"/>
      <c r="CQ35" s="3">
        <f>SUM($C$9:$C35)</f>
        <v>740</v>
      </c>
      <c r="CR35" s="3">
        <f>CS35*Rates!$C$6+'Mngt Info'!CV35*Rates!$D$6+'Mngt Info'!CY35*Rates!$E$6</f>
        <v>0</v>
      </c>
      <c r="CS35" s="3">
        <f>IF($C35&gt;Rates!$D$4,Rates!$D$4,$C35)</f>
        <v>0</v>
      </c>
      <c r="CT35" s="3">
        <f>$E35*Rates!$C$6</f>
        <v>0</v>
      </c>
      <c r="CU35" s="3">
        <f>IF(AND($E35&gt;0,$C$41/$C$42&gt;1.1),$F35*0.98,$F35)</f>
        <v>0</v>
      </c>
      <c r="CV35" s="3">
        <f>IF($C35&gt;Rates!$E$4,Rates!$E$4-Rates!$D$4,IF(($C35-Rates!$D$4)&gt;0,($C35-Rates!$D$4),0))</f>
        <v>0</v>
      </c>
      <c r="CW35" s="3">
        <f>$H35*Rates!$D$6</f>
        <v>0</v>
      </c>
      <c r="CX35" s="3">
        <f>IF(AND($H35&gt;0,$C$41/$C$42&gt;1.1),$I35*0.98,$I35)</f>
        <v>0</v>
      </c>
      <c r="CY35" s="3">
        <f>IF($C35&gt;Rates!$E$4,$C35-Rates!$E$4,0)</f>
        <v>0</v>
      </c>
      <c r="CZ35" s="3">
        <f>$K35*Rates!$E$6</f>
        <v>0</v>
      </c>
      <c r="DA35" s="3">
        <f>IF(AND($K35&gt;0,$C$41/$C$42&gt;1.1),$L35*0.98,$L35)</f>
        <v>0</v>
      </c>
      <c r="DB35" s="6">
        <f>IF($O$7,($G35+$J35+$M35)*1.05,$G35+$J35+$M35)</f>
        <v>0</v>
      </c>
      <c r="DC35" s="7"/>
      <c r="DD35" s="3">
        <f>SUM($C$9:$C35)</f>
        <v>740</v>
      </c>
      <c r="DE35" s="3">
        <f>DF35*Rates!$C$6+'Mngt Info'!DI35*Rates!$D$6+'Mngt Info'!DL35*Rates!$E$6</f>
        <v>0</v>
      </c>
      <c r="DF35" s="3">
        <f>IF($C35&gt;Rates!$D$4,Rates!$D$4,$C35)</f>
        <v>0</v>
      </c>
      <c r="DG35" s="3">
        <f>$E35*Rates!$C$6</f>
        <v>0</v>
      </c>
      <c r="DH35" s="3">
        <f>IF(AND($E35&gt;0,$C$41/$C$42&gt;1.1),$F35*0.98,$F35)</f>
        <v>0</v>
      </c>
      <c r="DI35" s="3">
        <f>IF($C35&gt;Rates!$E$4,Rates!$E$4-Rates!$D$4,IF(($C35-Rates!$D$4)&gt;0,($C35-Rates!$D$4),0))</f>
        <v>0</v>
      </c>
      <c r="DJ35" s="3">
        <f>$H35*Rates!$D$6</f>
        <v>0</v>
      </c>
      <c r="DK35" s="3">
        <f>IF(AND($H35&gt;0,$C$41/$C$42&gt;1.1),$I35*0.98,$I35)</f>
        <v>0</v>
      </c>
      <c r="DL35" s="3">
        <f>IF($C35&gt;Rates!$E$4,$C35-Rates!$E$4,0)</f>
        <v>0</v>
      </c>
      <c r="DM35" s="3">
        <f>$K35*Rates!$E$6</f>
        <v>0</v>
      </c>
      <c r="DN35" s="3">
        <f>IF(AND($K35&gt;0,$C$41/$C$42&gt;1.1),$L35*0.98,$L35)</f>
        <v>0</v>
      </c>
      <c r="DO35" s="6">
        <f>IF($O$7,($G35+$J35+$M35)*1.05,$G35+$J35+$M35)</f>
        <v>0</v>
      </c>
      <c r="DP35" s="7"/>
      <c r="DQ35" s="3">
        <f>SUM($C$9:$C35)</f>
        <v>740</v>
      </c>
      <c r="DR35" s="3">
        <f>DS35*Rates!$C$6+'Mngt Info'!DV35*Rates!$D$6+'Mngt Info'!DY35*Rates!$E$6</f>
        <v>0</v>
      </c>
      <c r="DS35" s="3">
        <f>IF($C35&gt;Rates!$D$4,Rates!$D$4,$C35)</f>
        <v>0</v>
      </c>
      <c r="DT35" s="3">
        <f>$E35*Rates!$C$6</f>
        <v>0</v>
      </c>
      <c r="DU35" s="3">
        <f>IF(AND($E35&gt;0,$C$41/$C$42&gt;1.1),$F35*0.98,$F35)</f>
        <v>0</v>
      </c>
      <c r="DV35" s="3">
        <f>IF($C35&gt;Rates!$E$4,Rates!$E$4-Rates!$D$4,IF(($C35-Rates!$D$4)&gt;0,($C35-Rates!$D$4),0))</f>
        <v>0</v>
      </c>
      <c r="DW35" s="3">
        <f>$H35*Rates!$D$6</f>
        <v>0</v>
      </c>
      <c r="DX35" s="3">
        <f>IF(AND($H35&gt;0,$C$41/$C$42&gt;1.1),$I35*0.98,$I35)</f>
        <v>0</v>
      </c>
      <c r="DY35" s="3">
        <f>IF($C35&gt;Rates!$E$4,$C35-Rates!$E$4,0)</f>
        <v>0</v>
      </c>
      <c r="DZ35" s="3">
        <f>$K35*Rates!$E$6</f>
        <v>0</v>
      </c>
      <c r="EA35" s="3">
        <f>IF(AND($K35&gt;0,$C$41/$C$42&gt;1.1),$L35*0.98,$L35)</f>
        <v>0</v>
      </c>
      <c r="EB35" s="6">
        <f>IF($O$7,($G35+$J35+$M35)*1.05,$G35+$J35+$M35)</f>
        <v>0</v>
      </c>
    </row>
    <row r="36" spans="2:171" x14ac:dyDescent="0.25">
      <c r="B36" s="18">
        <f t="shared" si="4"/>
        <v>40905</v>
      </c>
      <c r="C36" s="7"/>
      <c r="D36" s="4">
        <f t="shared" si="5"/>
        <v>740</v>
      </c>
      <c r="E36" s="32">
        <f>IF($C36&gt;Rates!$D$4,Rates!$D$4,$C36)</f>
        <v>0</v>
      </c>
      <c r="F36" s="33">
        <f>$E36*Rates!$C$6</f>
        <v>0</v>
      </c>
      <c r="G36" s="34">
        <f>IF(AND($E36&gt;0,$C$41/$C$42&gt;1.1),$F36*0.98,$F36)</f>
        <v>0</v>
      </c>
      <c r="H36" s="32">
        <f>IF($C36&gt;Rates!$E$4,Rates!$E$4-Rates!$D$4,IF(($C36-Rates!$D$4)&gt;0,($C36-Rates!$D$4),0))</f>
        <v>0</v>
      </c>
      <c r="I36" s="33">
        <f>$H36*Rates!$D$6</f>
        <v>0</v>
      </c>
      <c r="J36" s="34">
        <f>IF(AND($H36&gt;0,$C$41/$C$42&gt;1.1),$I36*0.98,$I36)</f>
        <v>0</v>
      </c>
      <c r="K36" s="32">
        <f>IF($C36&gt;Rates!$E$4,$C36-Rates!$E$4,0)</f>
        <v>0</v>
      </c>
      <c r="L36" s="33">
        <f>$K36*Rates!$E$6</f>
        <v>0</v>
      </c>
      <c r="M36" s="34">
        <f>IF(AND($K36&gt;0,$C$41/$C$42&gt;1.1),$L36*0.98,$L36)</f>
        <v>0</v>
      </c>
      <c r="N36" s="70">
        <f t="shared" si="0"/>
        <v>0</v>
      </c>
      <c r="O36" s="71">
        <f>IF($O$7,($G36+$J36+$M36)*1.05,$G36+$J36+$M36)</f>
        <v>0</v>
      </c>
      <c r="P36" s="7"/>
      <c r="Q36" s="3">
        <f>SUM($C$9:$C36)</f>
        <v>740</v>
      </c>
      <c r="R36" s="3">
        <f>IF($C36&gt;Rates!$D$4,Rates!$D$4,$C36)</f>
        <v>0</v>
      </c>
      <c r="S36" s="3">
        <f>$E36*Rates!$C$6</f>
        <v>0</v>
      </c>
      <c r="T36" s="3">
        <f>IF(AND($E36&gt;0,$C$41/$C$42&gt;1.1),$F36*0.98,$F36)</f>
        <v>0</v>
      </c>
      <c r="U36" s="3">
        <f>IF($C36&gt;Rates!$E$4,Rates!$E$4-Rates!$D$4,IF(($C36-Rates!$D$4)&gt;0,($C36-Rates!$D$4),0))</f>
        <v>0</v>
      </c>
      <c r="V36" s="3">
        <f>$H36*Rates!$D$6</f>
        <v>0</v>
      </c>
      <c r="W36" s="3">
        <f>IF(AND($H36&gt;0,$C$41/$C$42&gt;1.1),$I36*0.98,$I36)</f>
        <v>0</v>
      </c>
      <c r="X36" s="3">
        <f>IF($C36&gt;Rates!$E$4,$C36-Rates!$E$4,0)</f>
        <v>0</v>
      </c>
      <c r="Y36" s="3">
        <f>$K36*Rates!$E$6</f>
        <v>0</v>
      </c>
      <c r="Z36" s="3">
        <f>IF(AND($K36&gt;0,$C$41/$C$42&gt;1.1),$L36*0.98,$L36)</f>
        <v>0</v>
      </c>
      <c r="AA36" s="3">
        <f t="shared" si="1"/>
        <v>0</v>
      </c>
      <c r="AB36" s="6">
        <f>IF($O$7,($G36+$J36+$M36)*1.05,$G36+$J36+$M36)</f>
        <v>0</v>
      </c>
      <c r="AC36" s="7"/>
      <c r="AD36" s="3">
        <f>SUM($C$9:$C36)</f>
        <v>740</v>
      </c>
      <c r="AE36" s="3">
        <f>IF($C36&gt;Rates!$D$4,Rates!$D$4,$C36)</f>
        <v>0</v>
      </c>
      <c r="AF36" s="3">
        <f>$E36*Rates!$C$6</f>
        <v>0</v>
      </c>
      <c r="AG36" s="3">
        <f>IF(AND($E36&gt;0,$C$41/$C$42&gt;1.1),$F36*0.98,$F36)</f>
        <v>0</v>
      </c>
      <c r="AH36" s="3">
        <f>IF($C36&gt;Rates!$E$4,Rates!$E$4-Rates!$D$4,IF(($C36-Rates!$D$4)&gt;0,($C36-Rates!$D$4),0))</f>
        <v>0</v>
      </c>
      <c r="AI36" s="3">
        <f>$H36*Rates!$D$6</f>
        <v>0</v>
      </c>
      <c r="AJ36" s="3">
        <f>IF(AND($H36&gt;0,$C$41/$C$42&gt;1.1),$I36*0.98,$I36)</f>
        <v>0</v>
      </c>
      <c r="AK36" s="3">
        <f>IF($C36&gt;Rates!$E$4,$C36-Rates!$E$4,0)</f>
        <v>0</v>
      </c>
      <c r="AL36" s="3">
        <f>$K36*Rates!$E$6</f>
        <v>0</v>
      </c>
      <c r="AM36" s="3">
        <f>IF(AND($K36&gt;0,$C$41/$C$42&gt;1.1),$L36*0.98,$L36)</f>
        <v>0</v>
      </c>
      <c r="AN36" s="3">
        <f t="shared" si="2"/>
        <v>0</v>
      </c>
      <c r="AO36" s="6">
        <f>IF($O$7,($G36+$J36+$M36)*1.05,$G36+$J36+$M36)</f>
        <v>0</v>
      </c>
      <c r="AP36" s="7"/>
      <c r="AQ36" s="3">
        <f>SUM($C$9:$C36)</f>
        <v>740</v>
      </c>
      <c r="AR36" s="3">
        <f>IF($C36&gt;Rates!$D$4,Rates!$D$4,$C36)</f>
        <v>0</v>
      </c>
      <c r="AS36" s="3">
        <f>$E36*Rates!$C$6</f>
        <v>0</v>
      </c>
      <c r="AT36" s="3">
        <f>IF(AND($E36&gt;0,$C$41/$C$42&gt;1.1),$F36*0.98,$F36)</f>
        <v>0</v>
      </c>
      <c r="AU36" s="3">
        <f>IF($C36&gt;Rates!$E$4,Rates!$E$4-Rates!$D$4,IF(($C36-Rates!$D$4)&gt;0,($C36-Rates!$D$4),0))</f>
        <v>0</v>
      </c>
      <c r="AV36" s="3">
        <f>$H36*Rates!$D$6</f>
        <v>0</v>
      </c>
      <c r="AW36" s="3">
        <f>IF(AND($H36&gt;0,$C$41/$C$42&gt;1.1),$I36*0.98,$I36)</f>
        <v>0</v>
      </c>
      <c r="AX36" s="3">
        <f>IF($C36&gt;Rates!$E$4,$C36-Rates!$E$4,0)</f>
        <v>0</v>
      </c>
      <c r="AY36" s="3">
        <f>$K36*Rates!$E$6</f>
        <v>0</v>
      </c>
      <c r="AZ36" s="3">
        <f>IF(AND($K36&gt;0,$C$41/$C$42&gt;1.1),$L36*0.98,$L36)</f>
        <v>0</v>
      </c>
      <c r="BA36" s="3">
        <f t="shared" si="3"/>
        <v>0</v>
      </c>
      <c r="BB36" s="6">
        <f>IF($O$7,($G36+$J36+$M36)*1.05,$G36+$J36+$M36)</f>
        <v>0</v>
      </c>
      <c r="BC36" s="7"/>
      <c r="BD36" s="3">
        <f>SUM($C$9:$C36)</f>
        <v>740</v>
      </c>
      <c r="BE36" s="3">
        <f>BF36*Rates!$C$6+'Mngt Info'!BI36*Rates!$D$6+'Mngt Info'!BL36*Rates!$E$6</f>
        <v>0</v>
      </c>
      <c r="BF36" s="3">
        <f>IF($C36&gt;Rates!$D$4,Rates!$D$4,$C36)</f>
        <v>0</v>
      </c>
      <c r="BG36" s="3">
        <f>$E36*Rates!$C$6</f>
        <v>0</v>
      </c>
      <c r="BH36" s="3">
        <f>IF(AND($E36&gt;0,$C$41/$C$42&gt;1.1),$F36*0.98,$F36)</f>
        <v>0</v>
      </c>
      <c r="BI36" s="3">
        <f>IF($C36&gt;Rates!$E$4,Rates!$E$4-Rates!$D$4,IF(($C36-Rates!$D$4)&gt;0,($C36-Rates!$D$4),0))</f>
        <v>0</v>
      </c>
      <c r="BJ36" s="3">
        <f>$H36*Rates!$D$6</f>
        <v>0</v>
      </c>
      <c r="BK36" s="3">
        <f>IF(AND($H36&gt;0,$C$41/$C$42&gt;1.1),$I36*0.98,$I36)</f>
        <v>0</v>
      </c>
      <c r="BL36" s="3">
        <f>IF($C36&gt;Rates!$E$4,$C36-Rates!$E$4,0)</f>
        <v>0</v>
      </c>
      <c r="BM36" s="3">
        <f>$K36*Rates!$E$6</f>
        <v>0</v>
      </c>
      <c r="BN36" s="3">
        <f>IF(AND($K36&gt;0,$C$41/$C$42&gt;1.1),$L36*0.98,$L36)</f>
        <v>0</v>
      </c>
      <c r="BO36" s="6">
        <f>IF($O$7,($G36+$J36+$M36)*1.05,$G36+$J36+$M36)</f>
        <v>0</v>
      </c>
      <c r="BP36" s="7"/>
      <c r="BQ36" s="3">
        <f>SUM($C$9:$C36)</f>
        <v>740</v>
      </c>
      <c r="BR36" s="3">
        <f>BS36*Rates!$C$6+'Mngt Info'!BV36*Rates!$D$6+'Mngt Info'!BY36*Rates!$E$6</f>
        <v>0</v>
      </c>
      <c r="BS36" s="3">
        <f>IF($C36&gt;Rates!$D$4,Rates!$D$4,$C36)</f>
        <v>0</v>
      </c>
      <c r="BT36" s="3">
        <f>$E36*Rates!$C$6</f>
        <v>0</v>
      </c>
      <c r="BU36" s="3">
        <f>IF(AND($E36&gt;0,$C$41/$C$42&gt;1.1),$F36*0.98,$F36)</f>
        <v>0</v>
      </c>
      <c r="BV36" s="3">
        <f>IF($C36&gt;Rates!$E$4,Rates!$E$4-Rates!$D$4,IF(($C36-Rates!$D$4)&gt;0,($C36-Rates!$D$4),0))</f>
        <v>0</v>
      </c>
      <c r="BW36" s="3">
        <f>$H36*Rates!$D$6</f>
        <v>0</v>
      </c>
      <c r="BX36" s="3">
        <f>IF(AND($H36&gt;0,$C$41/$C$42&gt;1.1),$I36*0.98,$I36)</f>
        <v>0</v>
      </c>
      <c r="BY36" s="3">
        <f>IF($C36&gt;Rates!$E$4,$C36-Rates!$E$4,0)</f>
        <v>0</v>
      </c>
      <c r="BZ36" s="3">
        <f>$K36*Rates!$E$6</f>
        <v>0</v>
      </c>
      <c r="CA36" s="3">
        <f>IF(AND($K36&gt;0,$C$41/$C$42&gt;1.1),$L36*0.98,$L36)</f>
        <v>0</v>
      </c>
      <c r="CB36" s="6">
        <f>IF($O$7,($G36+$J36+$M36)*1.05,$G36+$J36+$M36)</f>
        <v>0</v>
      </c>
      <c r="CC36" s="7"/>
      <c r="CD36" s="3">
        <f>SUM($C$9:$C36)</f>
        <v>740</v>
      </c>
      <c r="CE36" s="3">
        <f>CF36*Rates!$C$6+'Mngt Info'!CI36*Rates!$D$6+'Mngt Info'!CL36*Rates!$E$6</f>
        <v>0</v>
      </c>
      <c r="CF36" s="3">
        <f>IF($C36&gt;Rates!$D$4,Rates!$D$4,$C36)</f>
        <v>0</v>
      </c>
      <c r="CG36" s="3">
        <f>$E36*Rates!$C$6</f>
        <v>0</v>
      </c>
      <c r="CH36" s="3">
        <f>IF(AND($E36&gt;0,$C$41/$C$42&gt;1.1),$F36*0.98,$F36)</f>
        <v>0</v>
      </c>
      <c r="CI36" s="3">
        <f>IF($C36&gt;Rates!$E$4,Rates!$E$4-Rates!$D$4,IF(($C36-Rates!$D$4)&gt;0,($C36-Rates!$D$4),0))</f>
        <v>0</v>
      </c>
      <c r="CJ36" s="3">
        <f>$H36*Rates!$D$6</f>
        <v>0</v>
      </c>
      <c r="CK36" s="3">
        <f>IF(AND($H36&gt;0,$C$41/$C$42&gt;1.1),$I36*0.98,$I36)</f>
        <v>0</v>
      </c>
      <c r="CL36" s="3">
        <f>IF($C36&gt;Rates!$E$4,$C36-Rates!$E$4,0)</f>
        <v>0</v>
      </c>
      <c r="CM36" s="3">
        <f>$K36*Rates!$E$6</f>
        <v>0</v>
      </c>
      <c r="CN36" s="3">
        <f>IF(AND($K36&gt;0,$C$41/$C$42&gt;1.1),$L36*0.98,$L36)</f>
        <v>0</v>
      </c>
      <c r="CO36" s="3">
        <f>IF($O$7,($G36+$J36+$M36)*1.05,$G36+$J36+$M36)</f>
        <v>0</v>
      </c>
      <c r="CP36" s="7"/>
      <c r="CQ36" s="3">
        <f>SUM($C$9:$C36)</f>
        <v>740</v>
      </c>
      <c r="CR36" s="3">
        <f>CS36*Rates!$C$6+'Mngt Info'!CV36*Rates!$D$6+'Mngt Info'!CY36*Rates!$E$6</f>
        <v>0</v>
      </c>
      <c r="CS36" s="3">
        <f>IF($C36&gt;Rates!$D$4,Rates!$D$4,$C36)</f>
        <v>0</v>
      </c>
      <c r="CT36" s="3">
        <f>$E36*Rates!$C$6</f>
        <v>0</v>
      </c>
      <c r="CU36" s="3">
        <f>IF(AND($E36&gt;0,$C$41/$C$42&gt;1.1),$F36*0.98,$F36)</f>
        <v>0</v>
      </c>
      <c r="CV36" s="3">
        <f>IF($C36&gt;Rates!$E$4,Rates!$E$4-Rates!$D$4,IF(($C36-Rates!$D$4)&gt;0,($C36-Rates!$D$4),0))</f>
        <v>0</v>
      </c>
      <c r="CW36" s="3">
        <f>$H36*Rates!$D$6</f>
        <v>0</v>
      </c>
      <c r="CX36" s="3">
        <f>IF(AND($H36&gt;0,$C$41/$C$42&gt;1.1),$I36*0.98,$I36)</f>
        <v>0</v>
      </c>
      <c r="CY36" s="3">
        <f>IF($C36&gt;Rates!$E$4,$C36-Rates!$E$4,0)</f>
        <v>0</v>
      </c>
      <c r="CZ36" s="3">
        <f>$K36*Rates!$E$6</f>
        <v>0</v>
      </c>
      <c r="DA36" s="3">
        <f>IF(AND($K36&gt;0,$C$41/$C$42&gt;1.1),$L36*0.98,$L36)</f>
        <v>0</v>
      </c>
      <c r="DB36" s="6">
        <f>IF($O$7,($G36+$J36+$M36)*1.05,$G36+$J36+$M36)</f>
        <v>0</v>
      </c>
      <c r="DC36" s="7"/>
      <c r="DD36" s="3">
        <f>SUM($C$9:$C36)</f>
        <v>740</v>
      </c>
      <c r="DE36" s="3">
        <f>DF36*Rates!$C$6+'Mngt Info'!DI36*Rates!$D$6+'Mngt Info'!DL36*Rates!$E$6</f>
        <v>0</v>
      </c>
      <c r="DF36" s="3">
        <f>IF($C36&gt;Rates!$D$4,Rates!$D$4,$C36)</f>
        <v>0</v>
      </c>
      <c r="DG36" s="3">
        <f>$E36*Rates!$C$6</f>
        <v>0</v>
      </c>
      <c r="DH36" s="3">
        <f>IF(AND($E36&gt;0,$C$41/$C$42&gt;1.1),$F36*0.98,$F36)</f>
        <v>0</v>
      </c>
      <c r="DI36" s="3">
        <f>IF($C36&gt;Rates!$E$4,Rates!$E$4-Rates!$D$4,IF(($C36-Rates!$D$4)&gt;0,($C36-Rates!$D$4),0))</f>
        <v>0</v>
      </c>
      <c r="DJ36" s="3">
        <f>$H36*Rates!$D$6</f>
        <v>0</v>
      </c>
      <c r="DK36" s="3">
        <f>IF(AND($H36&gt;0,$C$41/$C$42&gt;1.1),$I36*0.98,$I36)</f>
        <v>0</v>
      </c>
      <c r="DL36" s="3">
        <f>IF($C36&gt;Rates!$E$4,$C36-Rates!$E$4,0)</f>
        <v>0</v>
      </c>
      <c r="DM36" s="3">
        <f>$K36*Rates!$E$6</f>
        <v>0</v>
      </c>
      <c r="DN36" s="3">
        <f>IF(AND($K36&gt;0,$C$41/$C$42&gt;1.1),$L36*0.98,$L36)</f>
        <v>0</v>
      </c>
      <c r="DO36" s="6">
        <f>IF($O$7,($G36+$J36+$M36)*1.05,$G36+$J36+$M36)</f>
        <v>0</v>
      </c>
      <c r="DP36" s="7"/>
      <c r="DQ36" s="3">
        <f>SUM($C$9:$C36)</f>
        <v>740</v>
      </c>
      <c r="DR36" s="3">
        <f>DS36*Rates!$C$6+'Mngt Info'!DV36*Rates!$D$6+'Mngt Info'!DY36*Rates!$E$6</f>
        <v>0</v>
      </c>
      <c r="DS36" s="3">
        <f>IF($C36&gt;Rates!$D$4,Rates!$D$4,$C36)</f>
        <v>0</v>
      </c>
      <c r="DT36" s="3">
        <f>$E36*Rates!$C$6</f>
        <v>0</v>
      </c>
      <c r="DU36" s="3">
        <f>IF(AND($E36&gt;0,$C$41/$C$42&gt;1.1),$F36*0.98,$F36)</f>
        <v>0</v>
      </c>
      <c r="DV36" s="3">
        <f>IF($C36&gt;Rates!$E$4,Rates!$E$4-Rates!$D$4,IF(($C36-Rates!$D$4)&gt;0,($C36-Rates!$D$4),0))</f>
        <v>0</v>
      </c>
      <c r="DW36" s="3">
        <f>$H36*Rates!$D$6</f>
        <v>0</v>
      </c>
      <c r="DX36" s="3">
        <f>IF(AND($H36&gt;0,$C$41/$C$42&gt;1.1),$I36*0.98,$I36)</f>
        <v>0</v>
      </c>
      <c r="DY36" s="3">
        <f>IF($C36&gt;Rates!$E$4,$C36-Rates!$E$4,0)</f>
        <v>0</v>
      </c>
      <c r="DZ36" s="3">
        <f>$K36*Rates!$E$6</f>
        <v>0</v>
      </c>
      <c r="EA36" s="3">
        <f>IF(AND($K36&gt;0,$C$41/$C$42&gt;1.1),$L36*0.98,$L36)</f>
        <v>0</v>
      </c>
      <c r="EB36" s="6">
        <f>IF($O$7,($G36+$J36+$M36)*1.05,$G36+$J36+$M36)</f>
        <v>0</v>
      </c>
    </row>
    <row r="37" spans="2:171" x14ac:dyDescent="0.25">
      <c r="B37" s="18">
        <f>IF(B36=" ", " ",IF(MONTH(B36+1)&gt;MONTH(B36), " ", B36+1))</f>
        <v>40906</v>
      </c>
      <c r="C37" s="7"/>
      <c r="D37" s="4">
        <f t="shared" si="5"/>
        <v>740</v>
      </c>
      <c r="E37" s="32">
        <f>IF($C37&gt;Rates!$D$4,Rates!$D$4,$C37)</f>
        <v>0</v>
      </c>
      <c r="F37" s="33">
        <f>$E37*Rates!$C$6</f>
        <v>0</v>
      </c>
      <c r="G37" s="34">
        <f>IF(AND($E37&gt;0,$C$41/$C$42&gt;1.1),$F37*0.98,$F37)</f>
        <v>0</v>
      </c>
      <c r="H37" s="32">
        <f>IF($C37&gt;Rates!$E$4,Rates!$E$4-Rates!$D$4,IF(($C37-Rates!$D$4)&gt;0,($C37-Rates!$D$4),0))</f>
        <v>0</v>
      </c>
      <c r="I37" s="33">
        <f>$H37*Rates!$D$6</f>
        <v>0</v>
      </c>
      <c r="J37" s="34">
        <f>IF(AND($H37&gt;0,$C$41/$C$42&gt;1.1),$I37*0.98,$I37)</f>
        <v>0</v>
      </c>
      <c r="K37" s="32">
        <f>IF($C37&gt;Rates!$E$4,$C37-Rates!$E$4,0)</f>
        <v>0</v>
      </c>
      <c r="L37" s="33">
        <f>$K37*Rates!$E$6</f>
        <v>0</v>
      </c>
      <c r="M37" s="34">
        <f>IF(AND($K37&gt;0,$C$41/$C$42&gt;1.1),$L37*0.98,$L37)</f>
        <v>0</v>
      </c>
      <c r="N37" s="70">
        <f t="shared" si="0"/>
        <v>0</v>
      </c>
      <c r="O37" s="71">
        <f>IF($O$7,($G37+$J37+$M37)*1.05,$G37+$J37+$M37)</f>
        <v>0</v>
      </c>
      <c r="P37" s="7"/>
      <c r="Q37" s="3">
        <f>SUM($C$9:$C37)</f>
        <v>740</v>
      </c>
      <c r="R37" s="3">
        <f>IF($C37&gt;Rates!$D$4,Rates!$D$4,$C37)</f>
        <v>0</v>
      </c>
      <c r="S37" s="3">
        <f>$E37*Rates!$C$6</f>
        <v>0</v>
      </c>
      <c r="T37" s="3">
        <f>IF(AND($E37&gt;0,$C$41/$C$42&gt;1.1),$F37*0.98,$F37)</f>
        <v>0</v>
      </c>
      <c r="U37" s="3">
        <f>IF($C37&gt;Rates!$E$4,Rates!$E$4-Rates!$D$4,IF(($C37-Rates!$D$4)&gt;0,($C37-Rates!$D$4),0))</f>
        <v>0</v>
      </c>
      <c r="V37" s="3">
        <f>$H37*Rates!$D$6</f>
        <v>0</v>
      </c>
      <c r="W37" s="3">
        <f>IF(AND($H37&gt;0,$C$41/$C$42&gt;1.1),$I37*0.98,$I37)</f>
        <v>0</v>
      </c>
      <c r="X37" s="3">
        <f>IF($C37&gt;Rates!$E$4,$C37-Rates!$E$4,0)</f>
        <v>0</v>
      </c>
      <c r="Y37" s="3">
        <f>$K37*Rates!$E$6</f>
        <v>0</v>
      </c>
      <c r="Z37" s="3">
        <f>IF(AND($K37&gt;0,$C$41/$C$42&gt;1.1),$L37*0.98,$L37)</f>
        <v>0</v>
      </c>
      <c r="AA37" s="3">
        <f t="shared" si="1"/>
        <v>0</v>
      </c>
      <c r="AB37" s="6">
        <f>IF($O$7,($G37+$J37+$M37)*1.05,$G37+$J37+$M37)</f>
        <v>0</v>
      </c>
      <c r="AC37" s="7"/>
      <c r="AD37" s="3">
        <f>SUM($C$9:$C37)</f>
        <v>740</v>
      </c>
      <c r="AE37" s="3">
        <f>IF($C37&gt;Rates!$D$4,Rates!$D$4,$C37)</f>
        <v>0</v>
      </c>
      <c r="AF37" s="3">
        <f>$E37*Rates!$C$6</f>
        <v>0</v>
      </c>
      <c r="AG37" s="3">
        <f>IF(AND($E37&gt;0,$C$41/$C$42&gt;1.1),$F37*0.98,$F37)</f>
        <v>0</v>
      </c>
      <c r="AH37" s="3">
        <f>IF($C37&gt;Rates!$E$4,Rates!$E$4-Rates!$D$4,IF(($C37-Rates!$D$4)&gt;0,($C37-Rates!$D$4),0))</f>
        <v>0</v>
      </c>
      <c r="AI37" s="3">
        <f>$H37*Rates!$D$6</f>
        <v>0</v>
      </c>
      <c r="AJ37" s="3">
        <f>IF(AND($H37&gt;0,$C$41/$C$42&gt;1.1),$I37*0.98,$I37)</f>
        <v>0</v>
      </c>
      <c r="AK37" s="3">
        <f>IF($C37&gt;Rates!$E$4,$C37-Rates!$E$4,0)</f>
        <v>0</v>
      </c>
      <c r="AL37" s="3">
        <f>$K37*Rates!$E$6</f>
        <v>0</v>
      </c>
      <c r="AM37" s="3">
        <f>IF(AND($K37&gt;0,$C$41/$C$42&gt;1.1),$L37*0.98,$L37)</f>
        <v>0</v>
      </c>
      <c r="AN37" s="3">
        <f t="shared" si="2"/>
        <v>0</v>
      </c>
      <c r="AO37" s="6">
        <f>IF($O$7,($G37+$J37+$M37)*1.05,$G37+$J37+$M37)</f>
        <v>0</v>
      </c>
      <c r="AP37" s="7"/>
      <c r="AQ37" s="3">
        <f>SUM($C$9:$C37)</f>
        <v>740</v>
      </c>
      <c r="AR37" s="3">
        <f>IF($C37&gt;Rates!$D$4,Rates!$D$4,$C37)</f>
        <v>0</v>
      </c>
      <c r="AS37" s="3">
        <f>$E37*Rates!$C$6</f>
        <v>0</v>
      </c>
      <c r="AT37" s="3">
        <f>IF(AND($E37&gt;0,$C$41/$C$42&gt;1.1),$F37*0.98,$F37)</f>
        <v>0</v>
      </c>
      <c r="AU37" s="3">
        <f>IF($C37&gt;Rates!$E$4,Rates!$E$4-Rates!$D$4,IF(($C37-Rates!$D$4)&gt;0,($C37-Rates!$D$4),0))</f>
        <v>0</v>
      </c>
      <c r="AV37" s="3">
        <f>$H37*Rates!$D$6</f>
        <v>0</v>
      </c>
      <c r="AW37" s="3">
        <f>IF(AND($H37&gt;0,$C$41/$C$42&gt;1.1),$I37*0.98,$I37)</f>
        <v>0</v>
      </c>
      <c r="AX37" s="3">
        <f>IF($C37&gt;Rates!$E$4,$C37-Rates!$E$4,0)</f>
        <v>0</v>
      </c>
      <c r="AY37" s="3">
        <f>$K37*Rates!$E$6</f>
        <v>0</v>
      </c>
      <c r="AZ37" s="3">
        <f>IF(AND($K37&gt;0,$C$41/$C$42&gt;1.1),$L37*0.98,$L37)</f>
        <v>0</v>
      </c>
      <c r="BA37" s="3">
        <f t="shared" si="3"/>
        <v>0</v>
      </c>
      <c r="BB37" s="6">
        <f>IF($O$7,($G37+$J37+$M37)*1.05,$G37+$J37+$M37)</f>
        <v>0</v>
      </c>
      <c r="BC37" s="7"/>
      <c r="BD37" s="3">
        <f>SUM($C$9:$C37)</f>
        <v>740</v>
      </c>
      <c r="BE37" s="3">
        <f>BF37*Rates!$C$6+'Mngt Info'!BI37*Rates!$D$6+'Mngt Info'!BL37*Rates!$E$6</f>
        <v>0</v>
      </c>
      <c r="BF37" s="3">
        <f>IF($C37&gt;Rates!$D$4,Rates!$D$4,$C37)</f>
        <v>0</v>
      </c>
      <c r="BG37" s="3">
        <f>$E37*Rates!$C$6</f>
        <v>0</v>
      </c>
      <c r="BH37" s="3">
        <f>IF(AND($E37&gt;0,$C$41/$C$42&gt;1.1),$F37*0.98,$F37)</f>
        <v>0</v>
      </c>
      <c r="BI37" s="3">
        <f>IF($C37&gt;Rates!$E$4,Rates!$E$4-Rates!$D$4,IF(($C37-Rates!$D$4)&gt;0,($C37-Rates!$D$4),0))</f>
        <v>0</v>
      </c>
      <c r="BJ37" s="3">
        <f>$H37*Rates!$D$6</f>
        <v>0</v>
      </c>
      <c r="BK37" s="3">
        <f>IF(AND($H37&gt;0,$C$41/$C$42&gt;1.1),$I37*0.98,$I37)</f>
        <v>0</v>
      </c>
      <c r="BL37" s="3">
        <f>IF($C37&gt;Rates!$E$4,$C37-Rates!$E$4,0)</f>
        <v>0</v>
      </c>
      <c r="BM37" s="3">
        <f>$K37*Rates!$E$6</f>
        <v>0</v>
      </c>
      <c r="BN37" s="3">
        <f>IF(AND($K37&gt;0,$C$41/$C$42&gt;1.1),$L37*0.98,$L37)</f>
        <v>0</v>
      </c>
      <c r="BO37" s="6">
        <f>IF($O$7,($G37+$J37+$M37)*1.05,$G37+$J37+$M37)</f>
        <v>0</v>
      </c>
      <c r="BP37" s="7"/>
      <c r="BQ37" s="3">
        <f>SUM($C$9:$C37)</f>
        <v>740</v>
      </c>
      <c r="BR37" s="3">
        <f>BS37*Rates!$C$6+'Mngt Info'!BV37*Rates!$D$6+'Mngt Info'!BY37*Rates!$E$6</f>
        <v>0</v>
      </c>
      <c r="BS37" s="3">
        <f>IF($C37&gt;Rates!$D$4,Rates!$D$4,$C37)</f>
        <v>0</v>
      </c>
      <c r="BT37" s="3">
        <f>$E37*Rates!$C$6</f>
        <v>0</v>
      </c>
      <c r="BU37" s="3">
        <f>IF(AND($E37&gt;0,$C$41/$C$42&gt;1.1),$F37*0.98,$F37)</f>
        <v>0</v>
      </c>
      <c r="BV37" s="3">
        <f>IF($C37&gt;Rates!$E$4,Rates!$E$4-Rates!$D$4,IF(($C37-Rates!$D$4)&gt;0,($C37-Rates!$D$4),0))</f>
        <v>0</v>
      </c>
      <c r="BW37" s="3">
        <f>$H37*Rates!$D$6</f>
        <v>0</v>
      </c>
      <c r="BX37" s="3">
        <f>IF(AND($H37&gt;0,$C$41/$C$42&gt;1.1),$I37*0.98,$I37)</f>
        <v>0</v>
      </c>
      <c r="BY37" s="3">
        <f>IF($C37&gt;Rates!$E$4,$C37-Rates!$E$4,0)</f>
        <v>0</v>
      </c>
      <c r="BZ37" s="3">
        <f>$K37*Rates!$E$6</f>
        <v>0</v>
      </c>
      <c r="CA37" s="3">
        <f>IF(AND($K37&gt;0,$C$41/$C$42&gt;1.1),$L37*0.98,$L37)</f>
        <v>0</v>
      </c>
      <c r="CB37" s="6">
        <f>IF($O$7,($G37+$J37+$M37)*1.05,$G37+$J37+$M37)</f>
        <v>0</v>
      </c>
      <c r="CC37" s="7"/>
      <c r="CD37" s="3">
        <f>SUM($C$9:$C37)</f>
        <v>740</v>
      </c>
      <c r="CE37" s="3">
        <f>CF37*Rates!$C$6+'Mngt Info'!CI37*Rates!$D$6+'Mngt Info'!CL37*Rates!$E$6</f>
        <v>0</v>
      </c>
      <c r="CF37" s="3">
        <f>IF($C37&gt;Rates!$D$4,Rates!$D$4,$C37)</f>
        <v>0</v>
      </c>
      <c r="CG37" s="3">
        <f>$E37*Rates!$C$6</f>
        <v>0</v>
      </c>
      <c r="CH37" s="3">
        <f>IF(AND($E37&gt;0,$C$41/$C$42&gt;1.1),$F37*0.98,$F37)</f>
        <v>0</v>
      </c>
      <c r="CI37" s="3">
        <f>IF($C37&gt;Rates!$E$4,Rates!$E$4-Rates!$D$4,IF(($C37-Rates!$D$4)&gt;0,($C37-Rates!$D$4),0))</f>
        <v>0</v>
      </c>
      <c r="CJ37" s="3">
        <f>$H37*Rates!$D$6</f>
        <v>0</v>
      </c>
      <c r="CK37" s="3">
        <f>IF(AND($H37&gt;0,$C$41/$C$42&gt;1.1),$I37*0.98,$I37)</f>
        <v>0</v>
      </c>
      <c r="CL37" s="3">
        <f>IF($C37&gt;Rates!$E$4,$C37-Rates!$E$4,0)</f>
        <v>0</v>
      </c>
      <c r="CM37" s="3">
        <f>$K37*Rates!$E$6</f>
        <v>0</v>
      </c>
      <c r="CN37" s="3">
        <f>IF(AND($K37&gt;0,$C$41/$C$42&gt;1.1),$L37*0.98,$L37)</f>
        <v>0</v>
      </c>
      <c r="CO37" s="3">
        <f>IF($O$7,($G37+$J37+$M37)*1.05,$G37+$J37+$M37)</f>
        <v>0</v>
      </c>
      <c r="CP37" s="7"/>
      <c r="CQ37" s="3">
        <f>SUM($C$9:$C37)</f>
        <v>740</v>
      </c>
      <c r="CR37" s="3">
        <f>CS37*Rates!$C$6+'Mngt Info'!CV37*Rates!$D$6+'Mngt Info'!CY37*Rates!$E$6</f>
        <v>0</v>
      </c>
      <c r="CS37" s="3">
        <f>IF($C37&gt;Rates!$D$4,Rates!$D$4,$C37)</f>
        <v>0</v>
      </c>
      <c r="CT37" s="3">
        <f>$E37*Rates!$C$6</f>
        <v>0</v>
      </c>
      <c r="CU37" s="3">
        <f>IF(AND($E37&gt;0,$C$41/$C$42&gt;1.1),$F37*0.98,$F37)</f>
        <v>0</v>
      </c>
      <c r="CV37" s="3">
        <f>IF($C37&gt;Rates!$E$4,Rates!$E$4-Rates!$D$4,IF(($C37-Rates!$D$4)&gt;0,($C37-Rates!$D$4),0))</f>
        <v>0</v>
      </c>
      <c r="CW37" s="3">
        <f>$H37*Rates!$D$6</f>
        <v>0</v>
      </c>
      <c r="CX37" s="3">
        <f>IF(AND($H37&gt;0,$C$41/$C$42&gt;1.1),$I37*0.98,$I37)</f>
        <v>0</v>
      </c>
      <c r="CY37" s="3">
        <f>IF($C37&gt;Rates!$E$4,$C37-Rates!$E$4,0)</f>
        <v>0</v>
      </c>
      <c r="CZ37" s="3">
        <f>$K37*Rates!$E$6</f>
        <v>0</v>
      </c>
      <c r="DA37" s="3">
        <f>IF(AND($K37&gt;0,$C$41/$C$42&gt;1.1),$L37*0.98,$L37)</f>
        <v>0</v>
      </c>
      <c r="DB37" s="6">
        <f>IF($O$7,($G37+$J37+$M37)*1.05,$G37+$J37+$M37)</f>
        <v>0</v>
      </c>
      <c r="DC37" s="7"/>
      <c r="DD37" s="3">
        <f>SUM($C$9:$C37)</f>
        <v>740</v>
      </c>
      <c r="DE37" s="3">
        <f>DF37*Rates!$C$6+'Mngt Info'!DI37*Rates!$D$6+'Mngt Info'!DL37*Rates!$E$6</f>
        <v>0</v>
      </c>
      <c r="DF37" s="3">
        <f>IF($C37&gt;Rates!$D$4,Rates!$D$4,$C37)</f>
        <v>0</v>
      </c>
      <c r="DG37" s="3">
        <f>$E37*Rates!$C$6</f>
        <v>0</v>
      </c>
      <c r="DH37" s="3">
        <f>IF(AND($E37&gt;0,$C$41/$C$42&gt;1.1),$F37*0.98,$F37)</f>
        <v>0</v>
      </c>
      <c r="DI37" s="3">
        <f>IF($C37&gt;Rates!$E$4,Rates!$E$4-Rates!$D$4,IF(($C37-Rates!$D$4)&gt;0,($C37-Rates!$D$4),0))</f>
        <v>0</v>
      </c>
      <c r="DJ37" s="3">
        <f>$H37*Rates!$D$6</f>
        <v>0</v>
      </c>
      <c r="DK37" s="3">
        <f>IF(AND($H37&gt;0,$C$41/$C$42&gt;1.1),$I37*0.98,$I37)</f>
        <v>0</v>
      </c>
      <c r="DL37" s="3">
        <f>IF($C37&gt;Rates!$E$4,$C37-Rates!$E$4,0)</f>
        <v>0</v>
      </c>
      <c r="DM37" s="3">
        <f>$K37*Rates!$E$6</f>
        <v>0</v>
      </c>
      <c r="DN37" s="3">
        <f>IF(AND($K37&gt;0,$C$41/$C$42&gt;1.1),$L37*0.98,$L37)</f>
        <v>0</v>
      </c>
      <c r="DO37" s="6">
        <f>IF($O$7,($G37+$J37+$M37)*1.05,$G37+$J37+$M37)</f>
        <v>0</v>
      </c>
      <c r="DP37" s="7"/>
      <c r="DQ37" s="3">
        <f>SUM($C$9:$C37)</f>
        <v>740</v>
      </c>
      <c r="DR37" s="3">
        <f>DS37*Rates!$C$6+'Mngt Info'!DV37*Rates!$D$6+'Mngt Info'!DY37*Rates!$E$6</f>
        <v>0</v>
      </c>
      <c r="DS37" s="3">
        <f>IF($C37&gt;Rates!$D$4,Rates!$D$4,$C37)</f>
        <v>0</v>
      </c>
      <c r="DT37" s="3">
        <f>$E37*Rates!$C$6</f>
        <v>0</v>
      </c>
      <c r="DU37" s="3">
        <f>IF(AND($E37&gt;0,$C$41/$C$42&gt;1.1),$F37*0.98,$F37)</f>
        <v>0</v>
      </c>
      <c r="DV37" s="3">
        <f>IF($C37&gt;Rates!$E$4,Rates!$E$4-Rates!$D$4,IF(($C37-Rates!$D$4)&gt;0,($C37-Rates!$D$4),0))</f>
        <v>0</v>
      </c>
      <c r="DW37" s="3">
        <f>$H37*Rates!$D$6</f>
        <v>0</v>
      </c>
      <c r="DX37" s="3">
        <f>IF(AND($H37&gt;0,$C$41/$C$42&gt;1.1),$I37*0.98,$I37)</f>
        <v>0</v>
      </c>
      <c r="DY37" s="3">
        <f>IF($C37&gt;Rates!$E$4,$C37-Rates!$E$4,0)</f>
        <v>0</v>
      </c>
      <c r="DZ37" s="3">
        <f>$K37*Rates!$E$6</f>
        <v>0</v>
      </c>
      <c r="EA37" s="3">
        <f>IF(AND($K37&gt;0,$C$41/$C$42&gt;1.1),$L37*0.98,$L37)</f>
        <v>0</v>
      </c>
      <c r="EB37" s="6">
        <f>IF($O$7,($G37+$J37+$M37)*1.05,$G37+$J37+$M37)</f>
        <v>0</v>
      </c>
    </row>
    <row r="38" spans="2:171" x14ac:dyDescent="0.25">
      <c r="B38" s="18">
        <f>IF(B37=" ", " ",IF(MONTH(B37+1)&gt;MONTH(B37), " ", B37+1))</f>
        <v>40907</v>
      </c>
      <c r="C38" s="7"/>
      <c r="D38" s="4">
        <f t="shared" si="5"/>
        <v>740</v>
      </c>
      <c r="E38" s="32">
        <f>IF($C38&gt;Rates!$D$4,Rates!$D$4,$C38)</f>
        <v>0</v>
      </c>
      <c r="F38" s="33">
        <f>$E38*Rates!$C$6</f>
        <v>0</v>
      </c>
      <c r="G38" s="34">
        <f>IF(AND($E38&gt;0,$C$41/$C$42&gt;1.1),$F38*0.98,$F38)</f>
        <v>0</v>
      </c>
      <c r="H38" s="32">
        <f>IF($C38&gt;Rates!$E$4,Rates!$E$4-Rates!$D$4,IF(($C38-Rates!$D$4)&gt;0,($C38-Rates!$D$4),0))</f>
        <v>0</v>
      </c>
      <c r="I38" s="33">
        <f>$H38*Rates!$D$6</f>
        <v>0</v>
      </c>
      <c r="J38" s="34">
        <f>IF(AND($H38&gt;0,$C$41/$C$42&gt;1.1),$I38*0.98,$I38)</f>
        <v>0</v>
      </c>
      <c r="K38" s="32">
        <f>IF($C38&gt;Rates!$E$4,$C38-Rates!$E$4,0)</f>
        <v>0</v>
      </c>
      <c r="L38" s="33">
        <f>$K38*Rates!$E$6</f>
        <v>0</v>
      </c>
      <c r="M38" s="34">
        <f>IF(AND($K38&gt;0,$C$41/$C$42&gt;1.1),$L38*0.98,$L38)</f>
        <v>0</v>
      </c>
      <c r="N38" s="70">
        <f t="shared" si="0"/>
        <v>0</v>
      </c>
      <c r="O38" s="71">
        <f>IF($O$7,($G38+$J38+$M38)*1.05,$G38+$J38+$M38)</f>
        <v>0</v>
      </c>
      <c r="P38" s="7"/>
      <c r="Q38" s="3">
        <f>SUM($C$9:$C38)</f>
        <v>740</v>
      </c>
      <c r="R38" s="3">
        <f>IF($C38&gt;Rates!$D$4,Rates!$D$4,$C38)</f>
        <v>0</v>
      </c>
      <c r="S38" s="3">
        <f>$E38*Rates!$C$6</f>
        <v>0</v>
      </c>
      <c r="T38" s="3">
        <f>IF(AND($E38&gt;0,$C$41/$C$42&gt;1.1),$F38*0.98,$F38)</f>
        <v>0</v>
      </c>
      <c r="U38" s="3">
        <f>IF($C38&gt;Rates!$E$4,Rates!$E$4-Rates!$D$4,IF(($C38-Rates!$D$4)&gt;0,($C38-Rates!$D$4),0))</f>
        <v>0</v>
      </c>
      <c r="V38" s="3">
        <f>$H38*Rates!$D$6</f>
        <v>0</v>
      </c>
      <c r="W38" s="3">
        <f>IF(AND($H38&gt;0,$C$41/$C$42&gt;1.1),$I38*0.98,$I38)</f>
        <v>0</v>
      </c>
      <c r="X38" s="3">
        <f>IF($C38&gt;Rates!$E$4,$C38-Rates!$E$4,0)</f>
        <v>0</v>
      </c>
      <c r="Y38" s="3">
        <f>$K38*Rates!$E$6</f>
        <v>0</v>
      </c>
      <c r="Z38" s="3">
        <f>IF(AND($K38&gt;0,$C$41/$C$42&gt;1.1),$L38*0.98,$L38)</f>
        <v>0</v>
      </c>
      <c r="AA38" s="3">
        <f t="shared" si="1"/>
        <v>0</v>
      </c>
      <c r="AB38" s="6">
        <f>IF($O$7,($G38+$J38+$M38)*1.05,$G38+$J38+$M38)</f>
        <v>0</v>
      </c>
      <c r="AC38" s="7"/>
      <c r="AD38" s="3">
        <f>SUM($C$9:$C38)</f>
        <v>740</v>
      </c>
      <c r="AE38" s="3">
        <f>IF($C38&gt;Rates!$D$4,Rates!$D$4,$C38)</f>
        <v>0</v>
      </c>
      <c r="AF38" s="3">
        <f>$E38*Rates!$C$6</f>
        <v>0</v>
      </c>
      <c r="AG38" s="3">
        <f>IF(AND($E38&gt;0,$C$41/$C$42&gt;1.1),$F38*0.98,$F38)</f>
        <v>0</v>
      </c>
      <c r="AH38" s="3">
        <f>IF($C38&gt;Rates!$E$4,Rates!$E$4-Rates!$D$4,IF(($C38-Rates!$D$4)&gt;0,($C38-Rates!$D$4),0))</f>
        <v>0</v>
      </c>
      <c r="AI38" s="3">
        <f>$H38*Rates!$D$6</f>
        <v>0</v>
      </c>
      <c r="AJ38" s="3">
        <f>IF(AND($H38&gt;0,$C$41/$C$42&gt;1.1),$I38*0.98,$I38)</f>
        <v>0</v>
      </c>
      <c r="AK38" s="3">
        <f>IF($C38&gt;Rates!$E$4,$C38-Rates!$E$4,0)</f>
        <v>0</v>
      </c>
      <c r="AL38" s="3">
        <f>$K38*Rates!$E$6</f>
        <v>0</v>
      </c>
      <c r="AM38" s="3">
        <f>IF(AND($K38&gt;0,$C$41/$C$42&gt;1.1),$L38*0.98,$L38)</f>
        <v>0</v>
      </c>
      <c r="AN38" s="3">
        <f t="shared" si="2"/>
        <v>0</v>
      </c>
      <c r="AO38" s="6">
        <f>IF($O$7,($G38+$J38+$M38)*1.05,$G38+$J38+$M38)</f>
        <v>0</v>
      </c>
      <c r="AP38" s="7"/>
      <c r="AQ38" s="3">
        <f>SUM($C$9:$C38)</f>
        <v>740</v>
      </c>
      <c r="AR38" s="3">
        <f>IF($C38&gt;Rates!$D$4,Rates!$D$4,$C38)</f>
        <v>0</v>
      </c>
      <c r="AS38" s="3">
        <f>$E38*Rates!$C$6</f>
        <v>0</v>
      </c>
      <c r="AT38" s="3">
        <f>IF(AND($E38&gt;0,$C$41/$C$42&gt;1.1),$F38*0.98,$F38)</f>
        <v>0</v>
      </c>
      <c r="AU38" s="3">
        <f>IF($C38&gt;Rates!$E$4,Rates!$E$4-Rates!$D$4,IF(($C38-Rates!$D$4)&gt;0,($C38-Rates!$D$4),0))</f>
        <v>0</v>
      </c>
      <c r="AV38" s="3">
        <f>$H38*Rates!$D$6</f>
        <v>0</v>
      </c>
      <c r="AW38" s="3">
        <f>IF(AND($H38&gt;0,$C$41/$C$42&gt;1.1),$I38*0.98,$I38)</f>
        <v>0</v>
      </c>
      <c r="AX38" s="3">
        <f>IF($C38&gt;Rates!$E$4,$C38-Rates!$E$4,0)</f>
        <v>0</v>
      </c>
      <c r="AY38" s="3">
        <f>$K38*Rates!$E$6</f>
        <v>0</v>
      </c>
      <c r="AZ38" s="3">
        <f>IF(AND($K38&gt;0,$C$41/$C$42&gt;1.1),$L38*0.98,$L38)</f>
        <v>0</v>
      </c>
      <c r="BA38" s="3">
        <f t="shared" si="3"/>
        <v>0</v>
      </c>
      <c r="BB38" s="6">
        <f>IF($O$7,($G38+$J38+$M38)*1.05,$G38+$J38+$M38)</f>
        <v>0</v>
      </c>
      <c r="BC38" s="7"/>
      <c r="BD38" s="3">
        <f>SUM($C$9:$C38)</f>
        <v>740</v>
      </c>
      <c r="BE38" s="3">
        <f>BF38*Rates!$C$6+'Mngt Info'!BI38*Rates!$D$6+'Mngt Info'!BL38*Rates!$E$6</f>
        <v>0</v>
      </c>
      <c r="BF38" s="3">
        <f>IF($C38&gt;Rates!$D$4,Rates!$D$4,$C38)</f>
        <v>0</v>
      </c>
      <c r="BG38" s="3">
        <f>$E38*Rates!$C$6</f>
        <v>0</v>
      </c>
      <c r="BH38" s="3">
        <f>IF(AND($E38&gt;0,$C$41/$C$42&gt;1.1),$F38*0.98,$F38)</f>
        <v>0</v>
      </c>
      <c r="BI38" s="3">
        <f>IF($C38&gt;Rates!$E$4,Rates!$E$4-Rates!$D$4,IF(($C38-Rates!$D$4)&gt;0,($C38-Rates!$D$4),0))</f>
        <v>0</v>
      </c>
      <c r="BJ38" s="3">
        <f>$H38*Rates!$D$6</f>
        <v>0</v>
      </c>
      <c r="BK38" s="3">
        <f>IF(AND($H38&gt;0,$C$41/$C$42&gt;1.1),$I38*0.98,$I38)</f>
        <v>0</v>
      </c>
      <c r="BL38" s="3">
        <f>IF($C38&gt;Rates!$E$4,$C38-Rates!$E$4,0)</f>
        <v>0</v>
      </c>
      <c r="BM38" s="3">
        <f>$K38*Rates!$E$6</f>
        <v>0</v>
      </c>
      <c r="BN38" s="3">
        <f>IF(AND($K38&gt;0,$C$41/$C$42&gt;1.1),$L38*0.98,$L38)</f>
        <v>0</v>
      </c>
      <c r="BO38" s="6">
        <f>IF($O$7,($G38+$J38+$M38)*1.05,$G38+$J38+$M38)</f>
        <v>0</v>
      </c>
      <c r="BP38" s="7"/>
      <c r="BQ38" s="3">
        <f>SUM($C$9:$C38)</f>
        <v>740</v>
      </c>
      <c r="BR38" s="3">
        <f>BS38*Rates!$C$6+'Mngt Info'!BV38*Rates!$D$6+'Mngt Info'!BY38*Rates!$E$6</f>
        <v>0</v>
      </c>
      <c r="BS38" s="3">
        <f>IF($C38&gt;Rates!$D$4,Rates!$D$4,$C38)</f>
        <v>0</v>
      </c>
      <c r="BT38" s="3">
        <f>$E38*Rates!$C$6</f>
        <v>0</v>
      </c>
      <c r="BU38" s="3">
        <f>IF(AND($E38&gt;0,$C$41/$C$42&gt;1.1),$F38*0.98,$F38)</f>
        <v>0</v>
      </c>
      <c r="BV38" s="3">
        <f>IF($C38&gt;Rates!$E$4,Rates!$E$4-Rates!$D$4,IF(($C38-Rates!$D$4)&gt;0,($C38-Rates!$D$4),0))</f>
        <v>0</v>
      </c>
      <c r="BW38" s="3">
        <f>$H38*Rates!$D$6</f>
        <v>0</v>
      </c>
      <c r="BX38" s="3">
        <f>IF(AND($H38&gt;0,$C$41/$C$42&gt;1.1),$I38*0.98,$I38)</f>
        <v>0</v>
      </c>
      <c r="BY38" s="3">
        <f>IF($C38&gt;Rates!$E$4,$C38-Rates!$E$4,0)</f>
        <v>0</v>
      </c>
      <c r="BZ38" s="3">
        <f>$K38*Rates!$E$6</f>
        <v>0</v>
      </c>
      <c r="CA38" s="3">
        <f>IF(AND($K38&gt;0,$C$41/$C$42&gt;1.1),$L38*0.98,$L38)</f>
        <v>0</v>
      </c>
      <c r="CB38" s="6">
        <f>IF($O$7,($G38+$J38+$M38)*1.05,$G38+$J38+$M38)</f>
        <v>0</v>
      </c>
      <c r="CC38" s="7"/>
      <c r="CD38" s="3">
        <f>SUM($C$9:$C38)</f>
        <v>740</v>
      </c>
      <c r="CE38" s="3">
        <f>CF38*Rates!$C$6+'Mngt Info'!CI38*Rates!$D$6+'Mngt Info'!CL38*Rates!$E$6</f>
        <v>0</v>
      </c>
      <c r="CF38" s="3">
        <f>IF($C38&gt;Rates!$D$4,Rates!$D$4,$C38)</f>
        <v>0</v>
      </c>
      <c r="CG38" s="3">
        <f>$E38*Rates!$C$6</f>
        <v>0</v>
      </c>
      <c r="CH38" s="3">
        <f>IF(AND($E38&gt;0,$C$41/$C$42&gt;1.1),$F38*0.98,$F38)</f>
        <v>0</v>
      </c>
      <c r="CI38" s="3">
        <f>IF($C38&gt;Rates!$E$4,Rates!$E$4-Rates!$D$4,IF(($C38-Rates!$D$4)&gt;0,($C38-Rates!$D$4),0))</f>
        <v>0</v>
      </c>
      <c r="CJ38" s="3">
        <f>$H38*Rates!$D$6</f>
        <v>0</v>
      </c>
      <c r="CK38" s="3">
        <f>IF(AND($H38&gt;0,$C$41/$C$42&gt;1.1),$I38*0.98,$I38)</f>
        <v>0</v>
      </c>
      <c r="CL38" s="3">
        <f>IF($C38&gt;Rates!$E$4,$C38-Rates!$E$4,0)</f>
        <v>0</v>
      </c>
      <c r="CM38" s="3">
        <f>$K38*Rates!$E$6</f>
        <v>0</v>
      </c>
      <c r="CN38" s="3">
        <f>IF(AND($K38&gt;0,$C$41/$C$42&gt;1.1),$L38*0.98,$L38)</f>
        <v>0</v>
      </c>
      <c r="CO38" s="3">
        <f>IF($O$7,($G38+$J38+$M38)*1.05,$G38+$J38+$M38)</f>
        <v>0</v>
      </c>
      <c r="CP38" s="7"/>
      <c r="CQ38" s="3">
        <f>SUM($C$9:$C38)</f>
        <v>740</v>
      </c>
      <c r="CR38" s="3">
        <f>CS38*Rates!$C$6+'Mngt Info'!CV38*Rates!$D$6+'Mngt Info'!CY38*Rates!$E$6</f>
        <v>0</v>
      </c>
      <c r="CS38" s="3">
        <f>IF($C38&gt;Rates!$D$4,Rates!$D$4,$C38)</f>
        <v>0</v>
      </c>
      <c r="CT38" s="3">
        <f>$E38*Rates!$C$6</f>
        <v>0</v>
      </c>
      <c r="CU38" s="3">
        <f>IF(AND($E38&gt;0,$C$41/$C$42&gt;1.1),$F38*0.98,$F38)</f>
        <v>0</v>
      </c>
      <c r="CV38" s="3">
        <f>IF($C38&gt;Rates!$E$4,Rates!$E$4-Rates!$D$4,IF(($C38-Rates!$D$4)&gt;0,($C38-Rates!$D$4),0))</f>
        <v>0</v>
      </c>
      <c r="CW38" s="3">
        <f>$H38*Rates!$D$6</f>
        <v>0</v>
      </c>
      <c r="CX38" s="3">
        <f>IF(AND($H38&gt;0,$C$41/$C$42&gt;1.1),$I38*0.98,$I38)</f>
        <v>0</v>
      </c>
      <c r="CY38" s="3">
        <f>IF($C38&gt;Rates!$E$4,$C38-Rates!$E$4,0)</f>
        <v>0</v>
      </c>
      <c r="CZ38" s="3">
        <f>$K38*Rates!$E$6</f>
        <v>0</v>
      </c>
      <c r="DA38" s="3">
        <f>IF(AND($K38&gt;0,$C$41/$C$42&gt;1.1),$L38*0.98,$L38)</f>
        <v>0</v>
      </c>
      <c r="DB38" s="6">
        <f>IF($O$7,($G38+$J38+$M38)*1.05,$G38+$J38+$M38)</f>
        <v>0</v>
      </c>
      <c r="DC38" s="7"/>
      <c r="DD38" s="3">
        <f>SUM($C$9:$C38)</f>
        <v>740</v>
      </c>
      <c r="DE38" s="3">
        <f>DF38*Rates!$C$6+'Mngt Info'!DI38*Rates!$D$6+'Mngt Info'!DL38*Rates!$E$6</f>
        <v>0</v>
      </c>
      <c r="DF38" s="3">
        <f>IF($C38&gt;Rates!$D$4,Rates!$D$4,$C38)</f>
        <v>0</v>
      </c>
      <c r="DG38" s="3">
        <f>$E38*Rates!$C$6</f>
        <v>0</v>
      </c>
      <c r="DH38" s="3">
        <f>IF(AND($E38&gt;0,$C$41/$C$42&gt;1.1),$F38*0.98,$F38)</f>
        <v>0</v>
      </c>
      <c r="DI38" s="3">
        <f>IF($C38&gt;Rates!$E$4,Rates!$E$4-Rates!$D$4,IF(($C38-Rates!$D$4)&gt;0,($C38-Rates!$D$4),0))</f>
        <v>0</v>
      </c>
      <c r="DJ38" s="3">
        <f>$H38*Rates!$D$6</f>
        <v>0</v>
      </c>
      <c r="DK38" s="3">
        <f>IF(AND($H38&gt;0,$C$41/$C$42&gt;1.1),$I38*0.98,$I38)</f>
        <v>0</v>
      </c>
      <c r="DL38" s="3">
        <f>IF($C38&gt;Rates!$E$4,$C38-Rates!$E$4,0)</f>
        <v>0</v>
      </c>
      <c r="DM38" s="3">
        <f>$K38*Rates!$E$6</f>
        <v>0</v>
      </c>
      <c r="DN38" s="3">
        <f>IF(AND($K38&gt;0,$C$41/$C$42&gt;1.1),$L38*0.98,$L38)</f>
        <v>0</v>
      </c>
      <c r="DO38" s="6">
        <f>IF($O$7,($G38+$J38+$M38)*1.05,$G38+$J38+$M38)</f>
        <v>0</v>
      </c>
      <c r="DP38" s="7"/>
      <c r="DQ38" s="3">
        <f>SUM($C$9:$C38)</f>
        <v>740</v>
      </c>
      <c r="DR38" s="3">
        <f>DS38*Rates!$C$6+'Mngt Info'!DV38*Rates!$D$6+'Mngt Info'!DY38*Rates!$E$6</f>
        <v>0</v>
      </c>
      <c r="DS38" s="3">
        <f>IF($C38&gt;Rates!$D$4,Rates!$D$4,$C38)</f>
        <v>0</v>
      </c>
      <c r="DT38" s="3">
        <f>$E38*Rates!$C$6</f>
        <v>0</v>
      </c>
      <c r="DU38" s="3">
        <f>IF(AND($E38&gt;0,$C$41/$C$42&gt;1.1),$F38*0.98,$F38)</f>
        <v>0</v>
      </c>
      <c r="DV38" s="3">
        <f>IF($C38&gt;Rates!$E$4,Rates!$E$4-Rates!$D$4,IF(($C38-Rates!$D$4)&gt;0,($C38-Rates!$D$4),0))</f>
        <v>0</v>
      </c>
      <c r="DW38" s="3">
        <f>$H38*Rates!$D$6</f>
        <v>0</v>
      </c>
      <c r="DX38" s="3">
        <f>IF(AND($H38&gt;0,$C$41/$C$42&gt;1.1),$I38*0.98,$I38)</f>
        <v>0</v>
      </c>
      <c r="DY38" s="3">
        <f>IF($C38&gt;Rates!$E$4,$C38-Rates!$E$4,0)</f>
        <v>0</v>
      </c>
      <c r="DZ38" s="3">
        <f>$K38*Rates!$E$6</f>
        <v>0</v>
      </c>
      <c r="EA38" s="3">
        <f>IF(AND($K38&gt;0,$C$41/$C$42&gt;1.1),$L38*0.98,$L38)</f>
        <v>0</v>
      </c>
      <c r="EB38" s="6">
        <f>IF($O$7,($G38+$J38+$M38)*1.05,$G38+$J38+$M38)</f>
        <v>0</v>
      </c>
    </row>
    <row r="39" spans="2:171" x14ac:dyDescent="0.25">
      <c r="B39" s="18">
        <f>IF(B38=" ", " ",IF(MONTH(B38+1)&gt;MONTH(B38), " ", B38+1))</f>
        <v>40908</v>
      </c>
      <c r="C39" s="7"/>
      <c r="D39" s="4">
        <f t="shared" si="5"/>
        <v>740</v>
      </c>
      <c r="E39" s="32">
        <f>IF($C39&gt;Rates!$D$4,Rates!$D$4,$C39)</f>
        <v>0</v>
      </c>
      <c r="F39" s="33">
        <f>$E39*Rates!$C$6</f>
        <v>0</v>
      </c>
      <c r="G39" s="34">
        <f>IF(AND($E39&gt;0,$C$41/$C$42&gt;1.1),$F39*0.98,$F39)</f>
        <v>0</v>
      </c>
      <c r="H39" s="32">
        <f>IF($C39&gt;Rates!$E$4,Rates!$E$4-Rates!$D$4,IF(($C39-Rates!$D$4)&gt;0,($C39-Rates!$D$4),0))</f>
        <v>0</v>
      </c>
      <c r="I39" s="33">
        <f>$H39*Rates!$D$6</f>
        <v>0</v>
      </c>
      <c r="J39" s="34">
        <f>IF(AND($H39&gt;0,$C$41/$C$42&gt;1.1),$I39*0.98,$I39)</f>
        <v>0</v>
      </c>
      <c r="K39" s="32">
        <f>IF($C39&gt;Rates!$E$4,$C39-Rates!$E$4,0)</f>
        <v>0</v>
      </c>
      <c r="L39" s="33">
        <f>$K39*Rates!$E$6</f>
        <v>0</v>
      </c>
      <c r="M39" s="34">
        <f>IF(AND($K39&gt;0,$C$41/$C$42&gt;1.1),$L39*0.98,$L39)</f>
        <v>0</v>
      </c>
      <c r="N39" s="70">
        <f t="shared" si="0"/>
        <v>0</v>
      </c>
      <c r="O39" s="71">
        <f>IF($O$7,($G39+$J39+$M39)*1.05,$G39+$J39+$M39)</f>
        <v>0</v>
      </c>
      <c r="P39" s="7"/>
      <c r="Q39" s="3">
        <f>SUM($C$9:$C39)</f>
        <v>740</v>
      </c>
      <c r="R39" s="3">
        <f>IF($C39&gt;Rates!$D$4,Rates!$D$4,$C39)</f>
        <v>0</v>
      </c>
      <c r="S39" s="3">
        <f>$E39*Rates!$C$6</f>
        <v>0</v>
      </c>
      <c r="T39" s="3">
        <f>IF(AND($E39&gt;0,$C$41/$C$42&gt;1.1),$F39*0.98,$F39)</f>
        <v>0</v>
      </c>
      <c r="U39" s="3">
        <f>IF($C39&gt;Rates!$E$4,Rates!$E$4-Rates!$D$4,IF(($C39-Rates!$D$4)&gt;0,($C39-Rates!$D$4),0))</f>
        <v>0</v>
      </c>
      <c r="V39" s="3">
        <f>$H39*Rates!$D$6</f>
        <v>0</v>
      </c>
      <c r="W39" s="3">
        <f>IF(AND($H39&gt;0,$C$41/$C$42&gt;1.1),$I39*0.98,$I39)</f>
        <v>0</v>
      </c>
      <c r="X39" s="3">
        <f>IF($C39&gt;Rates!$E$4,$C39-Rates!$E$4,0)</f>
        <v>0</v>
      </c>
      <c r="Y39" s="3">
        <f>$K39*Rates!$E$6</f>
        <v>0</v>
      </c>
      <c r="Z39" s="3">
        <f>IF(AND($K39&gt;0,$C$41/$C$42&gt;1.1),$L39*0.98,$L39)</f>
        <v>0</v>
      </c>
      <c r="AA39" s="3">
        <f t="shared" si="1"/>
        <v>0</v>
      </c>
      <c r="AB39" s="6">
        <f>IF($O$7,($G39+$J39+$M39)*1.05,$G39+$J39+$M39)</f>
        <v>0</v>
      </c>
      <c r="AC39" s="7"/>
      <c r="AD39" s="3">
        <f>SUM($C$9:$C39)</f>
        <v>740</v>
      </c>
      <c r="AE39" s="3">
        <f>IF($C39&gt;Rates!$D$4,Rates!$D$4,$C39)</f>
        <v>0</v>
      </c>
      <c r="AF39" s="3">
        <f>$E39*Rates!$C$6</f>
        <v>0</v>
      </c>
      <c r="AG39" s="3">
        <f>IF(AND($E39&gt;0,$C$41/$C$42&gt;1.1),$F39*0.98,$F39)</f>
        <v>0</v>
      </c>
      <c r="AH39" s="3">
        <f>IF($C39&gt;Rates!$E$4,Rates!$E$4-Rates!$D$4,IF(($C39-Rates!$D$4)&gt;0,($C39-Rates!$D$4),0))</f>
        <v>0</v>
      </c>
      <c r="AI39" s="3">
        <f>$H39*Rates!$D$6</f>
        <v>0</v>
      </c>
      <c r="AJ39" s="3">
        <f>IF(AND($H39&gt;0,$C$41/$C$42&gt;1.1),$I39*0.98,$I39)</f>
        <v>0</v>
      </c>
      <c r="AK39" s="3">
        <f>IF($C39&gt;Rates!$E$4,$C39-Rates!$E$4,0)</f>
        <v>0</v>
      </c>
      <c r="AL39" s="3">
        <f>$K39*Rates!$E$6</f>
        <v>0</v>
      </c>
      <c r="AM39" s="3">
        <f>IF(AND($K39&gt;0,$C$41/$C$42&gt;1.1),$L39*0.98,$L39)</f>
        <v>0</v>
      </c>
      <c r="AN39" s="3">
        <f t="shared" si="2"/>
        <v>0</v>
      </c>
      <c r="AO39" s="6">
        <f>IF($O$7,($G39+$J39+$M39)*1.05,$G39+$J39+$M39)</f>
        <v>0</v>
      </c>
      <c r="AP39" s="7"/>
      <c r="AQ39" s="3">
        <f>SUM($C$9:$C39)</f>
        <v>740</v>
      </c>
      <c r="AR39" s="3">
        <f>IF($C39&gt;Rates!$D$4,Rates!$D$4,$C39)</f>
        <v>0</v>
      </c>
      <c r="AS39" s="3">
        <f>$E39*Rates!$C$6</f>
        <v>0</v>
      </c>
      <c r="AT39" s="3">
        <f>IF(AND($E39&gt;0,$C$41/$C$42&gt;1.1),$F39*0.98,$F39)</f>
        <v>0</v>
      </c>
      <c r="AU39" s="3">
        <f>IF($C39&gt;Rates!$E$4,Rates!$E$4-Rates!$D$4,IF(($C39-Rates!$D$4)&gt;0,($C39-Rates!$D$4),0))</f>
        <v>0</v>
      </c>
      <c r="AV39" s="3">
        <f>$H39*Rates!$D$6</f>
        <v>0</v>
      </c>
      <c r="AW39" s="3">
        <f>IF(AND($H39&gt;0,$C$41/$C$42&gt;1.1),$I39*0.98,$I39)</f>
        <v>0</v>
      </c>
      <c r="AX39" s="3">
        <f>IF($C39&gt;Rates!$E$4,$C39-Rates!$E$4,0)</f>
        <v>0</v>
      </c>
      <c r="AY39" s="3">
        <f>$K39*Rates!$E$6</f>
        <v>0</v>
      </c>
      <c r="AZ39" s="3">
        <f>IF(AND($K39&gt;0,$C$41/$C$42&gt;1.1),$L39*0.98,$L39)</f>
        <v>0</v>
      </c>
      <c r="BA39" s="3">
        <f t="shared" si="3"/>
        <v>0</v>
      </c>
      <c r="BB39" s="6">
        <f>IF($O$7,($G39+$J39+$M39)*1.05,$G39+$J39+$M39)</f>
        <v>0</v>
      </c>
      <c r="BC39" s="7"/>
      <c r="BD39" s="3">
        <f>SUM($C$9:$C39)</f>
        <v>740</v>
      </c>
      <c r="BE39" s="3">
        <f>BF39*Rates!$C$6+'Mngt Info'!BI39*Rates!$D$6+'Mngt Info'!BL39*Rates!$E$6</f>
        <v>0</v>
      </c>
      <c r="BF39" s="3">
        <f>IF($C39&gt;Rates!$D$4,Rates!$D$4,$C39)</f>
        <v>0</v>
      </c>
      <c r="BG39" s="3">
        <f>$E39*Rates!$C$6</f>
        <v>0</v>
      </c>
      <c r="BH39" s="3">
        <f>IF(AND($E39&gt;0,$C$41/$C$42&gt;1.1),$F39*0.98,$F39)</f>
        <v>0</v>
      </c>
      <c r="BI39" s="3">
        <f>IF($C39&gt;Rates!$E$4,Rates!$E$4-Rates!$D$4,IF(($C39-Rates!$D$4)&gt;0,($C39-Rates!$D$4),0))</f>
        <v>0</v>
      </c>
      <c r="BJ39" s="3">
        <f>$H39*Rates!$D$6</f>
        <v>0</v>
      </c>
      <c r="BK39" s="3">
        <f>IF(AND($H39&gt;0,$C$41/$C$42&gt;1.1),$I39*0.98,$I39)</f>
        <v>0</v>
      </c>
      <c r="BL39" s="3">
        <f>IF($C39&gt;Rates!$E$4,$C39-Rates!$E$4,0)</f>
        <v>0</v>
      </c>
      <c r="BM39" s="3">
        <f>$K39*Rates!$E$6</f>
        <v>0</v>
      </c>
      <c r="BN39" s="3">
        <f>IF(AND($K39&gt;0,$C$41/$C$42&gt;1.1),$L39*0.98,$L39)</f>
        <v>0</v>
      </c>
      <c r="BO39" s="6">
        <f>IF($O$7,($G39+$J39+$M39)*1.05,$G39+$J39+$M39)</f>
        <v>0</v>
      </c>
      <c r="BP39" s="7"/>
      <c r="BQ39" s="3">
        <f>SUM($C$9:$C39)</f>
        <v>740</v>
      </c>
      <c r="BR39" s="3">
        <f>BS39*Rates!$C$6+'Mngt Info'!BV39*Rates!$D$6+'Mngt Info'!BY39*Rates!$E$6</f>
        <v>0</v>
      </c>
      <c r="BS39" s="3">
        <f>IF($C39&gt;Rates!$D$4,Rates!$D$4,$C39)</f>
        <v>0</v>
      </c>
      <c r="BT39" s="3">
        <f>$E39*Rates!$C$6</f>
        <v>0</v>
      </c>
      <c r="BU39" s="3">
        <f>IF(AND($E39&gt;0,$C$41/$C$42&gt;1.1),$F39*0.98,$F39)</f>
        <v>0</v>
      </c>
      <c r="BV39" s="3">
        <f>IF($C39&gt;Rates!$E$4,Rates!$E$4-Rates!$D$4,IF(($C39-Rates!$D$4)&gt;0,($C39-Rates!$D$4),0))</f>
        <v>0</v>
      </c>
      <c r="BW39" s="3">
        <f>$H39*Rates!$D$6</f>
        <v>0</v>
      </c>
      <c r="BX39" s="3">
        <f>IF(AND($H39&gt;0,$C$41/$C$42&gt;1.1),$I39*0.98,$I39)</f>
        <v>0</v>
      </c>
      <c r="BY39" s="3">
        <f>IF($C39&gt;Rates!$E$4,$C39-Rates!$E$4,0)</f>
        <v>0</v>
      </c>
      <c r="BZ39" s="3">
        <f>$K39*Rates!$E$6</f>
        <v>0</v>
      </c>
      <c r="CA39" s="3">
        <f>IF(AND($K39&gt;0,$C$41/$C$42&gt;1.1),$L39*0.98,$L39)</f>
        <v>0</v>
      </c>
      <c r="CB39" s="6">
        <f>IF($O$7,($G39+$J39+$M39)*1.05,$G39+$J39+$M39)</f>
        <v>0</v>
      </c>
      <c r="CC39" s="7"/>
      <c r="CD39" s="3">
        <f>SUM($C$9:$C39)</f>
        <v>740</v>
      </c>
      <c r="CE39" s="3">
        <f>CF39*Rates!$C$6+'Mngt Info'!CI39*Rates!$D$6+'Mngt Info'!CL39*Rates!$E$6</f>
        <v>0</v>
      </c>
      <c r="CF39" s="3">
        <f>IF($C39&gt;Rates!$D$4,Rates!$D$4,$C39)</f>
        <v>0</v>
      </c>
      <c r="CG39" s="3">
        <f>$E39*Rates!$C$6</f>
        <v>0</v>
      </c>
      <c r="CH39" s="3">
        <f>IF(AND($E39&gt;0,$C$41/$C$42&gt;1.1),$F39*0.98,$F39)</f>
        <v>0</v>
      </c>
      <c r="CI39" s="3">
        <f>IF($C39&gt;Rates!$E$4,Rates!$E$4-Rates!$D$4,IF(($C39-Rates!$D$4)&gt;0,($C39-Rates!$D$4),0))</f>
        <v>0</v>
      </c>
      <c r="CJ39" s="3">
        <f>$H39*Rates!$D$6</f>
        <v>0</v>
      </c>
      <c r="CK39" s="3">
        <f>IF(AND($H39&gt;0,$C$41/$C$42&gt;1.1),$I39*0.98,$I39)</f>
        <v>0</v>
      </c>
      <c r="CL39" s="3">
        <f>IF($C39&gt;Rates!$E$4,$C39-Rates!$E$4,0)</f>
        <v>0</v>
      </c>
      <c r="CM39" s="3">
        <f>$K39*Rates!$E$6</f>
        <v>0</v>
      </c>
      <c r="CN39" s="3">
        <f>IF(AND($K39&gt;0,$C$41/$C$42&gt;1.1),$L39*0.98,$L39)</f>
        <v>0</v>
      </c>
      <c r="CO39" s="3">
        <f>IF($O$7,($G39+$J39+$M39)*1.05,$G39+$J39+$M39)</f>
        <v>0</v>
      </c>
      <c r="CP39" s="7"/>
      <c r="CQ39" s="3">
        <f>SUM($C$9:$C39)</f>
        <v>740</v>
      </c>
      <c r="CR39" s="3">
        <f>CS39*Rates!$C$6+'Mngt Info'!CV39*Rates!$D$6+'Mngt Info'!CY39*Rates!$E$6</f>
        <v>0</v>
      </c>
      <c r="CS39" s="3">
        <f>IF($C39&gt;Rates!$D$4,Rates!$D$4,$C39)</f>
        <v>0</v>
      </c>
      <c r="CT39" s="3">
        <f>$E39*Rates!$C$6</f>
        <v>0</v>
      </c>
      <c r="CU39" s="3">
        <f>IF(AND($E39&gt;0,$C$41/$C$42&gt;1.1),$F39*0.98,$F39)</f>
        <v>0</v>
      </c>
      <c r="CV39" s="3">
        <f>IF($C39&gt;Rates!$E$4,Rates!$E$4-Rates!$D$4,IF(($C39-Rates!$D$4)&gt;0,($C39-Rates!$D$4),0))</f>
        <v>0</v>
      </c>
      <c r="CW39" s="3">
        <f>$H39*Rates!$D$6</f>
        <v>0</v>
      </c>
      <c r="CX39" s="3">
        <f>IF(AND($H39&gt;0,$C$41/$C$42&gt;1.1),$I39*0.98,$I39)</f>
        <v>0</v>
      </c>
      <c r="CY39" s="3">
        <f>IF($C39&gt;Rates!$E$4,$C39-Rates!$E$4,0)</f>
        <v>0</v>
      </c>
      <c r="CZ39" s="3">
        <f>$K39*Rates!$E$6</f>
        <v>0</v>
      </c>
      <c r="DA39" s="3">
        <f>IF(AND($K39&gt;0,$C$41/$C$42&gt;1.1),$L39*0.98,$L39)</f>
        <v>0</v>
      </c>
      <c r="DB39" s="6">
        <f>IF($O$7,($G39+$J39+$M39)*1.05,$G39+$J39+$M39)</f>
        <v>0</v>
      </c>
      <c r="DC39" s="7"/>
      <c r="DD39" s="3">
        <f>SUM($C$9:$C39)</f>
        <v>740</v>
      </c>
      <c r="DE39" s="3">
        <f>DF39*Rates!$C$6+'Mngt Info'!DI39*Rates!$D$6+'Mngt Info'!DL39*Rates!$E$6</f>
        <v>0</v>
      </c>
      <c r="DF39" s="3">
        <f>IF($C39&gt;Rates!$D$4,Rates!$D$4,$C39)</f>
        <v>0</v>
      </c>
      <c r="DG39" s="3">
        <f>$E39*Rates!$C$6</f>
        <v>0</v>
      </c>
      <c r="DH39" s="3">
        <f>IF(AND($E39&gt;0,$C$41/$C$42&gt;1.1),$F39*0.98,$F39)</f>
        <v>0</v>
      </c>
      <c r="DI39" s="3">
        <f>IF($C39&gt;Rates!$E$4,Rates!$E$4-Rates!$D$4,IF(($C39-Rates!$D$4)&gt;0,($C39-Rates!$D$4),0))</f>
        <v>0</v>
      </c>
      <c r="DJ39" s="3">
        <f>$H39*Rates!$D$6</f>
        <v>0</v>
      </c>
      <c r="DK39" s="3">
        <f>IF(AND($H39&gt;0,$C$41/$C$42&gt;1.1),$I39*0.98,$I39)</f>
        <v>0</v>
      </c>
      <c r="DL39" s="3">
        <f>IF($C39&gt;Rates!$E$4,$C39-Rates!$E$4,0)</f>
        <v>0</v>
      </c>
      <c r="DM39" s="3">
        <f>$K39*Rates!$E$6</f>
        <v>0</v>
      </c>
      <c r="DN39" s="3">
        <f>IF(AND($K39&gt;0,$C$41/$C$42&gt;1.1),$L39*0.98,$L39)</f>
        <v>0</v>
      </c>
      <c r="DO39" s="6">
        <f>IF($O$7,($G39+$J39+$M39)*1.05,$G39+$J39+$M39)</f>
        <v>0</v>
      </c>
      <c r="DP39" s="7"/>
      <c r="DQ39" s="3">
        <f>SUM($C$9:$C39)</f>
        <v>740</v>
      </c>
      <c r="DR39" s="3">
        <f>DS39*Rates!$C$6+'Mngt Info'!DV39*Rates!$D$6+'Mngt Info'!DY39*Rates!$E$6</f>
        <v>0</v>
      </c>
      <c r="DS39" s="3">
        <f>IF($C39&gt;Rates!$D$4,Rates!$D$4,$C39)</f>
        <v>0</v>
      </c>
      <c r="DT39" s="3">
        <f>$E39*Rates!$C$6</f>
        <v>0</v>
      </c>
      <c r="DU39" s="3">
        <f>IF(AND($E39&gt;0,$C$41/$C$42&gt;1.1),$F39*0.98,$F39)</f>
        <v>0</v>
      </c>
      <c r="DV39" s="3">
        <f>IF($C39&gt;Rates!$E$4,Rates!$E$4-Rates!$D$4,IF(($C39-Rates!$D$4)&gt;0,($C39-Rates!$D$4),0))</f>
        <v>0</v>
      </c>
      <c r="DW39" s="3">
        <f>$H39*Rates!$D$6</f>
        <v>0</v>
      </c>
      <c r="DX39" s="3">
        <f>IF(AND($H39&gt;0,$C$41/$C$42&gt;1.1),$I39*0.98,$I39)</f>
        <v>0</v>
      </c>
      <c r="DY39" s="3">
        <f>IF($C39&gt;Rates!$E$4,$C39-Rates!$E$4,0)</f>
        <v>0</v>
      </c>
      <c r="DZ39" s="3">
        <f>$K39*Rates!$E$6</f>
        <v>0</v>
      </c>
      <c r="EA39" s="3">
        <f>IF(AND($K39&gt;0,$C$41/$C$42&gt;1.1),$L39*0.98,$L39)</f>
        <v>0</v>
      </c>
      <c r="EB39" s="3">
        <f>IF($O$7,($G39+$J39+$M39)*1.05,$G39+$J39+$M39)</f>
        <v>0</v>
      </c>
      <c r="EC39" s="68"/>
      <c r="ED39" s="68"/>
      <c r="EE39" s="68"/>
      <c r="EF39" s="68"/>
      <c r="EG39" s="68"/>
      <c r="EH39" s="68"/>
      <c r="EI39" s="68"/>
      <c r="EJ39" s="68"/>
      <c r="EK39" s="68"/>
      <c r="EL39" s="68"/>
      <c r="EM39" s="68"/>
      <c r="EN39" s="68"/>
      <c r="EO39" s="68"/>
      <c r="EP39" s="68"/>
      <c r="EQ39" s="68"/>
      <c r="ER39" s="68"/>
      <c r="ES39" s="68"/>
      <c r="ET39" s="68"/>
      <c r="EU39" s="68"/>
      <c r="EV39" s="68"/>
      <c r="EW39" s="68"/>
      <c r="EX39" s="68"/>
      <c r="EY39" s="68"/>
      <c r="EZ39" s="68"/>
      <c r="FA39" s="68"/>
      <c r="FB39" s="68"/>
      <c r="FC39" s="68"/>
      <c r="FD39" s="68"/>
      <c r="FE39" s="68"/>
      <c r="FF39" s="68"/>
      <c r="FG39" s="68"/>
      <c r="FH39" s="68"/>
      <c r="FI39" s="68"/>
      <c r="FJ39" s="68"/>
      <c r="FK39" s="68"/>
      <c r="FL39" s="68"/>
      <c r="FM39" s="68"/>
      <c r="FN39" s="68"/>
      <c r="FO39" s="68"/>
    </row>
    <row r="40" spans="2:171" ht="15.75" thickBot="1" x14ac:dyDescent="0.3">
      <c r="B40" s="18"/>
      <c r="C40" s="7"/>
      <c r="D40" s="4"/>
      <c r="E40" s="35"/>
      <c r="F40" s="36"/>
      <c r="G40" s="37"/>
      <c r="H40" s="35"/>
      <c r="I40" s="36"/>
      <c r="J40" s="37"/>
      <c r="K40" s="35"/>
      <c r="L40" s="36"/>
      <c r="M40" s="37"/>
      <c r="N40" s="70"/>
      <c r="O40" s="70"/>
      <c r="P40" s="8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10"/>
      <c r="AC40" s="8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10"/>
      <c r="AP40" s="8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10"/>
      <c r="BC40" s="8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10"/>
      <c r="BP40" s="8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10"/>
      <c r="CC40" s="8"/>
      <c r="CD40" s="9"/>
      <c r="CE40" s="9"/>
      <c r="CF40" s="9"/>
      <c r="CG40" s="9"/>
      <c r="CH40" s="9"/>
      <c r="CI40" s="9"/>
      <c r="CJ40" s="9"/>
      <c r="CK40" s="9"/>
      <c r="CL40" s="9"/>
      <c r="CM40" s="9"/>
      <c r="CN40" s="9"/>
      <c r="CO40" s="9"/>
      <c r="CP40" s="8"/>
      <c r="CQ40" s="9"/>
      <c r="CR40" s="9"/>
      <c r="CS40" s="9"/>
      <c r="CT40" s="9"/>
      <c r="CU40" s="9"/>
      <c r="CV40" s="9"/>
      <c r="CW40" s="9"/>
      <c r="CX40" s="9"/>
      <c r="CY40" s="9"/>
      <c r="CZ40" s="9"/>
      <c r="DA40" s="9"/>
      <c r="DB40" s="10"/>
      <c r="DC40" s="8"/>
      <c r="DD40" s="9"/>
      <c r="DE40" s="9"/>
      <c r="DF40" s="9"/>
      <c r="DG40" s="9"/>
      <c r="DH40" s="9"/>
      <c r="DI40" s="9"/>
      <c r="DJ40" s="9"/>
      <c r="DK40" s="9"/>
      <c r="DL40" s="9"/>
      <c r="DM40" s="9"/>
      <c r="DN40" s="9"/>
      <c r="DO40" s="10"/>
      <c r="DP40" s="8"/>
      <c r="DQ40" s="9"/>
      <c r="DR40" s="9"/>
      <c r="DS40" s="9"/>
      <c r="DT40" s="9"/>
      <c r="DU40" s="9"/>
      <c r="DV40" s="9"/>
      <c r="DW40" s="9"/>
      <c r="DX40" s="9"/>
      <c r="DY40" s="9"/>
      <c r="DZ40" s="9"/>
      <c r="EA40" s="9"/>
      <c r="EB40" s="9"/>
      <c r="EC40" s="68"/>
      <c r="ED40" s="68"/>
      <c r="EE40" s="68"/>
      <c r="EF40" s="68"/>
      <c r="EG40" s="68"/>
      <c r="EH40" s="68"/>
      <c r="EI40" s="68"/>
      <c r="EJ40" s="68"/>
      <c r="EK40" s="68"/>
      <c r="EL40" s="68"/>
      <c r="EM40" s="68"/>
      <c r="EN40" s="68"/>
      <c r="EO40" s="68"/>
      <c r="EP40" s="68"/>
      <c r="EQ40" s="68"/>
      <c r="ER40" s="68"/>
      <c r="ES40" s="68"/>
      <c r="ET40" s="68"/>
      <c r="EU40" s="68"/>
      <c r="EV40" s="68"/>
      <c r="EW40" s="68"/>
      <c r="EX40" s="68"/>
      <c r="EY40" s="68"/>
      <c r="EZ40" s="68"/>
      <c r="FA40" s="68"/>
      <c r="FB40" s="68"/>
      <c r="FC40" s="68"/>
      <c r="FD40" s="68"/>
      <c r="FE40" s="68"/>
      <c r="FF40" s="68"/>
      <c r="FG40" s="68"/>
      <c r="FH40" s="68"/>
      <c r="FI40" s="68"/>
      <c r="FJ40" s="68"/>
      <c r="FK40" s="68"/>
      <c r="FL40" s="68"/>
      <c r="FM40" s="68"/>
      <c r="FN40" s="68"/>
      <c r="FO40" s="68"/>
    </row>
    <row r="41" spans="2:171" ht="15.75" thickBot="1" x14ac:dyDescent="0.3">
      <c r="B41" s="28" t="s">
        <v>45</v>
      </c>
      <c r="C41" s="29">
        <f>SUM(C9:C40)</f>
        <v>740</v>
      </c>
      <c r="D41" s="30"/>
      <c r="E41" s="30"/>
      <c r="F41" s="27"/>
      <c r="G41" s="27"/>
      <c r="H41" s="27"/>
      <c r="I41" s="27"/>
      <c r="J41" s="27"/>
      <c r="K41" s="27"/>
      <c r="L41" s="27"/>
      <c r="M41" s="27"/>
      <c r="N41" s="72"/>
      <c r="O41" s="73"/>
      <c r="P41" s="62"/>
      <c r="Q41" s="62"/>
      <c r="R41" s="62"/>
      <c r="S41" s="62"/>
      <c r="T41" s="62"/>
      <c r="U41" s="62"/>
      <c r="V41" s="62"/>
      <c r="W41" s="62"/>
      <c r="X41" s="62"/>
      <c r="Y41" s="62"/>
      <c r="Z41" s="62"/>
      <c r="AA41" s="62"/>
      <c r="AB41" s="62"/>
      <c r="AC41" s="62"/>
      <c r="AD41" s="62"/>
      <c r="AE41" s="67"/>
      <c r="AF41" s="67"/>
      <c r="AG41" s="67"/>
      <c r="AH41" s="67"/>
      <c r="AI41" s="67"/>
      <c r="AJ41" s="67"/>
      <c r="AK41" s="67"/>
      <c r="AL41" s="67"/>
      <c r="AM41" s="67"/>
      <c r="AN41" s="67"/>
      <c r="AO41" s="67"/>
      <c r="AP41" s="67"/>
      <c r="AQ41" s="67"/>
      <c r="AR41" s="67"/>
      <c r="AS41" s="67"/>
      <c r="AT41" s="67"/>
      <c r="AU41" s="67"/>
      <c r="AV41" s="67"/>
      <c r="AW41" s="67"/>
      <c r="AX41" s="67"/>
      <c r="AY41" s="67"/>
      <c r="AZ41" s="67"/>
      <c r="BA41" s="67"/>
      <c r="BB41" s="67"/>
      <c r="BC41" s="67"/>
      <c r="BD41" s="67"/>
      <c r="BE41" s="67"/>
      <c r="BF41" s="67"/>
      <c r="BG41" s="67"/>
      <c r="BH41" s="67"/>
      <c r="BI41" s="67"/>
      <c r="BJ41" s="67"/>
      <c r="BK41" s="67"/>
      <c r="BL41" s="67"/>
      <c r="BM41" s="67"/>
      <c r="BN41" s="67"/>
      <c r="BO41" s="67"/>
      <c r="BP41" s="67"/>
      <c r="BQ41" s="67"/>
      <c r="BR41" s="67"/>
      <c r="BS41" s="67"/>
      <c r="BT41" s="67"/>
      <c r="BU41" s="67"/>
      <c r="BV41" s="67"/>
      <c r="BW41" s="67"/>
      <c r="BX41" s="67"/>
      <c r="BY41" s="67"/>
      <c r="BZ41" s="67"/>
      <c r="CA41" s="67"/>
      <c r="CB41" s="67"/>
      <c r="CC41" s="67"/>
      <c r="CD41" s="67"/>
      <c r="CE41" s="67"/>
      <c r="CF41" s="67"/>
      <c r="CG41" s="67"/>
      <c r="CH41" s="67"/>
      <c r="CI41" s="67"/>
      <c r="CJ41" s="67"/>
      <c r="CK41" s="67"/>
      <c r="CL41" s="67"/>
      <c r="CM41" s="67"/>
      <c r="CN41" s="67"/>
      <c r="CO41" s="67"/>
      <c r="CP41" s="67"/>
      <c r="CQ41" s="67"/>
      <c r="CR41" s="67"/>
      <c r="CS41" s="67"/>
      <c r="CT41" s="67"/>
      <c r="CU41" s="67"/>
      <c r="CV41" s="67"/>
      <c r="CW41" s="67"/>
      <c r="CX41" s="67"/>
      <c r="CY41" s="67"/>
      <c r="CZ41" s="67"/>
      <c r="DA41" s="67"/>
      <c r="DB41" s="67"/>
      <c r="DC41" s="67"/>
      <c r="DD41" s="67"/>
      <c r="DE41" s="67"/>
      <c r="DF41" s="67"/>
      <c r="DG41" s="67"/>
      <c r="DH41" s="67"/>
      <c r="DI41" s="67"/>
      <c r="DJ41" s="67"/>
      <c r="DK41" s="67"/>
      <c r="DL41" s="67"/>
      <c r="DM41" s="67"/>
      <c r="DN41" s="67"/>
      <c r="DO41" s="67"/>
      <c r="DP41" s="67"/>
      <c r="DQ41" s="67"/>
      <c r="DR41" s="67"/>
      <c r="DS41" s="67"/>
      <c r="DT41" s="67"/>
      <c r="DU41" s="67"/>
      <c r="DV41" s="67"/>
      <c r="DW41" s="67"/>
      <c r="DX41" s="67"/>
      <c r="DY41" s="67"/>
      <c r="DZ41" s="67"/>
      <c r="EA41" s="67"/>
      <c r="EB41" s="62"/>
      <c r="EC41" s="68"/>
      <c r="ED41" s="68"/>
      <c r="EE41" s="68"/>
      <c r="EF41" s="68"/>
      <c r="EG41" s="68"/>
      <c r="EH41" s="68"/>
      <c r="EI41" s="68"/>
      <c r="EJ41" s="68"/>
      <c r="EK41" s="68"/>
      <c r="EL41" s="68"/>
      <c r="EM41" s="68"/>
      <c r="EN41" s="68"/>
      <c r="EO41" s="68"/>
      <c r="EP41" s="68"/>
      <c r="EQ41" s="68"/>
      <c r="ER41" s="68"/>
      <c r="ES41" s="68"/>
      <c r="ET41" s="68"/>
      <c r="EU41" s="68"/>
      <c r="EV41" s="68"/>
      <c r="EW41" s="68"/>
      <c r="EX41" s="68"/>
      <c r="EY41" s="68"/>
      <c r="EZ41" s="68"/>
      <c r="FA41" s="68"/>
      <c r="FB41" s="68"/>
      <c r="FC41" s="68"/>
      <c r="FD41" s="68"/>
      <c r="FE41" s="68"/>
      <c r="FF41" s="68"/>
      <c r="FG41" s="68"/>
      <c r="FH41" s="68"/>
      <c r="FI41" s="68"/>
      <c r="FJ41" s="68"/>
      <c r="FK41" s="68"/>
      <c r="FL41" s="68"/>
      <c r="FM41" s="68"/>
      <c r="FN41" s="68"/>
      <c r="FO41" s="68"/>
    </row>
    <row r="42" spans="2:171" ht="15.75" thickBot="1" x14ac:dyDescent="0.3">
      <c r="B42" s="38" t="s">
        <v>48</v>
      </c>
      <c r="C42" s="39">
        <v>450</v>
      </c>
      <c r="EC42" s="68"/>
      <c r="ED42" s="68"/>
      <c r="EE42" s="68"/>
      <c r="EF42" s="68"/>
      <c r="EG42" s="68"/>
      <c r="EH42" s="68"/>
      <c r="EI42" s="68"/>
      <c r="EJ42" s="68"/>
      <c r="EK42" s="68"/>
      <c r="EL42" s="68"/>
      <c r="EM42" s="68"/>
      <c r="EN42" s="68"/>
      <c r="EO42" s="68"/>
      <c r="EP42" s="68"/>
      <c r="EQ42" s="68"/>
      <c r="ER42" s="68"/>
      <c r="ES42" s="68"/>
      <c r="ET42" s="68"/>
      <c r="EU42" s="68"/>
      <c r="EV42" s="68"/>
      <c r="EW42" s="68"/>
      <c r="EX42" s="68"/>
      <c r="EY42" s="68"/>
      <c r="EZ42" s="68"/>
      <c r="FA42" s="68"/>
      <c r="FB42" s="68"/>
      <c r="FC42" s="68"/>
      <c r="FD42" s="68"/>
      <c r="FE42" s="68"/>
      <c r="FF42" s="68"/>
      <c r="FG42" s="68"/>
      <c r="FH42" s="68"/>
      <c r="FI42" s="68"/>
      <c r="FJ42" s="68"/>
      <c r="FK42" s="68"/>
      <c r="FL42" s="68"/>
      <c r="FM42" s="68"/>
      <c r="FN42" s="68"/>
      <c r="FO42" s="68"/>
    </row>
    <row r="43" spans="2:171" x14ac:dyDescent="0.25">
      <c r="B43" s="1"/>
      <c r="EC43" s="68"/>
      <c r="ED43" s="68"/>
      <c r="EE43" s="68"/>
      <c r="EF43" s="68"/>
      <c r="EG43" s="68"/>
      <c r="EH43" s="68"/>
      <c r="EI43" s="68"/>
      <c r="EJ43" s="68"/>
      <c r="EK43" s="68"/>
      <c r="EL43" s="68"/>
      <c r="EM43" s="68"/>
      <c r="EN43" s="68"/>
      <c r="EO43" s="68"/>
      <c r="EP43" s="68"/>
      <c r="EQ43" s="68"/>
      <c r="ER43" s="68"/>
      <c r="ES43" s="68"/>
      <c r="ET43" s="68"/>
      <c r="EU43" s="68"/>
      <c r="EV43" s="68"/>
      <c r="EW43" s="68"/>
      <c r="EX43" s="68"/>
      <c r="EY43" s="68"/>
      <c r="EZ43" s="68"/>
      <c r="FA43" s="68"/>
      <c r="FB43" s="68"/>
      <c r="FC43" s="68"/>
      <c r="FD43" s="68"/>
      <c r="FE43" s="68"/>
      <c r="FF43" s="68"/>
      <c r="FG43" s="68"/>
      <c r="FH43" s="68"/>
      <c r="FI43" s="68"/>
      <c r="FJ43" s="68"/>
      <c r="FK43" s="68"/>
      <c r="FL43" s="68"/>
      <c r="FM43" s="68"/>
      <c r="FN43" s="68"/>
      <c r="FO43" s="68"/>
    </row>
    <row r="44" spans="2:171" x14ac:dyDescent="0.25">
      <c r="B44" s="1"/>
      <c r="EC44" s="68"/>
      <c r="ED44" s="68"/>
      <c r="EE44" s="68"/>
      <c r="EF44" s="68"/>
      <c r="EG44" s="68"/>
      <c r="EH44" s="68"/>
      <c r="EI44" s="68"/>
      <c r="EJ44" s="68"/>
      <c r="EK44" s="68"/>
      <c r="EL44" s="68"/>
      <c r="EM44" s="68"/>
      <c r="EN44" s="68"/>
      <c r="EO44" s="68"/>
      <c r="EP44" s="68"/>
      <c r="EQ44" s="68"/>
      <c r="ER44" s="68"/>
      <c r="ES44" s="68"/>
      <c r="ET44" s="68"/>
      <c r="EU44" s="68"/>
      <c r="EV44" s="68"/>
      <c r="EW44" s="68"/>
      <c r="EX44" s="68"/>
      <c r="EY44" s="68"/>
      <c r="EZ44" s="68"/>
      <c r="FA44" s="68"/>
      <c r="FB44" s="68"/>
      <c r="FC44" s="68"/>
      <c r="FD44" s="68"/>
      <c r="FE44" s="68"/>
      <c r="FF44" s="68"/>
      <c r="FG44" s="68"/>
      <c r="FH44" s="68"/>
      <c r="FI44" s="68"/>
      <c r="FJ44" s="68"/>
      <c r="FK44" s="68"/>
      <c r="FL44" s="68"/>
      <c r="FM44" s="68"/>
      <c r="FN44" s="68"/>
      <c r="FO44" s="68"/>
    </row>
    <row r="45" spans="2:171" x14ac:dyDescent="0.25">
      <c r="B45" s="1"/>
    </row>
    <row r="46" spans="2:171" x14ac:dyDescent="0.25">
      <c r="B46" s="1"/>
    </row>
    <row r="47" spans="2:171" x14ac:dyDescent="0.25">
      <c r="B47" s="1"/>
    </row>
    <row r="48" spans="2:171" x14ac:dyDescent="0.25">
      <c r="B48" s="1"/>
    </row>
    <row r="49" spans="2:2" x14ac:dyDescent="0.25">
      <c r="B49" s="1"/>
    </row>
    <row r="50" spans="2:2" x14ac:dyDescent="0.25">
      <c r="B50" s="1"/>
    </row>
  </sheetData>
  <autoFilter ref="B8:B40"/>
  <mergeCells count="11">
    <mergeCell ref="CP7:DA7"/>
    <mergeCell ref="DC7:DN7"/>
    <mergeCell ref="DP7:EA7"/>
    <mergeCell ref="AC7:AM7"/>
    <mergeCell ref="AP7:AZ7"/>
    <mergeCell ref="BC7:BN7"/>
    <mergeCell ref="BP7:CA7"/>
    <mergeCell ref="CC7:CN7"/>
    <mergeCell ref="C7:M7"/>
    <mergeCell ref="P7:Z7"/>
    <mergeCell ref="G5:M5"/>
  </mergeCells>
  <phoneticPr fontId="2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14</xdr:col>
                    <xdr:colOff>276225</xdr:colOff>
                    <xdr:row>5</xdr:row>
                    <xdr:rowOff>171450</xdr:rowOff>
                  </from>
                  <to>
                    <xdr:col>14</xdr:col>
                    <xdr:colOff>1428750</xdr:colOff>
                    <xdr:row>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5"/>
  <sheetViews>
    <sheetView workbookViewId="0">
      <selection activeCell="D23" sqref="D23"/>
    </sheetView>
  </sheetViews>
  <sheetFormatPr baseColWidth="10" defaultColWidth="11.42578125" defaultRowHeight="15" x14ac:dyDescent="0.25"/>
  <cols>
    <col min="2" max="2" width="16.42578125" customWidth="1"/>
    <col min="7" max="7" width="12.28515625" bestFit="1" customWidth="1"/>
    <col min="8" max="8" width="17.5703125" bestFit="1" customWidth="1"/>
    <col min="9" max="9" width="21.5703125" bestFit="1" customWidth="1"/>
  </cols>
  <sheetData>
    <row r="2" spans="2:10" ht="15.75" thickBot="1" x14ac:dyDescent="0.3"/>
    <row r="3" spans="2:10" ht="15.75" thickBot="1" x14ac:dyDescent="0.3">
      <c r="B3" s="19"/>
      <c r="C3" s="21" t="s">
        <v>23</v>
      </c>
      <c r="D3" s="21" t="s">
        <v>24</v>
      </c>
      <c r="E3" s="22" t="s">
        <v>25</v>
      </c>
    </row>
    <row r="4" spans="2:10" ht="15.75" thickBot="1" x14ac:dyDescent="0.3">
      <c r="B4" s="19" t="s">
        <v>53</v>
      </c>
      <c r="C4" s="21">
        <v>0</v>
      </c>
      <c r="D4" s="21">
        <v>100</v>
      </c>
      <c r="E4" s="22">
        <v>500</v>
      </c>
    </row>
    <row r="5" spans="2:10" ht="15.75" thickBot="1" x14ac:dyDescent="0.3">
      <c r="B5" s="8"/>
      <c r="C5" s="9"/>
      <c r="D5" s="9"/>
      <c r="E5" s="10"/>
      <c r="F5" s="19" t="s">
        <v>43</v>
      </c>
      <c r="G5" s="22" t="s">
        <v>26</v>
      </c>
      <c r="I5" s="19" t="s">
        <v>49</v>
      </c>
      <c r="J5" s="24">
        <v>0.1</v>
      </c>
    </row>
    <row r="6" spans="2:10" ht="15.75" thickBot="1" x14ac:dyDescent="0.3">
      <c r="B6" s="7" t="s">
        <v>13</v>
      </c>
      <c r="C6" s="3">
        <v>300</v>
      </c>
      <c r="D6" s="3">
        <v>250</v>
      </c>
      <c r="E6" s="6">
        <v>200</v>
      </c>
      <c r="F6" s="7" t="s">
        <v>52</v>
      </c>
      <c r="G6" s="6">
        <f>VLOOKUP($F6,$I$10:$J$11,2,FALSE)</f>
        <v>0</v>
      </c>
      <c r="I6" s="8" t="s">
        <v>50</v>
      </c>
      <c r="J6" s="25">
        <v>0.02</v>
      </c>
    </row>
    <row r="7" spans="2:10" x14ac:dyDescent="0.25">
      <c r="B7" s="7" t="s">
        <v>14</v>
      </c>
      <c r="C7" s="3"/>
      <c r="D7" s="3"/>
      <c r="E7" s="6">
        <v>0</v>
      </c>
      <c r="F7" s="7" t="s">
        <v>44</v>
      </c>
      <c r="G7" s="6">
        <f t="shared" ref="G7:G15" si="0">VLOOKUP($F7,$I$10:$J$11,2,FALSE)</f>
        <v>0.05</v>
      </c>
    </row>
    <row r="8" spans="2:10" x14ac:dyDescent="0.25">
      <c r="B8" s="7" t="s">
        <v>15</v>
      </c>
      <c r="C8" s="3"/>
      <c r="D8" s="3"/>
      <c r="E8" s="6"/>
      <c r="F8" s="7" t="s">
        <v>52</v>
      </c>
      <c r="G8" s="6">
        <f t="shared" si="0"/>
        <v>0</v>
      </c>
    </row>
    <row r="9" spans="2:10" ht="15.75" thickBot="1" x14ac:dyDescent="0.3">
      <c r="B9" s="7" t="s">
        <v>16</v>
      </c>
      <c r="C9" s="3"/>
      <c r="D9" s="3"/>
      <c r="E9" s="6"/>
      <c r="F9" s="7" t="s">
        <v>44</v>
      </c>
      <c r="G9" s="6">
        <f t="shared" si="0"/>
        <v>0.05</v>
      </c>
    </row>
    <row r="10" spans="2:10" x14ac:dyDescent="0.25">
      <c r="B10" s="7" t="s">
        <v>17</v>
      </c>
      <c r="C10" s="3"/>
      <c r="D10" s="3"/>
      <c r="E10" s="6"/>
      <c r="F10" s="7" t="s">
        <v>44</v>
      </c>
      <c r="G10" s="6">
        <f t="shared" si="0"/>
        <v>0.05</v>
      </c>
      <c r="I10" s="19" t="s">
        <v>52</v>
      </c>
      <c r="J10" s="24">
        <v>0</v>
      </c>
    </row>
    <row r="11" spans="2:10" ht="15.75" thickBot="1" x14ac:dyDescent="0.3">
      <c r="B11" s="7" t="s">
        <v>18</v>
      </c>
      <c r="C11" s="3"/>
      <c r="D11" s="3"/>
      <c r="E11" s="6"/>
      <c r="F11" s="7" t="s">
        <v>44</v>
      </c>
      <c r="G11" s="6">
        <f t="shared" si="0"/>
        <v>0.05</v>
      </c>
      <c r="I11" s="8" t="s">
        <v>44</v>
      </c>
      <c r="J11" s="26">
        <v>0.05</v>
      </c>
    </row>
    <row r="12" spans="2:10" x14ac:dyDescent="0.25">
      <c r="B12" s="7" t="s">
        <v>19</v>
      </c>
      <c r="C12" s="3"/>
      <c r="D12" s="3"/>
      <c r="E12" s="6"/>
      <c r="F12" s="7" t="s">
        <v>52</v>
      </c>
      <c r="G12" s="6">
        <f t="shared" si="0"/>
        <v>0</v>
      </c>
    </row>
    <row r="13" spans="2:10" x14ac:dyDescent="0.25">
      <c r="B13" s="7" t="s">
        <v>20</v>
      </c>
      <c r="C13" s="3"/>
      <c r="D13" s="3"/>
      <c r="E13" s="6"/>
      <c r="F13" s="7" t="s">
        <v>52</v>
      </c>
      <c r="G13" s="6">
        <f t="shared" si="0"/>
        <v>0</v>
      </c>
    </row>
    <row r="14" spans="2:10" x14ac:dyDescent="0.25">
      <c r="B14" s="7" t="s">
        <v>21</v>
      </c>
      <c r="C14" s="3"/>
      <c r="D14" s="3"/>
      <c r="E14" s="6"/>
      <c r="F14" s="7" t="s">
        <v>44</v>
      </c>
      <c r="G14" s="6">
        <f t="shared" si="0"/>
        <v>0.05</v>
      </c>
    </row>
    <row r="15" spans="2:10" ht="15.75" thickBot="1" x14ac:dyDescent="0.3">
      <c r="B15" s="8" t="s">
        <v>22</v>
      </c>
      <c r="C15" s="9"/>
      <c r="D15" s="9"/>
      <c r="E15" s="10"/>
      <c r="F15" s="8" t="s">
        <v>44</v>
      </c>
      <c r="G15" s="10">
        <f t="shared" si="0"/>
        <v>0.05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15"/>
  <sheetViews>
    <sheetView workbookViewId="0">
      <selection activeCell="E9" sqref="E9"/>
    </sheetView>
  </sheetViews>
  <sheetFormatPr baseColWidth="10" defaultColWidth="11.42578125" defaultRowHeight="15" x14ac:dyDescent="0.25"/>
  <cols>
    <col min="2" max="2" width="14.5703125" bestFit="1" customWidth="1"/>
    <col min="3" max="3" width="12.5703125" bestFit="1" customWidth="1"/>
  </cols>
  <sheetData>
    <row r="3" spans="2:3" x14ac:dyDescent="0.25">
      <c r="B3" t="s">
        <v>27</v>
      </c>
      <c r="C3" t="s">
        <v>28</v>
      </c>
    </row>
    <row r="4" spans="2:3" x14ac:dyDescent="0.25">
      <c r="B4">
        <v>1</v>
      </c>
      <c r="C4" t="s">
        <v>29</v>
      </c>
    </row>
    <row r="5" spans="2:3" x14ac:dyDescent="0.25">
      <c r="B5">
        <v>2</v>
      </c>
      <c r="C5" t="s">
        <v>30</v>
      </c>
    </row>
    <row r="6" spans="2:3" x14ac:dyDescent="0.25">
      <c r="B6">
        <v>3</v>
      </c>
      <c r="C6" t="s">
        <v>31</v>
      </c>
    </row>
    <row r="7" spans="2:3" x14ac:dyDescent="0.25">
      <c r="B7">
        <v>4</v>
      </c>
      <c r="C7" t="s">
        <v>32</v>
      </c>
    </row>
    <row r="8" spans="2:3" x14ac:dyDescent="0.25">
      <c r="B8">
        <v>5</v>
      </c>
      <c r="C8" t="s">
        <v>33</v>
      </c>
    </row>
    <row r="9" spans="2:3" x14ac:dyDescent="0.25">
      <c r="B9">
        <v>6</v>
      </c>
      <c r="C9" t="s">
        <v>34</v>
      </c>
    </row>
    <row r="10" spans="2:3" x14ac:dyDescent="0.25">
      <c r="B10">
        <v>7</v>
      </c>
      <c r="C10" t="s">
        <v>35</v>
      </c>
    </row>
    <row r="11" spans="2:3" x14ac:dyDescent="0.25">
      <c r="B11">
        <v>8</v>
      </c>
      <c r="C11" t="s">
        <v>36</v>
      </c>
    </row>
    <row r="12" spans="2:3" x14ac:dyDescent="0.25">
      <c r="B12">
        <v>9</v>
      </c>
      <c r="C12" t="s">
        <v>37</v>
      </c>
    </row>
    <row r="13" spans="2:3" x14ac:dyDescent="0.25">
      <c r="B13">
        <v>10</v>
      </c>
      <c r="C13" t="s">
        <v>38</v>
      </c>
    </row>
    <row r="14" spans="2:3" x14ac:dyDescent="0.25">
      <c r="B14">
        <v>11</v>
      </c>
      <c r="C14" t="s">
        <v>39</v>
      </c>
    </row>
    <row r="15" spans="2:3" x14ac:dyDescent="0.25">
      <c r="B15">
        <v>12</v>
      </c>
      <c r="C15" t="s">
        <v>40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E8"/>
  <sheetViews>
    <sheetView workbookViewId="0">
      <selection activeCell="E17" sqref="E17"/>
    </sheetView>
  </sheetViews>
  <sheetFormatPr baseColWidth="10" defaultColWidth="11.42578125" defaultRowHeight="15" x14ac:dyDescent="0.25"/>
  <cols>
    <col min="4" max="4" width="14" bestFit="1" customWidth="1"/>
  </cols>
  <sheetData>
    <row r="3" spans="4:5" x14ac:dyDescent="0.25">
      <c r="D3" s="43" t="s">
        <v>51</v>
      </c>
      <c r="E3" s="43"/>
    </row>
    <row r="5" spans="4:5" x14ac:dyDescent="0.25">
      <c r="D5">
        <v>0</v>
      </c>
      <c r="E5">
        <v>0</v>
      </c>
    </row>
    <row r="6" spans="4:5" x14ac:dyDescent="0.25">
      <c r="D6">
        <v>1000</v>
      </c>
      <c r="E6" s="23">
        <v>2E-3</v>
      </c>
    </row>
    <row r="7" spans="4:5" x14ac:dyDescent="0.25">
      <c r="D7">
        <v>2000</v>
      </c>
      <c r="E7" s="23">
        <v>5.0000000000000001E-3</v>
      </c>
    </row>
    <row r="8" spans="4:5" x14ac:dyDescent="0.25">
      <c r="D8">
        <v>3000</v>
      </c>
      <c r="E8" s="23">
        <v>8.0000000000000002E-3</v>
      </c>
    </row>
  </sheetData>
  <mergeCells count="1">
    <mergeCell ref="D3:E3"/>
  </mergeCells>
  <phoneticPr fontId="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Mngt Info</vt:lpstr>
      <vt:lpstr>Rates</vt:lpstr>
      <vt:lpstr>Data</vt:lpstr>
      <vt:lpstr>Bonus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SIDOKPOHOU Anaelle</dc:creator>
  <cp:lastModifiedBy>SIDOKPOHOU Anaelle</cp:lastModifiedBy>
  <dcterms:created xsi:type="dcterms:W3CDTF">2011-10-26T13:18:47Z</dcterms:created>
  <dcterms:modified xsi:type="dcterms:W3CDTF">2011-11-03T15:38:51Z</dcterms:modified>
</cp:coreProperties>
</file>