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-15" windowWidth="15330" windowHeight="8055"/>
  </bookViews>
  <sheets>
    <sheet name="Feuil1" sheetId="1" r:id="rId1"/>
    <sheet name="Rates" sheetId="3" r:id="rId2"/>
    <sheet name="Data" sheetId="4" r:id="rId3"/>
    <sheet name="Bonus" sheetId="5" r:id="rId4"/>
  </sheets>
  <definedNames>
    <definedName name="_xlnm._FilterDatabase" localSheetId="0" hidden="1">Feuil1!$B$8:$B$39</definedName>
  </definedNames>
  <calcPr calcId="145621"/>
</workbook>
</file>

<file path=xl/calcChain.xml><?xml version="1.0" encoding="utf-8"?>
<calcChain xmlns="http://schemas.openxmlformats.org/spreadsheetml/2006/main">
  <c r="G9" i="1" l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9" i="1"/>
  <c r="F9" i="1" l="1"/>
  <c r="H18" i="1"/>
  <c r="H31" i="1"/>
  <c r="H34" i="1"/>
  <c r="H35" i="1"/>
  <c r="H38" i="1"/>
  <c r="L42" i="1"/>
  <c r="C42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L5" i="1"/>
  <c r="H33" i="1" l="1"/>
  <c r="H17" i="1"/>
  <c r="H32" i="1"/>
  <c r="H37" i="1"/>
  <c r="H36" i="1"/>
  <c r="F16" i="1"/>
  <c r="F11" i="1"/>
  <c r="H9" i="1"/>
  <c r="J9" i="1" s="1"/>
  <c r="F10" i="1"/>
  <c r="E9" i="1" l="1"/>
  <c r="F14" i="1"/>
  <c r="H16" i="1"/>
  <c r="F15" i="1"/>
  <c r="H19" i="1"/>
  <c r="H10" i="1"/>
  <c r="F12" i="1"/>
  <c r="F13" i="1" s="1"/>
  <c r="F17" i="1" l="1"/>
  <c r="H20" i="1"/>
  <c r="F18" i="1" l="1"/>
  <c r="H21" i="1"/>
  <c r="F19" i="1" l="1"/>
  <c r="F20" i="1" s="1"/>
  <c r="H22" i="1"/>
  <c r="F21" i="1" l="1"/>
  <c r="H23" i="1"/>
  <c r="F22" i="1" l="1"/>
  <c r="H24" i="1"/>
  <c r="F23" i="1" l="1"/>
  <c r="F24" i="1" s="1"/>
  <c r="H25" i="1"/>
  <c r="F25" i="1" l="1"/>
  <c r="H26" i="1"/>
  <c r="F26" i="1"/>
  <c r="H27" i="1" l="1"/>
  <c r="F27" i="1"/>
  <c r="F28" i="1" l="1"/>
  <c r="H28" i="1"/>
  <c r="F29" i="1" l="1"/>
  <c r="H29" i="1"/>
  <c r="H30" i="1" l="1"/>
  <c r="F30" i="1"/>
  <c r="F31" i="1" s="1"/>
  <c r="F32" i="1" s="1"/>
  <c r="F33" i="1" s="1"/>
  <c r="F34" i="1" s="1"/>
  <c r="F35" i="1" s="1"/>
  <c r="F36" i="1" s="1"/>
  <c r="F37" i="1" s="1"/>
  <c r="F38" i="1" s="1"/>
  <c r="J10" i="1"/>
  <c r="H11" i="1" l="1"/>
  <c r="E10" i="1"/>
  <c r="J11" i="1" l="1"/>
  <c r="E11" i="1" s="1"/>
  <c r="H12" i="1"/>
  <c r="J12" i="1" l="1"/>
  <c r="J13" i="1" s="1"/>
  <c r="E12" i="1" l="1"/>
  <c r="H13" i="1"/>
  <c r="H14" i="1" l="1"/>
  <c r="J14" i="1" s="1"/>
  <c r="E13" i="1"/>
  <c r="E14" i="1" l="1"/>
  <c r="H15" i="1"/>
  <c r="J15" i="1" l="1"/>
  <c r="J16" i="1" s="1"/>
  <c r="E16" i="1" l="1"/>
  <c r="J17" i="1"/>
  <c r="E15" i="1"/>
  <c r="E17" i="1" l="1"/>
  <c r="J18" i="1"/>
  <c r="E18" i="1" l="1"/>
  <c r="J19" i="1"/>
  <c r="E19" i="1" l="1"/>
  <c r="J20" i="1"/>
  <c r="E20" i="1" l="1"/>
  <c r="J21" i="1"/>
  <c r="E21" i="1" l="1"/>
  <c r="J22" i="1"/>
  <c r="E22" i="1" l="1"/>
  <c r="J23" i="1"/>
  <c r="E23" i="1" l="1"/>
  <c r="J24" i="1"/>
  <c r="E24" i="1" l="1"/>
  <c r="J25" i="1"/>
  <c r="E25" i="1" l="1"/>
  <c r="J26" i="1"/>
  <c r="E26" i="1" l="1"/>
  <c r="J27" i="1"/>
  <c r="E27" i="1" l="1"/>
  <c r="J28" i="1"/>
  <c r="E28" i="1" l="1"/>
  <c r="J29" i="1"/>
  <c r="E29" i="1" l="1"/>
  <c r="J30" i="1"/>
  <c r="E30" i="1" l="1"/>
  <c r="J31" i="1"/>
  <c r="E31" i="1" l="1"/>
  <c r="J32" i="1"/>
  <c r="E32" i="1" l="1"/>
  <c r="J33" i="1"/>
  <c r="E33" i="1" l="1"/>
  <c r="J34" i="1"/>
  <c r="E34" i="1" l="1"/>
  <c r="J35" i="1"/>
  <c r="E35" i="1" l="1"/>
  <c r="J36" i="1"/>
  <c r="E36" i="1" l="1"/>
  <c r="J37" i="1"/>
  <c r="E37" i="1" l="1"/>
  <c r="J38" i="1"/>
  <c r="E38" i="1" s="1"/>
</calcChain>
</file>

<file path=xl/sharedStrings.xml><?xml version="1.0" encoding="utf-8"?>
<sst xmlns="http://schemas.openxmlformats.org/spreadsheetml/2006/main" count="80" uniqueCount="62">
  <si>
    <t>Date</t>
  </si>
  <si>
    <t>Month</t>
  </si>
  <si>
    <t>Year</t>
  </si>
  <si>
    <t>Purchaser 1</t>
  </si>
  <si>
    <t>Purchaser 2</t>
  </si>
  <si>
    <t>Purchaser 3</t>
  </si>
  <si>
    <t>Purchaser 4</t>
  </si>
  <si>
    <t>Purchaser 5</t>
  </si>
  <si>
    <t>Purchaser 6</t>
  </si>
  <si>
    <t>Purchaser 7</t>
  </si>
  <si>
    <t>Purchaser 8</t>
  </si>
  <si>
    <t>Purchaser 9</t>
  </si>
  <si>
    <t>Purchaser 10</t>
  </si>
  <si>
    <t>Purchase 1</t>
  </si>
  <si>
    <t>Purchase 2</t>
  </si>
  <si>
    <t>Purchase 3</t>
  </si>
  <si>
    <t>Purchase 4</t>
  </si>
  <si>
    <t>Purchase 5</t>
  </si>
  <si>
    <t>Purchase 6</t>
  </si>
  <si>
    <t>Purchase 7</t>
  </si>
  <si>
    <t>Purchase 8</t>
  </si>
  <si>
    <t>Purchase 9</t>
  </si>
  <si>
    <t>Purchase 10</t>
  </si>
  <si>
    <t>Rate 1</t>
  </si>
  <si>
    <t>Rate 2</t>
  </si>
  <si>
    <t>Rate 3</t>
  </si>
  <si>
    <t>Foreign Taxe</t>
  </si>
  <si>
    <t>Numbers of rooms</t>
  </si>
  <si>
    <t>Rate</t>
  </si>
  <si>
    <t>Rooms</t>
  </si>
  <si>
    <t>Month Number</t>
  </si>
  <si>
    <t>Month Name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</si>
  <si>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</si>
  <si>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</si>
  <si>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</si>
  <si>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</si>
  <si>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</si>
  <si>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</si>
  <si>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</si>
  <si>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</si>
  <si>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</si>
  <si>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 xml:space="preserve">October </t>
  </si>
  <si>
    <t>November</t>
  </si>
  <si>
    <t>December</t>
  </si>
  <si>
    <t>Number of rooms</t>
  </si>
  <si>
    <t>FIGER CES 2 COLONNES</t>
  </si>
  <si>
    <t>rate 3</t>
  </si>
  <si>
    <t>Nationality</t>
  </si>
  <si>
    <t>Local</t>
  </si>
  <si>
    <t>Foreigner</t>
  </si>
  <si>
    <t>Total</t>
  </si>
  <si>
    <t xml:space="preserve">Cumul  DTD </t>
  </si>
  <si>
    <t>Revenue</t>
  </si>
  <si>
    <t>x</t>
  </si>
  <si>
    <t>y</t>
  </si>
  <si>
    <t>z</t>
  </si>
  <si>
    <t>Discount 1</t>
  </si>
  <si>
    <t>Discout 2</t>
  </si>
  <si>
    <t>Discount 3</t>
  </si>
  <si>
    <t>Total Rooms Previsous Month</t>
  </si>
  <si>
    <t>Condition of discount</t>
  </si>
  <si>
    <t>Percentage of discount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</si>
</sst>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990600</xdr:colOff>
      <xdr:row>13</xdr:row>
      <xdr:rowOff>114300</xdr:rowOff>
    </xdr:from>
    <xdr:ext cx="76200" cy="228600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010025" y="26098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</xdr:col>
      <xdr:colOff>1219200</xdr:colOff>
      <xdr:row>5</xdr:row>
      <xdr:rowOff>133350</xdr:rowOff>
    </xdr:from>
    <xdr:ext cx="76200" cy="22860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981200" y="11049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X51"/>
  <sheetViews>
    <sheetView showGridLines="0" tabSelected="1" workbookViewId="0">
      <selection activeCell="C43" sqref="C43"/>
    </sheetView>
  </sheetViews>
  <sheetFormatPr baseColWidth="10" defaultRowHeight="15" x14ac:dyDescent="0.25"/>
  <cols>
    <col min="2" max="2" width="33.85546875" customWidth="1"/>
    <col min="3" max="3" width="16.7109375" bestFit="1" customWidth="1"/>
    <col min="4" max="5" width="16.7109375" customWidth="1"/>
    <col min="23" max="23" width="11.140625" bestFit="1" customWidth="1"/>
    <col min="24" max="24" width="12.140625" bestFit="1" customWidth="1"/>
  </cols>
  <sheetData>
    <row r="2" spans="1:24" x14ac:dyDescent="0.25">
      <c r="B2" t="s">
        <v>45</v>
      </c>
    </row>
    <row r="3" spans="1:24" x14ac:dyDescent="0.25">
      <c r="A3" s="1" t="s">
        <v>0</v>
      </c>
      <c r="B3" s="1">
        <v>1</v>
      </c>
    </row>
    <row r="4" spans="1:24" ht="15.75" thickBot="1" x14ac:dyDescent="0.3">
      <c r="A4" s="1" t="s">
        <v>1</v>
      </c>
      <c r="B4" s="1">
        <v>10</v>
      </c>
    </row>
    <row r="5" spans="1:24" ht="15.75" thickBot="1" x14ac:dyDescent="0.3">
      <c r="A5" s="1" t="s">
        <v>2</v>
      </c>
      <c r="B5" s="1">
        <v>2011</v>
      </c>
      <c r="L5" s="11" t="str">
        <f>LOOKUP(Feuil1!B4,Data!B4:C15)</f>
        <v xml:space="preserve">October </v>
      </c>
      <c r="M5" s="12"/>
      <c r="N5" s="12"/>
      <c r="O5" s="12"/>
      <c r="P5" s="13"/>
    </row>
    <row r="7" spans="1:24" x14ac:dyDescent="0.25">
      <c r="C7" s="10" t="s">
        <v>3</v>
      </c>
      <c r="D7" s="10"/>
      <c r="E7" s="10"/>
      <c r="F7" s="10"/>
      <c r="G7" s="10"/>
      <c r="H7" s="10"/>
      <c r="I7" s="10"/>
      <c r="J7" s="10"/>
      <c r="K7" s="9"/>
      <c r="L7" s="10" t="s">
        <v>4</v>
      </c>
      <c r="M7" s="10"/>
      <c r="N7" s="10" t="s">
        <v>5</v>
      </c>
      <c r="O7" s="10"/>
      <c r="P7" s="10" t="s">
        <v>6</v>
      </c>
      <c r="Q7" s="10"/>
      <c r="R7" s="10" t="s">
        <v>7</v>
      </c>
      <c r="S7" s="10"/>
      <c r="T7" t="s">
        <v>8</v>
      </c>
      <c r="U7" t="s">
        <v>9</v>
      </c>
      <c r="V7" t="s">
        <v>10</v>
      </c>
      <c r="W7" t="s">
        <v>11</v>
      </c>
      <c r="X7" t="s">
        <v>12</v>
      </c>
    </row>
    <row r="8" spans="1:24" x14ac:dyDescent="0.25">
      <c r="B8" s="3" t="s">
        <v>0</v>
      </c>
      <c r="C8" s="3" t="s">
        <v>44</v>
      </c>
      <c r="D8" s="3" t="s">
        <v>51</v>
      </c>
      <c r="E8" s="3" t="s">
        <v>52</v>
      </c>
      <c r="F8" s="3" t="s">
        <v>23</v>
      </c>
      <c r="G8" s="9" t="s">
        <v>56</v>
      </c>
      <c r="H8" s="3" t="s">
        <v>24</v>
      </c>
      <c r="I8" s="9" t="s">
        <v>57</v>
      </c>
      <c r="J8" s="3" t="s">
        <v>46</v>
      </c>
      <c r="K8" s="9" t="s">
        <v>58</v>
      </c>
      <c r="L8" t="s">
        <v>29</v>
      </c>
      <c r="M8" t="s">
        <v>28</v>
      </c>
      <c r="N8" t="s">
        <v>29</v>
      </c>
      <c r="O8" t="s">
        <v>28</v>
      </c>
      <c r="P8" t="s">
        <v>29</v>
      </c>
      <c r="Q8" t="s">
        <v>28</v>
      </c>
      <c r="R8" t="s">
        <v>29</v>
      </c>
      <c r="S8" t="s">
        <v>28</v>
      </c>
    </row>
    <row r="9" spans="1:24" x14ac:dyDescent="0.25">
      <c r="A9" s="5"/>
      <c r="B9" s="4">
        <f>DATE(B5,B4,B3)</f>
        <v>40817</v>
      </c>
      <c r="C9">
        <v>120</v>
      </c>
      <c r="D9">
        <f>SUM($C$9:$C9)</f>
        <v>120</v>
      </c>
      <c r="E9">
        <f>F9*Rates!$C$5+Feuil1!H9*Rates!$D$5+Feuil1!J9*Rates!$E$5</f>
        <v>140000</v>
      </c>
      <c r="F9" s="8">
        <f>MIN(D9,Rates!D4)</f>
        <v>100</v>
      </c>
      <c r="G9" s="8">
        <f>IF(F9&gt;C43*Rates!N4, )</f>
        <v>0</v>
      </c>
      <c r="H9" s="8">
        <f>MIN(Rates!E4,D9-F9)</f>
        <v>20</v>
      </c>
      <c r="I9" s="8"/>
      <c r="J9">
        <f>IF(D9&gt;SUM($F$9:H9),SUM($D$9:D9)-SUM($F$9:H9),0)</f>
        <v>0</v>
      </c>
    </row>
    <row r="10" spans="1:24" x14ac:dyDescent="0.25">
      <c r="A10" s="5"/>
      <c r="B10" s="4">
        <f>B9+1</f>
        <v>40818</v>
      </c>
      <c r="C10">
        <v>50</v>
      </c>
      <c r="D10">
        <f>SUM($C$9:$C10)</f>
        <v>170</v>
      </c>
      <c r="E10">
        <f>F10*Rates!$C$5+Feuil1!H10*Rates!$D$5+Feuil1!J10*Rates!$E$5</f>
        <v>100000</v>
      </c>
      <c r="F10">
        <f>IF($D10&gt;Rates!$D$4,0,IF($D10&lt;Rates!$D$4,$D10-SUM($F$9:F9)))</f>
        <v>0</v>
      </c>
      <c r="H10">
        <f>IF($D10&lt;=Rates!$D$4,0,IF($D10&lt;Rates!$D$4+Rates!$E$4,$D10-SUM($F$9:J9,F10),0))</f>
        <v>50</v>
      </c>
      <c r="J10">
        <f>IF(D10&gt;SUM($F$9:J9),D10-(SUM($F$9:J9)+SUM(F10:H10)),0)</f>
        <v>0</v>
      </c>
    </row>
    <row r="11" spans="1:24" x14ac:dyDescent="0.25">
      <c r="A11" s="5"/>
      <c r="B11" s="4">
        <f t="shared" ref="B11:B36" si="0">B10+1</f>
        <v>40819</v>
      </c>
      <c r="C11">
        <v>20</v>
      </c>
      <c r="D11">
        <f>SUM($C$9:$C11)</f>
        <v>190</v>
      </c>
      <c r="E11">
        <f>F11*Rates!$C$5+Feuil1!H11*Rates!$D$5+Feuil1!J11*Rates!$E$5</f>
        <v>40000</v>
      </c>
      <c r="F11">
        <f>IF($D11&gt;Rates!$D$4,0,IF($D11&lt;Rates!$D$4,$D11-SUM($F$9:F10)))</f>
        <v>0</v>
      </c>
      <c r="H11">
        <f>IF($D11&lt;=Rates!$D$4,0,IF($D11&lt;Rates!$D$4+Rates!$E$4,$D11-SUM($F$9:J10,F11),0))</f>
        <v>20</v>
      </c>
      <c r="J11">
        <f>IF(D11&gt;SUM($F$9:J10),D11-(SUM($F$9:J10)+SUM(F11:H11)),0)</f>
        <v>0</v>
      </c>
    </row>
    <row r="12" spans="1:24" x14ac:dyDescent="0.25">
      <c r="A12" s="5"/>
      <c r="B12" s="4">
        <f t="shared" si="0"/>
        <v>40820</v>
      </c>
      <c r="C12">
        <v>40</v>
      </c>
      <c r="D12">
        <f>SUM($C$9:$C12)</f>
        <v>230</v>
      </c>
      <c r="E12">
        <f>F12*Rates!$C$5+Feuil1!H12*Rates!$D$5+Feuil1!J12*Rates!$E$5</f>
        <v>80000</v>
      </c>
      <c r="F12">
        <f>IF($D12&gt;Rates!$D$4,0,IF($D12&lt;Rates!$D$4,$D12-SUM($F$9:F11)))</f>
        <v>0</v>
      </c>
      <c r="H12">
        <f>IF($D12&lt;=Rates!$D$4,0,IF($D12&lt;Rates!$D$4+Rates!$E$4,$D12-SUM($F$9:J11,F12),0))</f>
        <v>40</v>
      </c>
      <c r="J12">
        <f>IF(D12&gt;SUM($F$9:J11),D12-(SUM($F$9:J11)+SUM(F12:H12)),0)</f>
        <v>0</v>
      </c>
    </row>
    <row r="13" spans="1:24" x14ac:dyDescent="0.25">
      <c r="B13" s="4">
        <f t="shared" si="0"/>
        <v>40821</v>
      </c>
      <c r="C13">
        <v>0</v>
      </c>
      <c r="D13">
        <f>SUM($C$9:$C13)</f>
        <v>230</v>
      </c>
      <c r="E13">
        <f>F13*Rates!$C$5+Feuil1!H13*Rates!$D$5+Feuil1!J13*Rates!$E$5</f>
        <v>0</v>
      </c>
      <c r="F13">
        <f>IF($D13&gt;Rates!$D$4,0,IF($D13&lt;Rates!$D$4,$D13-SUM($F$9:F12)))</f>
        <v>0</v>
      </c>
      <c r="H13">
        <f>IF($D13&lt;=Rates!$D$4,0,IF($D13&lt;Rates!$D$4+Rates!$E$4,$D13-SUM($F$9:J12,F13),0))</f>
        <v>0</v>
      </c>
      <c r="J13">
        <f>IF(D13&gt;SUM($F$9:J12),D13-(SUM($F$9:J12)+SUM(F13:H13)),0)</f>
        <v>0</v>
      </c>
    </row>
    <row r="14" spans="1:24" x14ac:dyDescent="0.25">
      <c r="B14" s="4">
        <f t="shared" si="0"/>
        <v>40822</v>
      </c>
      <c r="C14">
        <v>50</v>
      </c>
      <c r="D14">
        <f>SUM($C$9:$C14)</f>
        <v>280</v>
      </c>
      <c r="E14">
        <f>F14*Rates!$C$5+Feuil1!H14*Rates!$D$5+Feuil1!J14*Rates!$E$5</f>
        <v>100000</v>
      </c>
      <c r="F14">
        <f>IF($D14&gt;Rates!$D$4,0,IF($D14&lt;Rates!$D$4,$D14-SUM($F$9:F13)))</f>
        <v>0</v>
      </c>
      <c r="H14">
        <f>IF($D14&lt;=Rates!$D$4,0,IF($D14&lt;Rates!$D$4+Rates!$E$4,$D14-SUM($F$9:J13,F14),0))</f>
        <v>50</v>
      </c>
      <c r="J14">
        <f>IF(D14&gt;SUM($F$9:J13),D14-(SUM($F$9:J13)+SUM(F14:H14)),0)</f>
        <v>0</v>
      </c>
    </row>
    <row r="15" spans="1:24" x14ac:dyDescent="0.25">
      <c r="B15" s="4">
        <f t="shared" si="0"/>
        <v>40823</v>
      </c>
      <c r="C15">
        <v>300</v>
      </c>
      <c r="D15">
        <f>SUM($C$9:$C15)</f>
        <v>580</v>
      </c>
      <c r="E15">
        <f>F15*Rates!$C$5+Feuil1!H15*Rates!$D$5+Feuil1!J15*Rates!$E$5</f>
        <v>600000</v>
      </c>
      <c r="F15">
        <f>IF($D15&gt;Rates!$D$4,0,IF($D15&lt;Rates!$D$4,$D15-SUM($F$9:F14)))</f>
        <v>0</v>
      </c>
      <c r="H15">
        <f>IF($D15&lt;=Rates!$D$4,0,IF($D15&lt;Rates!$D$4+Rates!$E$4,$D15-SUM($F$9:J14,F15),0))</f>
        <v>300</v>
      </c>
      <c r="J15">
        <f>IF(D15&gt;SUM($F$9:J14),D15-(SUM($F$9:J14)+SUM(F15:H15)),0)</f>
        <v>0</v>
      </c>
    </row>
    <row r="16" spans="1:24" x14ac:dyDescent="0.25">
      <c r="B16" s="4">
        <f t="shared" si="0"/>
        <v>40824</v>
      </c>
      <c r="C16">
        <v>400</v>
      </c>
      <c r="D16">
        <f>SUM($C$9:$C16)</f>
        <v>980</v>
      </c>
      <c r="E16">
        <f>F16*Rates!$C$5+Feuil1!H16*Rates!$D$5+Feuil1!J16*Rates!$E$5</f>
        <v>1200000</v>
      </c>
      <c r="F16">
        <f>IF($D16&gt;Rates!$D$4,0,IF($D16&lt;Rates!$D$4,$D16-SUM($F$9:F15)))</f>
        <v>0</v>
      </c>
      <c r="H16">
        <f>IF($D16&lt;=Rates!$D$4,0,IF($D16&lt;Rates!$D$4+Rates!$E$4,$D16-SUM($F$9:J15,F16),0))</f>
        <v>0</v>
      </c>
      <c r="J16">
        <f>IF(D16&gt;SUM($F$9:J15),D16-(SUM($F$9:J15)+SUM(F16:H16)),0)</f>
        <v>400</v>
      </c>
    </row>
    <row r="17" spans="2:10" x14ac:dyDescent="0.25">
      <c r="B17" s="4">
        <f t="shared" si="0"/>
        <v>40825</v>
      </c>
      <c r="D17">
        <f>SUM($C$9:$C17)</f>
        <v>980</v>
      </c>
      <c r="E17">
        <f>F17*Rates!$C$5+Feuil1!H17*Rates!$D$5+Feuil1!J17*Rates!$E$5</f>
        <v>0</v>
      </c>
      <c r="F17">
        <f>IF($D17&gt;Rates!$D$4,0,IF($D17&lt;Rates!$D$4,$D17-SUM($F$9:F16)))</f>
        <v>0</v>
      </c>
      <c r="H17">
        <f>IF($D17&lt;=Rates!$D$4,0,IF($D17&lt;Rates!$D$4+Rates!$E$4,$D17-SUM($F$9:J16,F17),0))</f>
        <v>0</v>
      </c>
      <c r="J17">
        <f>IF(D17&gt;SUM($F$9:J16),D17-(SUM($F$9:J16)+SUM(F17:H17)),0)</f>
        <v>0</v>
      </c>
    </row>
    <row r="18" spans="2:10" x14ac:dyDescent="0.25">
      <c r="B18" s="4">
        <f t="shared" si="0"/>
        <v>40826</v>
      </c>
      <c r="D18">
        <f>SUM($C$9:$C18)</f>
        <v>980</v>
      </c>
      <c r="E18">
        <f>F18*Rates!$C$5+Feuil1!H18*Rates!$D$5+Feuil1!J18*Rates!$E$5</f>
        <v>0</v>
      </c>
      <c r="F18">
        <f>IF($D18&gt;Rates!$D$4,0,IF($D18&lt;Rates!$D$4,$D18-SUM($F$9:F17)))</f>
        <v>0</v>
      </c>
      <c r="H18">
        <f>IF($D18&lt;=Rates!$D$4,0,IF($D18&lt;Rates!$D$4+Rates!$E$4,$D18-SUM($F$9:J17,F18),0))</f>
        <v>0</v>
      </c>
      <c r="J18">
        <f>IF(D18&gt;SUM($F$9:J17),D18-(SUM($F$9:J17)+SUM(F18:H18)),0)</f>
        <v>0</v>
      </c>
    </row>
    <row r="19" spans="2:10" x14ac:dyDescent="0.25">
      <c r="B19" s="4">
        <f t="shared" si="0"/>
        <v>40827</v>
      </c>
      <c r="D19">
        <f>SUM($C$9:$C19)</f>
        <v>980</v>
      </c>
      <c r="E19">
        <f>F19*Rates!$C$5+Feuil1!H19*Rates!$D$5+Feuil1!J19*Rates!$E$5</f>
        <v>0</v>
      </c>
      <c r="F19">
        <f>IF($D19&gt;Rates!$D$4,0,IF($D19&lt;Rates!$D$4,$D19-SUM($F$9:F18)))</f>
        <v>0</v>
      </c>
      <c r="H19">
        <f>IF($D19&lt;=Rates!$D$4,0,IF($D19&lt;Rates!$D$4+Rates!$E$4,$D19-SUM($F$9:J18,F19),0))</f>
        <v>0</v>
      </c>
      <c r="J19">
        <f>IF(D19&gt;SUM($F$9:J18),D19-(SUM($F$9:J18)+SUM(F19:H19)),0)</f>
        <v>0</v>
      </c>
    </row>
    <row r="20" spans="2:10" x14ac:dyDescent="0.25">
      <c r="B20" s="4">
        <f t="shared" si="0"/>
        <v>40828</v>
      </c>
      <c r="D20">
        <f>SUM($C$9:$C20)</f>
        <v>980</v>
      </c>
      <c r="E20">
        <f>F20*Rates!$C$5+Feuil1!H20*Rates!$D$5+Feuil1!J20*Rates!$E$5</f>
        <v>0</v>
      </c>
      <c r="F20">
        <f>IF($D20&gt;Rates!$D$4,0,IF($D20&lt;Rates!$D$4,$D20-SUM($F$9:F19)))</f>
        <v>0</v>
      </c>
      <c r="H20">
        <f>IF($D20&lt;=Rates!$D$4,0,IF($D20&lt;Rates!$D$4+Rates!$E$4,$D20-SUM($F$9:J19,F20),0))</f>
        <v>0</v>
      </c>
      <c r="J20">
        <f>IF(D20&gt;SUM($F$9:J19),D20-(SUM($F$9:J19)+SUM(F20:H20)),0)</f>
        <v>0</v>
      </c>
    </row>
    <row r="21" spans="2:10" x14ac:dyDescent="0.25">
      <c r="B21" s="4">
        <f>B20+1</f>
        <v>40829</v>
      </c>
      <c r="D21">
        <f>SUM($C$9:$C21)</f>
        <v>980</v>
      </c>
      <c r="E21">
        <f>F21*Rates!$C$5+Feuil1!H21*Rates!$D$5+Feuil1!J21*Rates!$E$5</f>
        <v>0</v>
      </c>
      <c r="F21">
        <f>IF($D21&gt;Rates!$D$4,0,IF($D21&lt;Rates!$D$4,$D21-SUM($F$9:F20)))</f>
        <v>0</v>
      </c>
      <c r="H21">
        <f>IF($D21&lt;=Rates!$D$4,0,IF($D21&lt;Rates!$D$4+Rates!$E$4,$D21-SUM($F$9:J20,F21),0))</f>
        <v>0</v>
      </c>
      <c r="J21">
        <f>IF(D21&gt;SUM($F$9:J20),D21-(SUM($F$9:J20)+SUM(F21:H21)),0)</f>
        <v>0</v>
      </c>
    </row>
    <row r="22" spans="2:10" x14ac:dyDescent="0.25">
      <c r="B22" s="4">
        <f t="shared" si="0"/>
        <v>40830</v>
      </c>
      <c r="D22">
        <f>SUM($C$9:$C22)</f>
        <v>980</v>
      </c>
      <c r="E22">
        <f>F22*Rates!$C$5+Feuil1!H22*Rates!$D$5+Feuil1!J22*Rates!$E$5</f>
        <v>0</v>
      </c>
      <c r="F22">
        <f>IF($D22&gt;Rates!$D$4,0,IF($D22&lt;Rates!$D$4,$D22-SUM($F$9:F21)))</f>
        <v>0</v>
      </c>
      <c r="H22">
        <f>IF($D22&lt;=Rates!$D$4,0,IF($D22&lt;Rates!$D$4+Rates!$E$4,$D22-SUM($F$9:J21,F22),0))</f>
        <v>0</v>
      </c>
      <c r="J22">
        <f>IF(D22&gt;SUM($F$9:J21),D22-(SUM($F$9:J21)+SUM(F22:H22)),0)</f>
        <v>0</v>
      </c>
    </row>
    <row r="23" spans="2:10" x14ac:dyDescent="0.25">
      <c r="B23" s="4">
        <f t="shared" si="0"/>
        <v>40831</v>
      </c>
      <c r="D23">
        <f>SUM($C$9:$C23)</f>
        <v>980</v>
      </c>
      <c r="E23">
        <f>F23*Rates!$C$5+Feuil1!H23*Rates!$D$5+Feuil1!J23*Rates!$E$5</f>
        <v>0</v>
      </c>
      <c r="F23">
        <f>IF($D23&gt;Rates!$D$4,0,IF($D23&lt;Rates!$D$4,$D23-SUM($F$9:F22)))</f>
        <v>0</v>
      </c>
      <c r="H23">
        <f>IF($D23&lt;=Rates!$D$4,0,IF($D23&lt;Rates!$D$4+Rates!$E$4,$D23-SUM($F$9:J22,F23),0))</f>
        <v>0</v>
      </c>
      <c r="J23">
        <f>IF(D23&gt;SUM($F$9:J22),D23-(SUM($F$9:J22)+SUM(F23:H23)),0)</f>
        <v>0</v>
      </c>
    </row>
    <row r="24" spans="2:10" x14ac:dyDescent="0.25">
      <c r="B24" s="4">
        <f t="shared" si="0"/>
        <v>40832</v>
      </c>
      <c r="D24">
        <f>SUM($C$9:$C24)</f>
        <v>980</v>
      </c>
      <c r="E24">
        <f>F24*Rates!$C$5+Feuil1!H24*Rates!$D$5+Feuil1!J24*Rates!$E$5</f>
        <v>0</v>
      </c>
      <c r="F24">
        <f>IF($D24&gt;Rates!$D$4,0,IF($D24&lt;Rates!$D$4,$D24-SUM($F$9:F23)))</f>
        <v>0</v>
      </c>
      <c r="H24">
        <f>IF($D24&lt;=Rates!$D$4,0,IF($D24&lt;Rates!$D$4+Rates!$E$4,$D24-SUM($F$9:J23,F24),0))</f>
        <v>0</v>
      </c>
      <c r="J24">
        <f>IF(D24&gt;SUM($F$9:J23),D24-(SUM($F$9:J23)+SUM(F24:H24)),0)</f>
        <v>0</v>
      </c>
    </row>
    <row r="25" spans="2:10" x14ac:dyDescent="0.25">
      <c r="B25" s="4">
        <f t="shared" si="0"/>
        <v>40833</v>
      </c>
      <c r="D25">
        <f>SUM($C$9:$C25)</f>
        <v>980</v>
      </c>
      <c r="E25">
        <f>F25*Rates!$C$5+Feuil1!H25*Rates!$D$5+Feuil1!J25*Rates!$E$5</f>
        <v>0</v>
      </c>
      <c r="F25">
        <f>IF($D25&gt;Rates!$D$4,0,IF($D25&lt;Rates!$D$4,$D25-SUM($F$9:F24)))</f>
        <v>0</v>
      </c>
      <c r="H25">
        <f>IF($D25&lt;=Rates!$D$4,0,IF($D25&lt;Rates!$D$4+Rates!$E$4,$D25-SUM($F$9:J24,F25),0))</f>
        <v>0</v>
      </c>
      <c r="J25">
        <f>IF(D25&gt;SUM($F$9:J24),D25-(SUM($F$9:J24)+SUM(F25:H25)),0)</f>
        <v>0</v>
      </c>
    </row>
    <row r="26" spans="2:10" x14ac:dyDescent="0.25">
      <c r="B26" s="4">
        <f t="shared" si="0"/>
        <v>40834</v>
      </c>
      <c r="D26">
        <f>SUM($C$9:$C26)</f>
        <v>980</v>
      </c>
      <c r="E26">
        <f>F26*Rates!$C$5+Feuil1!H26*Rates!$D$5+Feuil1!J26*Rates!$E$5</f>
        <v>0</v>
      </c>
      <c r="F26">
        <f>IF($D26&gt;Rates!$D$4,0,IF($D26&lt;Rates!$D$4,$D26-SUM($F$9:F25)))</f>
        <v>0</v>
      </c>
      <c r="H26">
        <f>IF($D26&lt;=Rates!$D$4,0,IF($D26&lt;Rates!$D$4+Rates!$E$4,$D26-SUM($F$9:J25,F26),0))</f>
        <v>0</v>
      </c>
      <c r="J26">
        <f>IF(D26&gt;SUM($F$9:J25),D26-(SUM($F$9:J25)+SUM(F26:H26)),0)</f>
        <v>0</v>
      </c>
    </row>
    <row r="27" spans="2:10" x14ac:dyDescent="0.25">
      <c r="B27" s="4">
        <f t="shared" si="0"/>
        <v>40835</v>
      </c>
      <c r="D27">
        <f>SUM($C$9:$C27)</f>
        <v>980</v>
      </c>
      <c r="E27">
        <f>F27*Rates!$C$5+Feuil1!H27*Rates!$D$5+Feuil1!J27*Rates!$E$5</f>
        <v>0</v>
      </c>
      <c r="F27">
        <f>IF($D27&gt;Rates!$D$4,0,IF($D27&lt;Rates!$D$4,$D27-SUM($F$9:F26)))</f>
        <v>0</v>
      </c>
      <c r="H27">
        <f>IF($D27&lt;=Rates!$D$4,0,IF($D27&lt;Rates!$D$4+Rates!$E$4,$D27-SUM($F$9:J26,F27),0))</f>
        <v>0</v>
      </c>
      <c r="J27">
        <f>IF(D27&gt;SUM($F$9:J26),D27-(SUM($F$9:J26)+SUM(F27:H27)),0)</f>
        <v>0</v>
      </c>
    </row>
    <row r="28" spans="2:10" x14ac:dyDescent="0.25">
      <c r="B28" s="4">
        <f t="shared" si="0"/>
        <v>40836</v>
      </c>
      <c r="D28">
        <f>SUM($C$9:$C28)</f>
        <v>980</v>
      </c>
      <c r="E28">
        <f>F28*Rates!$C$5+Feuil1!H28*Rates!$D$5+Feuil1!J28*Rates!$E$5</f>
        <v>0</v>
      </c>
      <c r="F28">
        <f>IF($D28&gt;Rates!$D$4,0,IF($D28&lt;Rates!$D$4,$D28-SUM($F$9:F27)))</f>
        <v>0</v>
      </c>
      <c r="H28">
        <f>IF($D28&lt;=Rates!$D$4,0,IF($D28&lt;Rates!$D$4+Rates!$E$4,$D28-SUM($F$9:J27,F28),0))</f>
        <v>0</v>
      </c>
      <c r="J28">
        <f>IF(D28&gt;SUM($F$9:J27),D28-(SUM($F$9:J27)+SUM(F28:H28)),0)</f>
        <v>0</v>
      </c>
    </row>
    <row r="29" spans="2:10" x14ac:dyDescent="0.25">
      <c r="B29" s="4">
        <f t="shared" si="0"/>
        <v>40837</v>
      </c>
      <c r="D29">
        <f>SUM($C$9:$C29)</f>
        <v>980</v>
      </c>
      <c r="E29">
        <f>F29*Rates!$C$5+Feuil1!H29*Rates!$D$5+Feuil1!J29*Rates!$E$5</f>
        <v>0</v>
      </c>
      <c r="F29">
        <f>IF($D29&gt;Rates!$D$4,0,IF($D29&lt;Rates!$D$4,$D29-SUM($F$9:F28)))</f>
        <v>0</v>
      </c>
      <c r="H29">
        <f>IF($D29&lt;=Rates!$D$4,0,IF($D29&lt;Rates!$D$4+Rates!$E$4,$D29-SUM($F$9:J28,F29),0))</f>
        <v>0</v>
      </c>
      <c r="J29">
        <f>IF(D29&gt;SUM($F$9:J28),D29-(SUM($F$9:J28)+SUM(F29:H29)),0)</f>
        <v>0</v>
      </c>
    </row>
    <row r="30" spans="2:10" x14ac:dyDescent="0.25">
      <c r="B30" s="4">
        <f>B29+1</f>
        <v>40838</v>
      </c>
      <c r="D30">
        <f>SUM($C$9:$C30)</f>
        <v>980</v>
      </c>
      <c r="E30">
        <f>F30*Rates!$C$5+Feuil1!H30*Rates!$D$5+Feuil1!J30*Rates!$E$5</f>
        <v>0</v>
      </c>
      <c r="F30">
        <f>IF($D30&gt;Rates!$D$4,0,IF($D30&lt;Rates!$D$4,$D30-SUM($F$9:F29)))</f>
        <v>0</v>
      </c>
      <c r="H30">
        <f>IF($D30&lt;=Rates!$D$4,0,IF($D30&lt;Rates!$D$4+Rates!$E$4,$D30-SUM($F$9:J29,F30),0))</f>
        <v>0</v>
      </c>
      <c r="J30">
        <f>IF(D30&gt;SUM($F$9:J29),D30-(SUM($F$9:J29)+SUM(F30:H30)),0)</f>
        <v>0</v>
      </c>
    </row>
    <row r="31" spans="2:10" x14ac:dyDescent="0.25">
      <c r="B31" s="4">
        <f t="shared" si="0"/>
        <v>40839</v>
      </c>
      <c r="D31">
        <f>SUM($C$9:$C31)</f>
        <v>980</v>
      </c>
      <c r="E31">
        <f>F31*Rates!$C$5+Feuil1!H31*Rates!$D$5+Feuil1!J31*Rates!$E$5</f>
        <v>0</v>
      </c>
      <c r="F31">
        <f>IF($D31&gt;Rates!$D$4,0,IF($D31&lt;Rates!$D$4,$D31-SUM($F$9:F30)))</f>
        <v>0</v>
      </c>
      <c r="H31">
        <f>IF($D31&lt;=Rates!$D$4,0,IF($D31&lt;Rates!$D$4+Rates!$E$4,$D31-SUM($F$9:J30,F31),0))</f>
        <v>0</v>
      </c>
      <c r="J31">
        <f>IF(D31&gt;SUM($F$9:J30),D31-(SUM($F$9:J30)+SUM(F31:H31)),0)</f>
        <v>0</v>
      </c>
    </row>
    <row r="32" spans="2:10" x14ac:dyDescent="0.25">
      <c r="B32" s="4">
        <f t="shared" si="0"/>
        <v>40840</v>
      </c>
      <c r="D32">
        <f>SUM($C$9:$C32)</f>
        <v>980</v>
      </c>
      <c r="E32">
        <f>F32*Rates!$C$5+Feuil1!H32*Rates!$D$5+Feuil1!J32*Rates!$E$5</f>
        <v>0</v>
      </c>
      <c r="F32">
        <f>IF($D32&gt;Rates!$D$4,0,IF($D32&lt;Rates!$D$4,$D32-SUM($F$9:F31)))</f>
        <v>0</v>
      </c>
      <c r="H32">
        <f>IF($D32&lt;=Rates!$D$4,0,IF($D32&lt;Rates!$D$4+Rates!$E$4,$D32-SUM($F$9:J31,F32),0))</f>
        <v>0</v>
      </c>
      <c r="J32">
        <f>IF(D32&gt;SUM($F$9:J31),D32-(SUM($F$9:J31)+SUM(F32:H32)),0)</f>
        <v>0</v>
      </c>
    </row>
    <row r="33" spans="2:12" x14ac:dyDescent="0.25">
      <c r="B33" s="4">
        <f t="shared" si="0"/>
        <v>40841</v>
      </c>
      <c r="D33">
        <f>SUM($C$9:$C33)</f>
        <v>980</v>
      </c>
      <c r="E33">
        <f>F33*Rates!$C$5+Feuil1!H33*Rates!$D$5+Feuil1!J33*Rates!$E$5</f>
        <v>0</v>
      </c>
      <c r="F33">
        <f>IF($D33&gt;Rates!$D$4,0,IF($D33&lt;Rates!$D$4,$D33-SUM($F$9:F32)))</f>
        <v>0</v>
      </c>
      <c r="H33">
        <f>IF($D33&lt;=Rates!$D$4,0,IF($D33&lt;Rates!$D$4+Rates!$E$4,$D33-SUM($F$9:J32,F33),0))</f>
        <v>0</v>
      </c>
      <c r="J33">
        <f>IF(D33&gt;SUM($F$9:J32),D33-(SUM($F$9:J32)+SUM(F33:H33)),0)</f>
        <v>0</v>
      </c>
    </row>
    <row r="34" spans="2:12" x14ac:dyDescent="0.25">
      <c r="B34" s="4">
        <f>B33+1</f>
        <v>40842</v>
      </c>
      <c r="D34">
        <f>SUM($C$9:$C34)</f>
        <v>980</v>
      </c>
      <c r="E34">
        <f>F34*Rates!$C$5+Feuil1!H34*Rates!$D$5+Feuil1!J34*Rates!$E$5</f>
        <v>0</v>
      </c>
      <c r="F34">
        <f>IF($D34&gt;Rates!$D$4,0,IF($D34&lt;Rates!$D$4,$D34-SUM($F$9:F33)))</f>
        <v>0</v>
      </c>
      <c r="H34">
        <f>IF($D34&lt;=Rates!$D$4,0,IF($D34&lt;Rates!$D$4+Rates!$E$4,$D34-SUM($F$9:J33,F34),0))</f>
        <v>0</v>
      </c>
      <c r="J34">
        <f>IF(D34&gt;SUM($F$9:J33),D34-(SUM($F$9:J33)+SUM(F34:H34)),0)</f>
        <v>0</v>
      </c>
    </row>
    <row r="35" spans="2:12" x14ac:dyDescent="0.25">
      <c r="B35" s="4">
        <f t="shared" si="0"/>
        <v>40843</v>
      </c>
      <c r="D35">
        <f>SUM($C$9:$C35)</f>
        <v>980</v>
      </c>
      <c r="E35">
        <f>F35*Rates!$C$5+Feuil1!H35*Rates!$D$5+Feuil1!J35*Rates!$E$5</f>
        <v>0</v>
      </c>
      <c r="F35">
        <f>IF($D35&gt;Rates!$D$4,0,IF($D35&lt;Rates!$D$4,$D35-SUM($F$9:F34)))</f>
        <v>0</v>
      </c>
      <c r="H35">
        <f>IF($D35&lt;=Rates!$D$4,0,IF($D35&lt;Rates!$D$4+Rates!$E$4,$D35-SUM($F$9:J34,F35),0))</f>
        <v>0</v>
      </c>
      <c r="J35">
        <f>IF(D35&gt;SUM($F$9:J34),D35-(SUM($F$9:J34)+SUM(F35:H35)),0)</f>
        <v>0</v>
      </c>
    </row>
    <row r="36" spans="2:12" x14ac:dyDescent="0.25">
      <c r="B36" s="4">
        <f t="shared" si="0"/>
        <v>40844</v>
      </c>
      <c r="D36">
        <f>SUM($C$9:$C36)</f>
        <v>980</v>
      </c>
      <c r="E36">
        <f>F36*Rates!$C$5+Feuil1!H36*Rates!$D$5+Feuil1!J36*Rates!$E$5</f>
        <v>0</v>
      </c>
      <c r="F36">
        <f>IF($D36&gt;Rates!$D$4,0,IF($D36&lt;Rates!$D$4,$D36-SUM($F$9:F35)))</f>
        <v>0</v>
      </c>
      <c r="H36">
        <f>IF($D36&lt;=Rates!$D$4,0,IF($D36&lt;Rates!$D$4+Rates!$E$4,$D36-SUM($F$9:J35,F36),0))</f>
        <v>0</v>
      </c>
      <c r="J36">
        <f>IF(D36&gt;SUM($F$9:J35),D36-(SUM($F$9:J35)+SUM(F36:H36)),0)</f>
        <v>0</v>
      </c>
    </row>
    <row r="37" spans="2:12" x14ac:dyDescent="0.25">
      <c r="B37" s="4">
        <f>IF(B36=" ", " ",IF(MONTH(B36+1)&gt;MONTH(B36), " ", B36+1))</f>
        <v>40845</v>
      </c>
      <c r="D37">
        <f>SUM($C$9:$C37)</f>
        <v>980</v>
      </c>
      <c r="E37">
        <f>F37*Rates!$C$5+Feuil1!H37*Rates!$D$5+Feuil1!J37*Rates!$E$5</f>
        <v>0</v>
      </c>
      <c r="F37">
        <f>IF($D37&gt;Rates!$D$4,0,IF($D37&lt;Rates!$D$4,$D37-SUM($F$9:F36)))</f>
        <v>0</v>
      </c>
      <c r="H37">
        <f>IF($D37&lt;=Rates!$D$4,0,IF($D37&lt;Rates!$D$4+Rates!$E$4,$D37-SUM($F$9:J36,F37),0))</f>
        <v>0</v>
      </c>
      <c r="J37">
        <f>IF(D37&gt;SUM($F$9:J36),D37-(SUM($F$9:J36)+SUM(F37:H37)),0)</f>
        <v>0</v>
      </c>
    </row>
    <row r="38" spans="2:12" x14ac:dyDescent="0.25">
      <c r="B38" s="4">
        <f>IF(B37=" ", " ",IF(MONTH(B37+1)&gt;MONTH(B37), " ", B37+1))</f>
        <v>40846</v>
      </c>
      <c r="D38">
        <f>SUM($C$9:$C38)</f>
        <v>980</v>
      </c>
      <c r="E38">
        <f>F38*Rates!$C$5+Feuil1!H38*Rates!$D$5+Feuil1!J38*Rates!$E$5</f>
        <v>0</v>
      </c>
      <c r="F38">
        <f>IF($D38&gt;Rates!$D$4,0,IF($D38&lt;Rates!$D$4,$D38-SUM($F$9:F37)))</f>
        <v>0</v>
      </c>
      <c r="H38">
        <f>IF($D38&lt;=Rates!$D$4,0,IF($D38&lt;Rates!$D$4+Rates!$E$4,$D38-SUM($F$9:J37,F38),0))</f>
        <v>0</v>
      </c>
      <c r="J38">
        <f>IF(D38&gt;SUM($F$9:J37),D38-(SUM($F$9:J37)+SUM(F38:H38)),0)</f>
        <v>0</v>
      </c>
    </row>
    <row r="39" spans="2:12" hidden="1" x14ac:dyDescent="0.25">
      <c r="B39" s="4">
        <f>IF(B38=" ", " ",IF(MONTH(B38+1)&gt;MONTH(B38), " ", B38+1))</f>
        <v>40847</v>
      </c>
    </row>
    <row r="40" spans="2:12" x14ac:dyDescent="0.25">
      <c r="B40" s="2"/>
    </row>
    <row r="41" spans="2:12" x14ac:dyDescent="0.25">
      <c r="B41" s="2"/>
    </row>
    <row r="42" spans="2:12" x14ac:dyDescent="0.25">
      <c r="B42" s="7" t="s">
        <v>50</v>
      </c>
      <c r="C42" s="6">
        <f>SUM(C9:C40)</f>
        <v>980</v>
      </c>
      <c r="D42" s="6"/>
      <c r="E42" s="6"/>
      <c r="L42" s="6">
        <f>SUM(L9:L40)</f>
        <v>0</v>
      </c>
    </row>
    <row r="43" spans="2:12" x14ac:dyDescent="0.25">
      <c r="B43" s="2" t="s">
        <v>59</v>
      </c>
    </row>
    <row r="44" spans="2:12" x14ac:dyDescent="0.25">
      <c r="B44" s="2"/>
    </row>
    <row r="45" spans="2:12" x14ac:dyDescent="0.25">
      <c r="B45" s="2"/>
    </row>
    <row r="46" spans="2:12" x14ac:dyDescent="0.25">
      <c r="B46" s="2"/>
    </row>
    <row r="47" spans="2:12" x14ac:dyDescent="0.25">
      <c r="B47" s="2"/>
    </row>
    <row r="48" spans="2:12" x14ac:dyDescent="0.25">
      <c r="B48" s="2"/>
    </row>
    <row r="49" spans="2:2" x14ac:dyDescent="0.25">
      <c r="B49" s="2"/>
    </row>
    <row r="50" spans="2:2" x14ac:dyDescent="0.25">
      <c r="B50" s="2"/>
    </row>
    <row r="51" spans="2:2" x14ac:dyDescent="0.25">
      <c r="B51" s="2"/>
    </row>
  </sheetData>
  <autoFilter ref="B8:B39">
    <filterColumn colId="0">
      <customFilters>
        <customFilter operator="notEqual" val=" "/>
      </customFilters>
    </filterColumn>
  </autoFilter>
  <mergeCells count="6">
    <mergeCell ref="R7:S7"/>
    <mergeCell ref="L5:P5"/>
    <mergeCell ref="C7:J7"/>
    <mergeCell ref="L7:M7"/>
    <mergeCell ref="N7:O7"/>
    <mergeCell ref="P7:Q7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N14"/>
  <sheetViews>
    <sheetView workbookViewId="0">
      <selection activeCell="B17" sqref="B17"/>
    </sheetView>
  </sheetViews>
  <sheetFormatPr baseColWidth="10" defaultRowHeight="15" x14ac:dyDescent="0.25"/>
  <cols>
    <col min="7" max="7" width="12.28515625" bestFit="1" customWidth="1"/>
    <col min="10" max="10" width="17.5703125" bestFit="1" customWidth="1"/>
    <col min="13" max="13" width="21.5703125" bestFit="1" customWidth="1"/>
  </cols>
  <sheetData>
    <row r="3" spans="2:14" x14ac:dyDescent="0.25">
      <c r="C3" t="s">
        <v>23</v>
      </c>
      <c r="D3" t="s">
        <v>24</v>
      </c>
      <c r="E3" t="s">
        <v>25</v>
      </c>
    </row>
    <row r="4" spans="2:14" x14ac:dyDescent="0.25">
      <c r="C4">
        <v>0</v>
      </c>
      <c r="D4">
        <v>100</v>
      </c>
      <c r="E4">
        <v>500</v>
      </c>
      <c r="F4" t="s">
        <v>47</v>
      </c>
      <c r="G4" t="s">
        <v>26</v>
      </c>
      <c r="J4" t="s">
        <v>27</v>
      </c>
      <c r="K4" t="s">
        <v>28</v>
      </c>
      <c r="M4" t="s">
        <v>60</v>
      </c>
      <c r="N4" s="14">
        <v>0.1</v>
      </c>
    </row>
    <row r="5" spans="2:14" x14ac:dyDescent="0.25">
      <c r="B5" t="s">
        <v>13</v>
      </c>
      <c r="C5">
        <v>1000</v>
      </c>
      <c r="D5">
        <v>2000</v>
      </c>
      <c r="E5">
        <v>3000</v>
      </c>
      <c r="F5" t="s">
        <v>48</v>
      </c>
      <c r="J5">
        <v>0</v>
      </c>
      <c r="K5" t="s">
        <v>53</v>
      </c>
      <c r="M5" t="s">
        <v>61</v>
      </c>
      <c r="N5" s="14">
        <v>0.02</v>
      </c>
    </row>
    <row r="6" spans="2:14" x14ac:dyDescent="0.25">
      <c r="B6" t="s">
        <v>14</v>
      </c>
      <c r="E6">
        <v>0</v>
      </c>
      <c r="F6" t="s">
        <v>49</v>
      </c>
      <c r="J6">
        <v>100</v>
      </c>
      <c r="K6" t="s">
        <v>54</v>
      </c>
    </row>
    <row r="7" spans="2:14" x14ac:dyDescent="0.25">
      <c r="B7" t="s">
        <v>15</v>
      </c>
      <c r="F7" t="s">
        <v>48</v>
      </c>
      <c r="J7">
        <v>500</v>
      </c>
      <c r="K7" t="s">
        <v>55</v>
      </c>
    </row>
    <row r="8" spans="2:14" x14ac:dyDescent="0.25">
      <c r="B8" t="s">
        <v>16</v>
      </c>
      <c r="F8" t="s">
        <v>49</v>
      </c>
    </row>
    <row r="9" spans="2:14" x14ac:dyDescent="0.25">
      <c r="B9" t="s">
        <v>17</v>
      </c>
      <c r="F9" t="s">
        <v>49</v>
      </c>
    </row>
    <row r="10" spans="2:14" x14ac:dyDescent="0.25">
      <c r="B10" t="s">
        <v>18</v>
      </c>
      <c r="F10" t="s">
        <v>49</v>
      </c>
    </row>
    <row r="11" spans="2:14" x14ac:dyDescent="0.25">
      <c r="B11" t="s">
        <v>19</v>
      </c>
      <c r="F11" t="s">
        <v>48</v>
      </c>
    </row>
    <row r="12" spans="2:14" x14ac:dyDescent="0.25">
      <c r="B12" t="s">
        <v>20</v>
      </c>
      <c r="F12" t="s">
        <v>48</v>
      </c>
    </row>
    <row r="13" spans="2:14" x14ac:dyDescent="0.25">
      <c r="B13" t="s">
        <v>21</v>
      </c>
      <c r="F13" t="s">
        <v>49</v>
      </c>
    </row>
    <row r="14" spans="2:14" x14ac:dyDescent="0.25">
      <c r="B14" t="s">
        <v>22</v>
      </c>
      <c r="F14" t="s">
        <v>49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15"/>
  <sheetViews>
    <sheetView workbookViewId="0">
      <selection activeCell="E9" sqref="E9"/>
    </sheetView>
  </sheetViews>
  <sheetFormatPr baseColWidth="10" defaultRowHeight="15" x14ac:dyDescent="0.25"/>
  <cols>
    <col min="2" max="2" width="14.5703125" bestFit="1" customWidth="1"/>
    <col min="3" max="3" width="12.5703125" bestFit="1" customWidth="1"/>
  </cols>
  <sheetData>
    <row r="3" spans="2:3" x14ac:dyDescent="0.25">
      <c r="B3" t="s">
        <v>30</v>
      </c>
      <c r="C3" t="s">
        <v>31</v>
      </c>
    </row>
    <row r="4" spans="2:3" x14ac:dyDescent="0.25">
      <c r="B4">
        <v>1</v>
      </c>
      <c r="C4" t="s">
        <v>32</v>
      </c>
    </row>
    <row r="5" spans="2:3" x14ac:dyDescent="0.25">
      <c r="B5">
        <v>2</v>
      </c>
      <c r="C5" t="s">
        <v>33</v>
      </c>
    </row>
    <row r="6" spans="2:3" x14ac:dyDescent="0.25">
      <c r="B6">
        <v>3</v>
      </c>
      <c r="C6" t="s">
        <v>34</v>
      </c>
    </row>
    <row r="7" spans="2:3" x14ac:dyDescent="0.25">
      <c r="B7">
        <v>4</v>
      </c>
      <c r="C7" t="s">
        <v>35</v>
      </c>
    </row>
    <row r="8" spans="2:3" x14ac:dyDescent="0.25">
      <c r="B8">
        <v>5</v>
      </c>
      <c r="C8" t="s">
        <v>36</v>
      </c>
    </row>
    <row r="9" spans="2:3" x14ac:dyDescent="0.25">
      <c r="B9">
        <v>6</v>
      </c>
      <c r="C9" t="s">
        <v>37</v>
      </c>
    </row>
    <row r="10" spans="2:3" x14ac:dyDescent="0.25">
      <c r="B10">
        <v>7</v>
      </c>
      <c r="C10" t="s">
        <v>38</v>
      </c>
    </row>
    <row r="11" spans="2:3" x14ac:dyDescent="0.25">
      <c r="B11">
        <v>8</v>
      </c>
      <c r="C11" t="s">
        <v>39</v>
      </c>
    </row>
    <row r="12" spans="2:3" x14ac:dyDescent="0.25">
      <c r="B12">
        <v>9</v>
      </c>
      <c r="C12" t="s">
        <v>40</v>
      </c>
    </row>
    <row r="13" spans="2:3" x14ac:dyDescent="0.25">
      <c r="B13">
        <v>10</v>
      </c>
      <c r="C13" t="s">
        <v>41</v>
      </c>
    </row>
    <row r="14" spans="2:3" x14ac:dyDescent="0.25">
      <c r="B14">
        <v>11</v>
      </c>
      <c r="C14" t="s">
        <v>42</v>
      </c>
    </row>
    <row r="15" spans="2:3" x14ac:dyDescent="0.25">
      <c r="B15">
        <v>12</v>
      </c>
      <c r="C15" t="s">
        <v>43</v>
      </c>
    </row>
  </sheetData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Rates</vt:lpstr>
      <vt:lpstr>Data</vt:lpstr>
      <vt:lpstr>Bonus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SIDOKPOHOU Anaelle</dc:creator>
  <cp:lastModifiedBy>SIDOKPOHOU Anaelle</cp:lastModifiedBy>
  <dcterms:created xsi:type="dcterms:W3CDTF">2011-10-26T13:18:47Z</dcterms:created>
  <dcterms:modified xsi:type="dcterms:W3CDTF">2011-11-02T23:04:34Z</dcterms:modified>
</cp:coreProperties>
</file>