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0" tabRatio="176"/>
  </bookViews>
  <sheets>
    <sheet name="Feuille1" sheetId="1" r:id="rId1"/>
  </sheets>
  <calcPr calcId="125725" iterate="1"/>
</workbook>
</file>

<file path=xl/calcChain.xml><?xml version="1.0" encoding="utf-8"?>
<calcChain xmlns="http://schemas.openxmlformats.org/spreadsheetml/2006/main">
  <c r="B20" i="1"/>
  <c r="C20"/>
  <c r="A20"/>
  <c r="D20"/>
  <c r="G27"/>
  <c r="A23"/>
  <c r="G21" l="1"/>
  <c r="G22" s="1"/>
  <c r="B22"/>
  <c r="D22" s="1"/>
  <c r="C22"/>
  <c r="B23"/>
  <c r="D23" s="1"/>
  <c r="E29"/>
  <c r="A24"/>
  <c r="C23"/>
  <c r="B24" l="1"/>
  <c r="D24" s="1"/>
  <c r="C24"/>
  <c r="A25"/>
  <c r="B25" l="1"/>
  <c r="D25" s="1"/>
  <c r="C25"/>
  <c r="A26"/>
  <c r="B26" l="1"/>
  <c r="D26" s="1"/>
  <c r="C26"/>
  <c r="A27"/>
  <c r="A28" l="1"/>
  <c r="B27"/>
  <c r="D27" s="1"/>
  <c r="C27"/>
  <c r="A29" l="1"/>
  <c r="B28"/>
  <c r="D28" s="1"/>
  <c r="C28"/>
  <c r="A30" l="1"/>
  <c r="B29"/>
  <c r="D29" s="1"/>
  <c r="C29"/>
  <c r="C30" l="1"/>
  <c r="A31"/>
  <c r="B30"/>
  <c r="D30" s="1"/>
  <c r="C31" l="1"/>
  <c r="A32"/>
  <c r="B31"/>
  <c r="D31" s="1"/>
  <c r="C32" l="1"/>
  <c r="A33"/>
  <c r="B32"/>
  <c r="D32" s="1"/>
  <c r="C33" l="1"/>
  <c r="A34"/>
  <c r="B33"/>
  <c r="D33" s="1"/>
  <c r="C34" l="1"/>
  <c r="A35"/>
  <c r="B34"/>
  <c r="D34" s="1"/>
  <c r="C35" l="1"/>
  <c r="A36"/>
  <c r="B35"/>
  <c r="D35" s="1"/>
  <c r="C36" l="1"/>
  <c r="A37"/>
  <c r="B36"/>
  <c r="D36" s="1"/>
  <c r="C37" l="1"/>
  <c r="A38"/>
  <c r="B37"/>
  <c r="D37" s="1"/>
  <c r="C38" l="1"/>
  <c r="A39"/>
  <c r="B38"/>
  <c r="D38" s="1"/>
  <c r="C39" l="1"/>
  <c r="A40"/>
  <c r="B39"/>
  <c r="D39" s="1"/>
  <c r="C40" l="1"/>
  <c r="A41"/>
  <c r="B40"/>
  <c r="D40" s="1"/>
  <c r="C41" l="1"/>
  <c r="A42"/>
  <c r="B41"/>
  <c r="D41" s="1"/>
  <c r="C42" l="1"/>
  <c r="A43"/>
  <c r="B42"/>
  <c r="D42" s="1"/>
  <c r="C43" l="1"/>
  <c r="A44"/>
  <c r="B43"/>
  <c r="D43" s="1"/>
  <c r="C44" l="1"/>
  <c r="A45"/>
  <c r="B44"/>
  <c r="D44" s="1"/>
  <c r="C45" l="1"/>
  <c r="A46"/>
  <c r="B45"/>
  <c r="D45" s="1"/>
  <c r="C46" l="1"/>
  <c r="D46"/>
  <c r="A47"/>
  <c r="B46"/>
  <c r="C47" l="1"/>
  <c r="D47"/>
  <c r="A48"/>
  <c r="B47"/>
  <c r="C48" l="1"/>
  <c r="D48"/>
  <c r="A49"/>
  <c r="B48"/>
  <c r="C49" l="1"/>
  <c r="D49"/>
  <c r="A50"/>
  <c r="B49"/>
  <c r="C50" l="1"/>
  <c r="D50"/>
  <c r="A51"/>
  <c r="B50"/>
  <c r="C51" l="1"/>
  <c r="D51"/>
  <c r="A52"/>
  <c r="B51"/>
  <c r="C52" l="1"/>
  <c r="D52"/>
  <c r="A53"/>
  <c r="B52"/>
  <c r="C53" l="1"/>
  <c r="D53"/>
  <c r="A54"/>
  <c r="B53"/>
  <c r="C54" l="1"/>
  <c r="D54"/>
  <c r="A55"/>
  <c r="B54"/>
  <c r="C55" l="1"/>
  <c r="D55"/>
  <c r="A56"/>
  <c r="B55"/>
  <c r="C56" l="1"/>
  <c r="D56"/>
  <c r="A57"/>
  <c r="B56"/>
  <c r="C57" l="1"/>
  <c r="D57"/>
  <c r="A58"/>
  <c r="B57"/>
  <c r="C58" l="1"/>
  <c r="D58"/>
  <c r="A59"/>
  <c r="B58"/>
  <c r="C59" l="1"/>
  <c r="D59"/>
  <c r="A60"/>
  <c r="B59"/>
  <c r="C60" l="1"/>
  <c r="D60"/>
  <c r="A61"/>
  <c r="B60"/>
  <c r="C61" l="1"/>
  <c r="D61"/>
  <c r="A62"/>
  <c r="B61"/>
  <c r="C62" l="1"/>
  <c r="D62"/>
  <c r="A63"/>
  <c r="B62"/>
  <c r="C63" l="1"/>
  <c r="D63"/>
  <c r="A64"/>
  <c r="B63"/>
  <c r="C64" l="1"/>
  <c r="D64"/>
  <c r="A65"/>
  <c r="B64"/>
  <c r="C65" l="1"/>
  <c r="D65"/>
  <c r="A66"/>
  <c r="B65"/>
  <c r="C66" l="1"/>
  <c r="D66"/>
  <c r="A67"/>
  <c r="B66"/>
  <c r="C67" l="1"/>
  <c r="D67"/>
  <c r="A68"/>
  <c r="B67"/>
  <c r="C68" l="1"/>
  <c r="D68"/>
  <c r="A69"/>
  <c r="B68"/>
  <c r="C69" l="1"/>
  <c r="D69"/>
  <c r="A70"/>
  <c r="B69"/>
  <c r="C70" l="1"/>
  <c r="D70"/>
  <c r="A71"/>
  <c r="B70"/>
  <c r="C71" l="1"/>
  <c r="D71"/>
  <c r="A72"/>
  <c r="B71"/>
  <c r="C72" l="1"/>
  <c r="D72"/>
  <c r="A73"/>
  <c r="B72"/>
  <c r="C73" l="1"/>
  <c r="D73"/>
  <c r="A74"/>
  <c r="B73"/>
  <c r="C74" l="1"/>
  <c r="D74"/>
  <c r="A75"/>
  <c r="B74"/>
  <c r="C75" l="1"/>
  <c r="D75"/>
  <c r="A76"/>
  <c r="B75"/>
  <c r="C76" l="1"/>
  <c r="D76"/>
  <c r="A77"/>
  <c r="B76"/>
  <c r="C77" l="1"/>
  <c r="D77"/>
  <c r="A78"/>
  <c r="B77"/>
  <c r="C78" l="1"/>
  <c r="D78"/>
  <c r="A79"/>
  <c r="B78"/>
  <c r="C79" l="1"/>
  <c r="D79"/>
  <c r="A80"/>
  <c r="B79"/>
  <c r="C80" l="1"/>
  <c r="D80"/>
  <c r="A81"/>
  <c r="B80"/>
  <c r="C81" l="1"/>
  <c r="D81"/>
  <c r="A82"/>
  <c r="B81"/>
  <c r="C82" l="1"/>
  <c r="D82"/>
  <c r="A83"/>
  <c r="B82"/>
  <c r="C83" l="1"/>
  <c r="D83"/>
  <c r="A84"/>
  <c r="B83"/>
  <c r="C84" l="1"/>
  <c r="D84"/>
  <c r="A85"/>
  <c r="B84"/>
  <c r="C85" l="1"/>
  <c r="D85"/>
  <c r="A86"/>
  <c r="B85"/>
  <c r="C86" l="1"/>
  <c r="D86"/>
  <c r="A87"/>
  <c r="B86"/>
  <c r="C87" l="1"/>
  <c r="D87"/>
  <c r="A88"/>
  <c r="B87"/>
  <c r="C88" l="1"/>
  <c r="D88"/>
  <c r="A89"/>
  <c r="B88"/>
  <c r="C89" l="1"/>
  <c r="D89"/>
  <c r="A90"/>
  <c r="B89"/>
  <c r="C90" l="1"/>
  <c r="D90"/>
  <c r="A91"/>
  <c r="B90"/>
  <c r="C91" l="1"/>
  <c r="D91"/>
  <c r="A92"/>
  <c r="B91"/>
  <c r="C92" l="1"/>
  <c r="D92"/>
  <c r="A93"/>
  <c r="B92"/>
  <c r="C93" l="1"/>
  <c r="D93"/>
  <c r="A94"/>
  <c r="A95" s="1"/>
  <c r="A96" s="1"/>
  <c r="A97" s="1"/>
  <c r="A98" s="1"/>
  <c r="A99" s="1"/>
  <c r="A100" s="1"/>
  <c r="A101" s="1"/>
  <c r="A102" s="1"/>
  <c r="A103" s="1"/>
  <c r="A104" s="1"/>
  <c r="A105" s="1"/>
  <c r="A106" s="1"/>
  <c r="A107" s="1"/>
  <c r="A108" s="1"/>
  <c r="A109" s="1"/>
  <c r="A110" s="1"/>
  <c r="A111" s="1"/>
  <c r="A112" s="1"/>
  <c r="A113" s="1"/>
  <c r="A114" s="1"/>
  <c r="A115" s="1"/>
  <c r="A116" s="1"/>
  <c r="A117" s="1"/>
  <c r="A118" s="1"/>
  <c r="A119" s="1"/>
  <c r="B93"/>
</calcChain>
</file>

<file path=xl/sharedStrings.xml><?xml version="1.0" encoding="utf-8"?>
<sst xmlns="http://schemas.openxmlformats.org/spreadsheetml/2006/main" count="41" uniqueCount="35">
  <si>
    <t>sujet :</t>
  </si>
  <si>
    <t>grisbi</t>
  </si>
  <si>
    <t>• Le calcul s’effectuera sur la base d’un TEG (Taux Effectif Global) qui inclut l’ensemble des prestations de crédit (amortissement, assurances, frais de gestion, etc…)</t>
  </si>
  <si>
    <t>• La capacité de remboursement mensuelle du client devra être évaluée afin de vérifier qu’elle est supérieure aux mensualités fixes proposées. Dans le cas contraire, le crédit ne pourra être accordé et le simulateur devra le mentionner. Vous êtes libres de déterminer les modalités de calcul de cette capacité de remboursement. Dans l’exemple présenté en cours, on a respecté les principes suivants :</t>
  </si>
  <si>
    <t>o Les revenus fixes garantis sont pris en compte totalement</t>
  </si>
  <si>
    <t>o Les revenus non garantis ne sont pris en compte que pour moitié</t>
  </si>
  <si>
    <t>o Chaque personne composant le foyer représente une charge mensuelle de 300 € (nourriture, habillement, loisirs, etc…)</t>
  </si>
  <si>
    <t>o Les autres charges fixes mensuelles sont déduites intégralement de la capacité d’emprunt</t>
  </si>
  <si>
    <t>• De manière générale, plus le montant de l’emprunt est élevé, plus le TEG baisse. Cette relation n’est malheureusement pas linéaire et se comporte traditionnellement par secteur. Ainsi, dans l’exemple présenté en cours, cette relation est la suivante :</t>
  </si>
  <si>
    <t>o De 0€ à 10 000€, le TEG varie de 6 % à 4,5 % de manière linéaire</t>
  </si>
  <si>
    <t>o De 10 000€ à 25 000€, le TEG varie de 4,5 % à 3,8 % de manière linéaire</t>
  </si>
  <si>
    <t>o De 25 000€ à 95 000€, le TEG varie de 3,8 % à 2,8 % de manière linéaire</t>
  </si>
  <si>
    <t>o On ne prête plus au-delà de 95 000 €</t>
  </si>
  <si>
    <t>• De manière générale, plus le nombre de mensualités est faible, plus le TEG est faible (moins de risque pour l’organisme financeur). Ainsi, dans l’exemple présenté en cours, cette relation est décrite comme suit :</t>
  </si>
  <si>
    <t>o De 0 à 36 mois :</t>
  </si>
  <si>
    <t>o De 36 à 72 mois :</t>
  </si>
  <si>
    <t>o On ne prête plus au-delà de 72 mois</t>
  </si>
  <si>
    <t>• L’enseigne pourra appliquer des coefficients commerciaux sur le TEG afin de rendre plus ou moins attractifs certains modèles sans pour autant toucher au PVN (Prix de vente négocié). Evidemment, les modèles les plus attractifs ne connaissent pas de réduction.</t>
  </si>
  <si>
    <t>Montant de l'emprunt&gt;&gt;&gt;</t>
  </si>
  <si>
    <t>&lt;</t>
  </si>
  <si>
    <t>&lt; = à renseigner</t>
  </si>
  <si>
    <t>Nombre de mensualités&gt;&gt;&gt;</t>
  </si>
  <si>
    <t>&lt;&lt;&lt; Taux consenti</t>
  </si>
  <si>
    <t>Mensualité n°</t>
  </si>
  <si>
    <t>Capital</t>
  </si>
  <si>
    <t>Intérêts</t>
  </si>
  <si>
    <t>Cap. Amorti</t>
  </si>
  <si>
    <t>Mensualité&gt;&gt;&gt;</t>
  </si>
  <si>
    <t>Coût total du crédit&gt;&gt;&gt;</t>
  </si>
  <si>
    <t>Revenus garantis&gt;&gt;&gt;</t>
  </si>
  <si>
    <t>Revenus non garantis&gt;&gt;&gt;</t>
  </si>
  <si>
    <t>Charges mensuelles&gt;&gt;&gt;</t>
  </si>
  <si>
    <t>Composition familial&gt;&gt;&gt;</t>
  </si>
  <si>
    <t>Capacité d'endettement&gt;&gt;&gt;</t>
  </si>
  <si>
    <t>Taux d'endettement max&gt;&gt;&gt;</t>
  </si>
</sst>
</file>

<file path=xl/styles.xml><?xml version="1.0" encoding="utf-8"?>
<styleSheet xmlns="http://schemas.openxmlformats.org/spreadsheetml/2006/main">
  <numFmts count="1">
    <numFmt numFmtId="164" formatCode="#,##0.00\ [$€-40C];[Red]\-#,##0.00\ [$€-40C]"/>
  </numFmts>
  <fonts count="11">
    <font>
      <sz val="10"/>
      <name val="Arial"/>
      <family val="2"/>
    </font>
    <font>
      <sz val="10"/>
      <color rgb="FF0000FF"/>
      <name val="Arial"/>
      <family val="2"/>
    </font>
    <font>
      <b/>
      <sz val="10"/>
      <name val="Arial"/>
      <family val="2"/>
    </font>
    <font>
      <sz val="20"/>
      <name val="Arial"/>
      <family val="2"/>
    </font>
    <font>
      <b/>
      <sz val="10"/>
      <color rgb="FF000080"/>
      <name val="Arial"/>
      <family val="2"/>
    </font>
    <font>
      <b/>
      <sz val="10"/>
      <color rgb="FFFF0000"/>
      <name val="Arial"/>
      <family val="2"/>
    </font>
    <font>
      <b/>
      <u/>
      <sz val="10"/>
      <name val="Arial"/>
      <family val="2"/>
    </font>
    <font>
      <b/>
      <sz val="10"/>
      <color rgb="FFFFFFFF"/>
      <name val="Arial"/>
      <family val="2"/>
    </font>
    <font>
      <b/>
      <i/>
      <sz val="10"/>
      <name val="Arial"/>
      <family val="2"/>
    </font>
    <font>
      <i/>
      <sz val="10"/>
      <color rgb="FFFF0000"/>
      <name val="Arial"/>
      <family val="2"/>
    </font>
    <font>
      <sz val="14"/>
      <name val="Arial"/>
      <family val="2"/>
    </font>
  </fonts>
  <fills count="4">
    <fill>
      <patternFill patternType="none"/>
    </fill>
    <fill>
      <patternFill patternType="gray125"/>
    </fill>
    <fill>
      <patternFill patternType="solid">
        <fgColor rgb="FFFFFF99"/>
        <bgColor rgb="FFFFFFCC"/>
      </patternFill>
    </fill>
    <fill>
      <patternFill patternType="solid">
        <fgColor rgb="FFFF0000"/>
        <bgColor rgb="FF993300"/>
      </patternFill>
    </fill>
  </fills>
  <borders count="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1">
    <xf numFmtId="0" fontId="0" fillId="0" borderId="0"/>
  </cellStyleXfs>
  <cellXfs count="27">
    <xf numFmtId="0" fontId="0" fillId="0" borderId="0" xfId="0"/>
    <xf numFmtId="0" fontId="10" fillId="0" borderId="0" xfId="0" applyFont="1" applyAlignment="1">
      <alignment horizontal="center" vertical="center"/>
    </xf>
    <xf numFmtId="0" fontId="7" fillId="3" borderId="0" xfId="0" applyFont="1" applyFill="1" applyAlignment="1">
      <alignment horizontal="right" vertical="center"/>
    </xf>
    <xf numFmtId="0" fontId="5" fillId="0" borderId="0" xfId="0" applyFont="1" applyAlignment="1">
      <alignment horizontal="left" vertical="center"/>
    </xf>
    <xf numFmtId="0" fontId="4" fillId="0" borderId="0" xfId="0" applyFont="1" applyAlignment="1">
      <alignment horizontal="right" vertical="center"/>
    </xf>
    <xf numFmtId="0" fontId="3" fillId="2" borderId="0" xfId="0" applyFont="1" applyFill="1" applyAlignment="1">
      <alignment horizontal="center" vertical="center"/>
    </xf>
    <xf numFmtId="0" fontId="2" fillId="0" borderId="0" xfId="0" applyFont="1" applyAlignment="1">
      <alignment horizontal="right" vertical="center"/>
    </xf>
    <xf numFmtId="0" fontId="1" fillId="0" borderId="0" xfId="0" applyFont="1"/>
    <xf numFmtId="164" fontId="0" fillId="0" borderId="0" xfId="0" applyNumberFormat="1"/>
    <xf numFmtId="164" fontId="2" fillId="2" borderId="0" xfId="0" applyNumberFormat="1" applyFont="1" applyFill="1"/>
    <xf numFmtId="0" fontId="2" fillId="0" borderId="0" xfId="0" applyFont="1"/>
    <xf numFmtId="10" fontId="0" fillId="0" borderId="0" xfId="0" applyNumberFormat="1"/>
    <xf numFmtId="0" fontId="4" fillId="2" borderId="0" xfId="0" applyFont="1" applyFill="1"/>
    <xf numFmtId="10" fontId="5" fillId="0" borderId="0" xfId="0" applyNumberFormat="1" applyFont="1"/>
    <xf numFmtId="0" fontId="6" fillId="0" borderId="1" xfId="0" applyFont="1" applyBorder="1" applyAlignment="1">
      <alignment horizontal="center"/>
    </xf>
    <xf numFmtId="0" fontId="6" fillId="0" borderId="2" xfId="0" applyFont="1" applyBorder="1" applyAlignment="1">
      <alignment horizontal="center"/>
    </xf>
    <xf numFmtId="0" fontId="6" fillId="0" borderId="3" xfId="0" applyFont="1" applyBorder="1" applyAlignment="1">
      <alignment horizontal="center"/>
    </xf>
    <xf numFmtId="164" fontId="8" fillId="0" borderId="0" xfId="0" applyNumberFormat="1" applyFont="1"/>
    <xf numFmtId="0" fontId="0" fillId="0" borderId="4" xfId="0" applyBorder="1"/>
    <xf numFmtId="164" fontId="0" fillId="0" borderId="5" xfId="0" applyNumberFormat="1" applyBorder="1"/>
    <xf numFmtId="164" fontId="2" fillId="0" borderId="0" xfId="0" applyNumberFormat="1" applyFont="1"/>
    <xf numFmtId="0" fontId="2" fillId="2" borderId="0" xfId="0" applyFont="1" applyFill="1"/>
    <xf numFmtId="164" fontId="9" fillId="0" borderId="0" xfId="0" applyNumberFormat="1" applyFont="1"/>
    <xf numFmtId="10" fontId="2" fillId="2" borderId="0" xfId="0" applyNumberFormat="1" applyFont="1" applyFill="1"/>
    <xf numFmtId="0" fontId="0" fillId="0" borderId="6" xfId="0" applyBorder="1"/>
    <xf numFmtId="164" fontId="0" fillId="0" borderId="7" xfId="0" applyNumberFormat="1" applyBorder="1"/>
    <xf numFmtId="164" fontId="0" fillId="0" borderId="8" xfId="0" applyNumberFormat="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forum.excel-pratique.com/excel/simulateur-de-calcul-de-credit-t46808.html" TargetMode="External"/></Relationships>
</file>

<file path=xl/worksheets/sheet1.xml><?xml version="1.0" encoding="utf-8"?>
<worksheet xmlns="http://schemas.openxmlformats.org/spreadsheetml/2006/main" xmlns:r="http://schemas.openxmlformats.org/officeDocument/2006/relationships">
  <dimension ref="A1:L119"/>
  <sheetViews>
    <sheetView tabSelected="1" zoomScaleNormal="100" workbookViewId="0">
      <selection activeCell="I28" sqref="I28"/>
    </sheetView>
  </sheetViews>
  <sheetFormatPr baseColWidth="10" defaultColWidth="9.140625" defaultRowHeight="12.75"/>
  <cols>
    <col min="1" max="1" width="12.7109375"/>
    <col min="2" max="4" width="11.5703125"/>
    <col min="5" max="6" width="12.7109375"/>
    <col min="7" max="1025" width="11.5703125"/>
  </cols>
  <sheetData>
    <row r="1" spans="1:2">
      <c r="A1" t="s">
        <v>0</v>
      </c>
      <c r="B1" s="7" t="s">
        <v>1</v>
      </c>
    </row>
    <row r="2" spans="1:2">
      <c r="A2" t="s">
        <v>2</v>
      </c>
    </row>
    <row r="3" spans="1:2">
      <c r="A3" t="s">
        <v>3</v>
      </c>
    </row>
    <row r="4" spans="1:2">
      <c r="A4" t="s">
        <v>4</v>
      </c>
    </row>
    <row r="5" spans="1:2">
      <c r="A5" t="s">
        <v>5</v>
      </c>
    </row>
    <row r="6" spans="1:2">
      <c r="A6" t="s">
        <v>6</v>
      </c>
    </row>
    <row r="7" spans="1:2">
      <c r="A7" t="s">
        <v>7</v>
      </c>
    </row>
    <row r="8" spans="1:2">
      <c r="A8" t="s">
        <v>8</v>
      </c>
    </row>
    <row r="9" spans="1:2">
      <c r="A9" t="s">
        <v>9</v>
      </c>
    </row>
    <row r="10" spans="1:2">
      <c r="A10" t="s">
        <v>10</v>
      </c>
    </row>
    <row r="11" spans="1:2">
      <c r="A11" t="s">
        <v>11</v>
      </c>
    </row>
    <row r="12" spans="1:2">
      <c r="A12" t="s">
        <v>12</v>
      </c>
    </row>
    <row r="13" spans="1:2">
      <c r="A13" t="s">
        <v>13</v>
      </c>
    </row>
    <row r="14" spans="1:2">
      <c r="A14" t="s">
        <v>14</v>
      </c>
    </row>
    <row r="15" spans="1:2">
      <c r="A15" t="s">
        <v>15</v>
      </c>
    </row>
    <row r="16" spans="1:2">
      <c r="A16" t="s">
        <v>16</v>
      </c>
    </row>
    <row r="17" spans="1:12">
      <c r="A17" t="s">
        <v>17</v>
      </c>
    </row>
    <row r="18" spans="1:12">
      <c r="A18" s="8">
        <v>0</v>
      </c>
      <c r="B18" s="8">
        <v>10000</v>
      </c>
      <c r="C18" s="8">
        <v>25000</v>
      </c>
      <c r="D18" s="8">
        <v>95000</v>
      </c>
      <c r="E18" s="6" t="s">
        <v>18</v>
      </c>
      <c r="F18" s="6"/>
      <c r="G18" s="9">
        <v>11000</v>
      </c>
      <c r="H18" s="10" t="s">
        <v>19</v>
      </c>
      <c r="I18" s="5" t="s">
        <v>20</v>
      </c>
      <c r="J18" s="5"/>
      <c r="K18" s="5"/>
      <c r="L18" s="5"/>
    </row>
    <row r="19" spans="1:12">
      <c r="A19" s="11">
        <v>0.06</v>
      </c>
      <c r="B19" s="11">
        <v>4.4999999999999998E-2</v>
      </c>
      <c r="C19" s="11">
        <v>3.7999999999999999E-2</v>
      </c>
      <c r="D19" s="11">
        <v>2.8000000000000001E-2</v>
      </c>
      <c r="E19" s="4" t="s">
        <v>21</v>
      </c>
      <c r="F19" s="4"/>
      <c r="G19" s="12">
        <v>24</v>
      </c>
      <c r="H19" s="10" t="s">
        <v>19</v>
      </c>
      <c r="I19" s="5"/>
      <c r="J19" s="5"/>
      <c r="K19" s="5"/>
      <c r="L19" s="5"/>
    </row>
    <row r="20" spans="1:12">
      <c r="A20" s="13" t="str">
        <f>IF(AND($G18&gt;=A18,$G18&lt;B18),A19-(A19-B19)*(F$18-A$18)/(B$18-A$18),"")</f>
        <v/>
      </c>
      <c r="B20" s="13">
        <f t="shared" ref="B20:C20" si="0">IF(AND($G18&gt;=B18,$G18&lt;C18),B19-(B19-C19)*(G$18-B$18)/(C$18-B$18),"")</f>
        <v>4.4533333333333334E-2</v>
      </c>
      <c r="C20" s="13" t="str">
        <f t="shared" si="0"/>
        <v/>
      </c>
      <c r="D20" s="13" t="str">
        <f t="shared" ref="C20:D20" si="1">IF(AND($G18&gt;D18,$G18&lt;=E18),D19-(D19-E19)*(I$18-D$18)/(E$18-D$18),"")</f>
        <v/>
      </c>
      <c r="E20" s="3" t="s">
        <v>22</v>
      </c>
      <c r="F20" s="3"/>
      <c r="H20" s="10"/>
    </row>
    <row r="21" spans="1:12">
      <c r="A21" s="14" t="s">
        <v>23</v>
      </c>
      <c r="B21" s="15" t="s">
        <v>24</v>
      </c>
      <c r="C21" s="15" t="s">
        <v>25</v>
      </c>
      <c r="D21" s="16" t="s">
        <v>26</v>
      </c>
      <c r="E21" s="2" t="s">
        <v>27</v>
      </c>
      <c r="F21" s="2"/>
      <c r="G21" s="17">
        <f>PMT(SUM(A20:D20)/12,G19,G18)</f>
        <v>-479.89677329802237</v>
      </c>
      <c r="H21" s="10"/>
    </row>
    <row r="22" spans="1:12">
      <c r="A22" s="18">
        <v>1</v>
      </c>
      <c r="B22" s="8">
        <f t="shared" ref="B22:B53" si="2">IF($A22="","",PPMT(SUM(A$20:D$20)/12,$A22,G$19,G$18))</f>
        <v>-439.07455107580017</v>
      </c>
      <c r="C22" s="8">
        <f t="shared" ref="C22:C53" si="3">IF($A22="","",IPMT(SUM(A$20:D$20)/12,$A22,G$19,G$18))</f>
        <v>-40.822222222222223</v>
      </c>
      <c r="D22" s="19">
        <f>IF($A22="","",$G$18+SUM(B$22:B22))</f>
        <v>10560.925448924199</v>
      </c>
      <c r="E22" s="2" t="s">
        <v>28</v>
      </c>
      <c r="F22" s="2"/>
      <c r="G22" s="20">
        <f>G19*G21</f>
        <v>-11517.522559152538</v>
      </c>
      <c r="H22" s="10"/>
    </row>
    <row r="23" spans="1:12">
      <c r="A23" s="18">
        <f t="shared" ref="A23:A54" si="4">IF(A22&gt;=G$19,"",A22+1)</f>
        <v>2</v>
      </c>
      <c r="B23" s="8">
        <f t="shared" si="2"/>
        <v>-440.70400552090371</v>
      </c>
      <c r="C23" s="8">
        <f t="shared" si="3"/>
        <v>-39.192767777118647</v>
      </c>
      <c r="D23" s="19">
        <f>IF($A23="","",$G$18+SUM(B$22:B23))</f>
        <v>10120.221443403296</v>
      </c>
      <c r="E23" s="6" t="s">
        <v>29</v>
      </c>
      <c r="F23" s="6"/>
      <c r="G23" s="9">
        <v>3000</v>
      </c>
      <c r="H23" s="10" t="s">
        <v>19</v>
      </c>
    </row>
    <row r="24" spans="1:12">
      <c r="A24" s="18">
        <f t="shared" si="4"/>
        <v>3</v>
      </c>
      <c r="B24" s="8">
        <f t="shared" si="2"/>
        <v>-442.33950705250356</v>
      </c>
      <c r="C24" s="8">
        <f t="shared" si="3"/>
        <v>-37.557266245518804</v>
      </c>
      <c r="D24" s="19">
        <f>IF($A24="","",$G$18+SUM(B$22:B24))</f>
        <v>9677.8819363507919</v>
      </c>
      <c r="E24" s="6" t="s">
        <v>30</v>
      </c>
      <c r="F24" s="6"/>
      <c r="G24" s="9">
        <v>600</v>
      </c>
      <c r="H24" s="10" t="s">
        <v>19</v>
      </c>
    </row>
    <row r="25" spans="1:12">
      <c r="A25" s="18">
        <f t="shared" si="4"/>
        <v>4</v>
      </c>
      <c r="B25" s="8">
        <f t="shared" si="2"/>
        <v>-443.98107811200953</v>
      </c>
      <c r="C25" s="8">
        <f t="shared" si="3"/>
        <v>-35.915695186012833</v>
      </c>
      <c r="D25" s="19">
        <f>IF($A25="","",$G$18+SUM(B$22:B25))</f>
        <v>9233.9008582387833</v>
      </c>
      <c r="E25" s="6" t="s">
        <v>31</v>
      </c>
      <c r="F25" s="6"/>
      <c r="G25" s="9">
        <v>500</v>
      </c>
      <c r="H25" s="10" t="s">
        <v>19</v>
      </c>
    </row>
    <row r="26" spans="1:12">
      <c r="A26" s="18">
        <f t="shared" si="4"/>
        <v>5</v>
      </c>
      <c r="B26" s="8">
        <f t="shared" si="2"/>
        <v>-445.62874122411421</v>
      </c>
      <c r="C26" s="8">
        <f t="shared" si="3"/>
        <v>-34.268032073908181</v>
      </c>
      <c r="D26" s="19">
        <f>IF($A26="","",$G$18+SUM(B$22:B26))</f>
        <v>8788.2721170146688</v>
      </c>
      <c r="E26" s="6" t="s">
        <v>32</v>
      </c>
      <c r="F26" s="6"/>
      <c r="G26" s="21">
        <v>4</v>
      </c>
      <c r="H26" s="10" t="s">
        <v>19</v>
      </c>
    </row>
    <row r="27" spans="1:12">
      <c r="A27" s="18">
        <f t="shared" si="4"/>
        <v>6</v>
      </c>
      <c r="B27" s="8">
        <f t="shared" si="2"/>
        <v>-447.28251899710148</v>
      </c>
      <c r="C27" s="8">
        <f t="shared" si="3"/>
        <v>-32.614254300920905</v>
      </c>
      <c r="D27" s="19">
        <f>IF($A27="","",$G$18+SUM(B$22:B27))</f>
        <v>8340.9895980175679</v>
      </c>
      <c r="E27" s="6" t="s">
        <v>33</v>
      </c>
      <c r="F27" s="6"/>
      <c r="G27" s="22">
        <f>G23+G24*0.5-G25-G26*300</f>
        <v>1600</v>
      </c>
      <c r="H27" s="10"/>
      <c r="I27" s="8"/>
    </row>
    <row r="28" spans="1:12">
      <c r="A28" s="18">
        <f t="shared" si="4"/>
        <v>7</v>
      </c>
      <c r="B28" s="8">
        <f t="shared" si="2"/>
        <v>-448.94243412315751</v>
      </c>
      <c r="C28" s="8">
        <f t="shared" si="3"/>
        <v>-30.954339174864881</v>
      </c>
      <c r="D28" s="19">
        <f>IF($A28="","",$G$18+SUM(B$22:B28))</f>
        <v>7892.04716389441</v>
      </c>
      <c r="E28" s="6" t="s">
        <v>34</v>
      </c>
      <c r="F28" s="6"/>
      <c r="G28" s="23">
        <v>0.3</v>
      </c>
      <c r="H28" s="10" t="s">
        <v>19</v>
      </c>
    </row>
    <row r="29" spans="1:12">
      <c r="A29" s="18">
        <f t="shared" si="4"/>
        <v>8</v>
      </c>
      <c r="B29" s="8">
        <f t="shared" si="2"/>
        <v>-450.60850937868116</v>
      </c>
      <c r="C29" s="8">
        <f t="shared" si="3"/>
        <v>-29.288263919341198</v>
      </c>
      <c r="D29" s="19">
        <f>IF($A29="","",$G$18+SUM(B$22:B29))</f>
        <v>7441.4386545157286</v>
      </c>
      <c r="E29" s="1" t="str">
        <f>IF(G27*G28&gt;=ABS(G21),"Le financement est accepté","le financement est rejeté")</f>
        <v>Le financement est accepté</v>
      </c>
      <c r="F29" s="1"/>
      <c r="G29" s="1"/>
    </row>
    <row r="30" spans="1:12">
      <c r="A30" s="18">
        <f t="shared" si="4"/>
        <v>9</v>
      </c>
      <c r="B30" s="8">
        <f t="shared" si="2"/>
        <v>-452.28076762459767</v>
      </c>
      <c r="C30" s="8">
        <f t="shared" si="3"/>
        <v>-27.616005673424681</v>
      </c>
      <c r="D30" s="19">
        <f>IF($A30="","",$G$18+SUM(B$22:B30))</f>
        <v>6989.1578868911311</v>
      </c>
      <c r="E30" s="1"/>
      <c r="F30" s="1"/>
      <c r="G30" s="1"/>
    </row>
    <row r="31" spans="1:12">
      <c r="A31" s="18">
        <f t="shared" si="4"/>
        <v>10</v>
      </c>
      <c r="B31" s="8">
        <f t="shared" si="2"/>
        <v>-453.9592318066712</v>
      </c>
      <c r="C31" s="8">
        <f t="shared" si="3"/>
        <v>-25.937541491351155</v>
      </c>
      <c r="D31" s="19">
        <f>IF($A31="","",$G$18+SUM(B$22:B31))</f>
        <v>6535.1986550844604</v>
      </c>
    </row>
    <row r="32" spans="1:12">
      <c r="A32" s="18">
        <f t="shared" si="4"/>
        <v>11</v>
      </c>
      <c r="B32" s="8">
        <f t="shared" si="2"/>
        <v>-455.64392495582052</v>
      </c>
      <c r="C32" s="8">
        <f t="shared" si="3"/>
        <v>-24.252848342201851</v>
      </c>
      <c r="D32" s="19">
        <f>IF($A32="","",$G$18+SUM(B$22:B32))</f>
        <v>6079.5547301286397</v>
      </c>
    </row>
    <row r="33" spans="1:4">
      <c r="A33" s="18">
        <f t="shared" si="4"/>
        <v>12</v>
      </c>
      <c r="B33" s="8">
        <f t="shared" si="2"/>
        <v>-457.33487018843437</v>
      </c>
      <c r="C33" s="8">
        <f t="shared" si="3"/>
        <v>-22.561903109588016</v>
      </c>
      <c r="D33" s="19">
        <f>IF($A33="","",$G$18+SUM(B$22:B33))</f>
        <v>5622.2198599402054</v>
      </c>
    </row>
    <row r="34" spans="1:4">
      <c r="A34" s="18">
        <f t="shared" si="4"/>
        <v>13</v>
      </c>
      <c r="B34" s="8">
        <f t="shared" si="2"/>
        <v>-459.0320907066893</v>
      </c>
      <c r="C34" s="8">
        <f t="shared" si="3"/>
        <v>-20.864682591333064</v>
      </c>
      <c r="D34" s="19">
        <f>IF($A34="","",$G$18+SUM(B$22:B34))</f>
        <v>5163.1877692335165</v>
      </c>
    </row>
    <row r="35" spans="1:4">
      <c r="A35" s="18">
        <f t="shared" si="4"/>
        <v>14</v>
      </c>
      <c r="B35" s="8">
        <f t="shared" si="2"/>
        <v>-460.73560979886747</v>
      </c>
      <c r="C35" s="8">
        <f t="shared" si="3"/>
        <v>-19.161163499154878</v>
      </c>
      <c r="D35" s="19">
        <f>IF($A35="","",$G$18+SUM(B$22:B35))</f>
        <v>4702.4521594346488</v>
      </c>
    </row>
    <row r="36" spans="1:4">
      <c r="A36" s="18">
        <f t="shared" si="4"/>
        <v>15</v>
      </c>
      <c r="B36" s="8">
        <f t="shared" si="2"/>
        <v>-462.44545083967665</v>
      </c>
      <c r="C36" s="8">
        <f t="shared" si="3"/>
        <v>-17.45132245834569</v>
      </c>
      <c r="D36" s="19">
        <f>IF($A36="","",$G$18+SUM(B$22:B36))</f>
        <v>4240.0067085949722</v>
      </c>
    </row>
    <row r="37" spans="1:4">
      <c r="A37" s="18">
        <f t="shared" si="4"/>
        <v>16</v>
      </c>
      <c r="B37" s="8">
        <f t="shared" si="2"/>
        <v>-464.16163729057058</v>
      </c>
      <c r="C37" s="8">
        <f t="shared" si="3"/>
        <v>-15.735136007451761</v>
      </c>
      <c r="D37" s="19">
        <f>IF($A37="","",$G$18+SUM(B$22:B37))</f>
        <v>3775.8450713044012</v>
      </c>
    </row>
    <row r="38" spans="1:4">
      <c r="A38" s="18">
        <f t="shared" si="4"/>
        <v>17</v>
      </c>
      <c r="B38" s="8">
        <f t="shared" si="2"/>
        <v>-465.88419270007125</v>
      </c>
      <c r="C38" s="8">
        <f t="shared" si="3"/>
        <v>-14.012580597951123</v>
      </c>
      <c r="D38" s="19">
        <f>IF($A38="","",$G$18+SUM(B$22:B38))</f>
        <v>3309.96087860433</v>
      </c>
    </row>
    <row r="39" spans="1:4">
      <c r="A39" s="18">
        <f t="shared" si="4"/>
        <v>18</v>
      </c>
      <c r="B39" s="8">
        <f t="shared" si="2"/>
        <v>-467.61314070409156</v>
      </c>
      <c r="C39" s="8">
        <f t="shared" si="3"/>
        <v>-12.283632593930808</v>
      </c>
      <c r="D39" s="19">
        <f>IF($A39="","",$G$18+SUM(B$22:B39))</f>
        <v>2842.3477379002388</v>
      </c>
    </row>
    <row r="40" spans="1:4">
      <c r="A40" s="18">
        <f t="shared" si="4"/>
        <v>19</v>
      </c>
      <c r="B40" s="8">
        <f t="shared" si="2"/>
        <v>-469.34850502626011</v>
      </c>
      <c r="C40" s="8">
        <f t="shared" si="3"/>
        <v>-10.548268271762282</v>
      </c>
      <c r="D40" s="19">
        <f>IF($A40="","",$G$18+SUM(B$22:B40))</f>
        <v>2372.9992328739791</v>
      </c>
    </row>
    <row r="41" spans="1:4">
      <c r="A41" s="18">
        <f t="shared" si="4"/>
        <v>20</v>
      </c>
      <c r="B41" s="8">
        <f t="shared" si="2"/>
        <v>-471.09030947824647</v>
      </c>
      <c r="C41" s="8">
        <f t="shared" si="3"/>
        <v>-8.806463819775896</v>
      </c>
      <c r="D41" s="19">
        <f>IF($A41="","",$G$18+SUM(B$22:B41))</f>
        <v>1901.9089233957329</v>
      </c>
    </row>
    <row r="42" spans="1:4">
      <c r="A42" s="18">
        <f t="shared" si="4"/>
        <v>21</v>
      </c>
      <c r="B42" s="8">
        <f t="shared" si="2"/>
        <v>-472.83857796008806</v>
      </c>
      <c r="C42" s="8">
        <f t="shared" si="3"/>
        <v>-7.058195337934297</v>
      </c>
      <c r="D42" s="19">
        <f>IF($A42="","",$G$18+SUM(B$22:B42))</f>
        <v>1429.0703454356444</v>
      </c>
    </row>
    <row r="43" spans="1:4">
      <c r="A43" s="18">
        <f t="shared" si="4"/>
        <v>22</v>
      </c>
      <c r="B43" s="8">
        <f t="shared" si="2"/>
        <v>-474.59333446051772</v>
      </c>
      <c r="C43" s="8">
        <f t="shared" si="3"/>
        <v>-5.3034388375046353</v>
      </c>
      <c r="D43" s="19">
        <f>IF($A43="","",$G$18+SUM(B$22:B43))</f>
        <v>954.47701097512618</v>
      </c>
    </row>
    <row r="44" spans="1:4">
      <c r="A44" s="18">
        <f t="shared" si="4"/>
        <v>23</v>
      </c>
      <c r="B44" s="8">
        <f t="shared" si="2"/>
        <v>-476.35460305729362</v>
      </c>
      <c r="C44" s="8">
        <f t="shared" si="3"/>
        <v>-3.5421702407287787</v>
      </c>
      <c r="D44" s="19">
        <f>IF($A44="","",$G$18+SUM(B$22:B44))</f>
        <v>478.12240791783188</v>
      </c>
    </row>
    <row r="45" spans="1:4">
      <c r="A45" s="18">
        <f t="shared" si="4"/>
        <v>24</v>
      </c>
      <c r="B45" s="8">
        <f t="shared" si="2"/>
        <v>-478.12240791752834</v>
      </c>
      <c r="C45" s="8">
        <f t="shared" si="3"/>
        <v>-1.7743653804940187</v>
      </c>
      <c r="D45" s="19">
        <f>IF($A45="","",$G$18+SUM(B$22:B45))</f>
        <v>3.0377123039215803E-10</v>
      </c>
    </row>
    <row r="46" spans="1:4">
      <c r="A46" s="18" t="str">
        <f t="shared" si="4"/>
        <v/>
      </c>
      <c r="B46" s="8" t="str">
        <f t="shared" si="2"/>
        <v/>
      </c>
      <c r="C46" s="8" t="str">
        <f t="shared" si="3"/>
        <v/>
      </c>
      <c r="D46" s="19" t="str">
        <f>IF($A46="","",$G$18+SUM(B$22:B46))</f>
        <v/>
      </c>
    </row>
    <row r="47" spans="1:4">
      <c r="A47" s="18" t="str">
        <f t="shared" si="4"/>
        <v/>
      </c>
      <c r="B47" s="8" t="str">
        <f t="shared" si="2"/>
        <v/>
      </c>
      <c r="C47" s="8" t="str">
        <f t="shared" si="3"/>
        <v/>
      </c>
      <c r="D47" s="19" t="str">
        <f>IF($A47="","",$G$18+SUM(B$22:B47))</f>
        <v/>
      </c>
    </row>
    <row r="48" spans="1:4">
      <c r="A48" s="18" t="str">
        <f t="shared" si="4"/>
        <v/>
      </c>
      <c r="B48" s="8" t="str">
        <f t="shared" si="2"/>
        <v/>
      </c>
      <c r="C48" s="8" t="str">
        <f t="shared" si="3"/>
        <v/>
      </c>
      <c r="D48" s="19" t="str">
        <f>IF($A48="","",$G$18+SUM(B$22:B48))</f>
        <v/>
      </c>
    </row>
    <row r="49" spans="1:4">
      <c r="A49" s="18" t="str">
        <f t="shared" si="4"/>
        <v/>
      </c>
      <c r="B49" s="8" t="str">
        <f t="shared" si="2"/>
        <v/>
      </c>
      <c r="C49" s="8" t="str">
        <f t="shared" si="3"/>
        <v/>
      </c>
      <c r="D49" s="19" t="str">
        <f>IF($A49="","",$G$18+SUM(B$22:B49))</f>
        <v/>
      </c>
    </row>
    <row r="50" spans="1:4">
      <c r="A50" s="18" t="str">
        <f t="shared" si="4"/>
        <v/>
      </c>
      <c r="B50" s="8" t="str">
        <f t="shared" si="2"/>
        <v/>
      </c>
      <c r="C50" s="8" t="str">
        <f t="shared" si="3"/>
        <v/>
      </c>
      <c r="D50" s="19" t="str">
        <f>IF($A50="","",$G$18+SUM(B$22:B50))</f>
        <v/>
      </c>
    </row>
    <row r="51" spans="1:4">
      <c r="A51" s="18" t="str">
        <f t="shared" si="4"/>
        <v/>
      </c>
      <c r="B51" s="8" t="str">
        <f t="shared" si="2"/>
        <v/>
      </c>
      <c r="C51" s="8" t="str">
        <f t="shared" si="3"/>
        <v/>
      </c>
      <c r="D51" s="19" t="str">
        <f>IF($A51="","",$G$18+SUM(B$22:B51))</f>
        <v/>
      </c>
    </row>
    <row r="52" spans="1:4">
      <c r="A52" s="18" t="str">
        <f t="shared" si="4"/>
        <v/>
      </c>
      <c r="B52" s="8" t="str">
        <f t="shared" si="2"/>
        <v/>
      </c>
      <c r="C52" s="8" t="str">
        <f t="shared" si="3"/>
        <v/>
      </c>
      <c r="D52" s="19" t="str">
        <f>IF($A52="","",$G$18+SUM(B$22:B52))</f>
        <v/>
      </c>
    </row>
    <row r="53" spans="1:4">
      <c r="A53" s="18" t="str">
        <f t="shared" si="4"/>
        <v/>
      </c>
      <c r="B53" s="8" t="str">
        <f t="shared" si="2"/>
        <v/>
      </c>
      <c r="C53" s="8" t="str">
        <f t="shared" si="3"/>
        <v/>
      </c>
      <c r="D53" s="19" t="str">
        <f>IF($A53="","",$G$18+SUM(B$22:B53))</f>
        <v/>
      </c>
    </row>
    <row r="54" spans="1:4">
      <c r="A54" s="18" t="str">
        <f t="shared" si="4"/>
        <v/>
      </c>
      <c r="B54" s="8" t="str">
        <f t="shared" ref="B54:B85" si="5">IF($A54="","",PPMT(SUM(A$20:D$20)/12,$A54,G$19,G$18))</f>
        <v/>
      </c>
      <c r="C54" s="8" t="str">
        <f t="shared" ref="C54:C85" si="6">IF($A54="","",IPMT(SUM(A$20:D$20)/12,$A54,G$19,G$18))</f>
        <v/>
      </c>
      <c r="D54" s="19" t="str">
        <f>IF($A54="","",$G$18+SUM(B$22:B54))</f>
        <v/>
      </c>
    </row>
    <row r="55" spans="1:4">
      <c r="A55" s="18" t="str">
        <f t="shared" ref="A55:A86" si="7">IF(A54&gt;=G$19,"",A54+1)</f>
        <v/>
      </c>
      <c r="B55" s="8" t="str">
        <f t="shared" si="5"/>
        <v/>
      </c>
      <c r="C55" s="8" t="str">
        <f t="shared" si="6"/>
        <v/>
      </c>
      <c r="D55" s="19" t="str">
        <f>IF($A55="","",$G$18+SUM(B$22:B55))</f>
        <v/>
      </c>
    </row>
    <row r="56" spans="1:4">
      <c r="A56" s="18" t="str">
        <f t="shared" si="7"/>
        <v/>
      </c>
      <c r="B56" s="8" t="str">
        <f t="shared" si="5"/>
        <v/>
      </c>
      <c r="C56" s="8" t="str">
        <f t="shared" si="6"/>
        <v/>
      </c>
      <c r="D56" s="19" t="str">
        <f>IF($A56="","",$G$18+SUM(B$22:B56))</f>
        <v/>
      </c>
    </row>
    <row r="57" spans="1:4">
      <c r="A57" s="18" t="str">
        <f t="shared" si="7"/>
        <v/>
      </c>
      <c r="B57" s="8" t="str">
        <f t="shared" si="5"/>
        <v/>
      </c>
      <c r="C57" s="8" t="str">
        <f t="shared" si="6"/>
        <v/>
      </c>
      <c r="D57" s="19" t="str">
        <f>IF($A57="","",$G$18+SUM(B$22:B57))</f>
        <v/>
      </c>
    </row>
    <row r="58" spans="1:4">
      <c r="A58" s="18" t="str">
        <f t="shared" si="7"/>
        <v/>
      </c>
      <c r="B58" s="8" t="str">
        <f t="shared" si="5"/>
        <v/>
      </c>
      <c r="C58" s="8" t="str">
        <f t="shared" si="6"/>
        <v/>
      </c>
      <c r="D58" s="19" t="str">
        <f>IF($A58="","",$G$18+SUM(B$22:B58))</f>
        <v/>
      </c>
    </row>
    <row r="59" spans="1:4">
      <c r="A59" s="18" t="str">
        <f t="shared" si="7"/>
        <v/>
      </c>
      <c r="B59" s="8" t="str">
        <f t="shared" si="5"/>
        <v/>
      </c>
      <c r="C59" s="8" t="str">
        <f t="shared" si="6"/>
        <v/>
      </c>
      <c r="D59" s="19" t="str">
        <f>IF($A59="","",$G$18+SUM(B$22:B59))</f>
        <v/>
      </c>
    </row>
    <row r="60" spans="1:4">
      <c r="A60" s="18" t="str">
        <f t="shared" si="7"/>
        <v/>
      </c>
      <c r="B60" s="8" t="str">
        <f t="shared" si="5"/>
        <v/>
      </c>
      <c r="C60" s="8" t="str">
        <f t="shared" si="6"/>
        <v/>
      </c>
      <c r="D60" s="19" t="str">
        <f>IF($A60="","",$G$18+SUM(B$22:B60))</f>
        <v/>
      </c>
    </row>
    <row r="61" spans="1:4">
      <c r="A61" s="18" t="str">
        <f t="shared" si="7"/>
        <v/>
      </c>
      <c r="B61" s="8" t="str">
        <f t="shared" si="5"/>
        <v/>
      </c>
      <c r="C61" s="8" t="str">
        <f t="shared" si="6"/>
        <v/>
      </c>
      <c r="D61" s="19" t="str">
        <f>IF($A61="","",$G$18+SUM(B$22:B61))</f>
        <v/>
      </c>
    </row>
    <row r="62" spans="1:4">
      <c r="A62" s="18" t="str">
        <f t="shared" si="7"/>
        <v/>
      </c>
      <c r="B62" s="8" t="str">
        <f t="shared" si="5"/>
        <v/>
      </c>
      <c r="C62" s="8" t="str">
        <f t="shared" si="6"/>
        <v/>
      </c>
      <c r="D62" s="19" t="str">
        <f>IF($A62="","",$G$18+SUM(B$22:B62))</f>
        <v/>
      </c>
    </row>
    <row r="63" spans="1:4">
      <c r="A63" s="18" t="str">
        <f t="shared" si="7"/>
        <v/>
      </c>
      <c r="B63" s="8" t="str">
        <f t="shared" si="5"/>
        <v/>
      </c>
      <c r="C63" s="8" t="str">
        <f t="shared" si="6"/>
        <v/>
      </c>
      <c r="D63" s="19" t="str">
        <f>IF($A63="","",$G$18+SUM(B$22:B63))</f>
        <v/>
      </c>
    </row>
    <row r="64" spans="1:4">
      <c r="A64" s="18" t="str">
        <f t="shared" si="7"/>
        <v/>
      </c>
      <c r="B64" s="8" t="str">
        <f t="shared" si="5"/>
        <v/>
      </c>
      <c r="C64" s="8" t="str">
        <f t="shared" si="6"/>
        <v/>
      </c>
      <c r="D64" s="19" t="str">
        <f>IF($A64="","",$G$18+SUM(B$22:B64))</f>
        <v/>
      </c>
    </row>
    <row r="65" spans="1:4">
      <c r="A65" s="18" t="str">
        <f t="shared" si="7"/>
        <v/>
      </c>
      <c r="B65" s="8" t="str">
        <f t="shared" si="5"/>
        <v/>
      </c>
      <c r="C65" s="8" t="str">
        <f t="shared" si="6"/>
        <v/>
      </c>
      <c r="D65" s="19" t="str">
        <f>IF($A65="","",$G$18+SUM(B$22:B65))</f>
        <v/>
      </c>
    </row>
    <row r="66" spans="1:4">
      <c r="A66" s="18" t="str">
        <f t="shared" si="7"/>
        <v/>
      </c>
      <c r="B66" s="8" t="str">
        <f t="shared" si="5"/>
        <v/>
      </c>
      <c r="C66" s="8" t="str">
        <f t="shared" si="6"/>
        <v/>
      </c>
      <c r="D66" s="19" t="str">
        <f>IF($A66="","",$G$18+SUM(B$22:B66))</f>
        <v/>
      </c>
    </row>
    <row r="67" spans="1:4">
      <c r="A67" s="18" t="str">
        <f t="shared" si="7"/>
        <v/>
      </c>
      <c r="B67" s="8" t="str">
        <f t="shared" si="5"/>
        <v/>
      </c>
      <c r="C67" s="8" t="str">
        <f t="shared" si="6"/>
        <v/>
      </c>
      <c r="D67" s="19" t="str">
        <f>IF($A67="","",$G$18+SUM(B$22:B67))</f>
        <v/>
      </c>
    </row>
    <row r="68" spans="1:4">
      <c r="A68" s="18" t="str">
        <f t="shared" si="7"/>
        <v/>
      </c>
      <c r="B68" s="8" t="str">
        <f t="shared" si="5"/>
        <v/>
      </c>
      <c r="C68" s="8" t="str">
        <f t="shared" si="6"/>
        <v/>
      </c>
      <c r="D68" s="19" t="str">
        <f>IF($A68="","",$G$18+SUM(B$22:B68))</f>
        <v/>
      </c>
    </row>
    <row r="69" spans="1:4">
      <c r="A69" s="18" t="str">
        <f t="shared" si="7"/>
        <v/>
      </c>
      <c r="B69" s="8" t="str">
        <f t="shared" si="5"/>
        <v/>
      </c>
      <c r="C69" s="8" t="str">
        <f t="shared" si="6"/>
        <v/>
      </c>
      <c r="D69" s="19" t="str">
        <f>IF($A69="","",$G$18+SUM(B$22:B69))</f>
        <v/>
      </c>
    </row>
    <row r="70" spans="1:4">
      <c r="A70" s="18" t="str">
        <f t="shared" si="7"/>
        <v/>
      </c>
      <c r="B70" s="8" t="str">
        <f t="shared" si="5"/>
        <v/>
      </c>
      <c r="C70" s="8" t="str">
        <f t="shared" si="6"/>
        <v/>
      </c>
      <c r="D70" s="19" t="str">
        <f>IF($A70="","",$G$18+SUM(B$22:B70))</f>
        <v/>
      </c>
    </row>
    <row r="71" spans="1:4">
      <c r="A71" s="18" t="str">
        <f t="shared" si="7"/>
        <v/>
      </c>
      <c r="B71" s="8" t="str">
        <f t="shared" si="5"/>
        <v/>
      </c>
      <c r="C71" s="8" t="str">
        <f t="shared" si="6"/>
        <v/>
      </c>
      <c r="D71" s="19" t="str">
        <f>IF($A71="","",$G$18+SUM(B$22:B71))</f>
        <v/>
      </c>
    </row>
    <row r="72" spans="1:4">
      <c r="A72" s="18" t="str">
        <f t="shared" si="7"/>
        <v/>
      </c>
      <c r="B72" s="8" t="str">
        <f t="shared" si="5"/>
        <v/>
      </c>
      <c r="C72" s="8" t="str">
        <f t="shared" si="6"/>
        <v/>
      </c>
      <c r="D72" s="19" t="str">
        <f>IF($A72="","",$G$18+SUM(B$22:B72))</f>
        <v/>
      </c>
    </row>
    <row r="73" spans="1:4">
      <c r="A73" s="18" t="str">
        <f t="shared" si="7"/>
        <v/>
      </c>
      <c r="B73" s="8" t="str">
        <f t="shared" si="5"/>
        <v/>
      </c>
      <c r="C73" s="8" t="str">
        <f t="shared" si="6"/>
        <v/>
      </c>
      <c r="D73" s="19" t="str">
        <f>IF($A73="","",$G$18+SUM(B$22:B73))</f>
        <v/>
      </c>
    </row>
    <row r="74" spans="1:4">
      <c r="A74" s="18" t="str">
        <f t="shared" si="7"/>
        <v/>
      </c>
      <c r="B74" s="8" t="str">
        <f t="shared" si="5"/>
        <v/>
      </c>
      <c r="C74" s="8" t="str">
        <f t="shared" si="6"/>
        <v/>
      </c>
      <c r="D74" s="19" t="str">
        <f>IF($A74="","",$G$18+SUM(B$22:B74))</f>
        <v/>
      </c>
    </row>
    <row r="75" spans="1:4">
      <c r="A75" s="18" t="str">
        <f t="shared" si="7"/>
        <v/>
      </c>
      <c r="B75" s="8" t="str">
        <f t="shared" si="5"/>
        <v/>
      </c>
      <c r="C75" s="8" t="str">
        <f t="shared" si="6"/>
        <v/>
      </c>
      <c r="D75" s="19" t="str">
        <f>IF($A75="","",$G$18+SUM(B$22:B75))</f>
        <v/>
      </c>
    </row>
    <row r="76" spans="1:4">
      <c r="A76" s="18" t="str">
        <f t="shared" si="7"/>
        <v/>
      </c>
      <c r="B76" s="8" t="str">
        <f t="shared" si="5"/>
        <v/>
      </c>
      <c r="C76" s="8" t="str">
        <f t="shared" si="6"/>
        <v/>
      </c>
      <c r="D76" s="19" t="str">
        <f>IF($A76="","",$G$18+SUM(B$22:B76))</f>
        <v/>
      </c>
    </row>
    <row r="77" spans="1:4">
      <c r="A77" s="18" t="str">
        <f t="shared" si="7"/>
        <v/>
      </c>
      <c r="B77" s="8" t="str">
        <f t="shared" si="5"/>
        <v/>
      </c>
      <c r="C77" s="8" t="str">
        <f t="shared" si="6"/>
        <v/>
      </c>
      <c r="D77" s="19" t="str">
        <f>IF($A77="","",$G$18+SUM(B$22:B77))</f>
        <v/>
      </c>
    </row>
    <row r="78" spans="1:4">
      <c r="A78" s="18" t="str">
        <f t="shared" si="7"/>
        <v/>
      </c>
      <c r="B78" s="8" t="str">
        <f t="shared" si="5"/>
        <v/>
      </c>
      <c r="C78" s="8" t="str">
        <f t="shared" si="6"/>
        <v/>
      </c>
      <c r="D78" s="19" t="str">
        <f>IF($A78="","",$G$18+SUM(B$22:B78))</f>
        <v/>
      </c>
    </row>
    <row r="79" spans="1:4">
      <c r="A79" s="18" t="str">
        <f t="shared" si="7"/>
        <v/>
      </c>
      <c r="B79" s="8" t="str">
        <f t="shared" si="5"/>
        <v/>
      </c>
      <c r="C79" s="8" t="str">
        <f t="shared" si="6"/>
        <v/>
      </c>
      <c r="D79" s="19" t="str">
        <f>IF($A79="","",$G$18+SUM(B$22:B79))</f>
        <v/>
      </c>
    </row>
    <row r="80" spans="1:4">
      <c r="A80" s="18" t="str">
        <f t="shared" si="7"/>
        <v/>
      </c>
      <c r="B80" s="8" t="str">
        <f t="shared" si="5"/>
        <v/>
      </c>
      <c r="C80" s="8" t="str">
        <f t="shared" si="6"/>
        <v/>
      </c>
      <c r="D80" s="19" t="str">
        <f>IF($A80="","",$G$18+SUM(B$22:B80))</f>
        <v/>
      </c>
    </row>
    <row r="81" spans="1:4">
      <c r="A81" s="18" t="str">
        <f t="shared" si="7"/>
        <v/>
      </c>
      <c r="B81" s="8" t="str">
        <f t="shared" si="5"/>
        <v/>
      </c>
      <c r="C81" s="8" t="str">
        <f t="shared" si="6"/>
        <v/>
      </c>
      <c r="D81" s="19" t="str">
        <f>IF($A81="","",$G$18+SUM(B$22:B81))</f>
        <v/>
      </c>
    </row>
    <row r="82" spans="1:4">
      <c r="A82" s="18" t="str">
        <f t="shared" si="7"/>
        <v/>
      </c>
      <c r="B82" s="8" t="str">
        <f t="shared" si="5"/>
        <v/>
      </c>
      <c r="C82" s="8" t="str">
        <f t="shared" si="6"/>
        <v/>
      </c>
      <c r="D82" s="19" t="str">
        <f>IF($A82="","",$G$18+SUM(B$22:B82))</f>
        <v/>
      </c>
    </row>
    <row r="83" spans="1:4">
      <c r="A83" s="18" t="str">
        <f t="shared" si="7"/>
        <v/>
      </c>
      <c r="B83" s="8" t="str">
        <f t="shared" si="5"/>
        <v/>
      </c>
      <c r="C83" s="8" t="str">
        <f t="shared" si="6"/>
        <v/>
      </c>
      <c r="D83" s="19" t="str">
        <f>IF($A83="","",$G$18+SUM(B$22:B83))</f>
        <v/>
      </c>
    </row>
    <row r="84" spans="1:4">
      <c r="A84" s="18" t="str">
        <f t="shared" si="7"/>
        <v/>
      </c>
      <c r="B84" s="8" t="str">
        <f t="shared" si="5"/>
        <v/>
      </c>
      <c r="C84" s="8" t="str">
        <f t="shared" si="6"/>
        <v/>
      </c>
      <c r="D84" s="19" t="str">
        <f>IF($A84="","",$G$18+SUM(B$22:B84))</f>
        <v/>
      </c>
    </row>
    <row r="85" spans="1:4">
      <c r="A85" s="18" t="str">
        <f t="shared" si="7"/>
        <v/>
      </c>
      <c r="B85" s="8" t="str">
        <f t="shared" si="5"/>
        <v/>
      </c>
      <c r="C85" s="8" t="str">
        <f t="shared" si="6"/>
        <v/>
      </c>
      <c r="D85" s="19" t="str">
        <f>IF($A85="","",$G$18+SUM(B$22:B85))</f>
        <v/>
      </c>
    </row>
    <row r="86" spans="1:4">
      <c r="A86" s="18" t="str">
        <f t="shared" si="7"/>
        <v/>
      </c>
      <c r="B86" s="8" t="str">
        <f t="shared" ref="B86:B117" si="8">IF($A86="","",PPMT(SUM(A$20:D$20)/12,$A86,G$19,G$18))</f>
        <v/>
      </c>
      <c r="C86" s="8" t="str">
        <f t="shared" ref="C86:C117" si="9">IF($A86="","",IPMT(SUM(A$20:D$20)/12,$A86,G$19,G$18))</f>
        <v/>
      </c>
      <c r="D86" s="19" t="str">
        <f>IF($A86="","",$G$18+SUM(B$22:B86))</f>
        <v/>
      </c>
    </row>
    <row r="87" spans="1:4">
      <c r="A87" s="18" t="str">
        <f t="shared" ref="A87:A93" si="10">IF(A86&gt;=G$19,"",A86+1)</f>
        <v/>
      </c>
      <c r="B87" s="8" t="str">
        <f t="shared" si="8"/>
        <v/>
      </c>
      <c r="C87" s="8" t="str">
        <f t="shared" si="9"/>
        <v/>
      </c>
      <c r="D87" s="19" t="str">
        <f>IF($A87="","",$G$18+SUM(B$22:B87))</f>
        <v/>
      </c>
    </row>
    <row r="88" spans="1:4">
      <c r="A88" s="18" t="str">
        <f t="shared" si="10"/>
        <v/>
      </c>
      <c r="B88" s="8" t="str">
        <f t="shared" si="8"/>
        <v/>
      </c>
      <c r="C88" s="8" t="str">
        <f t="shared" si="9"/>
        <v/>
      </c>
      <c r="D88" s="19" t="str">
        <f>IF($A88="","",$G$18+SUM(B$22:B88))</f>
        <v/>
      </c>
    </row>
    <row r="89" spans="1:4">
      <c r="A89" s="18" t="str">
        <f t="shared" si="10"/>
        <v/>
      </c>
      <c r="B89" s="8" t="str">
        <f t="shared" si="8"/>
        <v/>
      </c>
      <c r="C89" s="8" t="str">
        <f t="shared" si="9"/>
        <v/>
      </c>
      <c r="D89" s="19" t="str">
        <f>IF($A89="","",$G$18+SUM(B$22:B89))</f>
        <v/>
      </c>
    </row>
    <row r="90" spans="1:4">
      <c r="A90" s="18" t="str">
        <f t="shared" si="10"/>
        <v/>
      </c>
      <c r="B90" s="8" t="str">
        <f t="shared" si="8"/>
        <v/>
      </c>
      <c r="C90" s="8" t="str">
        <f t="shared" si="9"/>
        <v/>
      </c>
      <c r="D90" s="19" t="str">
        <f>IF($A90="","",$G$18+SUM(B$22:B90))</f>
        <v/>
      </c>
    </row>
    <row r="91" spans="1:4">
      <c r="A91" s="18" t="str">
        <f t="shared" si="10"/>
        <v/>
      </c>
      <c r="B91" s="8" t="str">
        <f t="shared" si="8"/>
        <v/>
      </c>
      <c r="C91" s="8" t="str">
        <f t="shared" si="9"/>
        <v/>
      </c>
      <c r="D91" s="19" t="str">
        <f>IF($A91="","",$G$18+SUM(B$22:B91))</f>
        <v/>
      </c>
    </row>
    <row r="92" spans="1:4">
      <c r="A92" s="18" t="str">
        <f t="shared" si="10"/>
        <v/>
      </c>
      <c r="B92" s="8" t="str">
        <f t="shared" si="8"/>
        <v/>
      </c>
      <c r="C92" s="8" t="str">
        <f t="shared" si="9"/>
        <v/>
      </c>
      <c r="D92" s="19" t="str">
        <f>IF($A92="","",$G$18+SUM(B$22:B92))</f>
        <v/>
      </c>
    </row>
    <row r="93" spans="1:4">
      <c r="A93" s="24" t="str">
        <f t="shared" si="10"/>
        <v/>
      </c>
      <c r="B93" s="25" t="str">
        <f t="shared" si="8"/>
        <v/>
      </c>
      <c r="C93" s="25" t="str">
        <f t="shared" si="9"/>
        <v/>
      </c>
      <c r="D93" s="26" t="str">
        <f>IF($A93="","",$G$18+SUM(B$22:B93))</f>
        <v/>
      </c>
    </row>
    <row r="94" spans="1:4">
      <c r="A94" t="str">
        <f t="shared" ref="A94:A119" si="11">IF(A93&gt;=G90,"",A93+1)</f>
        <v/>
      </c>
    </row>
    <row r="95" spans="1:4">
      <c r="A95" t="str">
        <f t="shared" si="11"/>
        <v/>
      </c>
    </row>
    <row r="96" spans="1:4">
      <c r="A96" t="str">
        <f t="shared" si="11"/>
        <v/>
      </c>
    </row>
    <row r="97" spans="1:1">
      <c r="A97" t="str">
        <f t="shared" si="11"/>
        <v/>
      </c>
    </row>
    <row r="98" spans="1:1">
      <c r="A98" t="str">
        <f t="shared" si="11"/>
        <v/>
      </c>
    </row>
    <row r="99" spans="1:1">
      <c r="A99" t="str">
        <f t="shared" si="11"/>
        <v/>
      </c>
    </row>
    <row r="100" spans="1:1">
      <c r="A100" t="str">
        <f t="shared" si="11"/>
        <v/>
      </c>
    </row>
    <row r="101" spans="1:1">
      <c r="A101" t="str">
        <f t="shared" si="11"/>
        <v/>
      </c>
    </row>
    <row r="102" spans="1:1">
      <c r="A102" t="str">
        <f t="shared" si="11"/>
        <v/>
      </c>
    </row>
    <row r="103" spans="1:1">
      <c r="A103" t="str">
        <f t="shared" si="11"/>
        <v/>
      </c>
    </row>
    <row r="104" spans="1:1">
      <c r="A104" t="str">
        <f t="shared" si="11"/>
        <v/>
      </c>
    </row>
    <row r="105" spans="1:1">
      <c r="A105" t="str">
        <f t="shared" si="11"/>
        <v/>
      </c>
    </row>
    <row r="106" spans="1:1">
      <c r="A106" t="str">
        <f t="shared" si="11"/>
        <v/>
      </c>
    </row>
    <row r="107" spans="1:1">
      <c r="A107" t="str">
        <f t="shared" si="11"/>
        <v/>
      </c>
    </row>
    <row r="108" spans="1:1">
      <c r="A108" t="str">
        <f t="shared" si="11"/>
        <v/>
      </c>
    </row>
    <row r="109" spans="1:1">
      <c r="A109" t="str">
        <f t="shared" si="11"/>
        <v/>
      </c>
    </row>
    <row r="110" spans="1:1">
      <c r="A110" t="str">
        <f t="shared" si="11"/>
        <v/>
      </c>
    </row>
    <row r="111" spans="1:1">
      <c r="A111" t="str">
        <f t="shared" si="11"/>
        <v/>
      </c>
    </row>
    <row r="112" spans="1:1">
      <c r="A112" t="str">
        <f t="shared" si="11"/>
        <v/>
      </c>
    </row>
    <row r="113" spans="1:1">
      <c r="A113" t="str">
        <f t="shared" si="11"/>
        <v/>
      </c>
    </row>
    <row r="114" spans="1:1">
      <c r="A114" t="str">
        <f t="shared" si="11"/>
        <v/>
      </c>
    </row>
    <row r="115" spans="1:1">
      <c r="A115" t="str">
        <f t="shared" si="11"/>
        <v/>
      </c>
    </row>
    <row r="116" spans="1:1">
      <c r="A116" t="str">
        <f t="shared" si="11"/>
        <v/>
      </c>
    </row>
    <row r="117" spans="1:1">
      <c r="A117" t="str">
        <f t="shared" si="11"/>
        <v/>
      </c>
    </row>
    <row r="118" spans="1:1">
      <c r="A118" t="str">
        <f t="shared" si="11"/>
        <v/>
      </c>
    </row>
    <row r="119" spans="1:1">
      <c r="A119" t="str">
        <f t="shared" si="11"/>
        <v/>
      </c>
    </row>
  </sheetData>
  <mergeCells count="13">
    <mergeCell ref="E27:F27"/>
    <mergeCell ref="E28:F28"/>
    <mergeCell ref="E29:G30"/>
    <mergeCell ref="E22:F22"/>
    <mergeCell ref="E23:F23"/>
    <mergeCell ref="E24:F24"/>
    <mergeCell ref="E25:F25"/>
    <mergeCell ref="E26:F26"/>
    <mergeCell ref="E18:F18"/>
    <mergeCell ref="I18:L19"/>
    <mergeCell ref="E19:F19"/>
    <mergeCell ref="E20:F20"/>
    <mergeCell ref="E21:F21"/>
  </mergeCells>
  <hyperlinks>
    <hyperlink ref="B1" r:id="rId1"/>
  </hyperlinks>
  <pageMargins left="0.78749999999999998" right="0.78749999999999998" top="1.0249999999999999" bottom="1.0249999999999999" header="0.78749999999999998" footer="0.78749999999999998"/>
  <pageSetup paperSize="0" scale="0" orientation="portrait" usePrinterDefaults="0" useFirstPageNumber="1" horizontalDpi="0" verticalDpi="0" copies="0"/>
  <headerFooter>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TotalTime>2952</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Feuille1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Bernard Chalot</dc:creator>
  <cp:lastModifiedBy>RenYeu</cp:lastModifiedBy>
  <cp:revision>6</cp:revision>
  <dcterms:created xsi:type="dcterms:W3CDTF">2014-01-12T12:06:53Z</dcterms:created>
  <dcterms:modified xsi:type="dcterms:W3CDTF">2014-01-12T13:57:16Z</dcterms:modified>
</cp:coreProperties>
</file>