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slicerCaches/slicerCache1.xml" ContentType="application/vnd.ms-excel.slicerCache+xml"/>
  <Override PartName="/xl/slicerCaches/slicerCache2.xml" ContentType="application/vnd.ms-excel.slicerCache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slicers/slicer1.xml" ContentType="application/vnd.ms-excel.slicer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tables/table2.xml" ContentType="application/vnd.openxmlformats-officedocument.spreadsheetml.table+xml"/>
  <Override PartName="/xl/drawings/drawing4.xml" ContentType="application/vnd.openxmlformats-officedocument.drawing+xml"/>
  <Override PartName="/xl/tables/table3.xml" ContentType="application/vnd.openxmlformats-officedocument.spreadsheetml.table+xml"/>
  <Override PartName="/xl/drawings/drawing5.xml" ContentType="application/vnd.openxmlformats-officedocument.drawing+xml"/>
  <Override PartName="/xl/tables/table4.xml" ContentType="application/vnd.openxmlformats-officedocument.spreadsheetml.table+xml"/>
  <Override PartName="/xl/drawings/drawing6.xml" ContentType="application/vnd.openxmlformats-officedocument.drawing+xml"/>
  <Override PartName="/xl/tables/table5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autoCompressPictures="0" defaultThemeVersion="164011"/>
  <mc:AlternateContent xmlns:mc="http://schemas.openxmlformats.org/markup-compatibility/2006">
    <mc:Choice Requires="x15">
      <x15ac:absPath xmlns:x15ac="http://schemas.microsoft.com/office/spreadsheetml/2010/11/ac" url="E:\Users\NonoZ\Documents\Mes Docs EXCEL\_Excel-Pratique\"/>
    </mc:Choice>
  </mc:AlternateContent>
  <bookViews>
    <workbookView xWindow="0" yWindow="0" windowWidth="34350" windowHeight="22260" activeTab="1"/>
  </bookViews>
  <sheets>
    <sheet name="MATRICE" sheetId="1" r:id="rId1"/>
    <sheet name="RECAP" sheetId="4" r:id="rId2"/>
    <sheet name="FDC" sheetId="5" r:id="rId3"/>
    <sheet name="MOYEN PAIEMENT" sheetId="2" r:id="rId4"/>
    <sheet name="VENDEURS" sheetId="3" r:id="rId5"/>
    <sheet name="Etat paiement" sheetId="7" r:id="rId6"/>
    <sheet name="Etat commande" sheetId="8" r:id="rId7"/>
  </sheets>
  <functionGroups builtInGroupCount="18"/>
  <definedNames>
    <definedName name="ListePaiements" localSheetId="6">TabPaiements[Paiements]</definedName>
    <definedName name="ListePaiements" localSheetId="5">TabPaiements[Paiements]</definedName>
    <definedName name="ListePaiements">TabPaiements[Paiements]</definedName>
    <definedName name="ListeVendeurs" localSheetId="6">TabVendeurs56[Vendeurs]</definedName>
    <definedName name="ListeVendeurs" localSheetId="5">TabVendeurs5[Vendeurs]</definedName>
    <definedName name="ListeVendeurs">TabVendeurs[Vendeurs]</definedName>
    <definedName name="Segment_1">#N/A</definedName>
    <definedName name="Segment_Vendeur">#N/A</definedName>
    <definedName name="_xlnm.Print_Area" localSheetId="0">MATRICE!$A$1:$O$20</definedName>
  </definedNames>
  <calcPr calcId="162913" concurrentCalc="0"/>
  <extLst>
    <ext xmlns:x14="http://schemas.microsoft.com/office/spreadsheetml/2009/9/main" uri="{79F54976-1DA5-4618-B147-4CDE4B953A38}">
      <x14:workbookPr/>
    </ext>
    <ext xmlns:x15="http://schemas.microsoft.com/office/spreadsheetml/2010/11/main" uri="{46BE6895-7355-4a93-B00E-2C351335B9C9}">
      <x15:slicerCaches xmlns:x14="http://schemas.microsoft.com/office/spreadsheetml/2009/9/main">
        <x14:slicerCache r:id="rId8"/>
        <x14:slicerCache r:id="rId9"/>
      </x15:slicerCaches>
    </ex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C24" i="4" l="1"/>
  <c r="D24" i="4"/>
  <c r="F24" i="4"/>
  <c r="C25" i="4"/>
  <c r="D25" i="4"/>
  <c r="F25" i="4"/>
  <c r="C26" i="4"/>
  <c r="D26" i="4"/>
  <c r="F26" i="4"/>
  <c r="C20" i="4"/>
  <c r="N20" i="1"/>
  <c r="N21" i="1"/>
  <c r="N22" i="1"/>
  <c r="N23" i="1"/>
  <c r="N24" i="1"/>
  <c r="N25" i="1"/>
  <c r="N26" i="1"/>
  <c r="N27" i="1"/>
  <c r="N28" i="1"/>
  <c r="N29" i="1"/>
  <c r="N30" i="1"/>
  <c r="N31" i="1"/>
  <c r="N32" i="1"/>
  <c r="N33" i="1"/>
  <c r="N34" i="1"/>
  <c r="N35" i="1"/>
  <c r="N36" i="1"/>
  <c r="N37" i="1"/>
  <c r="N38" i="1"/>
  <c r="N39" i="1"/>
  <c r="N40" i="1"/>
  <c r="N41" i="1"/>
  <c r="N42" i="1"/>
  <c r="N43" i="1"/>
  <c r="N44" i="1"/>
  <c r="N45" i="1"/>
  <c r="N46" i="1"/>
  <c r="N47" i="1"/>
  <c r="N48" i="1"/>
  <c r="N49" i="1"/>
  <c r="N50" i="1"/>
  <c r="N51" i="1"/>
  <c r="N52" i="1"/>
  <c r="N53" i="1"/>
  <c r="N54" i="1"/>
  <c r="N55" i="1"/>
  <c r="N56" i="1"/>
  <c r="N57" i="1"/>
  <c r="N58" i="1"/>
  <c r="N59" i="1"/>
  <c r="N60" i="1"/>
  <c r="N61" i="1"/>
  <c r="N62" i="1"/>
  <c r="N63" i="1"/>
  <c r="N64" i="1"/>
  <c r="N65" i="1"/>
  <c r="N66" i="1"/>
  <c r="N67" i="1"/>
  <c r="N68" i="1"/>
  <c r="N69" i="1"/>
  <c r="N70" i="1"/>
  <c r="N71" i="1"/>
  <c r="N72" i="1"/>
  <c r="N73" i="1"/>
  <c r="N74" i="1"/>
  <c r="N75" i="1"/>
  <c r="N76" i="1"/>
  <c r="N77" i="1"/>
  <c r="N78" i="1"/>
  <c r="N79" i="1"/>
  <c r="N80" i="1"/>
  <c r="N81" i="1"/>
  <c r="N82" i="1"/>
  <c r="N83" i="1"/>
  <c r="N84" i="1"/>
  <c r="N85" i="1"/>
  <c r="N86" i="1"/>
  <c r="N87" i="1"/>
  <c r="N88" i="1"/>
  <c r="N89" i="1"/>
  <c r="N90" i="1"/>
  <c r="N91" i="1"/>
  <c r="N92" i="1"/>
  <c r="N93" i="1"/>
  <c r="N94" i="1"/>
  <c r="N95" i="1"/>
  <c r="N96" i="1"/>
  <c r="N97" i="1"/>
  <c r="N98" i="1"/>
  <c r="N99" i="1"/>
  <c r="N100" i="1"/>
  <c r="N101" i="1"/>
  <c r="N102" i="1"/>
  <c r="N103" i="1"/>
  <c r="N104" i="1"/>
  <c r="N105" i="1"/>
  <c r="N106" i="1"/>
  <c r="N107" i="1"/>
  <c r="N108" i="1"/>
  <c r="N109" i="1"/>
  <c r="N110" i="1"/>
  <c r="N111" i="1"/>
  <c r="N112" i="1"/>
  <c r="N113" i="1"/>
  <c r="N114" i="1"/>
  <c r="N115" i="1"/>
  <c r="N116" i="1"/>
  <c r="N117" i="1"/>
  <c r="N118" i="1"/>
  <c r="N119" i="1"/>
  <c r="N120" i="1"/>
  <c r="N121" i="1"/>
  <c r="N122" i="1"/>
  <c r="N123" i="1"/>
  <c r="N124" i="1"/>
  <c r="N125" i="1"/>
  <c r="N126" i="1"/>
  <c r="N127" i="1"/>
  <c r="N128" i="1"/>
  <c r="N129" i="1"/>
  <c r="N130" i="1"/>
  <c r="N131" i="1"/>
  <c r="N132" i="1"/>
  <c r="N133" i="1"/>
  <c r="N134" i="1"/>
  <c r="N135" i="1"/>
  <c r="N136" i="1"/>
  <c r="N137" i="1"/>
  <c r="N138" i="1"/>
  <c r="N139" i="1"/>
  <c r="N140" i="1"/>
  <c r="N141" i="1"/>
  <c r="N142" i="1"/>
  <c r="N143" i="1"/>
  <c r="N144" i="1"/>
  <c r="N145" i="1"/>
  <c r="N146" i="1"/>
  <c r="N147" i="1"/>
  <c r="N148" i="1"/>
  <c r="N149" i="1"/>
  <c r="N150" i="1"/>
  <c r="N151" i="1"/>
  <c r="N152" i="1"/>
  <c r="N153" i="1"/>
  <c r="N154" i="1"/>
  <c r="N155" i="1"/>
  <c r="N156" i="1"/>
  <c r="N157" i="1"/>
  <c r="N158" i="1"/>
  <c r="N159" i="1"/>
  <c r="N160" i="1"/>
  <c r="N161" i="1"/>
  <c r="N162" i="1"/>
  <c r="N163" i="1"/>
  <c r="N164" i="1"/>
  <c r="N165" i="1"/>
  <c r="N166" i="1"/>
  <c r="N167" i="1"/>
  <c r="N168" i="1"/>
  <c r="N169" i="1"/>
  <c r="N170" i="1"/>
  <c r="N171" i="1"/>
  <c r="N172" i="1"/>
  <c r="N173" i="1"/>
  <c r="N174" i="1"/>
  <c r="N175" i="1"/>
  <c r="N176" i="1"/>
  <c r="N177" i="1"/>
  <c r="N178" i="1"/>
  <c r="N179" i="1"/>
  <c r="N180" i="1"/>
  <c r="N181" i="1"/>
  <c r="N182" i="1"/>
  <c r="N183" i="1"/>
  <c r="N184" i="1"/>
  <c r="N185" i="1"/>
  <c r="N186" i="1"/>
  <c r="N187" i="1"/>
  <c r="N188" i="1"/>
  <c r="N189" i="1"/>
  <c r="N190" i="1"/>
  <c r="N191" i="1"/>
  <c r="N192" i="1"/>
  <c r="N193" i="1"/>
  <c r="N194" i="1"/>
  <c r="N195" i="1"/>
  <c r="N196" i="1"/>
  <c r="N197" i="1"/>
  <c r="N198" i="1"/>
  <c r="N199" i="1"/>
  <c r="N200" i="1"/>
  <c r="N201" i="1"/>
  <c r="N202" i="1"/>
  <c r="N203" i="1"/>
  <c r="N204" i="1"/>
  <c r="N205" i="1"/>
  <c r="N206" i="1"/>
  <c r="N207" i="1"/>
  <c r="N208" i="1"/>
  <c r="N209" i="1"/>
  <c r="N210" i="1"/>
  <c r="N211" i="1"/>
  <c r="N212" i="1"/>
  <c r="N213" i="1"/>
  <c r="N214" i="1"/>
  <c r="N215" i="1"/>
  <c r="N216" i="1"/>
  <c r="N217" i="1"/>
  <c r="N218" i="1"/>
  <c r="N219" i="1"/>
  <c r="N220" i="1"/>
  <c r="N221" i="1"/>
  <c r="N222" i="1"/>
  <c r="N223" i="1"/>
  <c r="N224" i="1"/>
  <c r="N225" i="1"/>
  <c r="N226" i="1"/>
  <c r="N227" i="1"/>
  <c r="N228" i="1"/>
  <c r="N229" i="1"/>
  <c r="N230" i="1"/>
  <c r="N231" i="1"/>
  <c r="N232" i="1"/>
  <c r="N233" i="1"/>
  <c r="N234" i="1"/>
  <c r="N235" i="1"/>
  <c r="N236" i="1"/>
  <c r="N237" i="1"/>
  <c r="N238" i="1"/>
  <c r="N239" i="1"/>
  <c r="N240" i="1"/>
  <c r="N241" i="1"/>
  <c r="N242" i="1"/>
  <c r="N243" i="1"/>
  <c r="N244" i="1"/>
  <c r="N245" i="1"/>
  <c r="N246" i="1"/>
  <c r="N247" i="1"/>
  <c r="N248" i="1"/>
  <c r="N249" i="1"/>
  <c r="N250" i="1"/>
  <c r="N251" i="1"/>
  <c r="N252" i="1"/>
  <c r="N253" i="1"/>
  <c r="N254" i="1"/>
  <c r="N255" i="1"/>
  <c r="N256" i="1"/>
  <c r="N257" i="1"/>
  <c r="N258" i="1"/>
  <c r="N259" i="1"/>
  <c r="N260" i="1"/>
  <c r="N261" i="1"/>
  <c r="N262" i="1"/>
  <c r="N263" i="1"/>
  <c r="N264" i="1"/>
  <c r="N265" i="1"/>
  <c r="N266" i="1"/>
  <c r="N267" i="1"/>
  <c r="N268" i="1"/>
  <c r="N269" i="1"/>
  <c r="N270" i="1"/>
  <c r="N271" i="1"/>
  <c r="N272" i="1"/>
  <c r="N273" i="1"/>
  <c r="N274" i="1"/>
  <c r="N275" i="1"/>
  <c r="N276" i="1"/>
  <c r="N277" i="1"/>
  <c r="N278" i="1"/>
  <c r="N279" i="1"/>
  <c r="N280" i="1"/>
  <c r="N281" i="1"/>
  <c r="N282" i="1"/>
  <c r="N283" i="1"/>
  <c r="N284" i="1"/>
  <c r="N285" i="1"/>
  <c r="N286" i="1"/>
  <c r="N287" i="1"/>
  <c r="N288" i="1"/>
  <c r="N289" i="1"/>
  <c r="N290" i="1"/>
  <c r="N291" i="1"/>
  <c r="N292" i="1"/>
  <c r="N293" i="1"/>
  <c r="N294" i="1"/>
  <c r="N295" i="1"/>
  <c r="N296" i="1"/>
  <c r="N297" i="1"/>
  <c r="N298" i="1"/>
  <c r="N299" i="1"/>
  <c r="N300" i="1"/>
  <c r="D5" i="4"/>
  <c r="D6" i="4"/>
  <c r="D7" i="4"/>
  <c r="D8" i="4"/>
  <c r="D9" i="4"/>
  <c r="D10" i="4"/>
  <c r="D11" i="4"/>
  <c r="D12" i="4"/>
  <c r="D13" i="4"/>
  <c r="D14" i="4"/>
  <c r="D15" i="4"/>
  <c r="D4" i="4"/>
  <c r="D3" i="4"/>
  <c r="C13" i="4"/>
  <c r="M20" i="1"/>
  <c r="M21" i="1"/>
  <c r="M23" i="1"/>
  <c r="M24" i="1"/>
  <c r="M25" i="1"/>
  <c r="M27" i="1"/>
  <c r="M29" i="1"/>
  <c r="M30" i="1"/>
  <c r="M31" i="1"/>
  <c r="M32" i="1"/>
  <c r="M33" i="1"/>
  <c r="M34" i="1"/>
  <c r="C14" i="4"/>
  <c r="M22" i="1"/>
  <c r="M26" i="1"/>
  <c r="M28" i="1"/>
  <c r="M35" i="1"/>
  <c r="M36" i="1"/>
  <c r="M37" i="1"/>
  <c r="M38" i="1"/>
  <c r="M39" i="1"/>
  <c r="M40" i="1"/>
  <c r="M41" i="1"/>
  <c r="M42" i="1"/>
  <c r="M43" i="1"/>
  <c r="M44" i="1"/>
  <c r="M45" i="1"/>
  <c r="M46" i="1"/>
  <c r="M47" i="1"/>
  <c r="M48" i="1"/>
  <c r="M49" i="1"/>
  <c r="M50" i="1"/>
  <c r="M51" i="1"/>
  <c r="M52" i="1"/>
  <c r="M53" i="1"/>
  <c r="M54" i="1"/>
  <c r="M55" i="1"/>
  <c r="M56" i="1"/>
  <c r="M57" i="1"/>
  <c r="M58" i="1"/>
  <c r="M59" i="1"/>
  <c r="M60" i="1"/>
  <c r="M61" i="1"/>
  <c r="M62" i="1"/>
  <c r="M63" i="1"/>
  <c r="M64" i="1"/>
  <c r="M65" i="1"/>
  <c r="M66" i="1"/>
  <c r="M67" i="1"/>
  <c r="M68" i="1"/>
  <c r="M69" i="1"/>
  <c r="M70" i="1"/>
  <c r="M71" i="1"/>
  <c r="M72" i="1"/>
  <c r="M73" i="1"/>
  <c r="M74" i="1"/>
  <c r="M75" i="1"/>
  <c r="M76" i="1"/>
  <c r="M77" i="1"/>
  <c r="M78" i="1"/>
  <c r="M79" i="1"/>
  <c r="M80" i="1"/>
  <c r="M81" i="1"/>
  <c r="M82" i="1"/>
  <c r="M83" i="1"/>
  <c r="M84" i="1"/>
  <c r="M85" i="1"/>
  <c r="M86" i="1"/>
  <c r="M87" i="1"/>
  <c r="M88" i="1"/>
  <c r="M89" i="1"/>
  <c r="M90" i="1"/>
  <c r="M91" i="1"/>
  <c r="M92" i="1"/>
  <c r="M93" i="1"/>
  <c r="M94" i="1"/>
  <c r="M95" i="1"/>
  <c r="M96" i="1"/>
  <c r="M97" i="1"/>
  <c r="M98" i="1"/>
  <c r="M99" i="1"/>
  <c r="M100" i="1"/>
  <c r="M101" i="1"/>
  <c r="M102" i="1"/>
  <c r="M103" i="1"/>
  <c r="M104" i="1"/>
  <c r="M105" i="1"/>
  <c r="M106" i="1"/>
  <c r="M107" i="1"/>
  <c r="M108" i="1"/>
  <c r="M109" i="1"/>
  <c r="M110" i="1"/>
  <c r="M111" i="1"/>
  <c r="M112" i="1"/>
  <c r="M113" i="1"/>
  <c r="M114" i="1"/>
  <c r="M115" i="1"/>
  <c r="M116" i="1"/>
  <c r="M117" i="1"/>
  <c r="M118" i="1"/>
  <c r="M119" i="1"/>
  <c r="M120" i="1"/>
  <c r="M121" i="1"/>
  <c r="M122" i="1"/>
  <c r="M123" i="1"/>
  <c r="M124" i="1"/>
  <c r="M125" i="1"/>
  <c r="M126" i="1"/>
  <c r="M127" i="1"/>
  <c r="M128" i="1"/>
  <c r="M129" i="1"/>
  <c r="M130" i="1"/>
  <c r="M131" i="1"/>
  <c r="M132" i="1"/>
  <c r="M133" i="1"/>
  <c r="M134" i="1"/>
  <c r="M135" i="1"/>
  <c r="M136" i="1"/>
  <c r="M137" i="1"/>
  <c r="M138" i="1"/>
  <c r="M139" i="1"/>
  <c r="M140" i="1"/>
  <c r="M141" i="1"/>
  <c r="M142" i="1"/>
  <c r="M143" i="1"/>
  <c r="M144" i="1"/>
  <c r="M145" i="1"/>
  <c r="M146" i="1"/>
  <c r="M147" i="1"/>
  <c r="M148" i="1"/>
  <c r="M149" i="1"/>
  <c r="M150" i="1"/>
  <c r="M151" i="1"/>
  <c r="M152" i="1"/>
  <c r="M153" i="1"/>
  <c r="M154" i="1"/>
  <c r="M155" i="1"/>
  <c r="M156" i="1"/>
  <c r="M157" i="1"/>
  <c r="M158" i="1"/>
  <c r="M159" i="1"/>
  <c r="M160" i="1"/>
  <c r="M161" i="1"/>
  <c r="M162" i="1"/>
  <c r="M163" i="1"/>
  <c r="M164" i="1"/>
  <c r="M165" i="1"/>
  <c r="M166" i="1"/>
  <c r="M167" i="1"/>
  <c r="M168" i="1"/>
  <c r="M169" i="1"/>
  <c r="M170" i="1"/>
  <c r="M171" i="1"/>
  <c r="M172" i="1"/>
  <c r="M173" i="1"/>
  <c r="M174" i="1"/>
  <c r="M175" i="1"/>
  <c r="M176" i="1"/>
  <c r="M177" i="1"/>
  <c r="M178" i="1"/>
  <c r="M179" i="1"/>
  <c r="M180" i="1"/>
  <c r="M181" i="1"/>
  <c r="M182" i="1"/>
  <c r="M183" i="1"/>
  <c r="M184" i="1"/>
  <c r="M185" i="1"/>
  <c r="M186" i="1"/>
  <c r="M187" i="1"/>
  <c r="M188" i="1"/>
  <c r="M189" i="1"/>
  <c r="M190" i="1"/>
  <c r="M191" i="1"/>
  <c r="M192" i="1"/>
  <c r="M193" i="1"/>
  <c r="M194" i="1"/>
  <c r="M195" i="1"/>
  <c r="M196" i="1"/>
  <c r="M197" i="1"/>
  <c r="M198" i="1"/>
  <c r="M199" i="1"/>
  <c r="M200" i="1"/>
  <c r="M201" i="1"/>
  <c r="M202" i="1"/>
  <c r="M203" i="1"/>
  <c r="M204" i="1"/>
  <c r="M205" i="1"/>
  <c r="M206" i="1"/>
  <c r="M207" i="1"/>
  <c r="M208" i="1"/>
  <c r="M209" i="1"/>
  <c r="M210" i="1"/>
  <c r="M211" i="1"/>
  <c r="M212" i="1"/>
  <c r="M213" i="1"/>
  <c r="M214" i="1"/>
  <c r="M215" i="1"/>
  <c r="M216" i="1"/>
  <c r="M217" i="1"/>
  <c r="M218" i="1"/>
  <c r="M219" i="1"/>
  <c r="M220" i="1"/>
  <c r="M221" i="1"/>
  <c r="M222" i="1"/>
  <c r="M223" i="1"/>
  <c r="M224" i="1"/>
  <c r="M225" i="1"/>
  <c r="M226" i="1"/>
  <c r="M227" i="1"/>
  <c r="M228" i="1"/>
  <c r="M229" i="1"/>
  <c r="M230" i="1"/>
  <c r="M231" i="1"/>
  <c r="M232" i="1"/>
  <c r="M233" i="1"/>
  <c r="M234" i="1"/>
  <c r="M235" i="1"/>
  <c r="M236" i="1"/>
  <c r="M237" i="1"/>
  <c r="M238" i="1"/>
  <c r="M239" i="1"/>
  <c r="M240" i="1"/>
  <c r="M241" i="1"/>
  <c r="M242" i="1"/>
  <c r="M243" i="1"/>
  <c r="M244" i="1"/>
  <c r="M245" i="1"/>
  <c r="M246" i="1"/>
  <c r="M247" i="1"/>
  <c r="M248" i="1"/>
  <c r="M249" i="1"/>
  <c r="M250" i="1"/>
  <c r="M251" i="1"/>
  <c r="M252" i="1"/>
  <c r="M253" i="1"/>
  <c r="M254" i="1"/>
  <c r="M255" i="1"/>
  <c r="M256" i="1"/>
  <c r="M257" i="1"/>
  <c r="M258" i="1"/>
  <c r="M259" i="1"/>
  <c r="M260" i="1"/>
  <c r="M261" i="1"/>
  <c r="M262" i="1"/>
  <c r="M263" i="1"/>
  <c r="M264" i="1"/>
  <c r="M265" i="1"/>
  <c r="M266" i="1"/>
  <c r="M267" i="1"/>
  <c r="M268" i="1"/>
  <c r="M269" i="1"/>
  <c r="M270" i="1"/>
  <c r="M271" i="1"/>
  <c r="M272" i="1"/>
  <c r="M273" i="1"/>
  <c r="M274" i="1"/>
  <c r="M275" i="1"/>
  <c r="M276" i="1"/>
  <c r="M277" i="1"/>
  <c r="M278" i="1"/>
  <c r="M279" i="1"/>
  <c r="M280" i="1"/>
  <c r="M281" i="1"/>
  <c r="M282" i="1"/>
  <c r="M283" i="1"/>
  <c r="M284" i="1"/>
  <c r="M285" i="1"/>
  <c r="M286" i="1"/>
  <c r="M287" i="1"/>
  <c r="M288" i="1"/>
  <c r="M289" i="1"/>
  <c r="M290" i="1"/>
  <c r="M291" i="1"/>
  <c r="M292" i="1"/>
  <c r="M293" i="1"/>
  <c r="M294" i="1"/>
  <c r="M295" i="1"/>
  <c r="M296" i="1"/>
  <c r="M297" i="1"/>
  <c r="M298" i="1"/>
  <c r="M299" i="1"/>
  <c r="M300" i="1"/>
  <c r="A21" i="1"/>
  <c r="A22" i="1"/>
  <c r="A23" i="1"/>
  <c r="A24" i="1"/>
  <c r="A25" i="1"/>
  <c r="A26" i="1"/>
  <c r="A27" i="1"/>
  <c r="A28" i="1"/>
  <c r="A29" i="1"/>
  <c r="A30" i="1"/>
  <c r="A31" i="1"/>
  <c r="A32" i="1"/>
  <c r="A33" i="1"/>
  <c r="A34" i="1"/>
  <c r="A35" i="1"/>
  <c r="A36" i="1"/>
  <c r="A37" i="1"/>
  <c r="A38" i="1"/>
  <c r="A39" i="1"/>
  <c r="A40" i="1"/>
  <c r="A41" i="1"/>
  <c r="A42" i="1"/>
  <c r="A43" i="1"/>
  <c r="A44" i="1"/>
  <c r="A45" i="1"/>
  <c r="A46" i="1"/>
  <c r="A47" i="1"/>
  <c r="A48" i="1"/>
  <c r="A49" i="1"/>
  <c r="A50" i="1"/>
  <c r="A51" i="1"/>
  <c r="A52" i="1"/>
  <c r="A53" i="1"/>
  <c r="A54" i="1"/>
  <c r="A55" i="1"/>
  <c r="A56" i="1"/>
  <c r="A57" i="1"/>
  <c r="A58" i="1"/>
  <c r="A59" i="1"/>
  <c r="A60" i="1"/>
  <c r="A61" i="1"/>
  <c r="A62" i="1"/>
  <c r="A63" i="1"/>
  <c r="A64" i="1"/>
  <c r="A65" i="1"/>
  <c r="A66" i="1"/>
  <c r="A67" i="1"/>
  <c r="A68" i="1"/>
  <c r="A69" i="1"/>
  <c r="A70" i="1"/>
  <c r="A71" i="1"/>
  <c r="A72" i="1"/>
  <c r="A73" i="1"/>
  <c r="A74" i="1"/>
  <c r="A75" i="1"/>
  <c r="A76" i="1"/>
  <c r="A77" i="1"/>
  <c r="A78" i="1"/>
  <c r="A79" i="1"/>
  <c r="A80" i="1"/>
  <c r="A81" i="1"/>
  <c r="A82" i="1"/>
  <c r="A83" i="1"/>
  <c r="A84" i="1"/>
  <c r="A85" i="1"/>
  <c r="A86" i="1"/>
  <c r="A87" i="1"/>
  <c r="A88" i="1"/>
  <c r="A89" i="1"/>
  <c r="A90" i="1"/>
  <c r="A91" i="1"/>
  <c r="A92" i="1"/>
  <c r="A93" i="1"/>
  <c r="A94" i="1"/>
  <c r="A95" i="1"/>
  <c r="A96" i="1"/>
  <c r="A97" i="1"/>
  <c r="A98" i="1"/>
  <c r="A99" i="1"/>
  <c r="A100" i="1"/>
  <c r="A101" i="1"/>
  <c r="A102" i="1"/>
  <c r="A103" i="1"/>
  <c r="A104" i="1"/>
  <c r="A105" i="1"/>
  <c r="A106" i="1"/>
  <c r="A107" i="1"/>
  <c r="A108" i="1"/>
  <c r="A109" i="1"/>
  <c r="A110" i="1"/>
  <c r="A111" i="1"/>
  <c r="A112" i="1"/>
  <c r="A113" i="1"/>
  <c r="A114" i="1"/>
  <c r="A115" i="1"/>
  <c r="A116" i="1"/>
  <c r="A117" i="1"/>
  <c r="A118" i="1"/>
  <c r="A119" i="1"/>
  <c r="A120" i="1"/>
  <c r="A121" i="1"/>
  <c r="A122" i="1"/>
  <c r="A123" i="1"/>
  <c r="A124" i="1"/>
  <c r="A125" i="1"/>
  <c r="A126" i="1"/>
  <c r="A127" i="1"/>
  <c r="A128" i="1"/>
  <c r="A129" i="1"/>
  <c r="A130" i="1"/>
  <c r="A131" i="1"/>
  <c r="A132" i="1"/>
  <c r="A133" i="1"/>
  <c r="A134" i="1"/>
  <c r="A135" i="1"/>
  <c r="A136" i="1"/>
  <c r="A137" i="1"/>
  <c r="A138" i="1"/>
  <c r="A139" i="1"/>
  <c r="A140" i="1"/>
  <c r="A141" i="1"/>
  <c r="A142" i="1"/>
  <c r="A143" i="1"/>
  <c r="A144" i="1"/>
  <c r="A145" i="1"/>
  <c r="A146" i="1"/>
  <c r="A147" i="1"/>
  <c r="A148" i="1"/>
  <c r="A149" i="1"/>
  <c r="A150" i="1"/>
  <c r="A151" i="1"/>
  <c r="A152" i="1"/>
  <c r="A153" i="1"/>
  <c r="A154" i="1"/>
  <c r="A155" i="1"/>
  <c r="A156" i="1"/>
  <c r="A157" i="1"/>
  <c r="A158" i="1"/>
  <c r="A159" i="1"/>
  <c r="A160" i="1"/>
  <c r="A161" i="1"/>
  <c r="A162" i="1"/>
  <c r="A163" i="1"/>
  <c r="A164" i="1"/>
  <c r="A165" i="1"/>
  <c r="A166" i="1"/>
  <c r="A167" i="1"/>
  <c r="A168" i="1"/>
  <c r="A169" i="1"/>
  <c r="A170" i="1"/>
  <c r="A171" i="1"/>
  <c r="A172" i="1"/>
  <c r="A173" i="1"/>
  <c r="A174" i="1"/>
  <c r="A175" i="1"/>
  <c r="A176" i="1"/>
  <c r="A177" i="1"/>
  <c r="A178" i="1"/>
  <c r="A179" i="1"/>
  <c r="A180" i="1"/>
  <c r="A181" i="1"/>
  <c r="A182" i="1"/>
  <c r="A183" i="1"/>
  <c r="A184" i="1"/>
  <c r="A185" i="1"/>
  <c r="A186" i="1"/>
  <c r="A187" i="1"/>
  <c r="A188" i="1"/>
  <c r="A189" i="1"/>
  <c r="A190" i="1"/>
  <c r="A191" i="1"/>
  <c r="A192" i="1"/>
  <c r="A193" i="1"/>
  <c r="A194" i="1"/>
  <c r="A195" i="1"/>
  <c r="A196" i="1"/>
  <c r="A197" i="1"/>
  <c r="A198" i="1"/>
  <c r="A199" i="1"/>
  <c r="A200" i="1"/>
  <c r="A201" i="1"/>
  <c r="A202" i="1"/>
  <c r="A203" i="1"/>
  <c r="A204" i="1"/>
  <c r="A205" i="1"/>
  <c r="A206" i="1"/>
  <c r="A207" i="1"/>
  <c r="A208" i="1"/>
  <c r="A209" i="1"/>
  <c r="A210" i="1"/>
  <c r="A211" i="1"/>
  <c r="A212" i="1"/>
  <c r="A213" i="1"/>
  <c r="A214" i="1"/>
  <c r="A215" i="1"/>
  <c r="A216" i="1"/>
  <c r="A217" i="1"/>
  <c r="A218" i="1"/>
  <c r="A219" i="1"/>
  <c r="A220" i="1"/>
  <c r="A221" i="1"/>
  <c r="A222" i="1"/>
  <c r="A223" i="1"/>
  <c r="A224" i="1"/>
  <c r="A225" i="1"/>
  <c r="A226" i="1"/>
  <c r="A227" i="1"/>
  <c r="A228" i="1"/>
  <c r="A229" i="1"/>
  <c r="A230" i="1"/>
  <c r="A231" i="1"/>
  <c r="A232" i="1"/>
  <c r="A233" i="1"/>
  <c r="A234" i="1"/>
  <c r="A235" i="1"/>
  <c r="A236" i="1"/>
  <c r="A237" i="1"/>
  <c r="A238" i="1"/>
  <c r="A239" i="1"/>
  <c r="A240" i="1"/>
  <c r="A241" i="1"/>
  <c r="A242" i="1"/>
  <c r="A243" i="1"/>
  <c r="A244" i="1"/>
  <c r="A245" i="1"/>
  <c r="A246" i="1"/>
  <c r="A247" i="1"/>
  <c r="A248" i="1"/>
  <c r="A249" i="1"/>
  <c r="A250" i="1"/>
  <c r="A251" i="1"/>
  <c r="A252" i="1"/>
  <c r="A253" i="1"/>
  <c r="A254" i="1"/>
  <c r="A255" i="1"/>
  <c r="A256" i="1"/>
  <c r="A257" i="1"/>
  <c r="A258" i="1"/>
  <c r="A259" i="1"/>
  <c r="A260" i="1"/>
  <c r="A261" i="1"/>
  <c r="A262" i="1"/>
  <c r="A263" i="1"/>
  <c r="A264" i="1"/>
  <c r="A265" i="1"/>
  <c r="A266" i="1"/>
  <c r="A267" i="1"/>
  <c r="A268" i="1"/>
  <c r="A269" i="1"/>
  <c r="A270" i="1"/>
  <c r="A271" i="1"/>
  <c r="A272" i="1"/>
  <c r="A273" i="1"/>
  <c r="A274" i="1"/>
  <c r="A275" i="1"/>
  <c r="A276" i="1"/>
  <c r="A277" i="1"/>
  <c r="A278" i="1"/>
  <c r="A279" i="1"/>
  <c r="A280" i="1"/>
  <c r="A281" i="1"/>
  <c r="A282" i="1"/>
  <c r="A283" i="1"/>
  <c r="A284" i="1"/>
  <c r="A285" i="1"/>
  <c r="A286" i="1"/>
  <c r="A287" i="1"/>
  <c r="A288" i="1"/>
  <c r="A289" i="1"/>
  <c r="A290" i="1"/>
  <c r="A291" i="1"/>
  <c r="A292" i="1"/>
  <c r="A293" i="1"/>
  <c r="A294" i="1"/>
  <c r="A295" i="1"/>
  <c r="A296" i="1"/>
  <c r="A297" i="1"/>
  <c r="A298" i="1"/>
  <c r="A299" i="1"/>
  <c r="A300" i="1"/>
  <c r="O21" i="1"/>
  <c r="P21" i="1"/>
  <c r="O22" i="1"/>
  <c r="P22" i="1"/>
  <c r="O23" i="1"/>
  <c r="P23" i="1"/>
  <c r="O24" i="1"/>
  <c r="P24" i="1"/>
  <c r="O25" i="1"/>
  <c r="P25" i="1"/>
  <c r="O26" i="1"/>
  <c r="P26" i="1"/>
  <c r="O27" i="1"/>
  <c r="P27" i="1"/>
  <c r="O28" i="1"/>
  <c r="P28" i="1"/>
  <c r="O29" i="1"/>
  <c r="P29" i="1"/>
  <c r="O30" i="1"/>
  <c r="P30" i="1"/>
  <c r="O31" i="1"/>
  <c r="P31" i="1"/>
  <c r="O32" i="1"/>
  <c r="P32" i="1"/>
  <c r="O33" i="1"/>
  <c r="P33" i="1"/>
  <c r="O34" i="1"/>
  <c r="P34" i="1"/>
  <c r="O35" i="1"/>
  <c r="P35" i="1"/>
  <c r="O36" i="1"/>
  <c r="P36" i="1"/>
  <c r="O37" i="1"/>
  <c r="P37" i="1"/>
  <c r="O38" i="1"/>
  <c r="P38" i="1"/>
  <c r="O39" i="1"/>
  <c r="P39" i="1"/>
  <c r="O40" i="1"/>
  <c r="P40" i="1"/>
  <c r="O41" i="1"/>
  <c r="P41" i="1"/>
  <c r="O42" i="1"/>
  <c r="P42" i="1"/>
  <c r="O43" i="1"/>
  <c r="P43" i="1"/>
  <c r="O44" i="1"/>
  <c r="P44" i="1"/>
  <c r="O45" i="1"/>
  <c r="P45" i="1"/>
  <c r="O46" i="1"/>
  <c r="P46" i="1"/>
  <c r="O47" i="1"/>
  <c r="P47" i="1"/>
  <c r="O48" i="1"/>
  <c r="P48" i="1"/>
  <c r="O49" i="1"/>
  <c r="P49" i="1"/>
  <c r="O50" i="1"/>
  <c r="P50" i="1"/>
  <c r="O51" i="1"/>
  <c r="P51" i="1"/>
  <c r="O52" i="1"/>
  <c r="P52" i="1"/>
  <c r="O53" i="1"/>
  <c r="P53" i="1"/>
  <c r="O54" i="1"/>
  <c r="P54" i="1"/>
  <c r="O55" i="1"/>
  <c r="P55" i="1"/>
  <c r="O56" i="1"/>
  <c r="P56" i="1"/>
  <c r="O57" i="1"/>
  <c r="P57" i="1"/>
  <c r="O58" i="1"/>
  <c r="P58" i="1"/>
  <c r="O59" i="1"/>
  <c r="P59" i="1"/>
  <c r="O60" i="1"/>
  <c r="P60" i="1"/>
  <c r="O61" i="1"/>
  <c r="P61" i="1"/>
  <c r="O62" i="1"/>
  <c r="P62" i="1"/>
  <c r="O63" i="1"/>
  <c r="P63" i="1"/>
  <c r="O64" i="1"/>
  <c r="P64" i="1"/>
  <c r="O65" i="1"/>
  <c r="P65" i="1"/>
  <c r="O66" i="1"/>
  <c r="P66" i="1"/>
  <c r="O67" i="1"/>
  <c r="P67" i="1"/>
  <c r="O68" i="1"/>
  <c r="P68" i="1"/>
  <c r="O69" i="1"/>
  <c r="P69" i="1"/>
  <c r="O70" i="1"/>
  <c r="P70" i="1"/>
  <c r="O71" i="1"/>
  <c r="P71" i="1"/>
  <c r="O72" i="1"/>
  <c r="P72" i="1"/>
  <c r="O73" i="1"/>
  <c r="P73" i="1"/>
  <c r="O74" i="1"/>
  <c r="P74" i="1"/>
  <c r="O75" i="1"/>
  <c r="P75" i="1"/>
  <c r="O76" i="1"/>
  <c r="P76" i="1"/>
  <c r="O77" i="1"/>
  <c r="P77" i="1"/>
  <c r="O78" i="1"/>
  <c r="P78" i="1"/>
  <c r="O79" i="1"/>
  <c r="P79" i="1"/>
  <c r="O80" i="1"/>
  <c r="P80" i="1"/>
  <c r="O81" i="1"/>
  <c r="P81" i="1"/>
  <c r="O82" i="1"/>
  <c r="P82" i="1"/>
  <c r="O83" i="1"/>
  <c r="P83" i="1"/>
  <c r="O84" i="1"/>
  <c r="P84" i="1"/>
  <c r="O85" i="1"/>
  <c r="P85" i="1"/>
  <c r="O86" i="1"/>
  <c r="P86" i="1"/>
  <c r="O87" i="1"/>
  <c r="P87" i="1"/>
  <c r="O88" i="1"/>
  <c r="P88" i="1"/>
  <c r="O89" i="1"/>
  <c r="P89" i="1"/>
  <c r="O90" i="1"/>
  <c r="P90" i="1"/>
  <c r="O91" i="1"/>
  <c r="P91" i="1"/>
  <c r="O92" i="1"/>
  <c r="P92" i="1"/>
  <c r="O93" i="1"/>
  <c r="P93" i="1"/>
  <c r="O94" i="1"/>
  <c r="P94" i="1"/>
  <c r="O95" i="1"/>
  <c r="P95" i="1"/>
  <c r="O96" i="1"/>
  <c r="P96" i="1"/>
  <c r="O97" i="1"/>
  <c r="P97" i="1"/>
  <c r="O98" i="1"/>
  <c r="P98" i="1"/>
  <c r="O99" i="1"/>
  <c r="P99" i="1"/>
  <c r="O100" i="1"/>
  <c r="P100" i="1"/>
  <c r="O101" i="1"/>
  <c r="P101" i="1"/>
  <c r="O102" i="1"/>
  <c r="P102" i="1"/>
  <c r="O103" i="1"/>
  <c r="P103" i="1"/>
  <c r="O104" i="1"/>
  <c r="P104" i="1"/>
  <c r="O105" i="1"/>
  <c r="P105" i="1"/>
  <c r="O106" i="1"/>
  <c r="P106" i="1"/>
  <c r="O107" i="1"/>
  <c r="P107" i="1"/>
  <c r="O108" i="1"/>
  <c r="P108" i="1"/>
  <c r="O109" i="1"/>
  <c r="P109" i="1"/>
  <c r="O110" i="1"/>
  <c r="P110" i="1"/>
  <c r="O111" i="1"/>
  <c r="P111" i="1"/>
  <c r="O112" i="1"/>
  <c r="P112" i="1"/>
  <c r="O113" i="1"/>
  <c r="P113" i="1"/>
  <c r="O114" i="1"/>
  <c r="P114" i="1"/>
  <c r="O115" i="1"/>
  <c r="P115" i="1"/>
  <c r="O116" i="1"/>
  <c r="P116" i="1"/>
  <c r="O117" i="1"/>
  <c r="P117" i="1"/>
  <c r="O118" i="1"/>
  <c r="P118" i="1"/>
  <c r="O119" i="1"/>
  <c r="P119" i="1"/>
  <c r="O120" i="1"/>
  <c r="P120" i="1"/>
  <c r="O121" i="1"/>
  <c r="P121" i="1"/>
  <c r="O122" i="1"/>
  <c r="P122" i="1"/>
  <c r="O123" i="1"/>
  <c r="P123" i="1"/>
  <c r="O124" i="1"/>
  <c r="P124" i="1"/>
  <c r="O125" i="1"/>
  <c r="P125" i="1"/>
  <c r="O126" i="1"/>
  <c r="P126" i="1"/>
  <c r="O127" i="1"/>
  <c r="P127" i="1"/>
  <c r="O128" i="1"/>
  <c r="P128" i="1"/>
  <c r="O129" i="1"/>
  <c r="P129" i="1"/>
  <c r="O130" i="1"/>
  <c r="P130" i="1"/>
  <c r="O131" i="1"/>
  <c r="P131" i="1"/>
  <c r="O132" i="1"/>
  <c r="P132" i="1"/>
  <c r="O133" i="1"/>
  <c r="P133" i="1"/>
  <c r="O134" i="1"/>
  <c r="P134" i="1"/>
  <c r="O135" i="1"/>
  <c r="P135" i="1"/>
  <c r="O136" i="1"/>
  <c r="P136" i="1"/>
  <c r="O137" i="1"/>
  <c r="P137" i="1"/>
  <c r="O138" i="1"/>
  <c r="P138" i="1"/>
  <c r="O139" i="1"/>
  <c r="P139" i="1"/>
  <c r="O140" i="1"/>
  <c r="P140" i="1"/>
  <c r="O141" i="1"/>
  <c r="P141" i="1"/>
  <c r="O142" i="1"/>
  <c r="P142" i="1"/>
  <c r="O143" i="1"/>
  <c r="P143" i="1"/>
  <c r="O144" i="1"/>
  <c r="P144" i="1"/>
  <c r="O145" i="1"/>
  <c r="P145" i="1"/>
  <c r="O146" i="1"/>
  <c r="P146" i="1"/>
  <c r="O147" i="1"/>
  <c r="P147" i="1"/>
  <c r="O148" i="1"/>
  <c r="P148" i="1"/>
  <c r="O149" i="1"/>
  <c r="P149" i="1"/>
  <c r="O150" i="1"/>
  <c r="P150" i="1"/>
  <c r="O151" i="1"/>
  <c r="P151" i="1"/>
  <c r="O152" i="1"/>
  <c r="P152" i="1"/>
  <c r="O153" i="1"/>
  <c r="P153" i="1"/>
  <c r="O154" i="1"/>
  <c r="P154" i="1"/>
  <c r="O155" i="1"/>
  <c r="P155" i="1"/>
  <c r="O156" i="1"/>
  <c r="P156" i="1"/>
  <c r="O157" i="1"/>
  <c r="P157" i="1"/>
  <c r="O158" i="1"/>
  <c r="P158" i="1"/>
  <c r="O159" i="1"/>
  <c r="P159" i="1"/>
  <c r="O160" i="1"/>
  <c r="P160" i="1"/>
  <c r="O161" i="1"/>
  <c r="P161" i="1"/>
  <c r="O162" i="1"/>
  <c r="P162" i="1"/>
  <c r="O163" i="1"/>
  <c r="P163" i="1"/>
  <c r="O164" i="1"/>
  <c r="P164" i="1"/>
  <c r="O165" i="1"/>
  <c r="P165" i="1"/>
  <c r="O166" i="1"/>
  <c r="P166" i="1"/>
  <c r="O167" i="1"/>
  <c r="P167" i="1"/>
  <c r="O168" i="1"/>
  <c r="P168" i="1"/>
  <c r="O169" i="1"/>
  <c r="P169" i="1"/>
  <c r="O170" i="1"/>
  <c r="P170" i="1"/>
  <c r="O171" i="1"/>
  <c r="P171" i="1"/>
  <c r="O172" i="1"/>
  <c r="P172" i="1"/>
  <c r="O173" i="1"/>
  <c r="P173" i="1"/>
  <c r="O174" i="1"/>
  <c r="P174" i="1"/>
  <c r="O175" i="1"/>
  <c r="P175" i="1"/>
  <c r="O176" i="1"/>
  <c r="P176" i="1"/>
  <c r="O177" i="1"/>
  <c r="P177" i="1"/>
  <c r="O178" i="1"/>
  <c r="P178" i="1"/>
  <c r="O179" i="1"/>
  <c r="P179" i="1"/>
  <c r="O180" i="1"/>
  <c r="P180" i="1"/>
  <c r="O181" i="1"/>
  <c r="P181" i="1"/>
  <c r="O182" i="1"/>
  <c r="P182" i="1"/>
  <c r="O183" i="1"/>
  <c r="P183" i="1"/>
  <c r="O184" i="1"/>
  <c r="P184" i="1"/>
  <c r="O185" i="1"/>
  <c r="P185" i="1"/>
  <c r="O186" i="1"/>
  <c r="P186" i="1"/>
  <c r="O187" i="1"/>
  <c r="P187" i="1"/>
  <c r="O188" i="1"/>
  <c r="P188" i="1"/>
  <c r="O189" i="1"/>
  <c r="P189" i="1"/>
  <c r="O190" i="1"/>
  <c r="P190" i="1"/>
  <c r="O191" i="1"/>
  <c r="P191" i="1"/>
  <c r="O192" i="1"/>
  <c r="P192" i="1"/>
  <c r="O193" i="1"/>
  <c r="P193" i="1"/>
  <c r="O194" i="1"/>
  <c r="P194" i="1"/>
  <c r="O195" i="1"/>
  <c r="P195" i="1"/>
  <c r="O196" i="1"/>
  <c r="P196" i="1"/>
  <c r="O197" i="1"/>
  <c r="P197" i="1"/>
  <c r="O198" i="1"/>
  <c r="P198" i="1"/>
  <c r="O199" i="1"/>
  <c r="P199" i="1"/>
  <c r="O200" i="1"/>
  <c r="P200" i="1"/>
  <c r="O201" i="1"/>
  <c r="P201" i="1"/>
  <c r="O202" i="1"/>
  <c r="P202" i="1"/>
  <c r="O203" i="1"/>
  <c r="P203" i="1"/>
  <c r="O204" i="1"/>
  <c r="P204" i="1"/>
  <c r="O205" i="1"/>
  <c r="P205" i="1"/>
  <c r="O206" i="1"/>
  <c r="P206" i="1"/>
  <c r="O207" i="1"/>
  <c r="P207" i="1"/>
  <c r="O208" i="1"/>
  <c r="P208" i="1"/>
  <c r="O209" i="1"/>
  <c r="P209" i="1"/>
  <c r="O210" i="1"/>
  <c r="P210" i="1"/>
  <c r="O211" i="1"/>
  <c r="P211" i="1"/>
  <c r="O212" i="1"/>
  <c r="P212" i="1"/>
  <c r="O213" i="1"/>
  <c r="P213" i="1"/>
  <c r="O214" i="1"/>
  <c r="P214" i="1"/>
  <c r="O215" i="1"/>
  <c r="P215" i="1"/>
  <c r="O216" i="1"/>
  <c r="P216" i="1"/>
  <c r="O217" i="1"/>
  <c r="P217" i="1"/>
  <c r="O218" i="1"/>
  <c r="P218" i="1"/>
  <c r="O219" i="1"/>
  <c r="P219" i="1"/>
  <c r="O220" i="1"/>
  <c r="P220" i="1"/>
  <c r="O221" i="1"/>
  <c r="P221" i="1"/>
  <c r="O222" i="1"/>
  <c r="P222" i="1"/>
  <c r="O223" i="1"/>
  <c r="P223" i="1"/>
  <c r="O224" i="1"/>
  <c r="P224" i="1"/>
  <c r="O225" i="1"/>
  <c r="P225" i="1"/>
  <c r="O226" i="1"/>
  <c r="P226" i="1"/>
  <c r="O227" i="1"/>
  <c r="P227" i="1"/>
  <c r="O228" i="1"/>
  <c r="P228" i="1"/>
  <c r="O229" i="1"/>
  <c r="P229" i="1"/>
  <c r="O230" i="1"/>
  <c r="P230" i="1"/>
  <c r="O231" i="1"/>
  <c r="P231" i="1"/>
  <c r="O232" i="1"/>
  <c r="P232" i="1"/>
  <c r="O233" i="1"/>
  <c r="P233" i="1"/>
  <c r="O234" i="1"/>
  <c r="P234" i="1"/>
  <c r="O235" i="1"/>
  <c r="P235" i="1"/>
  <c r="O236" i="1"/>
  <c r="P236" i="1"/>
  <c r="O237" i="1"/>
  <c r="P237" i="1"/>
  <c r="O238" i="1"/>
  <c r="P238" i="1"/>
  <c r="O239" i="1"/>
  <c r="P239" i="1"/>
  <c r="O240" i="1"/>
  <c r="P240" i="1"/>
  <c r="O241" i="1"/>
  <c r="P241" i="1"/>
  <c r="O242" i="1"/>
  <c r="P242" i="1"/>
  <c r="O243" i="1"/>
  <c r="P243" i="1"/>
  <c r="O244" i="1"/>
  <c r="P244" i="1"/>
  <c r="O245" i="1"/>
  <c r="P245" i="1"/>
  <c r="O246" i="1"/>
  <c r="P246" i="1"/>
  <c r="O247" i="1"/>
  <c r="P247" i="1"/>
  <c r="O248" i="1"/>
  <c r="P248" i="1"/>
  <c r="O249" i="1"/>
  <c r="P249" i="1"/>
  <c r="O250" i="1"/>
  <c r="P250" i="1"/>
  <c r="O251" i="1"/>
  <c r="P251" i="1"/>
  <c r="O252" i="1"/>
  <c r="P252" i="1"/>
  <c r="O253" i="1"/>
  <c r="P253" i="1"/>
  <c r="O254" i="1"/>
  <c r="P254" i="1"/>
  <c r="O255" i="1"/>
  <c r="P255" i="1"/>
  <c r="O256" i="1"/>
  <c r="P256" i="1"/>
  <c r="O257" i="1"/>
  <c r="P257" i="1"/>
  <c r="O258" i="1"/>
  <c r="P258" i="1"/>
  <c r="O259" i="1"/>
  <c r="P259" i="1"/>
  <c r="O260" i="1"/>
  <c r="P260" i="1"/>
  <c r="O261" i="1"/>
  <c r="P261" i="1"/>
  <c r="O262" i="1"/>
  <c r="P262" i="1"/>
  <c r="O263" i="1"/>
  <c r="P263" i="1"/>
  <c r="O264" i="1"/>
  <c r="P264" i="1"/>
  <c r="O265" i="1"/>
  <c r="P265" i="1"/>
  <c r="O266" i="1"/>
  <c r="P266" i="1"/>
  <c r="O267" i="1"/>
  <c r="P267" i="1"/>
  <c r="O268" i="1"/>
  <c r="P268" i="1"/>
  <c r="O269" i="1"/>
  <c r="P269" i="1"/>
  <c r="O270" i="1"/>
  <c r="P270" i="1"/>
  <c r="O271" i="1"/>
  <c r="P271" i="1"/>
  <c r="O272" i="1"/>
  <c r="P272" i="1"/>
  <c r="O273" i="1"/>
  <c r="P273" i="1"/>
  <c r="O274" i="1"/>
  <c r="P274" i="1"/>
  <c r="O275" i="1"/>
  <c r="P275" i="1"/>
  <c r="O276" i="1"/>
  <c r="P276" i="1"/>
  <c r="O277" i="1"/>
  <c r="P277" i="1"/>
  <c r="O278" i="1"/>
  <c r="P278" i="1"/>
  <c r="O279" i="1"/>
  <c r="P279" i="1"/>
  <c r="O280" i="1"/>
  <c r="P280" i="1"/>
  <c r="O281" i="1"/>
  <c r="P281" i="1"/>
  <c r="O282" i="1"/>
  <c r="P282" i="1"/>
  <c r="O283" i="1"/>
  <c r="P283" i="1"/>
  <c r="O284" i="1"/>
  <c r="P284" i="1"/>
  <c r="O285" i="1"/>
  <c r="P285" i="1"/>
  <c r="O286" i="1"/>
  <c r="P286" i="1"/>
  <c r="O287" i="1"/>
  <c r="P287" i="1"/>
  <c r="O288" i="1"/>
  <c r="P288" i="1"/>
  <c r="O289" i="1"/>
  <c r="P289" i="1"/>
  <c r="O290" i="1"/>
  <c r="P290" i="1"/>
  <c r="O291" i="1"/>
  <c r="P291" i="1"/>
  <c r="O292" i="1"/>
  <c r="P292" i="1"/>
  <c r="O293" i="1"/>
  <c r="P293" i="1"/>
  <c r="O294" i="1"/>
  <c r="P294" i="1"/>
  <c r="O295" i="1"/>
  <c r="P295" i="1"/>
  <c r="O296" i="1"/>
  <c r="P296" i="1"/>
  <c r="O297" i="1"/>
  <c r="P297" i="1"/>
  <c r="O298" i="1"/>
  <c r="P298" i="1"/>
  <c r="O299" i="1"/>
  <c r="P299" i="1"/>
  <c r="O300" i="1"/>
  <c r="P300" i="1"/>
  <c r="A20" i="1"/>
  <c r="E9" i="5"/>
  <c r="E10" i="5"/>
  <c r="E11" i="5"/>
  <c r="E12" i="5"/>
  <c r="E13" i="5"/>
  <c r="E14" i="5"/>
  <c r="E15" i="5"/>
  <c r="E16" i="5"/>
  <c r="F9" i="5"/>
  <c r="I3" i="4"/>
  <c r="I11" i="4"/>
  <c r="E17" i="5"/>
  <c r="E18" i="5"/>
  <c r="E19" i="5"/>
  <c r="E20" i="5"/>
  <c r="E21" i="5"/>
  <c r="E22" i="5"/>
  <c r="E23" i="5"/>
  <c r="E24" i="5"/>
  <c r="F17" i="5"/>
  <c r="I4" i="4"/>
  <c r="I12" i="4"/>
  <c r="O20" i="1"/>
  <c r="P20" i="1"/>
  <c r="C17" i="4" a="1"/>
  <c r="C17" i="4"/>
  <c r="C21" i="4"/>
  <c r="C18" i="4"/>
  <c r="C19" i="4"/>
  <c r="J3" i="4"/>
  <c r="C15" i="4"/>
  <c r="C12" i="4"/>
  <c r="C11" i="4"/>
  <c r="C10" i="4"/>
  <c r="C9" i="4"/>
  <c r="C8" i="4"/>
  <c r="C7" i="4"/>
  <c r="C6" i="4"/>
  <c r="C5" i="4"/>
  <c r="C4" i="4"/>
  <c r="C3" i="4"/>
</calcChain>
</file>

<file path=xl/comments1.xml><?xml version="1.0" encoding="utf-8"?>
<comments xmlns="http://schemas.openxmlformats.org/spreadsheetml/2006/main">
  <authors>
    <author>NonoZ</author>
  </authors>
  <commentList>
    <comment ref="D3" authorId="0" shapeId="0">
      <text>
        <r>
          <rPr>
            <b/>
            <sz val="9"/>
            <color indexed="81"/>
            <rFont val="Tahoma"/>
            <charset val="1"/>
          </rPr>
          <t>BrunoM45 :</t>
        </r>
        <r>
          <rPr>
            <sz val="9"/>
            <color indexed="81"/>
            <rFont val="Tahoma"/>
            <charset val="1"/>
          </rPr>
          <t xml:space="preserve">
Changement des formules matricielles longues à l'exécution par une fonction qui existe de Excel 2010</t>
        </r>
      </text>
    </comment>
  </commentList>
</comments>
</file>

<file path=xl/sharedStrings.xml><?xml version="1.0" encoding="utf-8"?>
<sst xmlns="http://schemas.openxmlformats.org/spreadsheetml/2006/main" count="127" uniqueCount="70">
  <si>
    <t>Libellé</t>
  </si>
  <si>
    <t>Quantité</t>
  </si>
  <si>
    <t>Montant TVA (total)</t>
  </si>
  <si>
    <t>Prix de vente HT (total)</t>
  </si>
  <si>
    <t>Total panier</t>
  </si>
  <si>
    <t>CB SC</t>
  </si>
  <si>
    <t>CHEQUE</t>
  </si>
  <si>
    <t>ESPECES</t>
  </si>
  <si>
    <t>Prix de vente TTC (total)</t>
  </si>
  <si>
    <t>OFFERT</t>
  </si>
  <si>
    <t>SAV</t>
  </si>
  <si>
    <t>MAGASIN</t>
  </si>
  <si>
    <t>VENDEUR CB</t>
  </si>
  <si>
    <t>CARTE CADEAU</t>
  </si>
  <si>
    <t>CB CODE</t>
  </si>
  <si>
    <t>Moyen de paiement</t>
  </si>
  <si>
    <t>P/u de vente TTC</t>
  </si>
  <si>
    <t>VAD VIR</t>
  </si>
  <si>
    <t>VAD PAYPAL</t>
  </si>
  <si>
    <t>Vendeur</t>
  </si>
  <si>
    <t>DATE - SEMAINE N°X</t>
  </si>
  <si>
    <t>@</t>
  </si>
  <si>
    <t>Vendeurs</t>
  </si>
  <si>
    <t>Paiements</t>
  </si>
  <si>
    <t>1</t>
  </si>
  <si>
    <t>Client</t>
  </si>
  <si>
    <t>Commentaire</t>
  </si>
  <si>
    <t>FOND DE CAISSE DE LA VEILLE</t>
  </si>
  <si>
    <t>FOND DE CAISSE FIN DE JOURNEE</t>
  </si>
  <si>
    <t>MONNAIE</t>
  </si>
  <si>
    <t>CAFE</t>
  </si>
  <si>
    <t>AUTRE</t>
  </si>
  <si>
    <t>ERREUR DE CAISSE ESPECES</t>
  </si>
  <si>
    <t>NBR VENTES JOUR.</t>
  </si>
  <si>
    <t>PANIER MOYEN</t>
  </si>
  <si>
    <t>FOND DE CAISSE FIN DE JOURNEE ESTIME</t>
  </si>
  <si>
    <t>ESPECES RETIREES ENVELOPPE</t>
  </si>
  <si>
    <t>TABLEAU DE BORD RÉCAPITULATIF</t>
  </si>
  <si>
    <t>FOND DE CAISSE</t>
  </si>
  <si>
    <t>Date</t>
  </si>
  <si>
    <t>Montant</t>
  </si>
  <si>
    <t>Qté</t>
  </si>
  <si>
    <t>TOTAL</t>
  </si>
  <si>
    <t>TOTAL FDC</t>
  </si>
  <si>
    <t>MONNAIE A DEDUIRE</t>
  </si>
  <si>
    <t>VEILLE</t>
  </si>
  <si>
    <t>FIN DE JOURNEE</t>
  </si>
  <si>
    <t>VENDEUR CB SC</t>
  </si>
  <si>
    <t>DELTA</t>
  </si>
  <si>
    <t>TOTAL JOURNALIER DES VENTES</t>
  </si>
  <si>
    <t>TOTAL JOURNALIER NON VENDU</t>
  </si>
  <si>
    <t>TOTAL JOURNALIER OFFERTS</t>
  </si>
  <si>
    <t>VAD VIREMENT</t>
  </si>
  <si>
    <t>Numéro</t>
  </si>
  <si>
    <t>Heure de livraison</t>
  </si>
  <si>
    <t>Etat paiement</t>
  </si>
  <si>
    <t>Payée</t>
  </si>
  <si>
    <t>Etat commande</t>
  </si>
  <si>
    <t>Livrée</t>
  </si>
  <si>
    <t>Non livrée</t>
  </si>
  <si>
    <t>Non payée</t>
  </si>
  <si>
    <t>ECHANGE</t>
  </si>
  <si>
    <t>A</t>
  </si>
  <si>
    <t>B</t>
  </si>
  <si>
    <t>C</t>
  </si>
  <si>
    <t>Exemple</t>
  </si>
  <si>
    <t>Lorsque le panier est terminé, tapez "@" dans la cellule "Vendeur" pour finaliser le panier.
Le total du panier est calculé automatiquement, et une délimitation est créee.</t>
  </si>
  <si>
    <t>Total Vente</t>
  </si>
  <si>
    <t>Nb Panier</t>
  </si>
  <si>
    <t>P/Moy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</si>
</sst>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7" formatCode="#,##0.00\ &quot;€&quot;;\-#,##0.00\ &quot;€&quot;"/>
    <numFmt numFmtId="164" formatCode="#,##0.00\ &quot;€&quot;"/>
    <numFmt numFmtId="165" formatCode=";;;"/>
    <numFmt numFmtId="166" formatCode="&quot;TOTAL&quot;\ @"/>
    <numFmt numFmtId="167" formatCode="0#&quot; &quot;##&quot; &quot;##&quot; &quot;##&quot; &quot;##"/>
  </numFmts>
  <fonts count="24" x14ac:knownFonts="1">
    <font>
      <sz val="11"/>
      <color theme="1"/>
      <name val="Calibri"/>
      <family val="2"/>
      <scheme val="minor"/>
    </font>
    <font>
      <b/>
      <sz val="13"/>
      <color theme="3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b/>
      <sz val="14"/>
      <name val="Calibri"/>
      <family val="2"/>
      <scheme val="minor"/>
    </font>
    <font>
      <sz val="14"/>
      <name val="Calibri"/>
      <family val="2"/>
      <scheme val="minor"/>
    </font>
    <font>
      <sz val="8"/>
      <name val="Calibri"/>
      <family val="2"/>
      <scheme val="minor"/>
    </font>
    <font>
      <b/>
      <sz val="50"/>
      <name val="Calibri"/>
      <family val="2"/>
      <scheme val="minor"/>
    </font>
    <font>
      <b/>
      <sz val="14"/>
      <name val="Calibri"/>
      <family val="2"/>
      <scheme val="minor"/>
    </font>
    <font>
      <sz val="14"/>
      <color theme="7" tint="0.39997558519241921"/>
      <name val="Calibri"/>
      <family val="2"/>
      <scheme val="minor"/>
    </font>
    <font>
      <sz val="26"/>
      <color theme="0"/>
      <name val="Segoe UI Light"/>
      <family val="2"/>
    </font>
    <font>
      <b/>
      <sz val="11"/>
      <name val="Calibri"/>
      <family val="2"/>
      <scheme val="minor"/>
    </font>
    <font>
      <b/>
      <u/>
      <sz val="48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b/>
      <sz val="26"/>
      <color theme="0"/>
      <name val="Segoe UI Light"/>
      <family val="2"/>
    </font>
    <font>
      <b/>
      <sz val="11"/>
      <color theme="1"/>
      <name val="Calibri"/>
      <family val="2"/>
      <scheme val="minor"/>
    </font>
    <font>
      <sz val="14"/>
      <name val="Calibri"/>
      <family val="2"/>
      <scheme val="minor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2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7" tint="0.39997558519241921"/>
        <bgColor indexed="65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7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</fills>
  <borders count="22">
    <border>
      <left/>
      <right/>
      <top/>
      <bottom/>
      <diagonal/>
    </border>
    <border>
      <left/>
      <right/>
      <top/>
      <bottom style="thick">
        <color theme="4" tint="0.4999847407452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theme="0"/>
      </bottom>
      <diagonal/>
    </border>
  </borders>
  <cellStyleXfs count="51">
    <xf numFmtId="0" fontId="0" fillId="0" borderId="0"/>
    <xf numFmtId="0" fontId="1" fillId="0" borderId="1" applyNumberFormat="0" applyFill="0" applyAlignment="0" applyProtection="0"/>
    <xf numFmtId="0" fontId="2" fillId="2" borderId="0" applyNumberFormat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</cellStyleXfs>
  <cellXfs count="101">
    <xf numFmtId="0" fontId="0" fillId="0" borderId="0" xfId="0"/>
    <xf numFmtId="0" fontId="3" fillId="0" borderId="0" xfId="0" applyFont="1" applyAlignment="1">
      <alignment vertical="center"/>
    </xf>
    <xf numFmtId="164" fontId="3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3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164" fontId="0" fillId="4" borderId="2" xfId="0" applyNumberFormat="1" applyFont="1" applyFill="1" applyBorder="1" applyAlignment="1">
      <alignment horizontal="right" vertical="center"/>
    </xf>
    <xf numFmtId="0" fontId="0" fillId="4" borderId="2" xfId="0" applyFont="1" applyFill="1" applyBorder="1" applyAlignment="1">
      <alignment horizontal="center" vertical="center"/>
    </xf>
    <xf numFmtId="164" fontId="0" fillId="0" borderId="2" xfId="0" applyNumberFormat="1" applyFont="1" applyBorder="1" applyAlignment="1">
      <alignment horizontal="right" vertical="center"/>
    </xf>
    <xf numFmtId="0" fontId="0" fillId="0" borderId="2" xfId="0" applyFont="1" applyBorder="1" applyAlignment="1">
      <alignment horizontal="center" vertical="center"/>
    </xf>
    <xf numFmtId="165" fontId="0" fillId="0" borderId="0" xfId="0" applyNumberFormat="1" applyFont="1" applyFill="1" applyAlignment="1">
      <alignment horizontal="center" vertical="center"/>
    </xf>
    <xf numFmtId="0" fontId="7" fillId="2" borderId="2" xfId="2" applyFont="1" applyBorder="1" applyAlignment="1">
      <alignment horizontal="center" vertical="center" wrapText="1"/>
    </xf>
    <xf numFmtId="164" fontId="7" fillId="2" borderId="2" xfId="2" applyNumberFormat="1" applyFont="1" applyBorder="1" applyAlignment="1">
      <alignment horizontal="center" vertical="center" wrapText="1"/>
    </xf>
    <xf numFmtId="164" fontId="11" fillId="5" borderId="2" xfId="2" applyNumberFormat="1" applyFont="1" applyFill="1" applyBorder="1" applyAlignment="1">
      <alignment horizontal="center" vertical="center" wrapText="1"/>
    </xf>
    <xf numFmtId="164" fontId="3" fillId="4" borderId="2" xfId="0" applyNumberFormat="1" applyFont="1" applyFill="1" applyBorder="1" applyAlignment="1">
      <alignment vertical="center"/>
    </xf>
    <xf numFmtId="164" fontId="3" fillId="0" borderId="2" xfId="0" applyNumberFormat="1" applyFont="1" applyBorder="1" applyAlignment="1">
      <alignment vertical="center"/>
    </xf>
    <xf numFmtId="0" fontId="6" fillId="0" borderId="2" xfId="0" applyFont="1" applyBorder="1" applyAlignment="1">
      <alignment horizontal="left" vertical="center" indent="1"/>
    </xf>
    <xf numFmtId="0" fontId="0" fillId="0" borderId="0" xfId="0" applyAlignment="1">
      <alignment vertical="center"/>
    </xf>
    <xf numFmtId="166" fontId="7" fillId="4" borderId="2" xfId="0" applyNumberFormat="1" applyFont="1" applyFill="1" applyBorder="1" applyAlignment="1">
      <alignment horizontal="left" vertical="center" indent="1"/>
    </xf>
    <xf numFmtId="166" fontId="7" fillId="6" borderId="2" xfId="0" applyNumberFormat="1" applyFont="1" applyFill="1" applyBorder="1" applyAlignment="1">
      <alignment horizontal="left" vertical="center" indent="1"/>
    </xf>
    <xf numFmtId="164" fontId="3" fillId="0" borderId="0" xfId="0" applyNumberFormat="1" applyFont="1" applyAlignment="1">
      <alignment horizontal="left" vertical="center" indent="1"/>
    </xf>
    <xf numFmtId="0" fontId="3" fillId="0" borderId="0" xfId="0" applyFont="1" applyAlignment="1">
      <alignment horizontal="left" vertical="center" indent="1"/>
    </xf>
    <xf numFmtId="164" fontId="7" fillId="0" borderId="2" xfId="0" applyNumberFormat="1" applyFont="1" applyBorder="1" applyAlignment="1">
      <alignment horizontal="center" vertical="center"/>
    </xf>
    <xf numFmtId="0" fontId="12" fillId="0" borderId="0" xfId="0" applyFont="1" applyFill="1" applyAlignment="1">
      <alignment vertical="center"/>
    </xf>
    <xf numFmtId="14" fontId="0" fillId="0" borderId="0" xfId="0" applyNumberFormat="1" applyAlignment="1">
      <alignment horizontal="center" vertical="center"/>
    </xf>
    <xf numFmtId="14" fontId="15" fillId="7" borderId="2" xfId="0" applyNumberFormat="1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/>
    </xf>
    <xf numFmtId="0" fontId="15" fillId="7" borderId="2" xfId="0" applyFont="1" applyFill="1" applyBorder="1" applyAlignment="1">
      <alignment horizontal="center" vertical="center" wrapText="1"/>
    </xf>
    <xf numFmtId="164" fontId="17" fillId="0" borderId="2" xfId="0" applyNumberFormat="1" applyFont="1" applyBorder="1" applyAlignment="1">
      <alignment horizontal="center" vertical="center"/>
    </xf>
    <xf numFmtId="0" fontId="17" fillId="0" borderId="2" xfId="0" applyFont="1" applyBorder="1" applyAlignment="1">
      <alignment horizontal="center" vertical="center"/>
    </xf>
    <xf numFmtId="164" fontId="17" fillId="0" borderId="2" xfId="0" applyNumberFormat="1" applyFont="1" applyBorder="1" applyAlignment="1">
      <alignment vertical="center"/>
    </xf>
    <xf numFmtId="7" fontId="7" fillId="0" borderId="2" xfId="0" applyNumberFormat="1" applyFont="1" applyBorder="1" applyAlignment="1">
      <alignment horizontal="center" vertical="center"/>
    </xf>
    <xf numFmtId="3" fontId="7" fillId="0" borderId="2" xfId="0" applyNumberFormat="1" applyFont="1" applyBorder="1" applyAlignment="1">
      <alignment horizontal="center" vertical="center"/>
    </xf>
    <xf numFmtId="164" fontId="3" fillId="4" borderId="12" xfId="0" applyNumberFormat="1" applyFont="1" applyFill="1" applyBorder="1" applyAlignment="1">
      <alignment vertical="center"/>
    </xf>
    <xf numFmtId="164" fontId="3" fillId="0" borderId="12" xfId="0" applyNumberFormat="1" applyFont="1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7" fillId="2" borderId="18" xfId="2" applyFont="1" applyBorder="1" applyAlignment="1">
      <alignment horizontal="center" vertical="center" wrapText="1"/>
    </xf>
    <xf numFmtId="0" fontId="7" fillId="3" borderId="18" xfId="2" applyFont="1" applyFill="1" applyBorder="1" applyAlignment="1">
      <alignment horizontal="left" vertical="center" wrapText="1"/>
    </xf>
    <xf numFmtId="1" fontId="7" fillId="2" borderId="18" xfId="2" applyNumberFormat="1" applyFont="1" applyBorder="1" applyAlignment="1">
      <alignment horizontal="center" vertical="center" wrapText="1"/>
    </xf>
    <xf numFmtId="164" fontId="7" fillId="3" borderId="18" xfId="2" applyNumberFormat="1" applyFont="1" applyFill="1" applyBorder="1" applyAlignment="1">
      <alignment horizontal="center" vertical="center" wrapText="1"/>
    </xf>
    <xf numFmtId="164" fontId="7" fillId="2" borderId="18" xfId="2" applyNumberFormat="1" applyFont="1" applyBorder="1" applyAlignment="1">
      <alignment horizontal="center" vertical="center" wrapText="1"/>
    </xf>
    <xf numFmtId="0" fontId="7" fillId="2" borderId="18" xfId="2" applyNumberFormat="1" applyFont="1" applyBorder="1" applyAlignment="1">
      <alignment horizontal="center" vertical="center" wrapText="1"/>
    </xf>
    <xf numFmtId="167" fontId="7" fillId="2" borderId="18" xfId="2" applyNumberFormat="1" applyFont="1" applyBorder="1" applyAlignment="1">
      <alignment horizontal="center" vertical="center" wrapText="1"/>
    </xf>
    <xf numFmtId="0" fontId="20" fillId="2" borderId="18" xfId="2" applyNumberFormat="1" applyFont="1" applyBorder="1" applyAlignment="1">
      <alignment horizontal="center" vertical="center" wrapText="1"/>
    </xf>
    <xf numFmtId="0" fontId="19" fillId="0" borderId="0" xfId="0" applyFont="1" applyAlignment="1">
      <alignment vertical="center"/>
    </xf>
    <xf numFmtId="0" fontId="19" fillId="0" borderId="0" xfId="0" applyFont="1" applyAlignment="1">
      <alignment horizontal="left" vertical="center"/>
    </xf>
    <xf numFmtId="1" fontId="20" fillId="2" borderId="18" xfId="2" applyNumberFormat="1" applyFont="1" applyBorder="1" applyAlignment="1">
      <alignment horizontal="center" vertical="center" wrapText="1"/>
    </xf>
    <xf numFmtId="0" fontId="20" fillId="2" borderId="18" xfId="2" applyFont="1" applyBorder="1" applyAlignment="1">
      <alignment horizontal="center" vertical="center" wrapText="1"/>
    </xf>
    <xf numFmtId="167" fontId="20" fillId="2" borderId="18" xfId="2" applyNumberFormat="1" applyFont="1" applyBorder="1" applyAlignment="1">
      <alignment horizontal="center" vertical="center" wrapText="1"/>
    </xf>
    <xf numFmtId="0" fontId="20" fillId="3" borderId="18" xfId="2" applyFont="1" applyFill="1" applyBorder="1" applyAlignment="1">
      <alignment horizontal="left" vertical="center" wrapText="1"/>
    </xf>
    <xf numFmtId="164" fontId="20" fillId="2" borderId="18" xfId="2" applyNumberFormat="1" applyFont="1" applyBorder="1" applyAlignment="1">
      <alignment horizontal="center" vertical="center" wrapText="1"/>
    </xf>
    <xf numFmtId="164" fontId="20" fillId="3" borderId="18" xfId="2" applyNumberFormat="1" applyFont="1" applyFill="1" applyBorder="1" applyAlignment="1">
      <alignment horizontal="center" vertical="center" wrapText="1"/>
    </xf>
    <xf numFmtId="164" fontId="0" fillId="0" borderId="2" xfId="0" applyNumberFormat="1" applyFont="1" applyFill="1" applyBorder="1" applyAlignment="1">
      <alignment horizontal="right" vertical="center"/>
    </xf>
    <xf numFmtId="164" fontId="3" fillId="0" borderId="0" xfId="0" applyNumberFormat="1" applyFont="1" applyBorder="1" applyAlignment="1">
      <alignment horizontal="left" vertical="center" indent="1"/>
    </xf>
    <xf numFmtId="164" fontId="3" fillId="0" borderId="0" xfId="0" applyNumberFormat="1" applyFont="1" applyBorder="1" applyAlignment="1">
      <alignment vertical="center"/>
    </xf>
    <xf numFmtId="0" fontId="10" fillId="3" borderId="11" xfId="1" applyFont="1" applyFill="1" applyBorder="1" applyAlignment="1">
      <alignment horizontal="center" vertical="center" wrapText="1"/>
    </xf>
    <xf numFmtId="0" fontId="6" fillId="3" borderId="11" xfId="1" applyFont="1" applyFill="1" applyBorder="1" applyAlignment="1">
      <alignment horizontal="center" vertical="center" wrapText="1"/>
    </xf>
    <xf numFmtId="0" fontId="6" fillId="3" borderId="0" xfId="1" applyFont="1" applyFill="1" applyBorder="1" applyAlignment="1">
      <alignment horizontal="center" vertical="center" wrapText="1"/>
    </xf>
    <xf numFmtId="0" fontId="6" fillId="3" borderId="10" xfId="1" applyFont="1" applyFill="1" applyBorder="1" applyAlignment="1">
      <alignment horizontal="center" vertical="center" wrapText="1"/>
    </xf>
    <xf numFmtId="0" fontId="19" fillId="0" borderId="0" xfId="0" applyFont="1" applyAlignment="1">
      <alignment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0" xfId="0" applyFont="1" applyBorder="1" applyAlignment="1">
      <alignment horizontal="center" vertical="center" wrapText="1"/>
    </xf>
    <xf numFmtId="0" fontId="9" fillId="0" borderId="10" xfId="0" applyFont="1" applyBorder="1" applyAlignment="1">
      <alignment horizontal="center" vertical="center" wrapText="1"/>
    </xf>
    <xf numFmtId="0" fontId="9" fillId="0" borderId="6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center" vertical="center" wrapText="1"/>
    </xf>
    <xf numFmtId="0" fontId="9" fillId="0" borderId="8" xfId="0" applyFont="1" applyBorder="1" applyAlignment="1">
      <alignment horizontal="center" vertical="center" wrapText="1"/>
    </xf>
    <xf numFmtId="0" fontId="13" fillId="0" borderId="0" xfId="0" applyFont="1" applyAlignment="1">
      <alignment horizontal="center" vertical="center" wrapText="1"/>
    </xf>
    <xf numFmtId="164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18" fillId="5" borderId="15" xfId="0" applyFont="1" applyFill="1" applyBorder="1" applyAlignment="1">
      <alignment horizontal="center" vertical="center"/>
    </xf>
    <xf numFmtId="0" fontId="18" fillId="5" borderId="16" xfId="0" applyFont="1" applyFill="1" applyBorder="1" applyAlignment="1">
      <alignment horizontal="center" vertical="center"/>
    </xf>
    <xf numFmtId="0" fontId="18" fillId="5" borderId="17" xfId="0" applyFont="1" applyFill="1" applyBorder="1" applyAlignment="1">
      <alignment horizontal="center" vertical="center"/>
    </xf>
    <xf numFmtId="164" fontId="3" fillId="0" borderId="2" xfId="0" applyNumberFormat="1" applyFont="1" applyBorder="1" applyAlignment="1">
      <alignment horizontal="left" vertical="center" indent="1"/>
    </xf>
    <xf numFmtId="164" fontId="3" fillId="4" borderId="2" xfId="0" applyNumberFormat="1" applyFont="1" applyFill="1" applyBorder="1" applyAlignment="1">
      <alignment horizontal="left" vertical="center" indent="1"/>
    </xf>
    <xf numFmtId="164" fontId="3" fillId="4" borderId="12" xfId="0" applyNumberFormat="1" applyFont="1" applyFill="1" applyBorder="1" applyAlignment="1">
      <alignment horizontal="left" vertical="center" indent="1"/>
    </xf>
    <xf numFmtId="164" fontId="3" fillId="4" borderId="13" xfId="0" applyNumberFormat="1" applyFont="1" applyFill="1" applyBorder="1" applyAlignment="1">
      <alignment horizontal="left" vertical="center" indent="1"/>
    </xf>
    <xf numFmtId="164" fontId="3" fillId="4" borderId="14" xfId="0" applyNumberFormat="1" applyFont="1" applyFill="1" applyBorder="1" applyAlignment="1">
      <alignment horizontal="left" vertical="center" indent="1"/>
    </xf>
    <xf numFmtId="14" fontId="14" fillId="0" borderId="3" xfId="0" applyNumberFormat="1" applyFont="1" applyBorder="1" applyAlignment="1">
      <alignment horizontal="center" vertical="center" wrapText="1"/>
    </xf>
    <xf numFmtId="14" fontId="14" fillId="0" borderId="4" xfId="0" applyNumberFormat="1" applyFont="1" applyBorder="1" applyAlignment="1">
      <alignment horizontal="center" vertical="center" wrapText="1"/>
    </xf>
    <xf numFmtId="14" fontId="14" fillId="0" borderId="5" xfId="0" applyNumberFormat="1" applyFont="1" applyBorder="1" applyAlignment="1">
      <alignment horizontal="center" vertical="center" wrapText="1"/>
    </xf>
    <xf numFmtId="14" fontId="14" fillId="0" borderId="9" xfId="0" applyNumberFormat="1" applyFont="1" applyBorder="1" applyAlignment="1">
      <alignment horizontal="center" vertical="center" wrapText="1"/>
    </xf>
    <xf numFmtId="14" fontId="14" fillId="0" borderId="0" xfId="0" applyNumberFormat="1" applyFont="1" applyBorder="1" applyAlignment="1">
      <alignment horizontal="center" vertical="center" wrapText="1"/>
    </xf>
    <xf numFmtId="14" fontId="14" fillId="0" borderId="10" xfId="0" applyNumberFormat="1" applyFont="1" applyBorder="1" applyAlignment="1">
      <alignment horizontal="center" vertical="center" wrapText="1"/>
    </xf>
    <xf numFmtId="14" fontId="14" fillId="0" borderId="6" xfId="0" applyNumberFormat="1" applyFont="1" applyBorder="1" applyAlignment="1">
      <alignment horizontal="center" vertical="center" wrapText="1"/>
    </xf>
    <xf numFmtId="14" fontId="14" fillId="0" borderId="7" xfId="0" applyNumberFormat="1" applyFont="1" applyBorder="1" applyAlignment="1">
      <alignment horizontal="center" vertical="center" wrapText="1"/>
    </xf>
    <xf numFmtId="14" fontId="14" fillId="0" borderId="8" xfId="0" applyNumberFormat="1" applyFont="1" applyBorder="1" applyAlignment="1">
      <alignment horizontal="center" vertical="center" wrapText="1"/>
    </xf>
    <xf numFmtId="14" fontId="16" fillId="0" borderId="2" xfId="0" applyNumberFormat="1" applyFont="1" applyBorder="1" applyAlignment="1">
      <alignment horizontal="center" vertical="center"/>
    </xf>
    <xf numFmtId="164" fontId="15" fillId="0" borderId="18" xfId="0" applyNumberFormat="1" applyFont="1" applyBorder="1" applyAlignment="1">
      <alignment horizontal="center" vertical="center"/>
    </xf>
    <xf numFmtId="0" fontId="15" fillId="0" borderId="19" xfId="0" applyFont="1" applyBorder="1" applyAlignment="1">
      <alignment horizontal="center" vertical="center"/>
    </xf>
    <xf numFmtId="0" fontId="15" fillId="0" borderId="20" xfId="0" applyFont="1" applyBorder="1" applyAlignment="1">
      <alignment horizontal="center" vertical="center"/>
    </xf>
    <xf numFmtId="14" fontId="16" fillId="0" borderId="18" xfId="0" applyNumberFormat="1" applyFont="1" applyBorder="1" applyAlignment="1">
      <alignment horizontal="center" vertical="center" wrapText="1"/>
    </xf>
    <xf numFmtId="14" fontId="16" fillId="0" borderId="19" xfId="0" applyNumberFormat="1" applyFont="1" applyBorder="1" applyAlignment="1">
      <alignment horizontal="center" vertical="center" wrapText="1"/>
    </xf>
    <xf numFmtId="14" fontId="16" fillId="0" borderId="20" xfId="0" applyNumberFormat="1" applyFont="1" applyBorder="1" applyAlignment="1">
      <alignment horizontal="center" vertical="center" wrapText="1"/>
    </xf>
    <xf numFmtId="0" fontId="7" fillId="2" borderId="21" xfId="2" applyFont="1" applyFill="1" applyBorder="1" applyAlignment="1">
      <alignment vertical="center" wrapText="1"/>
    </xf>
    <xf numFmtId="164" fontId="23" fillId="0" borderId="2" xfId="0" applyNumberFormat="1" applyFont="1" applyBorder="1" applyAlignment="1">
      <alignment vertical="center"/>
    </xf>
    <xf numFmtId="0" fontId="0" fillId="0" borderId="2" xfId="0" applyBorder="1" applyAlignment="1">
      <alignment vertical="center"/>
    </xf>
    <xf numFmtId="0" fontId="19" fillId="0" borderId="0" xfId="0" applyFont="1" applyAlignment="1">
      <alignment horizontal="center" vertical="center"/>
    </xf>
  </cellXfs>
  <cellStyles count="51">
    <cellStyle name="60 % - Accent4" xfId="2" builtinId="44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Normal" xfId="0" builtinId="0"/>
    <cellStyle name="Titre 2" xfId="1" builtinId="17"/>
  </cellStyles>
  <dxfs count="60"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ill>
        <patternFill>
          <bgColor theme="8" tint="0.59996337778862885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color theme="0"/>
      </font>
      <fill>
        <patternFill>
          <bgColor theme="1" tint="0.14996795556505021"/>
        </patternFill>
      </fill>
    </dxf>
    <dxf>
      <font>
        <strike val="0"/>
        <outline val="0"/>
        <shadow val="0"/>
        <u val="none"/>
        <vertAlign val="baseline"/>
        <sz val="14"/>
        <color theme="7" tint="0.39997558519241921"/>
        <name val="Calibri"/>
        <scheme val="minor"/>
      </font>
      <numFmt numFmtId="164" formatCode="#,##0.00\ &quot;€&quot;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rgb="FF000000"/>
          <bgColor rgb="FFFFFFFF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alignment horizontal="center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7" tint="0.3999755851924192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auto="1"/>
        </right>
        <top style="thin">
          <color indexed="64"/>
        </top>
        <bottom style="thin">
          <color indexed="64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4" formatCode="#,##0.00\ &quot;€&quot;"/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/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" formatCode="0"/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0" formatCode="General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numFmt numFmtId="167" formatCode="0#&quot; &quot;##&quot; &quot;##&quot; &quot;##&quot; &quot;##"/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7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outline="0">
        <top style="medium">
          <color auto="1"/>
        </top>
        <bottom style="thin">
          <color auto="1"/>
        </bottom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alignment horizontal="center" vertical="center" textRotation="0" wrapText="1" indent="0" justifyLastLine="0" shrinkToFit="0" readingOrder="0"/>
    </dxf>
    <dxf>
      <border outline="0">
        <bottom style="medium">
          <color auto="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4"/>
        <color auto="1"/>
        <name val="Calibri"/>
        <scheme val="minor"/>
      </font>
      <fill>
        <patternFill patternType="solid">
          <fgColor indexed="64"/>
          <bgColor theme="4" tint="0.39997558519241921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7/relationships/slicerCache" Target="slicerCaches/slicerCache1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7/relationships/slicerCache" Target="slicerCaches/slicerCache2.xml"/><Relationship Id="rId14" Type="http://schemas.microsoft.com/office/2006/relationships/vbaProject" Target="vbaProject.bin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0</xdr:col>
      <xdr:colOff>99060</xdr:colOff>
      <xdr:row>9</xdr:row>
      <xdr:rowOff>7619</xdr:rowOff>
    </xdr:from>
    <xdr:to>
      <xdr:col>4</xdr:col>
      <xdr:colOff>1426845</xdr:colOff>
      <xdr:row>15</xdr:row>
      <xdr:rowOff>297180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5" name="PANIER">
              <a:extLst>
                <a:ext uri="{FF2B5EF4-FFF2-40B4-BE49-F238E27FC236}">
                  <a16:creationId xmlns:a16="http://schemas.microsoft.com/office/drawing/2014/main" id="{00000000-0008-0000-0000-000005000000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PANIE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99060" y="2750819"/>
              <a:ext cx="6080760" cy="2118361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 fPrintsWithSheet="0"/>
  </xdr:twoCellAnchor>
  <xdr:twoCellAnchor editAs="absolute">
    <xdr:from>
      <xdr:col>0</xdr:col>
      <xdr:colOff>102868</xdr:colOff>
      <xdr:row>5</xdr:row>
      <xdr:rowOff>22861</xdr:rowOff>
    </xdr:from>
    <xdr:to>
      <xdr:col>3</xdr:col>
      <xdr:colOff>315278</xdr:colOff>
      <xdr:row>8</xdr:row>
      <xdr:rowOff>175261</xdr:rowOff>
    </xdr:to>
    <mc:AlternateContent xmlns:mc="http://schemas.openxmlformats.org/markup-compatibility/2006" xmlns:sle15="http://schemas.microsoft.com/office/drawing/2012/slicer">
      <mc:Choice Requires="sle15">
        <xdr:graphicFrame macro="">
          <xdr:nvGraphicFramePr>
            <xdr:cNvPr id="4" name="Vendeur">
              <a:extLst>
                <a:ext uri="{FF2B5EF4-FFF2-40B4-BE49-F238E27FC236}">
                  <a16:creationId xmlns:a16="http://schemas.microsoft.com/office/drawing/2014/main" id="{00000000-0008-0000-0000-000004000000}"/>
                </a:ext>
              </a:extLst>
            </xdr:cNvPr>
            <xdr:cNvGraphicFramePr>
              <a:graphicFrameLocks noMove="1" noResize="1"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slicer">
              <sle:slicer xmlns:sle="http://schemas.microsoft.com/office/drawing/2010/slicer" name="Vendeur"/>
            </a:graphicData>
          </a:graphic>
        </xdr:graphicFrame>
      </mc:Choice>
      <mc:Fallback xmlns="">
        <xdr:sp macro="" textlink="">
          <xdr:nvSpPr>
            <xdr:cNvPr id="0" name=""/>
            <xdr:cNvSpPr>
              <a:spLocks noTextEdit="1"/>
            </xdr:cNvSpPr>
          </xdr:nvSpPr>
          <xdr:spPr>
            <a:xfrm>
              <a:off x="102868" y="1546861"/>
              <a:ext cx="3463292" cy="1066800"/>
            </a:xfrm>
            <a:prstGeom prst="rect">
              <a:avLst/>
            </a:prstGeom>
            <a:solidFill>
              <a:prstClr val="white"/>
            </a:solidFill>
            <a:ln w="1">
              <a:solidFill>
                <a:prstClr val="green"/>
              </a:solidFill>
            </a:ln>
          </xdr:spPr>
          <xdr:txBody>
            <a:bodyPr vertOverflow="clip" horzOverflow="clip"/>
            <a:lstStyle/>
            <a:p>
              <a:r>
                <a:rPr lang="fr-FR" sz="1100"/>
                <a:t>Cette forme représente un segment de table. Les segments de table sont pris en charge dans Excel ou version ultérieure.
En revanche, si la forme a été modifiée dans une version précédente d’Excel, ou si le classeur a été enregistré dans Excel 2007 ou une version précédente, vous ne pouvez pas utiliser le segment.</a:t>
              </a:r>
            </a:p>
          </xdr:txBody>
        </xdr:sp>
      </mc:Fallback>
    </mc:AlternateContent>
    <xdr:clientData/>
  </xdr:twoCellAnchor>
  <xdr:twoCellAnchor>
    <xdr:from>
      <xdr:col>4</xdr:col>
      <xdr:colOff>1615984</xdr:colOff>
      <xdr:row>6</xdr:row>
      <xdr:rowOff>135527</xdr:rowOff>
    </xdr:from>
    <xdr:to>
      <xdr:col>6</xdr:col>
      <xdr:colOff>1680210</xdr:colOff>
      <xdr:row>8</xdr:row>
      <xdr:rowOff>173627</xdr:rowOff>
    </xdr:to>
    <xdr:sp macro="" textlink="">
      <xdr:nvSpPr>
        <xdr:cNvPr id="6" name="Bulle narrative : rectangle à coins arrondis 2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/>
      </xdr:nvSpPr>
      <xdr:spPr>
        <a:xfrm>
          <a:off x="6174377" y="1931670"/>
          <a:ext cx="2663190" cy="636814"/>
        </a:xfrm>
        <a:prstGeom prst="wedgeRoundRectCallout">
          <a:avLst>
            <a:gd name="adj1" fmla="val -57320"/>
            <a:gd name="adj2" fmla="val 74265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Réinitialiser la séléction des paniers</a:t>
          </a:r>
          <a:endParaRPr lang="fr-FR" sz="1100" baseline="0"/>
        </a:p>
      </xdr:txBody>
    </xdr:sp>
    <xdr:clientData/>
  </xdr:twoCellAnchor>
  <xdr:twoCellAnchor>
    <xdr:from>
      <xdr:col>3</xdr:col>
      <xdr:colOff>534488</xdr:colOff>
      <xdr:row>4</xdr:row>
      <xdr:rowOff>183425</xdr:rowOff>
    </xdr:from>
    <xdr:to>
      <xdr:col>4</xdr:col>
      <xdr:colOff>561158</xdr:colOff>
      <xdr:row>7</xdr:row>
      <xdr:rowOff>5988</xdr:rowOff>
    </xdr:to>
    <xdr:sp macro="" textlink="">
      <xdr:nvSpPr>
        <xdr:cNvPr id="7" name="Bulle narrative : rectangle à coins arrondis 2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/>
      </xdr:nvSpPr>
      <xdr:spPr>
        <a:xfrm>
          <a:off x="3664131" y="1380854"/>
          <a:ext cx="1455420" cy="720634"/>
        </a:xfrm>
        <a:prstGeom prst="wedgeRoundRectCallout">
          <a:avLst>
            <a:gd name="adj1" fmla="val -62032"/>
            <a:gd name="adj2" fmla="val 8383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Réinitialiser la séléction des vendeurs</a:t>
          </a:r>
          <a:endParaRPr lang="fr-FR" sz="1100" baseline="0"/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662609</xdr:colOff>
      <xdr:row>4</xdr:row>
      <xdr:rowOff>66259</xdr:rowOff>
    </xdr:from>
    <xdr:to>
      <xdr:col>11</xdr:col>
      <xdr:colOff>443947</xdr:colOff>
      <xdr:row>6</xdr:row>
      <xdr:rowOff>18220</xdr:rowOff>
    </xdr:to>
    <xdr:sp macro="" textlink="">
      <xdr:nvSpPr>
        <xdr:cNvPr id="2" name="Bulle narrative : rectangle à coins arrondis 2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0422835" y="1590259"/>
          <a:ext cx="1345095" cy="561561"/>
        </a:xfrm>
        <a:prstGeom prst="wedgeRoundRectCallout">
          <a:avLst>
            <a:gd name="adj1" fmla="val -98977"/>
            <a:gd name="adj2" fmla="val -61234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A remplir dans feuille "FDC"</a:t>
          </a:r>
          <a:endParaRPr lang="fr-FR" sz="1100" baseline="0"/>
        </a:p>
      </xdr:txBody>
    </xdr:sp>
    <xdr:clientData/>
  </xdr:twoCellAnchor>
  <xdr:twoCellAnchor>
    <xdr:from>
      <xdr:col>3</xdr:col>
      <xdr:colOff>662609</xdr:colOff>
      <xdr:row>18</xdr:row>
      <xdr:rowOff>192155</xdr:rowOff>
    </xdr:from>
    <xdr:to>
      <xdr:col>5</xdr:col>
      <xdr:colOff>384313</xdr:colOff>
      <xdr:row>20</xdr:row>
      <xdr:rowOff>144116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4856922" y="5068955"/>
          <a:ext cx="1345095" cy="561561"/>
        </a:xfrm>
        <a:prstGeom prst="wedgeRoundRectCallout">
          <a:avLst>
            <a:gd name="adj1" fmla="val -98977"/>
            <a:gd name="adj2" fmla="val -61234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Offerts</a:t>
          </a:r>
          <a:endParaRPr lang="fr-FR" sz="1100" baseline="0"/>
        </a:p>
      </xdr:txBody>
    </xdr:sp>
    <xdr:clientData/>
  </xdr:twoCellAnchor>
  <xdr:twoCellAnchor>
    <xdr:from>
      <xdr:col>3</xdr:col>
      <xdr:colOff>901149</xdr:colOff>
      <xdr:row>15</xdr:row>
      <xdr:rowOff>159024</xdr:rowOff>
    </xdr:from>
    <xdr:to>
      <xdr:col>5</xdr:col>
      <xdr:colOff>622853</xdr:colOff>
      <xdr:row>17</xdr:row>
      <xdr:rowOff>110985</xdr:rowOff>
    </xdr:to>
    <xdr:sp macro="" textlink="">
      <xdr:nvSpPr>
        <xdr:cNvPr id="4" name="Bulle narrative : rectangle à coins arrondis 2">
          <a:extLst>
            <a:ext uri="{FF2B5EF4-FFF2-40B4-BE49-F238E27FC236}">
              <a16:creationId xmlns:a16="http://schemas.microsoft.com/office/drawing/2014/main" id="{00000000-0008-0000-0100-000004000000}"/>
            </a:ext>
          </a:extLst>
        </xdr:cNvPr>
        <xdr:cNvSpPr/>
      </xdr:nvSpPr>
      <xdr:spPr>
        <a:xfrm>
          <a:off x="5095462" y="4426224"/>
          <a:ext cx="1345095" cy="561561"/>
        </a:xfrm>
        <a:prstGeom prst="wedgeRoundRectCallout">
          <a:avLst>
            <a:gd name="adj1" fmla="val -117696"/>
            <a:gd name="adj2" fmla="val 67379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Magasin</a:t>
          </a:r>
          <a:endParaRPr lang="fr-FR" sz="1100" baseline="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93345</xdr:colOff>
      <xdr:row>11</xdr:row>
      <xdr:rowOff>95250</xdr:rowOff>
    </xdr:from>
    <xdr:to>
      <xdr:col>3</xdr:col>
      <xdr:colOff>763905</xdr:colOff>
      <xdr:row>13</xdr:row>
      <xdr:rowOff>133350</xdr:rowOff>
    </xdr:to>
    <xdr:sp macro="" textlink="">
      <xdr:nvSpPr>
        <xdr:cNvPr id="3" name="Bulle narrative : rectangle à coins arrondis 2">
          <a:extLst>
            <a:ext uri="{FF2B5EF4-FFF2-40B4-BE49-F238E27FC236}">
              <a16:creationId xmlns:a16="http://schemas.microsoft.com/office/drawing/2014/main" id="{00000000-0008-0000-0300-000003000000}"/>
            </a:ext>
          </a:extLst>
        </xdr:cNvPr>
        <xdr:cNvSpPr/>
      </xdr:nvSpPr>
      <xdr:spPr>
        <a:xfrm>
          <a:off x="2813685" y="3448050"/>
          <a:ext cx="1455420" cy="647700"/>
        </a:xfrm>
        <a:prstGeom prst="wedgeRoundRectCallout">
          <a:avLst>
            <a:gd name="adj1" fmla="val -57320"/>
            <a:gd name="adj2" fmla="val 74265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Touche TAB pour ajouter une ligne dans le tableau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3</xdr:row>
      <xdr:rowOff>95250</xdr:rowOff>
    </xdr:from>
    <xdr:to>
      <xdr:col>4</xdr:col>
      <xdr:colOff>19050</xdr:colOff>
      <xdr:row>5</xdr:row>
      <xdr:rowOff>133350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00000000-0008-0000-0400-000002000000}"/>
            </a:ext>
          </a:extLst>
        </xdr:cNvPr>
        <xdr:cNvSpPr/>
      </xdr:nvSpPr>
      <xdr:spPr>
        <a:xfrm>
          <a:off x="2228850" y="1009650"/>
          <a:ext cx="1409700" cy="647700"/>
        </a:xfrm>
        <a:prstGeom prst="wedgeRoundRectCallout">
          <a:avLst>
            <a:gd name="adj1" fmla="val -57320"/>
            <a:gd name="adj2" fmla="val 74265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Touche TAB pour ajouter une ligne dans le tableau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3</xdr:row>
      <xdr:rowOff>95250</xdr:rowOff>
    </xdr:from>
    <xdr:to>
      <xdr:col>4</xdr:col>
      <xdr:colOff>19050</xdr:colOff>
      <xdr:row>4</xdr:row>
      <xdr:rowOff>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1B9622F7-1B99-4654-830C-53A7B8C64288}"/>
            </a:ext>
          </a:extLst>
        </xdr:cNvPr>
        <xdr:cNvSpPr/>
      </xdr:nvSpPr>
      <xdr:spPr>
        <a:xfrm>
          <a:off x="2376488" y="1009650"/>
          <a:ext cx="1524000" cy="647700"/>
        </a:xfrm>
        <a:prstGeom prst="wedgeRoundRectCallout">
          <a:avLst>
            <a:gd name="adj1" fmla="val -57320"/>
            <a:gd name="adj2" fmla="val 74265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Touche TAB pour ajouter une ligne dans le tableau</a:t>
          </a: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133350</xdr:colOff>
      <xdr:row>3</xdr:row>
      <xdr:rowOff>95250</xdr:rowOff>
    </xdr:from>
    <xdr:to>
      <xdr:col>4</xdr:col>
      <xdr:colOff>19050</xdr:colOff>
      <xdr:row>4</xdr:row>
      <xdr:rowOff>0</xdr:rowOff>
    </xdr:to>
    <xdr:sp macro="" textlink="">
      <xdr:nvSpPr>
        <xdr:cNvPr id="2" name="Bulle narrative : rectangle à coins arrondis 1">
          <a:extLst>
            <a:ext uri="{FF2B5EF4-FFF2-40B4-BE49-F238E27FC236}">
              <a16:creationId xmlns:a16="http://schemas.microsoft.com/office/drawing/2014/main" id="{40A5195C-35A4-4106-BD83-65C0A303634B}"/>
            </a:ext>
          </a:extLst>
        </xdr:cNvPr>
        <xdr:cNvSpPr/>
      </xdr:nvSpPr>
      <xdr:spPr>
        <a:xfrm>
          <a:off x="2376488" y="1009650"/>
          <a:ext cx="1524000" cy="209550"/>
        </a:xfrm>
        <a:prstGeom prst="wedgeRoundRectCallout">
          <a:avLst>
            <a:gd name="adj1" fmla="val -57320"/>
            <a:gd name="adj2" fmla="val 74265"/>
            <a:gd name="adj3" fmla="val 16667"/>
          </a:avLst>
        </a:prstGeom>
        <a:ln>
          <a:noFill/>
        </a:ln>
      </xdr:spPr>
      <xdr:style>
        <a:lnRef idx="2">
          <a:schemeClr val="accent5">
            <a:shade val="50000"/>
          </a:schemeClr>
        </a:lnRef>
        <a:fillRef idx="1">
          <a:schemeClr val="accent5"/>
        </a:fillRef>
        <a:effectRef idx="0">
          <a:schemeClr val="accent5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1100"/>
            <a:t>Touche TAB pour ajouter une ligne dans le tableau</a:t>
          </a:r>
        </a:p>
      </xdr:txBody>
    </xdr:sp>
    <xdr:clientData/>
  </xdr:twoCellAnchor>
</xdr:wsDr>
</file>

<file path=xl/slicerCaches/slicerCache1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1" sourceName="1">
  <extLst>
    <x:ext xmlns:x15="http://schemas.microsoft.com/office/spreadsheetml/2010/11/main" uri="{2F2917AC-EB37-4324-AD4E-5DD8C200BD13}">
      <x15:tableSlicerCache tableId="1" column="1"/>
    </x:ext>
    <x:ext xmlns:x15="http://schemas.microsoft.com/office/spreadsheetml/2010/11/main" uri="{470722E0-AACD-4C17-9CDC-17EF765DBC7E}">
      <x15:slicerCacheHideItemsWithNoData/>
    </x:ext>
  </extLst>
</slicerCacheDefinition>
</file>

<file path=xl/slicerCaches/slicerCache2.xml><?xml version="1.0" encoding="utf-8"?>
<slicerCacheDefinition xmlns="http://schemas.microsoft.com/office/spreadsheetml/2009/9/main" xmlns:mc="http://schemas.openxmlformats.org/markup-compatibility/2006" xmlns:x="http://schemas.openxmlformats.org/spreadsheetml/2006/main" mc:Ignorable="x" name="Segment_Vendeur" sourceName="Vendeur">
  <extLst>
    <x:ext xmlns:x15="http://schemas.microsoft.com/office/spreadsheetml/2010/11/main" uri="{2F2917AC-EB37-4324-AD4E-5DD8C200BD13}">
      <x15:tableSlicerCache tableId="1" column="2"/>
    </x:ext>
    <x:ext xmlns:x15="http://schemas.microsoft.com/office/spreadsheetml/2010/11/main" uri="{470722E0-AACD-4C17-9CDC-17EF765DBC7E}">
      <x15:slicerCacheHideItemsWithNoData/>
    </x:ext>
  </extLst>
</slicerCacheDefinition>
</file>

<file path=xl/slicers/slicer1.xml><?xml version="1.0" encoding="utf-8"?>
<slicers xmlns="http://schemas.microsoft.com/office/spreadsheetml/2009/9/main" xmlns:mc="http://schemas.openxmlformats.org/markup-compatibility/2006" xmlns:x="http://schemas.openxmlformats.org/spreadsheetml/2006/main" mc:Ignorable="x">
  <slicer name="PANIER" cache="Segment_1" caption="PANIER" columnCount="20" style="SlicerStyleDark4" lockedPosition="1" rowHeight="241300"/>
  <slicer name="Vendeur" cache="Segment_Vendeur" caption="Vendeur" columnCount="2" lockedPosition="1" rowHeight="241300"/>
</slicers>
</file>

<file path=xl/tables/table1.xml><?xml version="1.0" encoding="utf-8"?>
<table xmlns="http://schemas.openxmlformats.org/spreadsheetml/2006/main" id="1" name="TabSaisie" displayName="TabSaisie" ref="A19:P300" headerRowDxfId="59" dataDxfId="57" headerRowBorderDxfId="58" tableBorderDxfId="56" headerRowCellStyle="Titre 2" dataCellStyle="60 % - Accent4">
  <autoFilter ref="A19:P300"/>
  <tableColumns count="16">
    <tableColumn id="1" name="1" totalsRowLabel="Total" dataDxfId="55" totalsRowDxfId="54" dataCellStyle="60 % - Accent4">
      <calculatedColumnFormula>IF(F19="@",A18+1,A19)</calculatedColumnFormula>
    </tableColumn>
    <tableColumn id="12" name="Client" dataDxfId="53" totalsRowDxfId="52" dataCellStyle="60 % - Accent4"/>
    <tableColumn id="13" name="Numéro" dataDxfId="51" totalsRowDxfId="50" dataCellStyle="60 % - Accent4"/>
    <tableColumn id="14" name="Heure de livraison" dataDxfId="49" totalsRowDxfId="48" dataCellStyle="60 % - Accent4"/>
    <tableColumn id="11" name="Commentaire" dataDxfId="47" totalsRowDxfId="46" dataCellStyle="60 % - Accent4"/>
    <tableColumn id="2" name="Vendeur" dataDxfId="45" totalsRowDxfId="44" dataCellStyle="60 % - Accent4"/>
    <tableColumn id="3" name="Libellé" dataDxfId="43" totalsRowDxfId="42" dataCellStyle="60 % - Accent4"/>
    <tableColumn id="4" name="Quantité" dataDxfId="41" totalsRowDxfId="40" dataCellStyle="60 % - Accent4"/>
    <tableColumn id="15" name="Etat paiement" dataDxfId="39" totalsRowDxfId="38" dataCellStyle="60 % - Accent4"/>
    <tableColumn id="16" name="Etat commande" dataDxfId="37" totalsRowDxfId="36" dataCellStyle="60 % - Accent4"/>
    <tableColumn id="5" name="Moyen de paiement" dataDxfId="35" totalsRowDxfId="34" dataCellStyle="60 % - Accent4"/>
    <tableColumn id="6" name="P/u de vente TTC" dataDxfId="33" totalsRowDxfId="32" dataCellStyle="60 % - Accent4"/>
    <tableColumn id="7" name="Prix de vente TTC (total)" dataDxfId="31" totalsRowDxfId="30" dataCellStyle="60 % - Accent4">
      <calculatedColumnFormula>L20*H20</calculatedColumnFormula>
    </tableColumn>
    <tableColumn id="8" name="Total panier" dataDxfId="12" totalsRowDxfId="29" dataCellStyle="60 % - Accent4">
      <calculatedColumnFormula>SUMIFS(TabSaisie[Prix de vente TTC (total)],TabSaisie[1],TabSaisie[[#This Row],[1]],TabSaisie[Moyen de paiement],"&lt;&gt;OFFERT")</calculatedColumnFormula>
    </tableColumn>
    <tableColumn id="9" name="Prix de vente HT (total)" dataDxfId="28" totalsRowDxfId="27" dataCellStyle="60 % - Accent4">
      <calculatedColumnFormula>(L20/1.2)*H20</calculatedColumnFormula>
    </tableColumn>
    <tableColumn id="10" name="Montant TVA (total)" totalsRowFunction="sum" dataDxfId="26" totalsRowDxfId="25" dataCellStyle="60 % - Accent4">
      <calculatedColumnFormula>((L20/1.2)*0.2)*H20</calculatedColumnFormula>
    </tableColumn>
  </tableColumns>
  <tableStyleInfo name="TableStyleMedium13" showFirstColumn="0" showLastColumn="0" showRowStripes="1" showColumnStripes="0"/>
</table>
</file>

<file path=xl/tables/table2.xml><?xml version="1.0" encoding="utf-8"?>
<table xmlns="http://schemas.openxmlformats.org/spreadsheetml/2006/main" id="3" name="TabPaiements" displayName="TabPaiements" ref="B2:B15" totalsRowShown="0" headerRowDxfId="24" dataDxfId="23">
  <autoFilter ref="B2:B15"/>
  <tableColumns count="1">
    <tableColumn id="1" name="Paiements" dataDxfId="22"/>
  </tableColumns>
  <tableStyleInfo name="TableStyleMedium13" showFirstColumn="0" showLastColumn="0" showRowStripes="1" showColumnStripes="0"/>
</table>
</file>

<file path=xl/tables/table3.xml><?xml version="1.0" encoding="utf-8"?>
<table xmlns="http://schemas.openxmlformats.org/spreadsheetml/2006/main" id="2" name="TabVendeurs" displayName="TabVendeurs" ref="B2:B6" totalsRowShown="0" headerRowDxfId="21" dataDxfId="20">
  <autoFilter ref="B2:B6"/>
  <tableColumns count="1">
    <tableColumn id="1" name="Vendeurs" dataDxfId="19"/>
  </tableColumns>
  <tableStyleInfo name="TableStyleMedium13" showFirstColumn="0" showLastColumn="0" showRowStripes="1" showColumnStripes="0"/>
</table>
</file>

<file path=xl/tables/table4.xml><?xml version="1.0" encoding="utf-8"?>
<table xmlns="http://schemas.openxmlformats.org/spreadsheetml/2006/main" id="4" name="TabVendeurs5" displayName="TabVendeurs5" ref="B2:B4" totalsRowShown="0" headerRowDxfId="18" dataDxfId="17">
  <autoFilter ref="B2:B4"/>
  <tableColumns count="1">
    <tableColumn id="1" name="Vendeurs" dataDxfId="16"/>
  </tableColumns>
  <tableStyleInfo name="TableStyleMedium13" showFirstColumn="0" showLastColumn="0" showRowStripes="1" showColumnStripes="0"/>
</table>
</file>

<file path=xl/tables/table5.xml><?xml version="1.0" encoding="utf-8"?>
<table xmlns="http://schemas.openxmlformats.org/spreadsheetml/2006/main" id="5" name="TabVendeurs56" displayName="TabVendeurs56" ref="B2:B4" totalsRowShown="0" headerRowDxfId="15" dataDxfId="14">
  <autoFilter ref="B2:B4"/>
  <tableColumns count="1">
    <tableColumn id="1" name="Vendeurs" dataDxfId="13"/>
  </tableColumns>
  <tableStyleInfo name="TableStyleMedium13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microsoft.com/office/2007/relationships/slicer" Target="../slicers/slicer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3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tabColor rgb="FF92D050"/>
    <pageSetUpPr fitToPage="1"/>
  </sheetPr>
  <dimension ref="A1:P300"/>
  <sheetViews>
    <sheetView zoomScale="70" zoomScaleNormal="70" workbookViewId="0">
      <selection activeCell="K34" sqref="K34"/>
    </sheetView>
  </sheetViews>
  <sheetFormatPr baseColWidth="10" defaultColWidth="11.42578125" defaultRowHeight="24" customHeight="1" x14ac:dyDescent="0.25"/>
  <cols>
    <col min="1" max="1" width="7.28515625" style="1" bestFit="1" customWidth="1"/>
    <col min="2" max="2" width="18.140625" style="1" customWidth="1"/>
    <col min="3" max="4" width="21.42578125" style="1" customWidth="1"/>
    <col min="5" max="5" width="24.7109375" style="1" customWidth="1"/>
    <col min="6" max="6" width="14.28515625" style="1" customWidth="1"/>
    <col min="7" max="7" width="45.42578125" style="1" customWidth="1"/>
    <col min="8" max="8" width="13.28515625" style="1" customWidth="1"/>
    <col min="9" max="9" width="19.7109375" style="1" bestFit="1" customWidth="1"/>
    <col min="10" max="10" width="26" style="1" customWidth="1"/>
    <col min="11" max="11" width="22.28515625" style="2" customWidth="1"/>
    <col min="12" max="12" width="30.42578125" style="1" customWidth="1"/>
    <col min="13" max="13" width="16.7109375" style="11" customWidth="1"/>
    <col min="14" max="14" width="29.42578125" style="1" customWidth="1"/>
    <col min="15" max="15" width="26" style="1" customWidth="1"/>
    <col min="16" max="16384" width="11.42578125" style="1"/>
  </cols>
  <sheetData>
    <row r="1" spans="1:15" ht="24" customHeight="1" x14ac:dyDescent="0.25">
      <c r="A1" s="61" t="s">
        <v>20</v>
      </c>
      <c r="B1" s="62"/>
      <c r="C1" s="62"/>
      <c r="D1" s="62"/>
      <c r="E1" s="62"/>
      <c r="F1" s="62"/>
      <c r="G1" s="62"/>
      <c r="H1" s="62"/>
      <c r="I1" s="62"/>
      <c r="J1" s="62"/>
      <c r="K1" s="62"/>
      <c r="L1" s="62"/>
      <c r="M1" s="62"/>
      <c r="N1" s="62"/>
      <c r="O1" s="63"/>
    </row>
    <row r="2" spans="1:15" ht="24" customHeight="1" x14ac:dyDescent="0.25">
      <c r="A2" s="64"/>
      <c r="B2" s="65"/>
      <c r="C2" s="65"/>
      <c r="D2" s="65"/>
      <c r="E2" s="65"/>
      <c r="F2" s="65"/>
      <c r="G2" s="65"/>
      <c r="H2" s="65"/>
      <c r="I2" s="65"/>
      <c r="J2" s="65"/>
      <c r="K2" s="65"/>
      <c r="L2" s="65"/>
      <c r="M2" s="65"/>
      <c r="N2" s="65"/>
      <c r="O2" s="66"/>
    </row>
    <row r="3" spans="1:15" ht="24" customHeight="1" x14ac:dyDescent="0.25">
      <c r="A3" s="64"/>
      <c r="B3" s="65"/>
      <c r="C3" s="65"/>
      <c r="D3" s="65"/>
      <c r="E3" s="65"/>
      <c r="F3" s="65"/>
      <c r="G3" s="65"/>
      <c r="H3" s="65"/>
      <c r="I3" s="65"/>
      <c r="J3" s="65"/>
      <c r="K3" s="65"/>
      <c r="L3" s="65"/>
      <c r="M3" s="65"/>
      <c r="N3" s="65"/>
      <c r="O3" s="66"/>
    </row>
    <row r="4" spans="1:15" ht="24" customHeight="1" thickBot="1" x14ac:dyDescent="0.3">
      <c r="A4" s="67"/>
      <c r="B4" s="68"/>
      <c r="C4" s="68"/>
      <c r="D4" s="68"/>
      <c r="E4" s="68"/>
      <c r="F4" s="68"/>
      <c r="G4" s="68"/>
      <c r="H4" s="68"/>
      <c r="I4" s="68"/>
      <c r="J4" s="68"/>
      <c r="K4" s="68"/>
      <c r="L4" s="68"/>
      <c r="M4" s="68"/>
      <c r="N4" s="68"/>
      <c r="O4" s="69"/>
    </row>
    <row r="17" spans="1:16" ht="54" customHeight="1" x14ac:dyDescent="0.25">
      <c r="E17" s="70" t="s">
        <v>66</v>
      </c>
      <c r="F17" s="70"/>
      <c r="G17" s="70"/>
      <c r="H17" s="70"/>
      <c r="I17" s="70"/>
      <c r="J17" s="70"/>
      <c r="K17" s="70"/>
      <c r="L17" s="70"/>
    </row>
    <row r="18" spans="1:16" ht="24" customHeight="1" x14ac:dyDescent="0.25">
      <c r="K18" s="1"/>
    </row>
    <row r="19" spans="1:16" ht="56.25" x14ac:dyDescent="0.25">
      <c r="A19" s="56" t="s">
        <v>24</v>
      </c>
      <c r="B19" s="57" t="s">
        <v>25</v>
      </c>
      <c r="C19" s="57" t="s">
        <v>53</v>
      </c>
      <c r="D19" s="57" t="s">
        <v>54</v>
      </c>
      <c r="E19" s="57" t="s">
        <v>26</v>
      </c>
      <c r="F19" s="56" t="s">
        <v>19</v>
      </c>
      <c r="G19" s="57" t="s">
        <v>0</v>
      </c>
      <c r="H19" s="58" t="s">
        <v>1</v>
      </c>
      <c r="I19" s="58" t="s">
        <v>55</v>
      </c>
      <c r="J19" s="58" t="s">
        <v>57</v>
      </c>
      <c r="K19" s="57" t="s">
        <v>15</v>
      </c>
      <c r="L19" s="57" t="s">
        <v>16</v>
      </c>
      <c r="M19" s="57" t="s">
        <v>8</v>
      </c>
      <c r="N19" s="57" t="s">
        <v>4</v>
      </c>
      <c r="O19" s="59" t="s">
        <v>3</v>
      </c>
      <c r="P19" s="59" t="s">
        <v>2</v>
      </c>
    </row>
    <row r="20" spans="1:16" ht="34.15" customHeight="1" x14ac:dyDescent="0.25">
      <c r="A20" s="12" t="str">
        <f t="shared" ref="A20:A83" si="0">IF(F19="@",A18+1,A19)</f>
        <v>1</v>
      </c>
      <c r="B20" s="37"/>
      <c r="C20" s="43"/>
      <c r="D20" s="42"/>
      <c r="E20" s="42"/>
      <c r="F20" s="37" t="s">
        <v>62</v>
      </c>
      <c r="G20" s="38" t="s">
        <v>65</v>
      </c>
      <c r="H20" s="39">
        <v>5</v>
      </c>
      <c r="I20" s="39"/>
      <c r="J20" s="39"/>
      <c r="K20" s="41" t="s">
        <v>14</v>
      </c>
      <c r="L20" s="40">
        <v>2</v>
      </c>
      <c r="M20" s="13">
        <f t="shared" ref="M20" si="1">L20*H20</f>
        <v>10</v>
      </c>
      <c r="N20" s="14">
        <f>SUMIFS(TabSaisie[Prix de vente TTC (total)],TabSaisie[1],TabSaisie[[#This Row],[1]],TabSaisie[Moyen de paiement],"&lt;&gt;OFFERT")</f>
        <v>20</v>
      </c>
      <c r="O20" s="13">
        <f t="shared" ref="O20" si="2">(L20/1.2)*H20</f>
        <v>8.3333333333333339</v>
      </c>
      <c r="P20" s="13">
        <f t="shared" ref="P20" si="3">((L20/1.2)*0.2)*H20</f>
        <v>1.666666666666667</v>
      </c>
    </row>
    <row r="21" spans="1:16" ht="34.15" customHeight="1" x14ac:dyDescent="0.25">
      <c r="A21" s="12" t="str">
        <f t="shared" si="0"/>
        <v>1</v>
      </c>
      <c r="B21" s="37"/>
      <c r="C21" s="43"/>
      <c r="D21" s="42"/>
      <c r="E21" s="42"/>
      <c r="F21" s="37" t="s">
        <v>62</v>
      </c>
      <c r="G21" s="38" t="s">
        <v>65</v>
      </c>
      <c r="H21" s="39">
        <v>2</v>
      </c>
      <c r="I21" s="39"/>
      <c r="J21" s="39"/>
      <c r="K21" s="41" t="s">
        <v>14</v>
      </c>
      <c r="L21" s="40">
        <v>5</v>
      </c>
      <c r="M21" s="13">
        <f t="shared" ref="M21:M84" si="4">L21*H21</f>
        <v>10</v>
      </c>
      <c r="N21" s="14">
        <f>SUMIFS(TabSaisie[Prix de vente TTC (total)],TabSaisie[1],TabSaisie[[#This Row],[1]],TabSaisie[Moyen de paiement],"&lt;&gt;OFFERT")</f>
        <v>20</v>
      </c>
      <c r="O21" s="13">
        <f t="shared" ref="O21:O84" si="5">(L21/1.2)*H21</f>
        <v>8.3333333333333339</v>
      </c>
      <c r="P21" s="13">
        <f t="shared" ref="P21:P84" si="6">((L21/1.2)*0.2)*H21</f>
        <v>1.666666666666667</v>
      </c>
    </row>
    <row r="22" spans="1:16" ht="34.15" customHeight="1" x14ac:dyDescent="0.25">
      <c r="A22" s="12" t="str">
        <f t="shared" si="0"/>
        <v>1</v>
      </c>
      <c r="B22" s="37"/>
      <c r="C22" s="43"/>
      <c r="D22" s="42"/>
      <c r="E22" s="42"/>
      <c r="F22" s="37" t="s">
        <v>21</v>
      </c>
      <c r="G22" s="38"/>
      <c r="H22" s="39"/>
      <c r="I22" s="39"/>
      <c r="J22" s="39"/>
      <c r="K22" s="41"/>
      <c r="L22" s="40"/>
      <c r="M22" s="13">
        <f t="shared" si="4"/>
        <v>0</v>
      </c>
      <c r="N22" s="14">
        <f>SUMIFS(TabSaisie[Prix de vente TTC (total)],TabSaisie[1],TabSaisie[[#This Row],[1]],TabSaisie[Moyen de paiement],"&lt;&gt;OFFERT")</f>
        <v>20</v>
      </c>
      <c r="O22" s="13">
        <f t="shared" si="5"/>
        <v>0</v>
      </c>
      <c r="P22" s="13">
        <f t="shared" si="6"/>
        <v>0</v>
      </c>
    </row>
    <row r="23" spans="1:16" ht="34.15" customHeight="1" x14ac:dyDescent="0.25">
      <c r="A23" s="12">
        <f t="shared" si="0"/>
        <v>2</v>
      </c>
      <c r="B23" s="37"/>
      <c r="C23" s="43"/>
      <c r="D23" s="42"/>
      <c r="E23" s="42"/>
      <c r="F23" s="37" t="s">
        <v>63</v>
      </c>
      <c r="G23" s="38" t="s">
        <v>65</v>
      </c>
      <c r="H23" s="39">
        <v>5</v>
      </c>
      <c r="I23" s="39"/>
      <c r="J23" s="39"/>
      <c r="K23" s="41" t="s">
        <v>5</v>
      </c>
      <c r="L23" s="40">
        <v>1</v>
      </c>
      <c r="M23" s="13">
        <f t="shared" si="4"/>
        <v>5</v>
      </c>
      <c r="N23" s="14">
        <f>SUMIFS(TabSaisie[Prix de vente TTC (total)],TabSaisie[1],TabSaisie[[#This Row],[1]],TabSaisie[Moyen de paiement],"&lt;&gt;OFFERT")</f>
        <v>38</v>
      </c>
      <c r="O23" s="13">
        <f t="shared" si="5"/>
        <v>4.166666666666667</v>
      </c>
      <c r="P23" s="13">
        <f t="shared" si="6"/>
        <v>0.83333333333333348</v>
      </c>
    </row>
    <row r="24" spans="1:16" ht="34.15" customHeight="1" x14ac:dyDescent="0.25">
      <c r="A24" s="12">
        <f t="shared" si="0"/>
        <v>2</v>
      </c>
      <c r="B24" s="37"/>
      <c r="C24" s="43"/>
      <c r="D24" s="42"/>
      <c r="E24" s="42"/>
      <c r="F24" s="37" t="s">
        <v>63</v>
      </c>
      <c r="G24" s="38" t="s">
        <v>65</v>
      </c>
      <c r="H24" s="39">
        <v>6</v>
      </c>
      <c r="I24" s="39"/>
      <c r="J24" s="39"/>
      <c r="K24" s="41" t="s">
        <v>5</v>
      </c>
      <c r="L24" s="40">
        <v>2</v>
      </c>
      <c r="M24" s="13">
        <f t="shared" si="4"/>
        <v>12</v>
      </c>
      <c r="N24" s="14">
        <f>SUMIFS(TabSaisie[Prix de vente TTC (total)],TabSaisie[1],TabSaisie[[#This Row],[1]],TabSaisie[Moyen de paiement],"&lt;&gt;OFFERT")</f>
        <v>38</v>
      </c>
      <c r="O24" s="13">
        <f t="shared" si="5"/>
        <v>10</v>
      </c>
      <c r="P24" s="13">
        <f t="shared" si="6"/>
        <v>2</v>
      </c>
    </row>
    <row r="25" spans="1:16" ht="34.15" customHeight="1" x14ac:dyDescent="0.25">
      <c r="A25" s="12">
        <f t="shared" si="0"/>
        <v>2</v>
      </c>
      <c r="B25" s="37"/>
      <c r="C25" s="43"/>
      <c r="D25" s="42"/>
      <c r="E25" s="42"/>
      <c r="F25" s="37" t="s">
        <v>63</v>
      </c>
      <c r="G25" s="38" t="s">
        <v>65</v>
      </c>
      <c r="H25" s="39">
        <v>7</v>
      </c>
      <c r="I25" s="39"/>
      <c r="J25" s="39"/>
      <c r="K25" s="41" t="s">
        <v>5</v>
      </c>
      <c r="L25" s="40">
        <v>3</v>
      </c>
      <c r="M25" s="13">
        <f t="shared" si="4"/>
        <v>21</v>
      </c>
      <c r="N25" s="14">
        <f>SUMIFS(TabSaisie[Prix de vente TTC (total)],TabSaisie[1],TabSaisie[[#This Row],[1]],TabSaisie[Moyen de paiement],"&lt;&gt;OFFERT")</f>
        <v>38</v>
      </c>
      <c r="O25" s="13">
        <f t="shared" si="5"/>
        <v>17.5</v>
      </c>
      <c r="P25" s="13">
        <f t="shared" si="6"/>
        <v>3.5</v>
      </c>
    </row>
    <row r="26" spans="1:16" ht="34.15" customHeight="1" x14ac:dyDescent="0.25">
      <c r="A26" s="12">
        <f t="shared" si="0"/>
        <v>2</v>
      </c>
      <c r="B26" s="37"/>
      <c r="C26" s="43"/>
      <c r="D26" s="42"/>
      <c r="E26" s="42"/>
      <c r="F26" s="37" t="s">
        <v>21</v>
      </c>
      <c r="G26" s="38"/>
      <c r="H26" s="39"/>
      <c r="I26" s="39"/>
      <c r="J26" s="39"/>
      <c r="K26" s="41"/>
      <c r="L26" s="40"/>
      <c r="M26" s="13">
        <f t="shared" si="4"/>
        <v>0</v>
      </c>
      <c r="N26" s="14">
        <f>SUMIFS(TabSaisie[Prix de vente TTC (total)],TabSaisie[1],TabSaisie[[#This Row],[1]],TabSaisie[Moyen de paiement],"&lt;&gt;OFFERT")</f>
        <v>38</v>
      </c>
      <c r="O26" s="13">
        <f t="shared" si="5"/>
        <v>0</v>
      </c>
      <c r="P26" s="13">
        <f t="shared" si="6"/>
        <v>0</v>
      </c>
    </row>
    <row r="27" spans="1:16" ht="34.15" customHeight="1" x14ac:dyDescent="0.25">
      <c r="A27" s="12">
        <f t="shared" si="0"/>
        <v>3</v>
      </c>
      <c r="B27" s="37"/>
      <c r="C27" s="43"/>
      <c r="D27" s="42"/>
      <c r="E27" s="42"/>
      <c r="F27" s="37" t="s">
        <v>62</v>
      </c>
      <c r="G27" s="38" t="s">
        <v>65</v>
      </c>
      <c r="H27" s="39">
        <v>8</v>
      </c>
      <c r="I27" s="39"/>
      <c r="J27" s="39"/>
      <c r="K27" s="41" t="s">
        <v>7</v>
      </c>
      <c r="L27" s="40">
        <v>9</v>
      </c>
      <c r="M27" s="13">
        <f t="shared" si="4"/>
        <v>72</v>
      </c>
      <c r="N27" s="14">
        <f>SUMIFS(TabSaisie[Prix de vente TTC (total)],TabSaisie[1],TabSaisie[[#This Row],[1]],TabSaisie[Moyen de paiement],"&lt;&gt;OFFERT")</f>
        <v>72</v>
      </c>
      <c r="O27" s="13">
        <f t="shared" si="5"/>
        <v>60</v>
      </c>
      <c r="P27" s="13">
        <f t="shared" si="6"/>
        <v>12</v>
      </c>
    </row>
    <row r="28" spans="1:16" ht="34.15" customHeight="1" x14ac:dyDescent="0.25">
      <c r="A28" s="12">
        <f t="shared" si="0"/>
        <v>3</v>
      </c>
      <c r="B28" s="37"/>
      <c r="C28" s="43"/>
      <c r="D28" s="42"/>
      <c r="E28" s="42"/>
      <c r="F28" s="37" t="s">
        <v>21</v>
      </c>
      <c r="G28" s="38"/>
      <c r="H28" s="39"/>
      <c r="I28" s="39"/>
      <c r="J28" s="39"/>
      <c r="K28" s="41"/>
      <c r="L28" s="40"/>
      <c r="M28" s="13">
        <f t="shared" si="4"/>
        <v>0</v>
      </c>
      <c r="N28" s="14">
        <f>SUMIFS(TabSaisie[Prix de vente TTC (total)],TabSaisie[1],TabSaisie[[#This Row],[1]],TabSaisie[Moyen de paiement],"&lt;&gt;OFFERT")</f>
        <v>72</v>
      </c>
      <c r="O28" s="13">
        <f t="shared" si="5"/>
        <v>0</v>
      </c>
      <c r="P28" s="13">
        <f t="shared" si="6"/>
        <v>0</v>
      </c>
    </row>
    <row r="29" spans="1:16" ht="34.15" customHeight="1" x14ac:dyDescent="0.25">
      <c r="A29" s="12">
        <f t="shared" si="0"/>
        <v>4</v>
      </c>
      <c r="B29" s="37"/>
      <c r="C29" s="43"/>
      <c r="D29" s="42"/>
      <c r="E29" s="42"/>
      <c r="F29" s="37" t="s">
        <v>64</v>
      </c>
      <c r="G29" s="38" t="s">
        <v>65</v>
      </c>
      <c r="H29" s="39">
        <v>5</v>
      </c>
      <c r="I29" s="39"/>
      <c r="J29" s="39"/>
      <c r="K29" s="41" t="s">
        <v>14</v>
      </c>
      <c r="L29" s="40">
        <v>25</v>
      </c>
      <c r="M29" s="13">
        <f t="shared" si="4"/>
        <v>125</v>
      </c>
      <c r="N29" s="14">
        <f>SUMIFS(TabSaisie[Prix de vente TTC (total)],TabSaisie[1],TabSaisie[[#This Row],[1]],TabSaisie[Moyen de paiement],"&lt;&gt;OFFERT")</f>
        <v>1125</v>
      </c>
      <c r="O29" s="13">
        <f t="shared" si="5"/>
        <v>104.16666666666669</v>
      </c>
      <c r="P29" s="13">
        <f t="shared" si="6"/>
        <v>20.833333333333336</v>
      </c>
    </row>
    <row r="30" spans="1:16" ht="34.15" customHeight="1" x14ac:dyDescent="0.25">
      <c r="A30" s="12">
        <f t="shared" si="0"/>
        <v>4</v>
      </c>
      <c r="B30" s="37"/>
      <c r="C30" s="43"/>
      <c r="D30" s="42"/>
      <c r="E30" s="42"/>
      <c r="F30" s="37" t="s">
        <v>64</v>
      </c>
      <c r="G30" s="38" t="s">
        <v>65</v>
      </c>
      <c r="H30" s="39">
        <v>5</v>
      </c>
      <c r="I30" s="39"/>
      <c r="J30" s="39"/>
      <c r="K30" s="41" t="s">
        <v>14</v>
      </c>
      <c r="L30" s="40">
        <v>57</v>
      </c>
      <c r="M30" s="13">
        <f t="shared" si="4"/>
        <v>285</v>
      </c>
      <c r="N30" s="14">
        <f>SUMIFS(TabSaisie[Prix de vente TTC (total)],TabSaisie[1],TabSaisie[[#This Row],[1]],TabSaisie[Moyen de paiement],"&lt;&gt;OFFERT")</f>
        <v>1125</v>
      </c>
      <c r="O30" s="13">
        <f t="shared" si="5"/>
        <v>237.5</v>
      </c>
      <c r="P30" s="13">
        <f t="shared" si="6"/>
        <v>47.5</v>
      </c>
    </row>
    <row r="31" spans="1:16" ht="34.15" customHeight="1" x14ac:dyDescent="0.25">
      <c r="A31" s="12">
        <f t="shared" si="0"/>
        <v>4</v>
      </c>
      <c r="B31" s="37"/>
      <c r="C31" s="43"/>
      <c r="D31" s="42"/>
      <c r="E31" s="42"/>
      <c r="F31" s="37" t="s">
        <v>64</v>
      </c>
      <c r="G31" s="38" t="s">
        <v>65</v>
      </c>
      <c r="H31" s="39">
        <v>5</v>
      </c>
      <c r="I31" s="39"/>
      <c r="J31" s="39"/>
      <c r="K31" s="41" t="s">
        <v>14</v>
      </c>
      <c r="L31" s="40">
        <v>16</v>
      </c>
      <c r="M31" s="13">
        <f t="shared" si="4"/>
        <v>80</v>
      </c>
      <c r="N31" s="14">
        <f>SUMIFS(TabSaisie[Prix de vente TTC (total)],TabSaisie[1],TabSaisie[[#This Row],[1]],TabSaisie[Moyen de paiement],"&lt;&gt;OFFERT")</f>
        <v>1125</v>
      </c>
      <c r="O31" s="13">
        <f t="shared" si="5"/>
        <v>66.666666666666671</v>
      </c>
      <c r="P31" s="13">
        <f t="shared" si="6"/>
        <v>13.333333333333336</v>
      </c>
    </row>
    <row r="32" spans="1:16" ht="34.15" customHeight="1" x14ac:dyDescent="0.25">
      <c r="A32" s="12">
        <f t="shared" si="0"/>
        <v>4</v>
      </c>
      <c r="B32" s="37"/>
      <c r="C32" s="43"/>
      <c r="D32" s="42"/>
      <c r="E32" s="42"/>
      <c r="F32" s="37" t="s">
        <v>64</v>
      </c>
      <c r="G32" s="38" t="s">
        <v>65</v>
      </c>
      <c r="H32" s="39">
        <v>5</v>
      </c>
      <c r="I32" s="39"/>
      <c r="J32" s="39"/>
      <c r="K32" s="41" t="s">
        <v>14</v>
      </c>
      <c r="L32" s="40">
        <v>95</v>
      </c>
      <c r="M32" s="13">
        <f t="shared" si="4"/>
        <v>475</v>
      </c>
      <c r="N32" s="14">
        <f>SUMIFS(TabSaisie[Prix de vente TTC (total)],TabSaisie[1],TabSaisie[[#This Row],[1]],TabSaisie[Moyen de paiement],"&lt;&gt;OFFERT")</f>
        <v>1125</v>
      </c>
      <c r="O32" s="13">
        <f t="shared" si="5"/>
        <v>395.83333333333337</v>
      </c>
      <c r="P32" s="13">
        <f t="shared" si="6"/>
        <v>79.166666666666686</v>
      </c>
    </row>
    <row r="33" spans="1:16" ht="34.15" customHeight="1" x14ac:dyDescent="0.25">
      <c r="A33" s="12">
        <f t="shared" si="0"/>
        <v>4</v>
      </c>
      <c r="B33" s="37"/>
      <c r="C33" s="43"/>
      <c r="D33" s="42"/>
      <c r="E33" s="42"/>
      <c r="F33" s="37" t="s">
        <v>64</v>
      </c>
      <c r="G33" s="38" t="s">
        <v>65</v>
      </c>
      <c r="H33" s="39">
        <v>5</v>
      </c>
      <c r="I33" s="39"/>
      <c r="J33" s="39"/>
      <c r="K33" s="41" t="s">
        <v>14</v>
      </c>
      <c r="L33" s="40">
        <v>32</v>
      </c>
      <c r="M33" s="13">
        <f t="shared" si="4"/>
        <v>160</v>
      </c>
      <c r="N33" s="14">
        <f>SUMIFS(TabSaisie[Prix de vente TTC (total)],TabSaisie[1],TabSaisie[[#This Row],[1]],TabSaisie[Moyen de paiement],"&lt;&gt;OFFERT")</f>
        <v>1125</v>
      </c>
      <c r="O33" s="13">
        <f t="shared" si="5"/>
        <v>133.33333333333334</v>
      </c>
      <c r="P33" s="13">
        <f t="shared" si="6"/>
        <v>26.666666666666671</v>
      </c>
    </row>
    <row r="34" spans="1:16" ht="34.15" customHeight="1" x14ac:dyDescent="0.25">
      <c r="A34" s="12">
        <f t="shared" si="0"/>
        <v>4</v>
      </c>
      <c r="B34" s="37"/>
      <c r="C34" s="43"/>
      <c r="D34" s="42"/>
      <c r="E34" s="42"/>
      <c r="F34" s="37" t="s">
        <v>64</v>
      </c>
      <c r="G34" s="38" t="s">
        <v>65</v>
      </c>
      <c r="H34" s="39">
        <v>5</v>
      </c>
      <c r="I34" s="39"/>
      <c r="J34" s="39"/>
      <c r="K34" s="41" t="s">
        <v>9</v>
      </c>
      <c r="L34" s="40">
        <v>15</v>
      </c>
      <c r="M34" s="13">
        <f t="shared" si="4"/>
        <v>75</v>
      </c>
      <c r="N34" s="14">
        <f>SUMIFS(TabSaisie[Prix de vente TTC (total)],TabSaisie[1],TabSaisie[[#This Row],[1]],TabSaisie[Moyen de paiement],"&lt;&gt;OFFERT")</f>
        <v>1125</v>
      </c>
      <c r="O34" s="13">
        <f t="shared" si="5"/>
        <v>62.5</v>
      </c>
      <c r="P34" s="13">
        <f t="shared" si="6"/>
        <v>12.5</v>
      </c>
    </row>
    <row r="35" spans="1:16" ht="34.15" customHeight="1" x14ac:dyDescent="0.25">
      <c r="A35" s="12">
        <f t="shared" si="0"/>
        <v>4</v>
      </c>
      <c r="B35" s="37"/>
      <c r="C35" s="43"/>
      <c r="D35" s="42"/>
      <c r="E35" s="42"/>
      <c r="F35" s="37" t="s">
        <v>21</v>
      </c>
      <c r="G35" s="38"/>
      <c r="H35" s="39"/>
      <c r="I35" s="39"/>
      <c r="J35" s="39"/>
      <c r="K35" s="41"/>
      <c r="L35" s="40"/>
      <c r="M35" s="13">
        <f t="shared" si="4"/>
        <v>0</v>
      </c>
      <c r="N35" s="14">
        <f>SUMIFS(TabSaisie[Prix de vente TTC (total)],TabSaisie[1],TabSaisie[[#This Row],[1]],TabSaisie[Moyen de paiement],"&lt;&gt;OFFERT")</f>
        <v>1125</v>
      </c>
      <c r="O35" s="13">
        <f t="shared" si="5"/>
        <v>0</v>
      </c>
      <c r="P35" s="13">
        <f t="shared" si="6"/>
        <v>0</v>
      </c>
    </row>
    <row r="36" spans="1:16" ht="34.15" customHeight="1" x14ac:dyDescent="0.25">
      <c r="A36" s="12">
        <f t="shared" si="0"/>
        <v>5</v>
      </c>
      <c r="B36" s="37"/>
      <c r="C36" s="43"/>
      <c r="D36" s="42"/>
      <c r="E36" s="42"/>
      <c r="F36" s="37"/>
      <c r="G36" s="38"/>
      <c r="H36" s="39"/>
      <c r="I36" s="39"/>
      <c r="J36" s="39"/>
      <c r="K36" s="41"/>
      <c r="L36" s="40"/>
      <c r="M36" s="13">
        <f t="shared" si="4"/>
        <v>0</v>
      </c>
      <c r="N36" s="14">
        <f>SUMIFS(TabSaisie[Prix de vente TTC (total)],TabSaisie[1],TabSaisie[[#This Row],[1]],TabSaisie[Moyen de paiement],"&lt;&gt;OFFERT")</f>
        <v>0</v>
      </c>
      <c r="O36" s="13">
        <f t="shared" si="5"/>
        <v>0</v>
      </c>
      <c r="P36" s="13">
        <f t="shared" si="6"/>
        <v>0</v>
      </c>
    </row>
    <row r="37" spans="1:16" ht="34.15" customHeight="1" x14ac:dyDescent="0.25">
      <c r="A37" s="12">
        <f t="shared" si="0"/>
        <v>5</v>
      </c>
      <c r="B37" s="37"/>
      <c r="C37" s="43"/>
      <c r="D37" s="42"/>
      <c r="E37" s="42"/>
      <c r="F37" s="37"/>
      <c r="G37" s="38"/>
      <c r="H37" s="39"/>
      <c r="I37" s="39"/>
      <c r="J37" s="39"/>
      <c r="K37" s="41"/>
      <c r="L37" s="40"/>
      <c r="M37" s="13">
        <f t="shared" si="4"/>
        <v>0</v>
      </c>
      <c r="N37" s="14">
        <f>SUMIFS(TabSaisie[Prix de vente TTC (total)],TabSaisie[1],TabSaisie[[#This Row],[1]],TabSaisie[Moyen de paiement],"&lt;&gt;OFFERT")</f>
        <v>0</v>
      </c>
      <c r="O37" s="13">
        <f t="shared" si="5"/>
        <v>0</v>
      </c>
      <c r="P37" s="13">
        <f t="shared" si="6"/>
        <v>0</v>
      </c>
    </row>
    <row r="38" spans="1:16" ht="34.15" customHeight="1" x14ac:dyDescent="0.25">
      <c r="A38" s="12">
        <f t="shared" si="0"/>
        <v>5</v>
      </c>
      <c r="B38" s="37"/>
      <c r="C38" s="43"/>
      <c r="D38" s="42"/>
      <c r="E38" s="42"/>
      <c r="F38" s="37"/>
      <c r="G38" s="38"/>
      <c r="H38" s="39"/>
      <c r="I38" s="39"/>
      <c r="J38" s="39"/>
      <c r="K38" s="41"/>
      <c r="L38" s="40"/>
      <c r="M38" s="13">
        <f t="shared" si="4"/>
        <v>0</v>
      </c>
      <c r="N38" s="14">
        <f>SUMIFS(TabSaisie[Prix de vente TTC (total)],TabSaisie[1],TabSaisie[[#This Row],[1]],TabSaisie[Moyen de paiement],"&lt;&gt;OFFERT")</f>
        <v>0</v>
      </c>
      <c r="O38" s="13">
        <f t="shared" si="5"/>
        <v>0</v>
      </c>
      <c r="P38" s="13">
        <f t="shared" si="6"/>
        <v>0</v>
      </c>
    </row>
    <row r="39" spans="1:16" ht="34.15" customHeight="1" x14ac:dyDescent="0.25">
      <c r="A39" s="12">
        <f t="shared" si="0"/>
        <v>5</v>
      </c>
      <c r="B39" s="37"/>
      <c r="C39" s="43"/>
      <c r="D39" s="42"/>
      <c r="E39" s="42"/>
      <c r="F39" s="37"/>
      <c r="G39" s="38"/>
      <c r="H39" s="39"/>
      <c r="I39" s="39"/>
      <c r="J39" s="39"/>
      <c r="K39" s="41"/>
      <c r="L39" s="40"/>
      <c r="M39" s="13">
        <f t="shared" si="4"/>
        <v>0</v>
      </c>
      <c r="N39" s="14">
        <f>SUMIFS(TabSaisie[Prix de vente TTC (total)],TabSaisie[1],TabSaisie[[#This Row],[1]],TabSaisie[Moyen de paiement],"&lt;&gt;OFFERT")</f>
        <v>0</v>
      </c>
      <c r="O39" s="13">
        <f t="shared" si="5"/>
        <v>0</v>
      </c>
      <c r="P39" s="13">
        <f t="shared" si="6"/>
        <v>0</v>
      </c>
    </row>
    <row r="40" spans="1:16" ht="34.15" customHeight="1" x14ac:dyDescent="0.25">
      <c r="A40" s="12">
        <f t="shared" si="0"/>
        <v>5</v>
      </c>
      <c r="B40" s="37"/>
      <c r="C40" s="43"/>
      <c r="D40" s="42"/>
      <c r="E40" s="42"/>
      <c r="F40" s="37"/>
      <c r="G40" s="38"/>
      <c r="H40" s="39"/>
      <c r="I40" s="39"/>
      <c r="J40" s="39"/>
      <c r="K40" s="41"/>
      <c r="L40" s="40"/>
      <c r="M40" s="13">
        <f t="shared" si="4"/>
        <v>0</v>
      </c>
      <c r="N40" s="14">
        <f>SUMIFS(TabSaisie[Prix de vente TTC (total)],TabSaisie[1],TabSaisie[[#This Row],[1]],TabSaisie[Moyen de paiement],"&lt;&gt;OFFERT")</f>
        <v>0</v>
      </c>
      <c r="O40" s="13">
        <f t="shared" si="5"/>
        <v>0</v>
      </c>
      <c r="P40" s="13">
        <f t="shared" si="6"/>
        <v>0</v>
      </c>
    </row>
    <row r="41" spans="1:16" ht="34.15" customHeight="1" x14ac:dyDescent="0.25">
      <c r="A41" s="12">
        <f t="shared" si="0"/>
        <v>5</v>
      </c>
      <c r="B41" s="37"/>
      <c r="C41" s="43"/>
      <c r="D41" s="42"/>
      <c r="E41" s="42"/>
      <c r="F41" s="37"/>
      <c r="G41" s="38"/>
      <c r="H41" s="39"/>
      <c r="I41" s="39"/>
      <c r="J41" s="39"/>
      <c r="K41" s="41"/>
      <c r="L41" s="40"/>
      <c r="M41" s="13">
        <f t="shared" si="4"/>
        <v>0</v>
      </c>
      <c r="N41" s="14">
        <f>SUMIFS(TabSaisie[Prix de vente TTC (total)],TabSaisie[1],TabSaisie[[#This Row],[1]],TabSaisie[Moyen de paiement],"&lt;&gt;OFFERT")</f>
        <v>0</v>
      </c>
      <c r="O41" s="13">
        <f t="shared" si="5"/>
        <v>0</v>
      </c>
      <c r="P41" s="13">
        <f t="shared" si="6"/>
        <v>0</v>
      </c>
    </row>
    <row r="42" spans="1:16" ht="34.15" customHeight="1" x14ac:dyDescent="0.25">
      <c r="A42" s="12">
        <f t="shared" si="0"/>
        <v>5</v>
      </c>
      <c r="B42" s="37"/>
      <c r="C42" s="43"/>
      <c r="D42" s="42"/>
      <c r="E42" s="42"/>
      <c r="F42" s="37"/>
      <c r="G42" s="38"/>
      <c r="H42" s="39"/>
      <c r="I42" s="39"/>
      <c r="J42" s="39"/>
      <c r="K42" s="41"/>
      <c r="L42" s="40"/>
      <c r="M42" s="13">
        <f t="shared" si="4"/>
        <v>0</v>
      </c>
      <c r="N42" s="14">
        <f>SUMIFS(TabSaisie[Prix de vente TTC (total)],TabSaisie[1],TabSaisie[[#This Row],[1]],TabSaisie[Moyen de paiement],"&lt;&gt;OFFERT")</f>
        <v>0</v>
      </c>
      <c r="O42" s="13">
        <f t="shared" si="5"/>
        <v>0</v>
      </c>
      <c r="P42" s="13">
        <f t="shared" si="6"/>
        <v>0</v>
      </c>
    </row>
    <row r="43" spans="1:16" ht="34.15" customHeight="1" x14ac:dyDescent="0.25">
      <c r="A43" s="12">
        <f t="shared" si="0"/>
        <v>5</v>
      </c>
      <c r="B43" s="37"/>
      <c r="C43" s="43"/>
      <c r="D43" s="42"/>
      <c r="E43" s="42"/>
      <c r="F43" s="37"/>
      <c r="G43" s="38"/>
      <c r="H43" s="39"/>
      <c r="I43" s="39"/>
      <c r="J43" s="39"/>
      <c r="K43" s="41"/>
      <c r="L43" s="40"/>
      <c r="M43" s="13">
        <f t="shared" si="4"/>
        <v>0</v>
      </c>
      <c r="N43" s="14">
        <f>SUMIFS(TabSaisie[Prix de vente TTC (total)],TabSaisie[1],TabSaisie[[#This Row],[1]],TabSaisie[Moyen de paiement],"&lt;&gt;OFFERT")</f>
        <v>0</v>
      </c>
      <c r="O43" s="13">
        <f t="shared" si="5"/>
        <v>0</v>
      </c>
      <c r="P43" s="13">
        <f t="shared" si="6"/>
        <v>0</v>
      </c>
    </row>
    <row r="44" spans="1:16" ht="34.15" customHeight="1" x14ac:dyDescent="0.25">
      <c r="A44" s="12">
        <f t="shared" si="0"/>
        <v>5</v>
      </c>
      <c r="B44" s="37"/>
      <c r="C44" s="43"/>
      <c r="D44" s="42"/>
      <c r="E44" s="42"/>
      <c r="F44" s="37"/>
      <c r="G44" s="38"/>
      <c r="H44" s="39"/>
      <c r="I44" s="39"/>
      <c r="J44" s="39"/>
      <c r="K44" s="41"/>
      <c r="L44" s="40"/>
      <c r="M44" s="13">
        <f t="shared" si="4"/>
        <v>0</v>
      </c>
      <c r="N44" s="14">
        <f>SUMIFS(TabSaisie[Prix de vente TTC (total)],TabSaisie[1],TabSaisie[[#This Row],[1]],TabSaisie[Moyen de paiement],"&lt;&gt;OFFERT")</f>
        <v>0</v>
      </c>
      <c r="O44" s="13">
        <f t="shared" si="5"/>
        <v>0</v>
      </c>
      <c r="P44" s="13">
        <f t="shared" si="6"/>
        <v>0</v>
      </c>
    </row>
    <row r="45" spans="1:16" ht="34.15" customHeight="1" x14ac:dyDescent="0.25">
      <c r="A45" s="12">
        <f t="shared" si="0"/>
        <v>5</v>
      </c>
      <c r="B45" s="37"/>
      <c r="C45" s="43"/>
      <c r="D45" s="42"/>
      <c r="E45" s="42"/>
      <c r="F45" s="37"/>
      <c r="G45" s="38"/>
      <c r="H45" s="39"/>
      <c r="I45" s="39"/>
      <c r="J45" s="39"/>
      <c r="K45" s="41"/>
      <c r="L45" s="40"/>
      <c r="M45" s="13">
        <f t="shared" si="4"/>
        <v>0</v>
      </c>
      <c r="N45" s="14">
        <f>SUMIFS(TabSaisie[Prix de vente TTC (total)],TabSaisie[1],TabSaisie[[#This Row],[1]],TabSaisie[Moyen de paiement],"&lt;&gt;OFFERT")</f>
        <v>0</v>
      </c>
      <c r="O45" s="13">
        <f t="shared" si="5"/>
        <v>0</v>
      </c>
      <c r="P45" s="13">
        <f t="shared" si="6"/>
        <v>0</v>
      </c>
    </row>
    <row r="46" spans="1:16" ht="34.15" customHeight="1" x14ac:dyDescent="0.25">
      <c r="A46" s="12">
        <f t="shared" si="0"/>
        <v>5</v>
      </c>
      <c r="B46" s="37"/>
      <c r="C46" s="43"/>
      <c r="D46" s="42"/>
      <c r="E46" s="42"/>
      <c r="F46" s="37"/>
      <c r="G46" s="38"/>
      <c r="H46" s="39"/>
      <c r="I46" s="39"/>
      <c r="J46" s="39"/>
      <c r="K46" s="41"/>
      <c r="L46" s="40"/>
      <c r="M46" s="13">
        <f t="shared" si="4"/>
        <v>0</v>
      </c>
      <c r="N46" s="14">
        <f>SUMIFS(TabSaisie[Prix de vente TTC (total)],TabSaisie[1],TabSaisie[[#This Row],[1]],TabSaisie[Moyen de paiement],"&lt;&gt;OFFERT")</f>
        <v>0</v>
      </c>
      <c r="O46" s="13">
        <f t="shared" si="5"/>
        <v>0</v>
      </c>
      <c r="P46" s="13">
        <f t="shared" si="6"/>
        <v>0</v>
      </c>
    </row>
    <row r="47" spans="1:16" ht="34.15" customHeight="1" x14ac:dyDescent="0.25">
      <c r="A47" s="12">
        <f t="shared" si="0"/>
        <v>5</v>
      </c>
      <c r="B47" s="37"/>
      <c r="C47" s="43"/>
      <c r="D47" s="42"/>
      <c r="E47" s="42"/>
      <c r="F47" s="37"/>
      <c r="G47" s="38"/>
      <c r="H47" s="39"/>
      <c r="I47" s="39"/>
      <c r="J47" s="39"/>
      <c r="K47" s="41"/>
      <c r="L47" s="40"/>
      <c r="M47" s="13">
        <f t="shared" si="4"/>
        <v>0</v>
      </c>
      <c r="N47" s="14">
        <f>SUMIFS(TabSaisie[Prix de vente TTC (total)],TabSaisie[1],TabSaisie[[#This Row],[1]],TabSaisie[Moyen de paiement],"&lt;&gt;OFFERT")</f>
        <v>0</v>
      </c>
      <c r="O47" s="13">
        <f t="shared" si="5"/>
        <v>0</v>
      </c>
      <c r="P47" s="13">
        <f t="shared" si="6"/>
        <v>0</v>
      </c>
    </row>
    <row r="48" spans="1:16" ht="34.15" customHeight="1" x14ac:dyDescent="0.25">
      <c r="A48" s="12">
        <f t="shared" si="0"/>
        <v>5</v>
      </c>
      <c r="B48" s="37"/>
      <c r="C48" s="43"/>
      <c r="D48" s="42"/>
      <c r="E48" s="42"/>
      <c r="F48" s="37"/>
      <c r="G48" s="38"/>
      <c r="H48" s="39"/>
      <c r="I48" s="39"/>
      <c r="J48" s="39"/>
      <c r="K48" s="41"/>
      <c r="L48" s="40"/>
      <c r="M48" s="13">
        <f t="shared" si="4"/>
        <v>0</v>
      </c>
      <c r="N48" s="14">
        <f>SUMIFS(TabSaisie[Prix de vente TTC (total)],TabSaisie[1],TabSaisie[[#This Row],[1]],TabSaisie[Moyen de paiement],"&lt;&gt;OFFERT")</f>
        <v>0</v>
      </c>
      <c r="O48" s="13">
        <f t="shared" si="5"/>
        <v>0</v>
      </c>
      <c r="P48" s="13">
        <f t="shared" si="6"/>
        <v>0</v>
      </c>
    </row>
    <row r="49" spans="1:16" ht="34.15" customHeight="1" x14ac:dyDescent="0.25">
      <c r="A49" s="12">
        <f t="shared" si="0"/>
        <v>5</v>
      </c>
      <c r="B49" s="37"/>
      <c r="C49" s="43"/>
      <c r="D49" s="42"/>
      <c r="E49" s="42"/>
      <c r="F49" s="37"/>
      <c r="G49" s="38"/>
      <c r="H49" s="39"/>
      <c r="I49" s="39"/>
      <c r="J49" s="39"/>
      <c r="K49" s="41"/>
      <c r="L49" s="40"/>
      <c r="M49" s="13">
        <f t="shared" si="4"/>
        <v>0</v>
      </c>
      <c r="N49" s="14">
        <f>SUMIFS(TabSaisie[Prix de vente TTC (total)],TabSaisie[1],TabSaisie[[#This Row],[1]],TabSaisie[Moyen de paiement],"&lt;&gt;OFFERT")</f>
        <v>0</v>
      </c>
      <c r="O49" s="13">
        <f t="shared" si="5"/>
        <v>0</v>
      </c>
      <c r="P49" s="13">
        <f t="shared" si="6"/>
        <v>0</v>
      </c>
    </row>
    <row r="50" spans="1:16" ht="34.15" customHeight="1" x14ac:dyDescent="0.25">
      <c r="A50" s="12">
        <f t="shared" si="0"/>
        <v>5</v>
      </c>
      <c r="B50" s="37"/>
      <c r="C50" s="43"/>
      <c r="D50" s="42"/>
      <c r="E50" s="42"/>
      <c r="F50" s="37"/>
      <c r="G50" s="38"/>
      <c r="H50" s="39"/>
      <c r="I50" s="39"/>
      <c r="J50" s="39"/>
      <c r="K50" s="41"/>
      <c r="L50" s="40"/>
      <c r="M50" s="13">
        <f t="shared" si="4"/>
        <v>0</v>
      </c>
      <c r="N50" s="14">
        <f>SUMIFS(TabSaisie[Prix de vente TTC (total)],TabSaisie[1],TabSaisie[[#This Row],[1]],TabSaisie[Moyen de paiement],"&lt;&gt;OFFERT")</f>
        <v>0</v>
      </c>
      <c r="O50" s="13">
        <f t="shared" si="5"/>
        <v>0</v>
      </c>
      <c r="P50" s="13">
        <f t="shared" si="6"/>
        <v>0</v>
      </c>
    </row>
    <row r="51" spans="1:16" ht="34.15" customHeight="1" x14ac:dyDescent="0.25">
      <c r="A51" s="12">
        <f t="shared" si="0"/>
        <v>5</v>
      </c>
      <c r="B51" s="37"/>
      <c r="C51" s="43"/>
      <c r="D51" s="42"/>
      <c r="E51" s="42"/>
      <c r="F51" s="37"/>
      <c r="G51" s="38"/>
      <c r="H51" s="39"/>
      <c r="I51" s="39"/>
      <c r="J51" s="39"/>
      <c r="K51" s="41"/>
      <c r="L51" s="40"/>
      <c r="M51" s="13">
        <f t="shared" si="4"/>
        <v>0</v>
      </c>
      <c r="N51" s="14">
        <f>SUMIFS(TabSaisie[Prix de vente TTC (total)],TabSaisie[1],TabSaisie[[#This Row],[1]],TabSaisie[Moyen de paiement],"&lt;&gt;OFFERT")</f>
        <v>0</v>
      </c>
      <c r="O51" s="13">
        <f t="shared" si="5"/>
        <v>0</v>
      </c>
      <c r="P51" s="13">
        <f t="shared" si="6"/>
        <v>0</v>
      </c>
    </row>
    <row r="52" spans="1:16" ht="34.15" customHeight="1" x14ac:dyDescent="0.25">
      <c r="A52" s="12">
        <f t="shared" si="0"/>
        <v>5</v>
      </c>
      <c r="B52" s="37"/>
      <c r="C52" s="43"/>
      <c r="D52" s="42"/>
      <c r="E52" s="42"/>
      <c r="F52" s="37"/>
      <c r="G52" s="38"/>
      <c r="H52" s="39"/>
      <c r="I52" s="39"/>
      <c r="J52" s="39"/>
      <c r="K52" s="41"/>
      <c r="L52" s="40"/>
      <c r="M52" s="13">
        <f t="shared" si="4"/>
        <v>0</v>
      </c>
      <c r="N52" s="14">
        <f>SUMIFS(TabSaisie[Prix de vente TTC (total)],TabSaisie[1],TabSaisie[[#This Row],[1]],TabSaisie[Moyen de paiement],"&lt;&gt;OFFERT")</f>
        <v>0</v>
      </c>
      <c r="O52" s="13">
        <f t="shared" si="5"/>
        <v>0</v>
      </c>
      <c r="P52" s="13">
        <f t="shared" si="6"/>
        <v>0</v>
      </c>
    </row>
    <row r="53" spans="1:16" ht="34.15" customHeight="1" x14ac:dyDescent="0.25">
      <c r="A53" s="12">
        <f t="shared" si="0"/>
        <v>5</v>
      </c>
      <c r="B53" s="37"/>
      <c r="C53" s="43"/>
      <c r="D53" s="42"/>
      <c r="E53" s="42"/>
      <c r="F53" s="37"/>
      <c r="G53" s="38"/>
      <c r="H53" s="39"/>
      <c r="I53" s="39"/>
      <c r="J53" s="39"/>
      <c r="K53" s="41"/>
      <c r="L53" s="40"/>
      <c r="M53" s="13">
        <f t="shared" si="4"/>
        <v>0</v>
      </c>
      <c r="N53" s="14">
        <f>SUMIFS(TabSaisie[Prix de vente TTC (total)],TabSaisie[1],TabSaisie[[#This Row],[1]],TabSaisie[Moyen de paiement],"&lt;&gt;OFFERT")</f>
        <v>0</v>
      </c>
      <c r="O53" s="13">
        <f t="shared" si="5"/>
        <v>0</v>
      </c>
      <c r="P53" s="13">
        <f t="shared" si="6"/>
        <v>0</v>
      </c>
    </row>
    <row r="54" spans="1:16" ht="34.15" customHeight="1" x14ac:dyDescent="0.25">
      <c r="A54" s="12">
        <f t="shared" si="0"/>
        <v>5</v>
      </c>
      <c r="B54" s="37"/>
      <c r="C54" s="43"/>
      <c r="D54" s="42"/>
      <c r="E54" s="42"/>
      <c r="F54" s="37"/>
      <c r="G54" s="38"/>
      <c r="H54" s="39"/>
      <c r="I54" s="39"/>
      <c r="J54" s="39"/>
      <c r="K54" s="41"/>
      <c r="L54" s="40"/>
      <c r="M54" s="13">
        <f t="shared" si="4"/>
        <v>0</v>
      </c>
      <c r="N54" s="14">
        <f>SUMIFS(TabSaisie[Prix de vente TTC (total)],TabSaisie[1],TabSaisie[[#This Row],[1]],TabSaisie[Moyen de paiement],"&lt;&gt;OFFERT")</f>
        <v>0</v>
      </c>
      <c r="O54" s="13">
        <f t="shared" si="5"/>
        <v>0</v>
      </c>
      <c r="P54" s="13">
        <f t="shared" si="6"/>
        <v>0</v>
      </c>
    </row>
    <row r="55" spans="1:16" ht="34.15" customHeight="1" x14ac:dyDescent="0.25">
      <c r="A55" s="12">
        <f t="shared" si="0"/>
        <v>5</v>
      </c>
      <c r="B55" s="37"/>
      <c r="C55" s="43"/>
      <c r="D55" s="42"/>
      <c r="E55" s="42"/>
      <c r="F55" s="37"/>
      <c r="G55" s="38"/>
      <c r="H55" s="39"/>
      <c r="I55" s="39"/>
      <c r="J55" s="39"/>
      <c r="K55" s="41"/>
      <c r="L55" s="40"/>
      <c r="M55" s="13">
        <f t="shared" si="4"/>
        <v>0</v>
      </c>
      <c r="N55" s="14">
        <f>SUMIFS(TabSaisie[Prix de vente TTC (total)],TabSaisie[1],TabSaisie[[#This Row],[1]],TabSaisie[Moyen de paiement],"&lt;&gt;OFFERT")</f>
        <v>0</v>
      </c>
      <c r="O55" s="13">
        <f t="shared" si="5"/>
        <v>0</v>
      </c>
      <c r="P55" s="13">
        <f t="shared" si="6"/>
        <v>0</v>
      </c>
    </row>
    <row r="56" spans="1:16" ht="34.15" customHeight="1" x14ac:dyDescent="0.25">
      <c r="A56" s="12">
        <f t="shared" si="0"/>
        <v>5</v>
      </c>
      <c r="B56" s="37"/>
      <c r="C56" s="43"/>
      <c r="D56" s="42"/>
      <c r="E56" s="42"/>
      <c r="F56" s="37"/>
      <c r="G56" s="38"/>
      <c r="H56" s="39"/>
      <c r="I56" s="39"/>
      <c r="J56" s="39"/>
      <c r="K56" s="41"/>
      <c r="L56" s="40"/>
      <c r="M56" s="13">
        <f t="shared" si="4"/>
        <v>0</v>
      </c>
      <c r="N56" s="14">
        <f>SUMIFS(TabSaisie[Prix de vente TTC (total)],TabSaisie[1],TabSaisie[[#This Row],[1]],TabSaisie[Moyen de paiement],"&lt;&gt;OFFERT")</f>
        <v>0</v>
      </c>
      <c r="O56" s="13">
        <f t="shared" si="5"/>
        <v>0</v>
      </c>
      <c r="P56" s="13">
        <f t="shared" si="6"/>
        <v>0</v>
      </c>
    </row>
    <row r="57" spans="1:16" ht="34.15" customHeight="1" x14ac:dyDescent="0.25">
      <c r="A57" s="12">
        <f t="shared" si="0"/>
        <v>5</v>
      </c>
      <c r="B57" s="37"/>
      <c r="C57" s="43"/>
      <c r="D57" s="42"/>
      <c r="E57" s="42"/>
      <c r="F57" s="37"/>
      <c r="G57" s="38"/>
      <c r="H57" s="39"/>
      <c r="I57" s="39"/>
      <c r="J57" s="39"/>
      <c r="K57" s="41"/>
      <c r="L57" s="40"/>
      <c r="M57" s="13">
        <f t="shared" si="4"/>
        <v>0</v>
      </c>
      <c r="N57" s="14">
        <f>SUMIFS(TabSaisie[Prix de vente TTC (total)],TabSaisie[1],TabSaisie[[#This Row],[1]],TabSaisie[Moyen de paiement],"&lt;&gt;OFFERT")</f>
        <v>0</v>
      </c>
      <c r="O57" s="13">
        <f t="shared" si="5"/>
        <v>0</v>
      </c>
      <c r="P57" s="13">
        <f t="shared" si="6"/>
        <v>0</v>
      </c>
    </row>
    <row r="58" spans="1:16" ht="34.15" customHeight="1" x14ac:dyDescent="0.25">
      <c r="A58" s="12">
        <f t="shared" si="0"/>
        <v>5</v>
      </c>
      <c r="B58" s="37"/>
      <c r="C58" s="43"/>
      <c r="D58" s="42"/>
      <c r="E58" s="42"/>
      <c r="F58" s="37"/>
      <c r="G58" s="38"/>
      <c r="H58" s="39"/>
      <c r="I58" s="39"/>
      <c r="J58" s="39"/>
      <c r="K58" s="41"/>
      <c r="L58" s="40"/>
      <c r="M58" s="13">
        <f t="shared" si="4"/>
        <v>0</v>
      </c>
      <c r="N58" s="14">
        <f>SUMIFS(TabSaisie[Prix de vente TTC (total)],TabSaisie[1],TabSaisie[[#This Row],[1]],TabSaisie[Moyen de paiement],"&lt;&gt;OFFERT")</f>
        <v>0</v>
      </c>
      <c r="O58" s="13">
        <f t="shared" si="5"/>
        <v>0</v>
      </c>
      <c r="P58" s="13">
        <f t="shared" si="6"/>
        <v>0</v>
      </c>
    </row>
    <row r="59" spans="1:16" ht="34.15" customHeight="1" x14ac:dyDescent="0.25">
      <c r="A59" s="12">
        <f t="shared" si="0"/>
        <v>5</v>
      </c>
      <c r="B59" s="37"/>
      <c r="C59" s="43"/>
      <c r="D59" s="42"/>
      <c r="E59" s="42"/>
      <c r="F59" s="37"/>
      <c r="G59" s="38"/>
      <c r="H59" s="39"/>
      <c r="I59" s="39"/>
      <c r="J59" s="39"/>
      <c r="K59" s="41"/>
      <c r="L59" s="40"/>
      <c r="M59" s="13">
        <f t="shared" si="4"/>
        <v>0</v>
      </c>
      <c r="N59" s="14">
        <f>SUMIFS(TabSaisie[Prix de vente TTC (total)],TabSaisie[1],TabSaisie[[#This Row],[1]],TabSaisie[Moyen de paiement],"&lt;&gt;OFFERT")</f>
        <v>0</v>
      </c>
      <c r="O59" s="13">
        <f t="shared" si="5"/>
        <v>0</v>
      </c>
      <c r="P59" s="13">
        <f t="shared" si="6"/>
        <v>0</v>
      </c>
    </row>
    <row r="60" spans="1:16" ht="34.15" customHeight="1" x14ac:dyDescent="0.25">
      <c r="A60" s="12">
        <f t="shared" si="0"/>
        <v>5</v>
      </c>
      <c r="B60" s="37"/>
      <c r="C60" s="43"/>
      <c r="D60" s="42"/>
      <c r="E60" s="42"/>
      <c r="F60" s="37"/>
      <c r="G60" s="38"/>
      <c r="H60" s="39"/>
      <c r="I60" s="39"/>
      <c r="J60" s="39"/>
      <c r="K60" s="41"/>
      <c r="L60" s="40"/>
      <c r="M60" s="13">
        <f t="shared" si="4"/>
        <v>0</v>
      </c>
      <c r="N60" s="14">
        <f>SUMIFS(TabSaisie[Prix de vente TTC (total)],TabSaisie[1],TabSaisie[[#This Row],[1]],TabSaisie[Moyen de paiement],"&lt;&gt;OFFERT")</f>
        <v>0</v>
      </c>
      <c r="O60" s="13">
        <f t="shared" si="5"/>
        <v>0</v>
      </c>
      <c r="P60" s="13">
        <f t="shared" si="6"/>
        <v>0</v>
      </c>
    </row>
    <row r="61" spans="1:16" ht="34.15" customHeight="1" x14ac:dyDescent="0.25">
      <c r="A61" s="12">
        <f t="shared" si="0"/>
        <v>5</v>
      </c>
      <c r="B61" s="37"/>
      <c r="C61" s="43"/>
      <c r="D61" s="42"/>
      <c r="E61" s="42"/>
      <c r="F61" s="37"/>
      <c r="G61" s="38"/>
      <c r="H61" s="39"/>
      <c r="I61" s="39"/>
      <c r="J61" s="39"/>
      <c r="K61" s="41"/>
      <c r="L61" s="40"/>
      <c r="M61" s="13">
        <f t="shared" si="4"/>
        <v>0</v>
      </c>
      <c r="N61" s="14">
        <f>SUMIFS(TabSaisie[Prix de vente TTC (total)],TabSaisie[1],TabSaisie[[#This Row],[1]],TabSaisie[Moyen de paiement],"&lt;&gt;OFFERT")</f>
        <v>0</v>
      </c>
      <c r="O61" s="13">
        <f t="shared" si="5"/>
        <v>0</v>
      </c>
      <c r="P61" s="13">
        <f t="shared" si="6"/>
        <v>0</v>
      </c>
    </row>
    <row r="62" spans="1:16" ht="34.15" customHeight="1" x14ac:dyDescent="0.25">
      <c r="A62" s="12">
        <f t="shared" si="0"/>
        <v>5</v>
      </c>
      <c r="B62" s="37"/>
      <c r="C62" s="43"/>
      <c r="D62" s="42"/>
      <c r="E62" s="42"/>
      <c r="F62" s="37"/>
      <c r="G62" s="38"/>
      <c r="H62" s="39"/>
      <c r="I62" s="39"/>
      <c r="J62" s="39"/>
      <c r="K62" s="41"/>
      <c r="L62" s="40"/>
      <c r="M62" s="13">
        <f t="shared" si="4"/>
        <v>0</v>
      </c>
      <c r="N62" s="14">
        <f>SUMIFS(TabSaisie[Prix de vente TTC (total)],TabSaisie[1],TabSaisie[[#This Row],[1]],TabSaisie[Moyen de paiement],"&lt;&gt;OFFERT")</f>
        <v>0</v>
      </c>
      <c r="O62" s="13">
        <f t="shared" si="5"/>
        <v>0</v>
      </c>
      <c r="P62" s="13">
        <f t="shared" si="6"/>
        <v>0</v>
      </c>
    </row>
    <row r="63" spans="1:16" ht="34.15" customHeight="1" x14ac:dyDescent="0.25">
      <c r="A63" s="12">
        <f t="shared" si="0"/>
        <v>5</v>
      </c>
      <c r="B63" s="37"/>
      <c r="C63" s="43"/>
      <c r="D63" s="42"/>
      <c r="E63" s="42"/>
      <c r="F63" s="37"/>
      <c r="G63" s="38"/>
      <c r="H63" s="39"/>
      <c r="I63" s="39"/>
      <c r="J63" s="39"/>
      <c r="K63" s="41"/>
      <c r="L63" s="40"/>
      <c r="M63" s="13">
        <f t="shared" si="4"/>
        <v>0</v>
      </c>
      <c r="N63" s="14">
        <f>SUMIFS(TabSaisie[Prix de vente TTC (total)],TabSaisie[1],TabSaisie[[#This Row],[1]],TabSaisie[Moyen de paiement],"&lt;&gt;OFFERT")</f>
        <v>0</v>
      </c>
      <c r="O63" s="13">
        <f t="shared" si="5"/>
        <v>0</v>
      </c>
      <c r="P63" s="13">
        <f t="shared" si="6"/>
        <v>0</v>
      </c>
    </row>
    <row r="64" spans="1:16" ht="34.15" customHeight="1" x14ac:dyDescent="0.25">
      <c r="A64" s="12">
        <f t="shared" si="0"/>
        <v>5</v>
      </c>
      <c r="B64" s="37"/>
      <c r="C64" s="43"/>
      <c r="D64" s="42"/>
      <c r="E64" s="42"/>
      <c r="F64" s="37"/>
      <c r="G64" s="38"/>
      <c r="H64" s="39"/>
      <c r="I64" s="39"/>
      <c r="J64" s="39"/>
      <c r="K64" s="41"/>
      <c r="L64" s="40"/>
      <c r="M64" s="13">
        <f t="shared" si="4"/>
        <v>0</v>
      </c>
      <c r="N64" s="14">
        <f>SUMIFS(TabSaisie[Prix de vente TTC (total)],TabSaisie[1],TabSaisie[[#This Row],[1]],TabSaisie[Moyen de paiement],"&lt;&gt;OFFERT")</f>
        <v>0</v>
      </c>
      <c r="O64" s="13">
        <f t="shared" si="5"/>
        <v>0</v>
      </c>
      <c r="P64" s="13">
        <f t="shared" si="6"/>
        <v>0</v>
      </c>
    </row>
    <row r="65" spans="1:16" ht="34.15" customHeight="1" x14ac:dyDescent="0.25">
      <c r="A65" s="12">
        <f t="shared" si="0"/>
        <v>5</v>
      </c>
      <c r="B65" s="37"/>
      <c r="C65" s="43"/>
      <c r="D65" s="42"/>
      <c r="E65" s="42"/>
      <c r="F65" s="37"/>
      <c r="G65" s="38"/>
      <c r="H65" s="39"/>
      <c r="I65" s="39"/>
      <c r="J65" s="39"/>
      <c r="K65" s="41"/>
      <c r="L65" s="40"/>
      <c r="M65" s="13">
        <f t="shared" si="4"/>
        <v>0</v>
      </c>
      <c r="N65" s="14">
        <f>SUMIFS(TabSaisie[Prix de vente TTC (total)],TabSaisie[1],TabSaisie[[#This Row],[1]],TabSaisie[Moyen de paiement],"&lt;&gt;OFFERT")</f>
        <v>0</v>
      </c>
      <c r="O65" s="13">
        <f t="shared" si="5"/>
        <v>0</v>
      </c>
      <c r="P65" s="13">
        <f t="shared" si="6"/>
        <v>0</v>
      </c>
    </row>
    <row r="66" spans="1:16" ht="34.15" customHeight="1" x14ac:dyDescent="0.25">
      <c r="A66" s="12">
        <f t="shared" si="0"/>
        <v>5</v>
      </c>
      <c r="B66" s="37"/>
      <c r="C66" s="43"/>
      <c r="D66" s="42"/>
      <c r="E66" s="42"/>
      <c r="F66" s="37"/>
      <c r="G66" s="38"/>
      <c r="H66" s="39"/>
      <c r="I66" s="39"/>
      <c r="J66" s="39"/>
      <c r="K66" s="41"/>
      <c r="L66" s="40"/>
      <c r="M66" s="13">
        <f t="shared" si="4"/>
        <v>0</v>
      </c>
      <c r="N66" s="14">
        <f>SUMIFS(TabSaisie[Prix de vente TTC (total)],TabSaisie[1],TabSaisie[[#This Row],[1]],TabSaisie[Moyen de paiement],"&lt;&gt;OFFERT")</f>
        <v>0</v>
      </c>
      <c r="O66" s="13">
        <f t="shared" si="5"/>
        <v>0</v>
      </c>
      <c r="P66" s="13">
        <f t="shared" si="6"/>
        <v>0</v>
      </c>
    </row>
    <row r="67" spans="1:16" ht="34.15" customHeight="1" x14ac:dyDescent="0.25">
      <c r="A67" s="12">
        <f t="shared" si="0"/>
        <v>5</v>
      </c>
      <c r="B67" s="37"/>
      <c r="C67" s="43"/>
      <c r="D67" s="42"/>
      <c r="E67" s="42"/>
      <c r="F67" s="37"/>
      <c r="G67" s="38"/>
      <c r="H67" s="39"/>
      <c r="I67" s="39"/>
      <c r="J67" s="39"/>
      <c r="K67" s="41"/>
      <c r="L67" s="40"/>
      <c r="M67" s="13">
        <f t="shared" si="4"/>
        <v>0</v>
      </c>
      <c r="N67" s="14">
        <f>SUMIFS(TabSaisie[Prix de vente TTC (total)],TabSaisie[1],TabSaisie[[#This Row],[1]],TabSaisie[Moyen de paiement],"&lt;&gt;OFFERT")</f>
        <v>0</v>
      </c>
      <c r="O67" s="13">
        <f t="shared" si="5"/>
        <v>0</v>
      </c>
      <c r="P67" s="13">
        <f t="shared" si="6"/>
        <v>0</v>
      </c>
    </row>
    <row r="68" spans="1:16" ht="34.15" customHeight="1" x14ac:dyDescent="0.25">
      <c r="A68" s="12">
        <f t="shared" si="0"/>
        <v>5</v>
      </c>
      <c r="B68" s="37"/>
      <c r="C68" s="43"/>
      <c r="D68" s="42"/>
      <c r="E68" s="42"/>
      <c r="F68" s="37"/>
      <c r="G68" s="38"/>
      <c r="H68" s="39"/>
      <c r="I68" s="39"/>
      <c r="J68" s="39"/>
      <c r="K68" s="41"/>
      <c r="L68" s="40"/>
      <c r="M68" s="13">
        <f t="shared" si="4"/>
        <v>0</v>
      </c>
      <c r="N68" s="14">
        <f>SUMIFS(TabSaisie[Prix de vente TTC (total)],TabSaisie[1],TabSaisie[[#This Row],[1]],TabSaisie[Moyen de paiement],"&lt;&gt;OFFERT")</f>
        <v>0</v>
      </c>
      <c r="O68" s="13">
        <f t="shared" si="5"/>
        <v>0</v>
      </c>
      <c r="P68" s="13">
        <f t="shared" si="6"/>
        <v>0</v>
      </c>
    </row>
    <row r="69" spans="1:16" ht="34.15" customHeight="1" x14ac:dyDescent="0.25">
      <c r="A69" s="12">
        <f t="shared" si="0"/>
        <v>5</v>
      </c>
      <c r="B69" s="37"/>
      <c r="C69" s="43"/>
      <c r="D69" s="42"/>
      <c r="E69" s="42"/>
      <c r="F69" s="37"/>
      <c r="G69" s="38"/>
      <c r="H69" s="39"/>
      <c r="I69" s="39"/>
      <c r="J69" s="39"/>
      <c r="K69" s="41"/>
      <c r="L69" s="40"/>
      <c r="M69" s="13">
        <f t="shared" si="4"/>
        <v>0</v>
      </c>
      <c r="N69" s="14">
        <f>SUMIFS(TabSaisie[Prix de vente TTC (total)],TabSaisie[1],TabSaisie[[#This Row],[1]],TabSaisie[Moyen de paiement],"&lt;&gt;OFFERT")</f>
        <v>0</v>
      </c>
      <c r="O69" s="13">
        <f t="shared" si="5"/>
        <v>0</v>
      </c>
      <c r="P69" s="13">
        <f t="shared" si="6"/>
        <v>0</v>
      </c>
    </row>
    <row r="70" spans="1:16" ht="34.15" customHeight="1" x14ac:dyDescent="0.25">
      <c r="A70" s="12">
        <f t="shared" si="0"/>
        <v>5</v>
      </c>
      <c r="B70" s="37"/>
      <c r="C70" s="43"/>
      <c r="D70" s="42"/>
      <c r="E70" s="42"/>
      <c r="F70" s="37"/>
      <c r="G70" s="38"/>
      <c r="H70" s="39"/>
      <c r="I70" s="39"/>
      <c r="J70" s="39"/>
      <c r="K70" s="41"/>
      <c r="L70" s="40"/>
      <c r="M70" s="13">
        <f t="shared" si="4"/>
        <v>0</v>
      </c>
      <c r="N70" s="14">
        <f>SUMIFS(TabSaisie[Prix de vente TTC (total)],TabSaisie[1],TabSaisie[[#This Row],[1]],TabSaisie[Moyen de paiement],"&lt;&gt;OFFERT")</f>
        <v>0</v>
      </c>
      <c r="O70" s="13">
        <f t="shared" si="5"/>
        <v>0</v>
      </c>
      <c r="P70" s="13">
        <f t="shared" si="6"/>
        <v>0</v>
      </c>
    </row>
    <row r="71" spans="1:16" ht="34.15" customHeight="1" x14ac:dyDescent="0.25">
      <c r="A71" s="12">
        <f t="shared" si="0"/>
        <v>5</v>
      </c>
      <c r="B71" s="37"/>
      <c r="C71" s="43"/>
      <c r="D71" s="42"/>
      <c r="E71" s="42"/>
      <c r="F71" s="37"/>
      <c r="G71" s="38"/>
      <c r="H71" s="39"/>
      <c r="I71" s="39"/>
      <c r="J71" s="39"/>
      <c r="K71" s="41"/>
      <c r="L71" s="40"/>
      <c r="M71" s="13">
        <f t="shared" si="4"/>
        <v>0</v>
      </c>
      <c r="N71" s="14">
        <f>SUMIFS(TabSaisie[Prix de vente TTC (total)],TabSaisie[1],TabSaisie[[#This Row],[1]],TabSaisie[Moyen de paiement],"&lt;&gt;OFFERT")</f>
        <v>0</v>
      </c>
      <c r="O71" s="13">
        <f t="shared" si="5"/>
        <v>0</v>
      </c>
      <c r="P71" s="13">
        <f t="shared" si="6"/>
        <v>0</v>
      </c>
    </row>
    <row r="72" spans="1:16" ht="34.15" customHeight="1" x14ac:dyDescent="0.25">
      <c r="A72" s="12">
        <f t="shared" si="0"/>
        <v>5</v>
      </c>
      <c r="B72" s="37"/>
      <c r="C72" s="43"/>
      <c r="D72" s="42"/>
      <c r="E72" s="42"/>
      <c r="F72" s="37"/>
      <c r="G72" s="38"/>
      <c r="H72" s="39"/>
      <c r="I72" s="39"/>
      <c r="J72" s="39"/>
      <c r="K72" s="41"/>
      <c r="L72" s="40"/>
      <c r="M72" s="13">
        <f t="shared" si="4"/>
        <v>0</v>
      </c>
      <c r="N72" s="14">
        <f>SUMIFS(TabSaisie[Prix de vente TTC (total)],TabSaisie[1],TabSaisie[[#This Row],[1]],TabSaisie[Moyen de paiement],"&lt;&gt;OFFERT")</f>
        <v>0</v>
      </c>
      <c r="O72" s="13">
        <f t="shared" si="5"/>
        <v>0</v>
      </c>
      <c r="P72" s="13">
        <f t="shared" si="6"/>
        <v>0</v>
      </c>
    </row>
    <row r="73" spans="1:16" ht="34.15" customHeight="1" x14ac:dyDescent="0.25">
      <c r="A73" s="12">
        <f t="shared" si="0"/>
        <v>5</v>
      </c>
      <c r="B73" s="37"/>
      <c r="C73" s="43"/>
      <c r="D73" s="42"/>
      <c r="E73" s="42"/>
      <c r="F73" s="37"/>
      <c r="G73" s="38"/>
      <c r="H73" s="39"/>
      <c r="I73" s="39"/>
      <c r="J73" s="39"/>
      <c r="K73" s="41"/>
      <c r="L73" s="40"/>
      <c r="M73" s="13">
        <f t="shared" si="4"/>
        <v>0</v>
      </c>
      <c r="N73" s="14">
        <f>SUMIFS(TabSaisie[Prix de vente TTC (total)],TabSaisie[1],TabSaisie[[#This Row],[1]],TabSaisie[Moyen de paiement],"&lt;&gt;OFFERT")</f>
        <v>0</v>
      </c>
      <c r="O73" s="13">
        <f t="shared" si="5"/>
        <v>0</v>
      </c>
      <c r="P73" s="13">
        <f t="shared" si="6"/>
        <v>0</v>
      </c>
    </row>
    <row r="74" spans="1:16" ht="34.15" customHeight="1" x14ac:dyDescent="0.25">
      <c r="A74" s="12">
        <f t="shared" si="0"/>
        <v>5</v>
      </c>
      <c r="B74" s="37"/>
      <c r="C74" s="43"/>
      <c r="D74" s="42"/>
      <c r="E74" s="42"/>
      <c r="F74" s="37"/>
      <c r="G74" s="38"/>
      <c r="H74" s="39"/>
      <c r="I74" s="39"/>
      <c r="J74" s="39"/>
      <c r="K74" s="41"/>
      <c r="L74" s="40"/>
      <c r="M74" s="13">
        <f t="shared" si="4"/>
        <v>0</v>
      </c>
      <c r="N74" s="14">
        <f>SUMIFS(TabSaisie[Prix de vente TTC (total)],TabSaisie[1],TabSaisie[[#This Row],[1]],TabSaisie[Moyen de paiement],"&lt;&gt;OFFERT")</f>
        <v>0</v>
      </c>
      <c r="O74" s="13">
        <f t="shared" si="5"/>
        <v>0</v>
      </c>
      <c r="P74" s="13">
        <f t="shared" si="6"/>
        <v>0</v>
      </c>
    </row>
    <row r="75" spans="1:16" ht="34.15" customHeight="1" x14ac:dyDescent="0.25">
      <c r="A75" s="12">
        <f t="shared" si="0"/>
        <v>5</v>
      </c>
      <c r="B75" s="37"/>
      <c r="C75" s="43"/>
      <c r="D75" s="42"/>
      <c r="E75" s="42"/>
      <c r="F75" s="37"/>
      <c r="G75" s="38"/>
      <c r="H75" s="39"/>
      <c r="I75" s="39"/>
      <c r="J75" s="39"/>
      <c r="K75" s="41"/>
      <c r="L75" s="40"/>
      <c r="M75" s="13">
        <f t="shared" si="4"/>
        <v>0</v>
      </c>
      <c r="N75" s="14">
        <f>SUMIFS(TabSaisie[Prix de vente TTC (total)],TabSaisie[1],TabSaisie[[#This Row],[1]],TabSaisie[Moyen de paiement],"&lt;&gt;OFFERT")</f>
        <v>0</v>
      </c>
      <c r="O75" s="13">
        <f t="shared" si="5"/>
        <v>0</v>
      </c>
      <c r="P75" s="13">
        <f t="shared" si="6"/>
        <v>0</v>
      </c>
    </row>
    <row r="76" spans="1:16" ht="34.15" customHeight="1" x14ac:dyDescent="0.25">
      <c r="A76" s="12">
        <f t="shared" si="0"/>
        <v>5</v>
      </c>
      <c r="B76" s="37"/>
      <c r="C76" s="43"/>
      <c r="D76" s="42"/>
      <c r="E76" s="42"/>
      <c r="F76" s="37"/>
      <c r="G76" s="38"/>
      <c r="H76" s="39"/>
      <c r="I76" s="39"/>
      <c r="J76" s="39"/>
      <c r="K76" s="41"/>
      <c r="L76" s="40"/>
      <c r="M76" s="13">
        <f t="shared" si="4"/>
        <v>0</v>
      </c>
      <c r="N76" s="14">
        <f>SUMIFS(TabSaisie[Prix de vente TTC (total)],TabSaisie[1],TabSaisie[[#This Row],[1]],TabSaisie[Moyen de paiement],"&lt;&gt;OFFERT")</f>
        <v>0</v>
      </c>
      <c r="O76" s="13">
        <f t="shared" si="5"/>
        <v>0</v>
      </c>
      <c r="P76" s="13">
        <f t="shared" si="6"/>
        <v>0</v>
      </c>
    </row>
    <row r="77" spans="1:16" ht="34.15" customHeight="1" x14ac:dyDescent="0.25">
      <c r="A77" s="12">
        <f t="shared" si="0"/>
        <v>5</v>
      </c>
      <c r="B77" s="37"/>
      <c r="C77" s="43"/>
      <c r="D77" s="42"/>
      <c r="E77" s="42"/>
      <c r="F77" s="37"/>
      <c r="G77" s="38"/>
      <c r="H77" s="39"/>
      <c r="I77" s="39"/>
      <c r="J77" s="39"/>
      <c r="K77" s="41"/>
      <c r="L77" s="40"/>
      <c r="M77" s="13">
        <f t="shared" si="4"/>
        <v>0</v>
      </c>
      <c r="N77" s="14">
        <f>SUMIFS(TabSaisie[Prix de vente TTC (total)],TabSaisie[1],TabSaisie[[#This Row],[1]],TabSaisie[Moyen de paiement],"&lt;&gt;OFFERT")</f>
        <v>0</v>
      </c>
      <c r="O77" s="13">
        <f t="shared" si="5"/>
        <v>0</v>
      </c>
      <c r="P77" s="13">
        <f t="shared" si="6"/>
        <v>0</v>
      </c>
    </row>
    <row r="78" spans="1:16" ht="34.15" customHeight="1" x14ac:dyDescent="0.25">
      <c r="A78" s="12">
        <f t="shared" si="0"/>
        <v>5</v>
      </c>
      <c r="B78" s="37"/>
      <c r="C78" s="43"/>
      <c r="D78" s="42"/>
      <c r="E78" s="42"/>
      <c r="F78" s="37"/>
      <c r="G78" s="38"/>
      <c r="H78" s="39"/>
      <c r="I78" s="39"/>
      <c r="J78" s="39"/>
      <c r="K78" s="41"/>
      <c r="L78" s="40"/>
      <c r="M78" s="13">
        <f t="shared" si="4"/>
        <v>0</v>
      </c>
      <c r="N78" s="14">
        <f>SUMIFS(TabSaisie[Prix de vente TTC (total)],TabSaisie[1],TabSaisie[[#This Row],[1]],TabSaisie[Moyen de paiement],"&lt;&gt;OFFERT")</f>
        <v>0</v>
      </c>
      <c r="O78" s="13">
        <f t="shared" si="5"/>
        <v>0</v>
      </c>
      <c r="P78" s="13">
        <f t="shared" si="6"/>
        <v>0</v>
      </c>
    </row>
    <row r="79" spans="1:16" ht="34.15" customHeight="1" x14ac:dyDescent="0.25">
      <c r="A79" s="12">
        <f t="shared" si="0"/>
        <v>5</v>
      </c>
      <c r="B79" s="37"/>
      <c r="C79" s="43"/>
      <c r="D79" s="42"/>
      <c r="E79" s="42"/>
      <c r="F79" s="37"/>
      <c r="G79" s="38"/>
      <c r="H79" s="39"/>
      <c r="I79" s="39"/>
      <c r="J79" s="39"/>
      <c r="K79" s="41"/>
      <c r="L79" s="40"/>
      <c r="M79" s="13">
        <f t="shared" si="4"/>
        <v>0</v>
      </c>
      <c r="N79" s="14">
        <f>SUMIFS(TabSaisie[Prix de vente TTC (total)],TabSaisie[1],TabSaisie[[#This Row],[1]],TabSaisie[Moyen de paiement],"&lt;&gt;OFFERT")</f>
        <v>0</v>
      </c>
      <c r="O79" s="13">
        <f t="shared" si="5"/>
        <v>0</v>
      </c>
      <c r="P79" s="13">
        <f t="shared" si="6"/>
        <v>0</v>
      </c>
    </row>
    <row r="80" spans="1:16" ht="34.15" customHeight="1" x14ac:dyDescent="0.25">
      <c r="A80" s="12">
        <f t="shared" si="0"/>
        <v>5</v>
      </c>
      <c r="B80" s="37"/>
      <c r="C80" s="43"/>
      <c r="D80" s="42"/>
      <c r="E80" s="42"/>
      <c r="F80" s="37"/>
      <c r="G80" s="38"/>
      <c r="H80" s="39"/>
      <c r="I80" s="39"/>
      <c r="J80" s="39"/>
      <c r="K80" s="41"/>
      <c r="L80" s="40"/>
      <c r="M80" s="13">
        <f t="shared" si="4"/>
        <v>0</v>
      </c>
      <c r="N80" s="14">
        <f>SUMIFS(TabSaisie[Prix de vente TTC (total)],TabSaisie[1],TabSaisie[[#This Row],[1]],TabSaisie[Moyen de paiement],"&lt;&gt;OFFERT")</f>
        <v>0</v>
      </c>
      <c r="O80" s="13">
        <f t="shared" si="5"/>
        <v>0</v>
      </c>
      <c r="P80" s="13">
        <f t="shared" si="6"/>
        <v>0</v>
      </c>
    </row>
    <row r="81" spans="1:16" ht="34.15" customHeight="1" x14ac:dyDescent="0.25">
      <c r="A81" s="12">
        <f t="shared" si="0"/>
        <v>5</v>
      </c>
      <c r="B81" s="37"/>
      <c r="C81" s="43"/>
      <c r="D81" s="42"/>
      <c r="E81" s="42"/>
      <c r="F81" s="37"/>
      <c r="G81" s="38"/>
      <c r="H81" s="39"/>
      <c r="I81" s="39"/>
      <c r="J81" s="39"/>
      <c r="K81" s="41"/>
      <c r="L81" s="40"/>
      <c r="M81" s="13">
        <f t="shared" si="4"/>
        <v>0</v>
      </c>
      <c r="N81" s="14">
        <f>SUMIFS(TabSaisie[Prix de vente TTC (total)],TabSaisie[1],TabSaisie[[#This Row],[1]],TabSaisie[Moyen de paiement],"&lt;&gt;OFFERT")</f>
        <v>0</v>
      </c>
      <c r="O81" s="13">
        <f t="shared" si="5"/>
        <v>0</v>
      </c>
      <c r="P81" s="13">
        <f t="shared" si="6"/>
        <v>0</v>
      </c>
    </row>
    <row r="82" spans="1:16" ht="34.15" customHeight="1" x14ac:dyDescent="0.25">
      <c r="A82" s="12">
        <f t="shared" si="0"/>
        <v>5</v>
      </c>
      <c r="B82" s="37"/>
      <c r="C82" s="43"/>
      <c r="D82" s="42"/>
      <c r="E82" s="42"/>
      <c r="F82" s="37"/>
      <c r="G82" s="38"/>
      <c r="H82" s="39"/>
      <c r="I82" s="39"/>
      <c r="J82" s="39"/>
      <c r="K82" s="41"/>
      <c r="L82" s="40"/>
      <c r="M82" s="13">
        <f t="shared" si="4"/>
        <v>0</v>
      </c>
      <c r="N82" s="14">
        <f>SUMIFS(TabSaisie[Prix de vente TTC (total)],TabSaisie[1],TabSaisie[[#This Row],[1]],TabSaisie[Moyen de paiement],"&lt;&gt;OFFERT")</f>
        <v>0</v>
      </c>
      <c r="O82" s="13">
        <f t="shared" si="5"/>
        <v>0</v>
      </c>
      <c r="P82" s="13">
        <f t="shared" si="6"/>
        <v>0</v>
      </c>
    </row>
    <row r="83" spans="1:16" ht="34.15" customHeight="1" x14ac:dyDescent="0.25">
      <c r="A83" s="12">
        <f t="shared" si="0"/>
        <v>5</v>
      </c>
      <c r="B83" s="37"/>
      <c r="C83" s="43"/>
      <c r="D83" s="42"/>
      <c r="E83" s="42"/>
      <c r="F83" s="37"/>
      <c r="G83" s="38"/>
      <c r="H83" s="39"/>
      <c r="I83" s="39"/>
      <c r="J83" s="39"/>
      <c r="K83" s="41"/>
      <c r="L83" s="40"/>
      <c r="M83" s="13">
        <f t="shared" si="4"/>
        <v>0</v>
      </c>
      <c r="N83" s="14">
        <f>SUMIFS(TabSaisie[Prix de vente TTC (total)],TabSaisie[1],TabSaisie[[#This Row],[1]],TabSaisie[Moyen de paiement],"&lt;&gt;OFFERT")</f>
        <v>0</v>
      </c>
      <c r="O83" s="13">
        <f t="shared" si="5"/>
        <v>0</v>
      </c>
      <c r="P83" s="13">
        <f t="shared" si="6"/>
        <v>0</v>
      </c>
    </row>
    <row r="84" spans="1:16" ht="34.15" customHeight="1" x14ac:dyDescent="0.25">
      <c r="A84" s="12">
        <f t="shared" ref="A84:A147" si="7">IF(F83="@",A82+1,A83)</f>
        <v>5</v>
      </c>
      <c r="B84" s="37"/>
      <c r="C84" s="43"/>
      <c r="D84" s="42"/>
      <c r="E84" s="42"/>
      <c r="F84" s="37"/>
      <c r="G84" s="38"/>
      <c r="H84" s="39"/>
      <c r="I84" s="39"/>
      <c r="J84" s="39"/>
      <c r="K84" s="41"/>
      <c r="L84" s="40"/>
      <c r="M84" s="13">
        <f t="shared" si="4"/>
        <v>0</v>
      </c>
      <c r="N84" s="14">
        <f>SUMIFS(TabSaisie[Prix de vente TTC (total)],TabSaisie[1],TabSaisie[[#This Row],[1]],TabSaisie[Moyen de paiement],"&lt;&gt;OFFERT")</f>
        <v>0</v>
      </c>
      <c r="O84" s="13">
        <f t="shared" si="5"/>
        <v>0</v>
      </c>
      <c r="P84" s="13">
        <f t="shared" si="6"/>
        <v>0</v>
      </c>
    </row>
    <row r="85" spans="1:16" ht="34.15" customHeight="1" x14ac:dyDescent="0.25">
      <c r="A85" s="12">
        <f t="shared" si="7"/>
        <v>5</v>
      </c>
      <c r="B85" s="37"/>
      <c r="C85" s="43"/>
      <c r="D85" s="42"/>
      <c r="E85" s="42"/>
      <c r="F85" s="37"/>
      <c r="G85" s="38"/>
      <c r="H85" s="39"/>
      <c r="I85" s="39"/>
      <c r="J85" s="39"/>
      <c r="K85" s="41"/>
      <c r="L85" s="40"/>
      <c r="M85" s="13">
        <f t="shared" ref="M85:M148" si="8">L85*H85</f>
        <v>0</v>
      </c>
      <c r="N85" s="14">
        <f>SUMIFS(TabSaisie[Prix de vente TTC (total)],TabSaisie[1],TabSaisie[[#This Row],[1]],TabSaisie[Moyen de paiement],"&lt;&gt;OFFERT")</f>
        <v>0</v>
      </c>
      <c r="O85" s="13">
        <f t="shared" ref="O85:O148" si="9">(L85/1.2)*H85</f>
        <v>0</v>
      </c>
      <c r="P85" s="13">
        <f t="shared" ref="P85:P148" si="10">((L85/1.2)*0.2)*H85</f>
        <v>0</v>
      </c>
    </row>
    <row r="86" spans="1:16" ht="34.15" customHeight="1" x14ac:dyDescent="0.25">
      <c r="A86" s="12">
        <f t="shared" si="7"/>
        <v>5</v>
      </c>
      <c r="B86" s="37"/>
      <c r="C86" s="43"/>
      <c r="D86" s="42"/>
      <c r="E86" s="42"/>
      <c r="F86" s="37"/>
      <c r="G86" s="38"/>
      <c r="H86" s="39"/>
      <c r="I86" s="39"/>
      <c r="J86" s="39"/>
      <c r="K86" s="41"/>
      <c r="L86" s="40"/>
      <c r="M86" s="13">
        <f t="shared" si="8"/>
        <v>0</v>
      </c>
      <c r="N86" s="14">
        <f>SUMIFS(TabSaisie[Prix de vente TTC (total)],TabSaisie[1],TabSaisie[[#This Row],[1]],TabSaisie[Moyen de paiement],"&lt;&gt;OFFERT")</f>
        <v>0</v>
      </c>
      <c r="O86" s="13">
        <f t="shared" si="9"/>
        <v>0</v>
      </c>
      <c r="P86" s="13">
        <f t="shared" si="10"/>
        <v>0</v>
      </c>
    </row>
    <row r="87" spans="1:16" ht="34.15" customHeight="1" x14ac:dyDescent="0.25">
      <c r="A87" s="12">
        <f t="shared" si="7"/>
        <v>5</v>
      </c>
      <c r="B87" s="37"/>
      <c r="C87" s="43"/>
      <c r="D87" s="42"/>
      <c r="E87" s="42"/>
      <c r="F87" s="37"/>
      <c r="G87" s="38"/>
      <c r="H87" s="39"/>
      <c r="I87" s="39"/>
      <c r="J87" s="39"/>
      <c r="K87" s="41"/>
      <c r="L87" s="40"/>
      <c r="M87" s="13">
        <f t="shared" si="8"/>
        <v>0</v>
      </c>
      <c r="N87" s="14">
        <f>SUMIFS(TabSaisie[Prix de vente TTC (total)],TabSaisie[1],TabSaisie[[#This Row],[1]],TabSaisie[Moyen de paiement],"&lt;&gt;OFFERT")</f>
        <v>0</v>
      </c>
      <c r="O87" s="13">
        <f t="shared" si="9"/>
        <v>0</v>
      </c>
      <c r="P87" s="13">
        <f t="shared" si="10"/>
        <v>0</v>
      </c>
    </row>
    <row r="88" spans="1:16" ht="34.15" customHeight="1" x14ac:dyDescent="0.25">
      <c r="A88" s="12">
        <f t="shared" si="7"/>
        <v>5</v>
      </c>
      <c r="B88" s="37"/>
      <c r="C88" s="43"/>
      <c r="D88" s="42"/>
      <c r="E88" s="42"/>
      <c r="F88" s="37"/>
      <c r="G88" s="38"/>
      <c r="H88" s="39"/>
      <c r="I88" s="39"/>
      <c r="J88" s="39"/>
      <c r="K88" s="41"/>
      <c r="L88" s="40"/>
      <c r="M88" s="13">
        <f t="shared" si="8"/>
        <v>0</v>
      </c>
      <c r="N88" s="14">
        <f>SUMIFS(TabSaisie[Prix de vente TTC (total)],TabSaisie[1],TabSaisie[[#This Row],[1]],TabSaisie[Moyen de paiement],"&lt;&gt;OFFERT")</f>
        <v>0</v>
      </c>
      <c r="O88" s="13">
        <f t="shared" si="9"/>
        <v>0</v>
      </c>
      <c r="P88" s="13">
        <f t="shared" si="10"/>
        <v>0</v>
      </c>
    </row>
    <row r="89" spans="1:16" ht="34.15" customHeight="1" x14ac:dyDescent="0.25">
      <c r="A89" s="12">
        <f t="shared" si="7"/>
        <v>5</v>
      </c>
      <c r="B89" s="37"/>
      <c r="C89" s="43"/>
      <c r="D89" s="42"/>
      <c r="E89" s="42"/>
      <c r="F89" s="37"/>
      <c r="G89" s="38"/>
      <c r="H89" s="39"/>
      <c r="I89" s="39"/>
      <c r="J89" s="39"/>
      <c r="K89" s="41"/>
      <c r="L89" s="40"/>
      <c r="M89" s="13">
        <f t="shared" si="8"/>
        <v>0</v>
      </c>
      <c r="N89" s="14">
        <f>SUMIFS(TabSaisie[Prix de vente TTC (total)],TabSaisie[1],TabSaisie[[#This Row],[1]],TabSaisie[Moyen de paiement],"&lt;&gt;OFFERT")</f>
        <v>0</v>
      </c>
      <c r="O89" s="13">
        <f t="shared" si="9"/>
        <v>0</v>
      </c>
      <c r="P89" s="13">
        <f t="shared" si="10"/>
        <v>0</v>
      </c>
    </row>
    <row r="90" spans="1:16" ht="34.15" customHeight="1" x14ac:dyDescent="0.25">
      <c r="A90" s="12">
        <f t="shared" si="7"/>
        <v>5</v>
      </c>
      <c r="B90" s="37"/>
      <c r="C90" s="43"/>
      <c r="D90" s="42"/>
      <c r="E90" s="42"/>
      <c r="F90" s="37"/>
      <c r="G90" s="38"/>
      <c r="H90" s="39"/>
      <c r="I90" s="39"/>
      <c r="J90" s="39"/>
      <c r="K90" s="41"/>
      <c r="L90" s="40"/>
      <c r="M90" s="13">
        <f t="shared" si="8"/>
        <v>0</v>
      </c>
      <c r="N90" s="14">
        <f>SUMIFS(TabSaisie[Prix de vente TTC (total)],TabSaisie[1],TabSaisie[[#This Row],[1]],TabSaisie[Moyen de paiement],"&lt;&gt;OFFERT")</f>
        <v>0</v>
      </c>
      <c r="O90" s="13">
        <f t="shared" si="9"/>
        <v>0</v>
      </c>
      <c r="P90" s="13">
        <f t="shared" si="10"/>
        <v>0</v>
      </c>
    </row>
    <row r="91" spans="1:16" ht="34.15" customHeight="1" x14ac:dyDescent="0.25">
      <c r="A91" s="12">
        <f t="shared" si="7"/>
        <v>5</v>
      </c>
      <c r="B91" s="37"/>
      <c r="C91" s="43"/>
      <c r="D91" s="42"/>
      <c r="E91" s="42"/>
      <c r="F91" s="37"/>
      <c r="G91" s="38"/>
      <c r="H91" s="39"/>
      <c r="I91" s="39"/>
      <c r="J91" s="39"/>
      <c r="K91" s="41"/>
      <c r="L91" s="40"/>
      <c r="M91" s="13">
        <f t="shared" si="8"/>
        <v>0</v>
      </c>
      <c r="N91" s="14">
        <f>SUMIFS(TabSaisie[Prix de vente TTC (total)],TabSaisie[1],TabSaisie[[#This Row],[1]],TabSaisie[Moyen de paiement],"&lt;&gt;OFFERT")</f>
        <v>0</v>
      </c>
      <c r="O91" s="13">
        <f t="shared" si="9"/>
        <v>0</v>
      </c>
      <c r="P91" s="13">
        <f t="shared" si="10"/>
        <v>0</v>
      </c>
    </row>
    <row r="92" spans="1:16" ht="34.15" customHeight="1" x14ac:dyDescent="0.25">
      <c r="A92" s="12">
        <f t="shared" si="7"/>
        <v>5</v>
      </c>
      <c r="B92" s="37"/>
      <c r="C92" s="43"/>
      <c r="D92" s="42"/>
      <c r="E92" s="42"/>
      <c r="F92" s="37"/>
      <c r="G92" s="38"/>
      <c r="H92" s="39"/>
      <c r="I92" s="39"/>
      <c r="J92" s="39"/>
      <c r="K92" s="41"/>
      <c r="L92" s="40"/>
      <c r="M92" s="13">
        <f t="shared" si="8"/>
        <v>0</v>
      </c>
      <c r="N92" s="14">
        <f>SUMIFS(TabSaisie[Prix de vente TTC (total)],TabSaisie[1],TabSaisie[[#This Row],[1]],TabSaisie[Moyen de paiement],"&lt;&gt;OFFERT")</f>
        <v>0</v>
      </c>
      <c r="O92" s="13">
        <f t="shared" si="9"/>
        <v>0</v>
      </c>
      <c r="P92" s="13">
        <f t="shared" si="10"/>
        <v>0</v>
      </c>
    </row>
    <row r="93" spans="1:16" ht="34.15" customHeight="1" x14ac:dyDescent="0.25">
      <c r="A93" s="12">
        <f t="shared" si="7"/>
        <v>5</v>
      </c>
      <c r="B93" s="37"/>
      <c r="C93" s="43"/>
      <c r="D93" s="42"/>
      <c r="E93" s="42"/>
      <c r="F93" s="37"/>
      <c r="G93" s="38"/>
      <c r="H93" s="39"/>
      <c r="I93" s="39"/>
      <c r="J93" s="39"/>
      <c r="K93" s="41"/>
      <c r="L93" s="40"/>
      <c r="M93" s="13">
        <f t="shared" si="8"/>
        <v>0</v>
      </c>
      <c r="N93" s="14">
        <f>SUMIFS(TabSaisie[Prix de vente TTC (total)],TabSaisie[1],TabSaisie[[#This Row],[1]],TabSaisie[Moyen de paiement],"&lt;&gt;OFFERT")</f>
        <v>0</v>
      </c>
      <c r="O93" s="13">
        <f t="shared" si="9"/>
        <v>0</v>
      </c>
      <c r="P93" s="13">
        <f t="shared" si="10"/>
        <v>0</v>
      </c>
    </row>
    <row r="94" spans="1:16" ht="34.15" customHeight="1" x14ac:dyDescent="0.25">
      <c r="A94" s="12">
        <f t="shared" si="7"/>
        <v>5</v>
      </c>
      <c r="B94" s="37"/>
      <c r="C94" s="43"/>
      <c r="D94" s="42"/>
      <c r="E94" s="42"/>
      <c r="F94" s="37"/>
      <c r="G94" s="38"/>
      <c r="H94" s="39"/>
      <c r="I94" s="39"/>
      <c r="J94" s="39"/>
      <c r="K94" s="41"/>
      <c r="L94" s="40"/>
      <c r="M94" s="13">
        <f t="shared" si="8"/>
        <v>0</v>
      </c>
      <c r="N94" s="14">
        <f>SUMIFS(TabSaisie[Prix de vente TTC (total)],TabSaisie[1],TabSaisie[[#This Row],[1]],TabSaisie[Moyen de paiement],"&lt;&gt;OFFERT")</f>
        <v>0</v>
      </c>
      <c r="O94" s="13">
        <f t="shared" si="9"/>
        <v>0</v>
      </c>
      <c r="P94" s="13">
        <f t="shared" si="10"/>
        <v>0</v>
      </c>
    </row>
    <row r="95" spans="1:16" ht="34.15" customHeight="1" x14ac:dyDescent="0.25">
      <c r="A95" s="12">
        <f t="shared" si="7"/>
        <v>5</v>
      </c>
      <c r="B95" s="37"/>
      <c r="C95" s="43"/>
      <c r="D95" s="42"/>
      <c r="E95" s="42"/>
      <c r="F95" s="37"/>
      <c r="G95" s="38"/>
      <c r="H95" s="39"/>
      <c r="I95" s="39"/>
      <c r="J95" s="39"/>
      <c r="K95" s="41"/>
      <c r="L95" s="40"/>
      <c r="M95" s="13">
        <f t="shared" si="8"/>
        <v>0</v>
      </c>
      <c r="N95" s="14">
        <f>SUMIFS(TabSaisie[Prix de vente TTC (total)],TabSaisie[1],TabSaisie[[#This Row],[1]],TabSaisie[Moyen de paiement],"&lt;&gt;OFFERT")</f>
        <v>0</v>
      </c>
      <c r="O95" s="13">
        <f t="shared" si="9"/>
        <v>0</v>
      </c>
      <c r="P95" s="13">
        <f t="shared" si="10"/>
        <v>0</v>
      </c>
    </row>
    <row r="96" spans="1:16" ht="34.15" customHeight="1" x14ac:dyDescent="0.25">
      <c r="A96" s="12">
        <f t="shared" si="7"/>
        <v>5</v>
      </c>
      <c r="B96" s="37"/>
      <c r="C96" s="43"/>
      <c r="D96" s="42"/>
      <c r="E96" s="42"/>
      <c r="F96" s="37"/>
      <c r="G96" s="38"/>
      <c r="H96" s="39"/>
      <c r="I96" s="39"/>
      <c r="J96" s="39"/>
      <c r="K96" s="41"/>
      <c r="L96" s="40"/>
      <c r="M96" s="13">
        <f t="shared" si="8"/>
        <v>0</v>
      </c>
      <c r="N96" s="14">
        <f>SUMIFS(TabSaisie[Prix de vente TTC (total)],TabSaisie[1],TabSaisie[[#This Row],[1]],TabSaisie[Moyen de paiement],"&lt;&gt;OFFERT")</f>
        <v>0</v>
      </c>
      <c r="O96" s="13">
        <f t="shared" si="9"/>
        <v>0</v>
      </c>
      <c r="P96" s="13">
        <f t="shared" si="10"/>
        <v>0</v>
      </c>
    </row>
    <row r="97" spans="1:16" ht="34.15" customHeight="1" x14ac:dyDescent="0.25">
      <c r="A97" s="12">
        <f t="shared" si="7"/>
        <v>5</v>
      </c>
      <c r="B97" s="37"/>
      <c r="C97" s="43"/>
      <c r="D97" s="42"/>
      <c r="E97" s="42"/>
      <c r="F97" s="37"/>
      <c r="G97" s="38"/>
      <c r="H97" s="39"/>
      <c r="I97" s="39"/>
      <c r="J97" s="39"/>
      <c r="K97" s="41"/>
      <c r="L97" s="40"/>
      <c r="M97" s="13">
        <f t="shared" si="8"/>
        <v>0</v>
      </c>
      <c r="N97" s="14">
        <f>SUMIFS(TabSaisie[Prix de vente TTC (total)],TabSaisie[1],TabSaisie[[#This Row],[1]],TabSaisie[Moyen de paiement],"&lt;&gt;OFFERT")</f>
        <v>0</v>
      </c>
      <c r="O97" s="13">
        <f t="shared" si="9"/>
        <v>0</v>
      </c>
      <c r="P97" s="13">
        <f t="shared" si="10"/>
        <v>0</v>
      </c>
    </row>
    <row r="98" spans="1:16" ht="34.15" customHeight="1" x14ac:dyDescent="0.25">
      <c r="A98" s="12">
        <f t="shared" si="7"/>
        <v>5</v>
      </c>
      <c r="B98" s="37"/>
      <c r="C98" s="43"/>
      <c r="D98" s="42"/>
      <c r="E98" s="42"/>
      <c r="F98" s="37"/>
      <c r="G98" s="38"/>
      <c r="H98" s="39"/>
      <c r="I98" s="39"/>
      <c r="J98" s="39"/>
      <c r="K98" s="41"/>
      <c r="L98" s="40"/>
      <c r="M98" s="13">
        <f t="shared" si="8"/>
        <v>0</v>
      </c>
      <c r="N98" s="14">
        <f>SUMIFS(TabSaisie[Prix de vente TTC (total)],TabSaisie[1],TabSaisie[[#This Row],[1]],TabSaisie[Moyen de paiement],"&lt;&gt;OFFERT")</f>
        <v>0</v>
      </c>
      <c r="O98" s="13">
        <f t="shared" si="9"/>
        <v>0</v>
      </c>
      <c r="P98" s="13">
        <f t="shared" si="10"/>
        <v>0</v>
      </c>
    </row>
    <row r="99" spans="1:16" ht="34.15" customHeight="1" x14ac:dyDescent="0.25">
      <c r="A99" s="12">
        <f t="shared" si="7"/>
        <v>5</v>
      </c>
      <c r="B99" s="37"/>
      <c r="C99" s="43"/>
      <c r="D99" s="42"/>
      <c r="E99" s="42"/>
      <c r="F99" s="37"/>
      <c r="G99" s="38"/>
      <c r="H99" s="39"/>
      <c r="I99" s="39"/>
      <c r="J99" s="39"/>
      <c r="K99" s="41"/>
      <c r="L99" s="40"/>
      <c r="M99" s="13">
        <f t="shared" si="8"/>
        <v>0</v>
      </c>
      <c r="N99" s="14">
        <f>SUMIFS(TabSaisie[Prix de vente TTC (total)],TabSaisie[1],TabSaisie[[#This Row],[1]],TabSaisie[Moyen de paiement],"&lt;&gt;OFFERT")</f>
        <v>0</v>
      </c>
      <c r="O99" s="13">
        <f t="shared" si="9"/>
        <v>0</v>
      </c>
      <c r="P99" s="13">
        <f t="shared" si="10"/>
        <v>0</v>
      </c>
    </row>
    <row r="100" spans="1:16" ht="34.15" customHeight="1" x14ac:dyDescent="0.25">
      <c r="A100" s="12">
        <f t="shared" si="7"/>
        <v>5</v>
      </c>
      <c r="B100" s="37"/>
      <c r="C100" s="43"/>
      <c r="D100" s="42"/>
      <c r="E100" s="42"/>
      <c r="F100" s="37"/>
      <c r="G100" s="38"/>
      <c r="H100" s="39"/>
      <c r="I100" s="39"/>
      <c r="J100" s="39"/>
      <c r="K100" s="41"/>
      <c r="L100" s="40"/>
      <c r="M100" s="13">
        <f t="shared" si="8"/>
        <v>0</v>
      </c>
      <c r="N100" s="14">
        <f>SUMIFS(TabSaisie[Prix de vente TTC (total)],TabSaisie[1],TabSaisie[[#This Row],[1]],TabSaisie[Moyen de paiement],"&lt;&gt;OFFERT")</f>
        <v>0</v>
      </c>
      <c r="O100" s="13">
        <f t="shared" si="9"/>
        <v>0</v>
      </c>
      <c r="P100" s="13">
        <f t="shared" si="10"/>
        <v>0</v>
      </c>
    </row>
    <row r="101" spans="1:16" ht="34.15" customHeight="1" x14ac:dyDescent="0.25">
      <c r="A101" s="12">
        <f t="shared" si="7"/>
        <v>5</v>
      </c>
      <c r="B101" s="37"/>
      <c r="C101" s="43"/>
      <c r="D101" s="42"/>
      <c r="E101" s="42"/>
      <c r="F101" s="37"/>
      <c r="G101" s="38"/>
      <c r="H101" s="39"/>
      <c r="I101" s="39"/>
      <c r="J101" s="39"/>
      <c r="K101" s="41"/>
      <c r="L101" s="40"/>
      <c r="M101" s="13">
        <f t="shared" si="8"/>
        <v>0</v>
      </c>
      <c r="N101" s="14">
        <f>SUMIFS(TabSaisie[Prix de vente TTC (total)],TabSaisie[1],TabSaisie[[#This Row],[1]],TabSaisie[Moyen de paiement],"&lt;&gt;OFFERT")</f>
        <v>0</v>
      </c>
      <c r="O101" s="13">
        <f t="shared" si="9"/>
        <v>0</v>
      </c>
      <c r="P101" s="13">
        <f t="shared" si="10"/>
        <v>0</v>
      </c>
    </row>
    <row r="102" spans="1:16" ht="34.15" customHeight="1" x14ac:dyDescent="0.25">
      <c r="A102" s="12">
        <f t="shared" si="7"/>
        <v>5</v>
      </c>
      <c r="B102" s="37"/>
      <c r="C102" s="43"/>
      <c r="D102" s="42"/>
      <c r="E102" s="42"/>
      <c r="F102" s="37"/>
      <c r="G102" s="38"/>
      <c r="H102" s="39"/>
      <c r="I102" s="39"/>
      <c r="J102" s="39"/>
      <c r="K102" s="41"/>
      <c r="L102" s="40"/>
      <c r="M102" s="13">
        <f t="shared" si="8"/>
        <v>0</v>
      </c>
      <c r="N102" s="14">
        <f>SUMIFS(TabSaisie[Prix de vente TTC (total)],TabSaisie[1],TabSaisie[[#This Row],[1]],TabSaisie[Moyen de paiement],"&lt;&gt;OFFERT")</f>
        <v>0</v>
      </c>
      <c r="O102" s="13">
        <f t="shared" si="9"/>
        <v>0</v>
      </c>
      <c r="P102" s="13">
        <f t="shared" si="10"/>
        <v>0</v>
      </c>
    </row>
    <row r="103" spans="1:16" ht="34.15" customHeight="1" x14ac:dyDescent="0.25">
      <c r="A103" s="12">
        <f t="shared" si="7"/>
        <v>5</v>
      </c>
      <c r="B103" s="37"/>
      <c r="C103" s="43"/>
      <c r="D103" s="42"/>
      <c r="E103" s="42"/>
      <c r="F103" s="37"/>
      <c r="G103" s="38"/>
      <c r="H103" s="39"/>
      <c r="I103" s="39"/>
      <c r="J103" s="39"/>
      <c r="K103" s="41"/>
      <c r="L103" s="40"/>
      <c r="M103" s="13">
        <f t="shared" si="8"/>
        <v>0</v>
      </c>
      <c r="N103" s="14">
        <f>SUMIFS(TabSaisie[Prix de vente TTC (total)],TabSaisie[1],TabSaisie[[#This Row],[1]],TabSaisie[Moyen de paiement],"&lt;&gt;OFFERT")</f>
        <v>0</v>
      </c>
      <c r="O103" s="13">
        <f t="shared" si="9"/>
        <v>0</v>
      </c>
      <c r="P103" s="13">
        <f t="shared" si="10"/>
        <v>0</v>
      </c>
    </row>
    <row r="104" spans="1:16" ht="34.15" customHeight="1" x14ac:dyDescent="0.25">
      <c r="A104" s="12">
        <f t="shared" si="7"/>
        <v>5</v>
      </c>
      <c r="B104" s="37"/>
      <c r="C104" s="43"/>
      <c r="D104" s="42"/>
      <c r="E104" s="42"/>
      <c r="F104" s="37"/>
      <c r="G104" s="38"/>
      <c r="H104" s="39"/>
      <c r="I104" s="39"/>
      <c r="J104" s="39"/>
      <c r="K104" s="41"/>
      <c r="L104" s="40"/>
      <c r="M104" s="13">
        <f t="shared" si="8"/>
        <v>0</v>
      </c>
      <c r="N104" s="14">
        <f>SUMIFS(TabSaisie[Prix de vente TTC (total)],TabSaisie[1],TabSaisie[[#This Row],[1]],TabSaisie[Moyen de paiement],"&lt;&gt;OFFERT")</f>
        <v>0</v>
      </c>
      <c r="O104" s="13">
        <f t="shared" si="9"/>
        <v>0</v>
      </c>
      <c r="P104" s="13">
        <f t="shared" si="10"/>
        <v>0</v>
      </c>
    </row>
    <row r="105" spans="1:16" ht="34.15" customHeight="1" x14ac:dyDescent="0.25">
      <c r="A105" s="12">
        <f t="shared" si="7"/>
        <v>5</v>
      </c>
      <c r="B105" s="37"/>
      <c r="C105" s="43"/>
      <c r="D105" s="42"/>
      <c r="E105" s="42"/>
      <c r="F105" s="37"/>
      <c r="G105" s="38"/>
      <c r="H105" s="39"/>
      <c r="I105" s="39"/>
      <c r="J105" s="39"/>
      <c r="K105" s="41"/>
      <c r="L105" s="40"/>
      <c r="M105" s="13">
        <f t="shared" si="8"/>
        <v>0</v>
      </c>
      <c r="N105" s="14">
        <f>SUMIFS(TabSaisie[Prix de vente TTC (total)],TabSaisie[1],TabSaisie[[#This Row],[1]],TabSaisie[Moyen de paiement],"&lt;&gt;OFFERT")</f>
        <v>0</v>
      </c>
      <c r="O105" s="13">
        <f t="shared" si="9"/>
        <v>0</v>
      </c>
      <c r="P105" s="13">
        <f t="shared" si="10"/>
        <v>0</v>
      </c>
    </row>
    <row r="106" spans="1:16" ht="34.15" customHeight="1" x14ac:dyDescent="0.25">
      <c r="A106" s="12">
        <f t="shared" si="7"/>
        <v>5</v>
      </c>
      <c r="B106" s="37"/>
      <c r="C106" s="43"/>
      <c r="D106" s="42"/>
      <c r="E106" s="42"/>
      <c r="F106" s="37"/>
      <c r="G106" s="38"/>
      <c r="H106" s="39"/>
      <c r="I106" s="39"/>
      <c r="J106" s="39"/>
      <c r="K106" s="41"/>
      <c r="L106" s="40"/>
      <c r="M106" s="13">
        <f t="shared" si="8"/>
        <v>0</v>
      </c>
      <c r="N106" s="14">
        <f>SUMIFS(TabSaisie[Prix de vente TTC (total)],TabSaisie[1],TabSaisie[[#This Row],[1]],TabSaisie[Moyen de paiement],"&lt;&gt;OFFERT")</f>
        <v>0</v>
      </c>
      <c r="O106" s="13">
        <f t="shared" si="9"/>
        <v>0</v>
      </c>
      <c r="P106" s="13">
        <f t="shared" si="10"/>
        <v>0</v>
      </c>
    </row>
    <row r="107" spans="1:16" ht="34.15" customHeight="1" x14ac:dyDescent="0.25">
      <c r="A107" s="12">
        <f t="shared" si="7"/>
        <v>5</v>
      </c>
      <c r="B107" s="37"/>
      <c r="C107" s="43"/>
      <c r="D107" s="42"/>
      <c r="E107" s="42"/>
      <c r="F107" s="37"/>
      <c r="G107" s="38"/>
      <c r="H107" s="39"/>
      <c r="I107" s="39"/>
      <c r="J107" s="39"/>
      <c r="K107" s="41"/>
      <c r="L107" s="40"/>
      <c r="M107" s="13">
        <f t="shared" si="8"/>
        <v>0</v>
      </c>
      <c r="N107" s="14">
        <f>SUMIFS(TabSaisie[Prix de vente TTC (total)],TabSaisie[1],TabSaisie[[#This Row],[1]],TabSaisie[Moyen de paiement],"&lt;&gt;OFFERT")</f>
        <v>0</v>
      </c>
      <c r="O107" s="13">
        <f t="shared" si="9"/>
        <v>0</v>
      </c>
      <c r="P107" s="13">
        <f t="shared" si="10"/>
        <v>0</v>
      </c>
    </row>
    <row r="108" spans="1:16" ht="34.15" customHeight="1" x14ac:dyDescent="0.25">
      <c r="A108" s="12">
        <f t="shared" si="7"/>
        <v>5</v>
      </c>
      <c r="B108" s="37"/>
      <c r="C108" s="43"/>
      <c r="D108" s="42"/>
      <c r="E108" s="42"/>
      <c r="F108" s="37"/>
      <c r="G108" s="38"/>
      <c r="H108" s="39"/>
      <c r="I108" s="39"/>
      <c r="J108" s="39"/>
      <c r="K108" s="41"/>
      <c r="L108" s="40"/>
      <c r="M108" s="13">
        <f t="shared" si="8"/>
        <v>0</v>
      </c>
      <c r="N108" s="14">
        <f>SUMIFS(TabSaisie[Prix de vente TTC (total)],TabSaisie[1],TabSaisie[[#This Row],[1]],TabSaisie[Moyen de paiement],"&lt;&gt;OFFERT")</f>
        <v>0</v>
      </c>
      <c r="O108" s="13">
        <f t="shared" si="9"/>
        <v>0</v>
      </c>
      <c r="P108" s="13">
        <f t="shared" si="10"/>
        <v>0</v>
      </c>
    </row>
    <row r="109" spans="1:16" ht="34.15" customHeight="1" x14ac:dyDescent="0.25">
      <c r="A109" s="12">
        <f t="shared" si="7"/>
        <v>5</v>
      </c>
      <c r="B109" s="37"/>
      <c r="C109" s="43"/>
      <c r="D109" s="42"/>
      <c r="E109" s="42"/>
      <c r="F109" s="37"/>
      <c r="G109" s="38"/>
      <c r="H109" s="39"/>
      <c r="I109" s="39"/>
      <c r="J109" s="39"/>
      <c r="K109" s="41"/>
      <c r="L109" s="40"/>
      <c r="M109" s="13">
        <f t="shared" si="8"/>
        <v>0</v>
      </c>
      <c r="N109" s="14">
        <f>SUMIFS(TabSaisie[Prix de vente TTC (total)],TabSaisie[1],TabSaisie[[#This Row],[1]],TabSaisie[Moyen de paiement],"&lt;&gt;OFFERT")</f>
        <v>0</v>
      </c>
      <c r="O109" s="13">
        <f t="shared" si="9"/>
        <v>0</v>
      </c>
      <c r="P109" s="13">
        <f t="shared" si="10"/>
        <v>0</v>
      </c>
    </row>
    <row r="110" spans="1:16" ht="34.15" customHeight="1" x14ac:dyDescent="0.25">
      <c r="A110" s="12">
        <f t="shared" si="7"/>
        <v>5</v>
      </c>
      <c r="B110" s="37"/>
      <c r="C110" s="43"/>
      <c r="D110" s="42"/>
      <c r="E110" s="42"/>
      <c r="F110" s="37"/>
      <c r="G110" s="38"/>
      <c r="H110" s="39"/>
      <c r="I110" s="39"/>
      <c r="J110" s="39"/>
      <c r="K110" s="41"/>
      <c r="L110" s="40"/>
      <c r="M110" s="13">
        <f t="shared" si="8"/>
        <v>0</v>
      </c>
      <c r="N110" s="14">
        <f>SUMIFS(TabSaisie[Prix de vente TTC (total)],TabSaisie[1],TabSaisie[[#This Row],[1]],TabSaisie[Moyen de paiement],"&lt;&gt;OFFERT")</f>
        <v>0</v>
      </c>
      <c r="O110" s="13">
        <f t="shared" si="9"/>
        <v>0</v>
      </c>
      <c r="P110" s="13">
        <f t="shared" si="10"/>
        <v>0</v>
      </c>
    </row>
    <row r="111" spans="1:16" ht="34.15" customHeight="1" x14ac:dyDescent="0.25">
      <c r="A111" s="12">
        <f t="shared" si="7"/>
        <v>5</v>
      </c>
      <c r="B111" s="37"/>
      <c r="C111" s="43"/>
      <c r="D111" s="42"/>
      <c r="E111" s="42"/>
      <c r="F111" s="37"/>
      <c r="G111" s="38"/>
      <c r="H111" s="39"/>
      <c r="I111" s="39"/>
      <c r="J111" s="39"/>
      <c r="K111" s="41"/>
      <c r="L111" s="40"/>
      <c r="M111" s="13">
        <f t="shared" si="8"/>
        <v>0</v>
      </c>
      <c r="N111" s="14">
        <f>SUMIFS(TabSaisie[Prix de vente TTC (total)],TabSaisie[1],TabSaisie[[#This Row],[1]],TabSaisie[Moyen de paiement],"&lt;&gt;OFFERT")</f>
        <v>0</v>
      </c>
      <c r="O111" s="13">
        <f t="shared" si="9"/>
        <v>0</v>
      </c>
      <c r="P111" s="13">
        <f t="shared" si="10"/>
        <v>0</v>
      </c>
    </row>
    <row r="112" spans="1:16" ht="34.15" customHeight="1" x14ac:dyDescent="0.25">
      <c r="A112" s="12">
        <f t="shared" si="7"/>
        <v>5</v>
      </c>
      <c r="B112" s="37"/>
      <c r="C112" s="43"/>
      <c r="D112" s="42"/>
      <c r="E112" s="42"/>
      <c r="F112" s="37"/>
      <c r="G112" s="38"/>
      <c r="H112" s="39"/>
      <c r="I112" s="39"/>
      <c r="J112" s="39"/>
      <c r="K112" s="41"/>
      <c r="L112" s="40"/>
      <c r="M112" s="13">
        <f t="shared" si="8"/>
        <v>0</v>
      </c>
      <c r="N112" s="14">
        <f>SUMIFS(TabSaisie[Prix de vente TTC (total)],TabSaisie[1],TabSaisie[[#This Row],[1]],TabSaisie[Moyen de paiement],"&lt;&gt;OFFERT")</f>
        <v>0</v>
      </c>
      <c r="O112" s="13">
        <f t="shared" si="9"/>
        <v>0</v>
      </c>
      <c r="P112" s="13">
        <f t="shared" si="10"/>
        <v>0</v>
      </c>
    </row>
    <row r="113" spans="1:16" ht="34.15" customHeight="1" x14ac:dyDescent="0.25">
      <c r="A113" s="12">
        <f t="shared" si="7"/>
        <v>5</v>
      </c>
      <c r="B113" s="37"/>
      <c r="C113" s="43"/>
      <c r="D113" s="42"/>
      <c r="E113" s="42"/>
      <c r="F113" s="37"/>
      <c r="G113" s="38"/>
      <c r="H113" s="39"/>
      <c r="I113" s="39"/>
      <c r="J113" s="39"/>
      <c r="K113" s="41"/>
      <c r="L113" s="40"/>
      <c r="M113" s="13">
        <f t="shared" si="8"/>
        <v>0</v>
      </c>
      <c r="N113" s="14">
        <f>SUMIFS(TabSaisie[Prix de vente TTC (total)],TabSaisie[1],TabSaisie[[#This Row],[1]],TabSaisie[Moyen de paiement],"&lt;&gt;OFFERT")</f>
        <v>0</v>
      </c>
      <c r="O113" s="13">
        <f t="shared" si="9"/>
        <v>0</v>
      </c>
      <c r="P113" s="13">
        <f t="shared" si="10"/>
        <v>0</v>
      </c>
    </row>
    <row r="114" spans="1:16" ht="34.15" customHeight="1" x14ac:dyDescent="0.25">
      <c r="A114" s="12">
        <f t="shared" si="7"/>
        <v>5</v>
      </c>
      <c r="B114" s="37"/>
      <c r="C114" s="43"/>
      <c r="D114" s="42"/>
      <c r="E114" s="42"/>
      <c r="F114" s="37"/>
      <c r="G114" s="38"/>
      <c r="H114" s="39"/>
      <c r="I114" s="39"/>
      <c r="J114" s="39"/>
      <c r="K114" s="41"/>
      <c r="L114" s="40"/>
      <c r="M114" s="13">
        <f t="shared" si="8"/>
        <v>0</v>
      </c>
      <c r="N114" s="14">
        <f>SUMIFS(TabSaisie[Prix de vente TTC (total)],TabSaisie[1],TabSaisie[[#This Row],[1]],TabSaisie[Moyen de paiement],"&lt;&gt;OFFERT")</f>
        <v>0</v>
      </c>
      <c r="O114" s="13">
        <f t="shared" si="9"/>
        <v>0</v>
      </c>
      <c r="P114" s="13">
        <f t="shared" si="10"/>
        <v>0</v>
      </c>
    </row>
    <row r="115" spans="1:16" ht="34.15" customHeight="1" x14ac:dyDescent="0.25">
      <c r="A115" s="12">
        <f t="shared" si="7"/>
        <v>5</v>
      </c>
      <c r="B115" s="37"/>
      <c r="C115" s="43"/>
      <c r="D115" s="42"/>
      <c r="E115" s="42"/>
      <c r="F115" s="37"/>
      <c r="G115" s="38"/>
      <c r="H115" s="39"/>
      <c r="I115" s="39"/>
      <c r="J115" s="39"/>
      <c r="K115" s="41"/>
      <c r="L115" s="40"/>
      <c r="M115" s="13">
        <f t="shared" si="8"/>
        <v>0</v>
      </c>
      <c r="N115" s="14">
        <f>SUMIFS(TabSaisie[Prix de vente TTC (total)],TabSaisie[1],TabSaisie[[#This Row],[1]],TabSaisie[Moyen de paiement],"&lt;&gt;OFFERT")</f>
        <v>0</v>
      </c>
      <c r="O115" s="13">
        <f t="shared" si="9"/>
        <v>0</v>
      </c>
      <c r="P115" s="13">
        <f t="shared" si="10"/>
        <v>0</v>
      </c>
    </row>
    <row r="116" spans="1:16" ht="34.15" customHeight="1" x14ac:dyDescent="0.25">
      <c r="A116" s="12">
        <f t="shared" si="7"/>
        <v>5</v>
      </c>
      <c r="B116" s="37"/>
      <c r="C116" s="43"/>
      <c r="D116" s="42"/>
      <c r="E116" s="42"/>
      <c r="F116" s="37"/>
      <c r="G116" s="38"/>
      <c r="H116" s="39"/>
      <c r="I116" s="39"/>
      <c r="J116" s="39"/>
      <c r="K116" s="41"/>
      <c r="L116" s="40"/>
      <c r="M116" s="13">
        <f t="shared" si="8"/>
        <v>0</v>
      </c>
      <c r="N116" s="14">
        <f>SUMIFS(TabSaisie[Prix de vente TTC (total)],TabSaisie[1],TabSaisie[[#This Row],[1]],TabSaisie[Moyen de paiement],"&lt;&gt;OFFERT")</f>
        <v>0</v>
      </c>
      <c r="O116" s="13">
        <f t="shared" si="9"/>
        <v>0</v>
      </c>
      <c r="P116" s="13">
        <f t="shared" si="10"/>
        <v>0</v>
      </c>
    </row>
    <row r="117" spans="1:16" ht="34.15" customHeight="1" x14ac:dyDescent="0.25">
      <c r="A117" s="12">
        <f t="shared" si="7"/>
        <v>5</v>
      </c>
      <c r="B117" s="37"/>
      <c r="C117" s="43"/>
      <c r="D117" s="42"/>
      <c r="E117" s="42"/>
      <c r="F117" s="37"/>
      <c r="G117" s="38"/>
      <c r="H117" s="39"/>
      <c r="I117" s="39"/>
      <c r="J117" s="39"/>
      <c r="K117" s="41"/>
      <c r="L117" s="40"/>
      <c r="M117" s="13">
        <f t="shared" si="8"/>
        <v>0</v>
      </c>
      <c r="N117" s="14">
        <f>SUMIFS(TabSaisie[Prix de vente TTC (total)],TabSaisie[1],TabSaisie[[#This Row],[1]],TabSaisie[Moyen de paiement],"&lt;&gt;OFFERT")</f>
        <v>0</v>
      </c>
      <c r="O117" s="13">
        <f t="shared" si="9"/>
        <v>0</v>
      </c>
      <c r="P117" s="13">
        <f t="shared" si="10"/>
        <v>0</v>
      </c>
    </row>
    <row r="118" spans="1:16" ht="34.15" customHeight="1" x14ac:dyDescent="0.25">
      <c r="A118" s="12">
        <f t="shared" si="7"/>
        <v>5</v>
      </c>
      <c r="B118" s="37"/>
      <c r="C118" s="43"/>
      <c r="D118" s="42"/>
      <c r="E118" s="42"/>
      <c r="F118" s="37"/>
      <c r="G118" s="38"/>
      <c r="H118" s="39"/>
      <c r="I118" s="39"/>
      <c r="J118" s="39"/>
      <c r="K118" s="41"/>
      <c r="L118" s="40"/>
      <c r="M118" s="13">
        <f t="shared" si="8"/>
        <v>0</v>
      </c>
      <c r="N118" s="14">
        <f>SUMIFS(TabSaisie[Prix de vente TTC (total)],TabSaisie[1],TabSaisie[[#This Row],[1]],TabSaisie[Moyen de paiement],"&lt;&gt;OFFERT")</f>
        <v>0</v>
      </c>
      <c r="O118" s="13">
        <f t="shared" si="9"/>
        <v>0</v>
      </c>
      <c r="P118" s="13">
        <f t="shared" si="10"/>
        <v>0</v>
      </c>
    </row>
    <row r="119" spans="1:16" ht="34.15" customHeight="1" x14ac:dyDescent="0.25">
      <c r="A119" s="12">
        <f t="shared" si="7"/>
        <v>5</v>
      </c>
      <c r="B119" s="37"/>
      <c r="C119" s="43"/>
      <c r="D119" s="42"/>
      <c r="E119" s="42"/>
      <c r="F119" s="37"/>
      <c r="G119" s="38"/>
      <c r="H119" s="39"/>
      <c r="I119" s="39"/>
      <c r="J119" s="39"/>
      <c r="K119" s="41"/>
      <c r="L119" s="40"/>
      <c r="M119" s="13">
        <f t="shared" si="8"/>
        <v>0</v>
      </c>
      <c r="N119" s="14">
        <f>SUMIFS(TabSaisie[Prix de vente TTC (total)],TabSaisie[1],TabSaisie[[#This Row],[1]],TabSaisie[Moyen de paiement],"&lt;&gt;OFFERT")</f>
        <v>0</v>
      </c>
      <c r="O119" s="13">
        <f t="shared" si="9"/>
        <v>0</v>
      </c>
      <c r="P119" s="13">
        <f t="shared" si="10"/>
        <v>0</v>
      </c>
    </row>
    <row r="120" spans="1:16" ht="34.15" customHeight="1" x14ac:dyDescent="0.25">
      <c r="A120" s="12">
        <f t="shared" si="7"/>
        <v>5</v>
      </c>
      <c r="B120" s="37"/>
      <c r="C120" s="43"/>
      <c r="D120" s="42"/>
      <c r="E120" s="42"/>
      <c r="F120" s="37"/>
      <c r="G120" s="38"/>
      <c r="H120" s="39"/>
      <c r="I120" s="39"/>
      <c r="J120" s="39"/>
      <c r="K120" s="41"/>
      <c r="L120" s="40"/>
      <c r="M120" s="13">
        <f t="shared" si="8"/>
        <v>0</v>
      </c>
      <c r="N120" s="14">
        <f>SUMIFS(TabSaisie[Prix de vente TTC (total)],TabSaisie[1],TabSaisie[[#This Row],[1]],TabSaisie[Moyen de paiement],"&lt;&gt;OFFERT")</f>
        <v>0</v>
      </c>
      <c r="O120" s="13">
        <f t="shared" si="9"/>
        <v>0</v>
      </c>
      <c r="P120" s="13">
        <f t="shared" si="10"/>
        <v>0</v>
      </c>
    </row>
    <row r="121" spans="1:16" ht="34.15" customHeight="1" x14ac:dyDescent="0.25">
      <c r="A121" s="12">
        <f t="shared" si="7"/>
        <v>5</v>
      </c>
      <c r="B121" s="37"/>
      <c r="C121" s="43"/>
      <c r="D121" s="42"/>
      <c r="E121" s="42"/>
      <c r="F121" s="37"/>
      <c r="G121" s="38"/>
      <c r="H121" s="39"/>
      <c r="I121" s="39"/>
      <c r="J121" s="39"/>
      <c r="K121" s="41"/>
      <c r="L121" s="40"/>
      <c r="M121" s="13">
        <f t="shared" si="8"/>
        <v>0</v>
      </c>
      <c r="N121" s="14">
        <f>SUMIFS(TabSaisie[Prix de vente TTC (total)],TabSaisie[1],TabSaisie[[#This Row],[1]],TabSaisie[Moyen de paiement],"&lt;&gt;OFFERT")</f>
        <v>0</v>
      </c>
      <c r="O121" s="13">
        <f t="shared" si="9"/>
        <v>0</v>
      </c>
      <c r="P121" s="13">
        <f t="shared" si="10"/>
        <v>0</v>
      </c>
    </row>
    <row r="122" spans="1:16" ht="34.15" customHeight="1" x14ac:dyDescent="0.25">
      <c r="A122" s="12">
        <f t="shared" si="7"/>
        <v>5</v>
      </c>
      <c r="B122" s="37"/>
      <c r="C122" s="43"/>
      <c r="D122" s="42"/>
      <c r="E122" s="42"/>
      <c r="F122" s="37"/>
      <c r="G122" s="38"/>
      <c r="H122" s="39"/>
      <c r="I122" s="39"/>
      <c r="J122" s="39"/>
      <c r="K122" s="41"/>
      <c r="L122" s="40"/>
      <c r="M122" s="13">
        <f t="shared" si="8"/>
        <v>0</v>
      </c>
      <c r="N122" s="14">
        <f>SUMIFS(TabSaisie[Prix de vente TTC (total)],TabSaisie[1],TabSaisie[[#This Row],[1]],TabSaisie[Moyen de paiement],"&lt;&gt;OFFERT")</f>
        <v>0</v>
      </c>
      <c r="O122" s="13">
        <f t="shared" si="9"/>
        <v>0</v>
      </c>
      <c r="P122" s="13">
        <f t="shared" si="10"/>
        <v>0</v>
      </c>
    </row>
    <row r="123" spans="1:16" ht="34.15" customHeight="1" x14ac:dyDescent="0.25">
      <c r="A123" s="12">
        <f t="shared" si="7"/>
        <v>5</v>
      </c>
      <c r="B123" s="37"/>
      <c r="C123" s="43"/>
      <c r="D123" s="42"/>
      <c r="E123" s="42"/>
      <c r="F123" s="37"/>
      <c r="G123" s="38"/>
      <c r="H123" s="39"/>
      <c r="I123" s="39"/>
      <c r="J123" s="39"/>
      <c r="K123" s="41"/>
      <c r="L123" s="40"/>
      <c r="M123" s="13">
        <f t="shared" si="8"/>
        <v>0</v>
      </c>
      <c r="N123" s="14">
        <f>SUMIFS(TabSaisie[Prix de vente TTC (total)],TabSaisie[1],TabSaisie[[#This Row],[1]],TabSaisie[Moyen de paiement],"&lt;&gt;OFFERT")</f>
        <v>0</v>
      </c>
      <c r="O123" s="13">
        <f t="shared" si="9"/>
        <v>0</v>
      </c>
      <c r="P123" s="13">
        <f t="shared" si="10"/>
        <v>0</v>
      </c>
    </row>
    <row r="124" spans="1:16" ht="34.15" customHeight="1" x14ac:dyDescent="0.25">
      <c r="A124" s="12">
        <f t="shared" si="7"/>
        <v>5</v>
      </c>
      <c r="B124" s="37"/>
      <c r="C124" s="43"/>
      <c r="D124" s="42"/>
      <c r="E124" s="42"/>
      <c r="F124" s="37"/>
      <c r="G124" s="38"/>
      <c r="H124" s="39"/>
      <c r="I124" s="39"/>
      <c r="J124" s="39"/>
      <c r="K124" s="41"/>
      <c r="L124" s="40"/>
      <c r="M124" s="13">
        <f t="shared" si="8"/>
        <v>0</v>
      </c>
      <c r="N124" s="14">
        <f>SUMIFS(TabSaisie[Prix de vente TTC (total)],TabSaisie[1],TabSaisie[[#This Row],[1]],TabSaisie[Moyen de paiement],"&lt;&gt;OFFERT")</f>
        <v>0</v>
      </c>
      <c r="O124" s="13">
        <f t="shared" si="9"/>
        <v>0</v>
      </c>
      <c r="P124" s="13">
        <f t="shared" si="10"/>
        <v>0</v>
      </c>
    </row>
    <row r="125" spans="1:16" ht="34.15" customHeight="1" x14ac:dyDescent="0.25">
      <c r="A125" s="12">
        <f t="shared" si="7"/>
        <v>5</v>
      </c>
      <c r="B125" s="37"/>
      <c r="C125" s="43"/>
      <c r="D125" s="42"/>
      <c r="E125" s="42"/>
      <c r="F125" s="37"/>
      <c r="G125" s="38"/>
      <c r="H125" s="39"/>
      <c r="I125" s="39"/>
      <c r="J125" s="39"/>
      <c r="K125" s="41"/>
      <c r="L125" s="40"/>
      <c r="M125" s="13">
        <f t="shared" si="8"/>
        <v>0</v>
      </c>
      <c r="N125" s="14">
        <f>SUMIFS(TabSaisie[Prix de vente TTC (total)],TabSaisie[1],TabSaisie[[#This Row],[1]],TabSaisie[Moyen de paiement],"&lt;&gt;OFFERT")</f>
        <v>0</v>
      </c>
      <c r="O125" s="13">
        <f t="shared" si="9"/>
        <v>0</v>
      </c>
      <c r="P125" s="13">
        <f t="shared" si="10"/>
        <v>0</v>
      </c>
    </row>
    <row r="126" spans="1:16" ht="34.15" customHeight="1" x14ac:dyDescent="0.25">
      <c r="A126" s="12">
        <f t="shared" si="7"/>
        <v>5</v>
      </c>
      <c r="B126" s="37"/>
      <c r="C126" s="43"/>
      <c r="D126" s="42"/>
      <c r="E126" s="42"/>
      <c r="F126" s="37"/>
      <c r="G126" s="38"/>
      <c r="H126" s="39"/>
      <c r="I126" s="39"/>
      <c r="J126" s="39"/>
      <c r="K126" s="41"/>
      <c r="L126" s="40"/>
      <c r="M126" s="13">
        <f t="shared" si="8"/>
        <v>0</v>
      </c>
      <c r="N126" s="14">
        <f>SUMIFS(TabSaisie[Prix de vente TTC (total)],TabSaisie[1],TabSaisie[[#This Row],[1]],TabSaisie[Moyen de paiement],"&lt;&gt;OFFERT")</f>
        <v>0</v>
      </c>
      <c r="O126" s="13">
        <f t="shared" si="9"/>
        <v>0</v>
      </c>
      <c r="P126" s="13">
        <f t="shared" si="10"/>
        <v>0</v>
      </c>
    </row>
    <row r="127" spans="1:16" ht="34.15" customHeight="1" x14ac:dyDescent="0.25">
      <c r="A127" s="12">
        <f t="shared" si="7"/>
        <v>5</v>
      </c>
      <c r="B127" s="37"/>
      <c r="C127" s="43"/>
      <c r="D127" s="42"/>
      <c r="E127" s="42"/>
      <c r="F127" s="37"/>
      <c r="G127" s="38"/>
      <c r="H127" s="39"/>
      <c r="I127" s="39"/>
      <c r="J127" s="39"/>
      <c r="K127" s="41"/>
      <c r="L127" s="40"/>
      <c r="M127" s="13">
        <f t="shared" si="8"/>
        <v>0</v>
      </c>
      <c r="N127" s="14">
        <f>SUMIFS(TabSaisie[Prix de vente TTC (total)],TabSaisie[1],TabSaisie[[#This Row],[1]],TabSaisie[Moyen de paiement],"&lt;&gt;OFFERT")</f>
        <v>0</v>
      </c>
      <c r="O127" s="13">
        <f t="shared" si="9"/>
        <v>0</v>
      </c>
      <c r="P127" s="13">
        <f t="shared" si="10"/>
        <v>0</v>
      </c>
    </row>
    <row r="128" spans="1:16" ht="34.15" customHeight="1" x14ac:dyDescent="0.25">
      <c r="A128" s="12">
        <f t="shared" si="7"/>
        <v>5</v>
      </c>
      <c r="B128" s="37"/>
      <c r="C128" s="43"/>
      <c r="D128" s="42"/>
      <c r="E128" s="42"/>
      <c r="F128" s="37"/>
      <c r="G128" s="38"/>
      <c r="H128" s="39"/>
      <c r="I128" s="39"/>
      <c r="J128" s="39"/>
      <c r="K128" s="41"/>
      <c r="L128" s="40"/>
      <c r="M128" s="13">
        <f t="shared" si="8"/>
        <v>0</v>
      </c>
      <c r="N128" s="14">
        <f>SUMIFS(TabSaisie[Prix de vente TTC (total)],TabSaisie[1],TabSaisie[[#This Row],[1]],TabSaisie[Moyen de paiement],"&lt;&gt;OFFERT")</f>
        <v>0</v>
      </c>
      <c r="O128" s="13">
        <f t="shared" si="9"/>
        <v>0</v>
      </c>
      <c r="P128" s="13">
        <f t="shared" si="10"/>
        <v>0</v>
      </c>
    </row>
    <row r="129" spans="1:16" ht="34.15" customHeight="1" x14ac:dyDescent="0.25">
      <c r="A129" s="12">
        <f t="shared" si="7"/>
        <v>5</v>
      </c>
      <c r="B129" s="37"/>
      <c r="C129" s="43"/>
      <c r="D129" s="42"/>
      <c r="E129" s="42"/>
      <c r="F129" s="37"/>
      <c r="G129" s="38"/>
      <c r="H129" s="39"/>
      <c r="I129" s="39"/>
      <c r="J129" s="39"/>
      <c r="K129" s="41"/>
      <c r="L129" s="40"/>
      <c r="M129" s="13">
        <f t="shared" si="8"/>
        <v>0</v>
      </c>
      <c r="N129" s="14">
        <f>SUMIFS(TabSaisie[Prix de vente TTC (total)],TabSaisie[1],TabSaisie[[#This Row],[1]],TabSaisie[Moyen de paiement],"&lt;&gt;OFFERT")</f>
        <v>0</v>
      </c>
      <c r="O129" s="13">
        <f t="shared" si="9"/>
        <v>0</v>
      </c>
      <c r="P129" s="13">
        <f t="shared" si="10"/>
        <v>0</v>
      </c>
    </row>
    <row r="130" spans="1:16" ht="34.15" customHeight="1" x14ac:dyDescent="0.25">
      <c r="A130" s="12">
        <f t="shared" si="7"/>
        <v>5</v>
      </c>
      <c r="B130" s="37"/>
      <c r="C130" s="43"/>
      <c r="D130" s="42"/>
      <c r="E130" s="42"/>
      <c r="F130" s="37"/>
      <c r="G130" s="38"/>
      <c r="H130" s="39"/>
      <c r="I130" s="39"/>
      <c r="J130" s="39"/>
      <c r="K130" s="41"/>
      <c r="L130" s="40"/>
      <c r="M130" s="13">
        <f t="shared" si="8"/>
        <v>0</v>
      </c>
      <c r="N130" s="14">
        <f>SUMIFS(TabSaisie[Prix de vente TTC (total)],TabSaisie[1],TabSaisie[[#This Row],[1]],TabSaisie[Moyen de paiement],"&lt;&gt;OFFERT")</f>
        <v>0</v>
      </c>
      <c r="O130" s="13">
        <f t="shared" si="9"/>
        <v>0</v>
      </c>
      <c r="P130" s="13">
        <f t="shared" si="10"/>
        <v>0</v>
      </c>
    </row>
    <row r="131" spans="1:16" ht="34.15" customHeight="1" x14ac:dyDescent="0.25">
      <c r="A131" s="12">
        <f t="shared" si="7"/>
        <v>5</v>
      </c>
      <c r="B131" s="37"/>
      <c r="C131" s="43"/>
      <c r="D131" s="42"/>
      <c r="E131" s="42"/>
      <c r="F131" s="37"/>
      <c r="G131" s="38"/>
      <c r="H131" s="39"/>
      <c r="I131" s="39"/>
      <c r="J131" s="39"/>
      <c r="K131" s="41"/>
      <c r="L131" s="40"/>
      <c r="M131" s="13">
        <f t="shared" si="8"/>
        <v>0</v>
      </c>
      <c r="N131" s="14">
        <f>SUMIFS(TabSaisie[Prix de vente TTC (total)],TabSaisie[1],TabSaisie[[#This Row],[1]],TabSaisie[Moyen de paiement],"&lt;&gt;OFFERT")</f>
        <v>0</v>
      </c>
      <c r="O131" s="13">
        <f t="shared" si="9"/>
        <v>0</v>
      </c>
      <c r="P131" s="13">
        <f t="shared" si="10"/>
        <v>0</v>
      </c>
    </row>
    <row r="132" spans="1:16" ht="34.15" customHeight="1" x14ac:dyDescent="0.25">
      <c r="A132" s="12">
        <f t="shared" si="7"/>
        <v>5</v>
      </c>
      <c r="B132" s="37"/>
      <c r="C132" s="43"/>
      <c r="D132" s="42"/>
      <c r="E132" s="42"/>
      <c r="F132" s="37"/>
      <c r="G132" s="38"/>
      <c r="H132" s="39"/>
      <c r="I132" s="39"/>
      <c r="J132" s="39"/>
      <c r="K132" s="41"/>
      <c r="L132" s="40"/>
      <c r="M132" s="13">
        <f t="shared" si="8"/>
        <v>0</v>
      </c>
      <c r="N132" s="14">
        <f>SUMIFS(TabSaisie[Prix de vente TTC (total)],TabSaisie[1],TabSaisie[[#This Row],[1]],TabSaisie[Moyen de paiement],"&lt;&gt;OFFERT")</f>
        <v>0</v>
      </c>
      <c r="O132" s="13">
        <f t="shared" si="9"/>
        <v>0</v>
      </c>
      <c r="P132" s="13">
        <f t="shared" si="10"/>
        <v>0</v>
      </c>
    </row>
    <row r="133" spans="1:16" ht="34.15" customHeight="1" x14ac:dyDescent="0.25">
      <c r="A133" s="12">
        <f t="shared" si="7"/>
        <v>5</v>
      </c>
      <c r="B133" s="37"/>
      <c r="C133" s="43"/>
      <c r="D133" s="42"/>
      <c r="E133" s="42"/>
      <c r="F133" s="37"/>
      <c r="G133" s="38"/>
      <c r="H133" s="39"/>
      <c r="I133" s="39"/>
      <c r="J133" s="39"/>
      <c r="K133" s="41"/>
      <c r="L133" s="40"/>
      <c r="M133" s="13">
        <f t="shared" si="8"/>
        <v>0</v>
      </c>
      <c r="N133" s="14">
        <f>SUMIFS(TabSaisie[Prix de vente TTC (total)],TabSaisie[1],TabSaisie[[#This Row],[1]],TabSaisie[Moyen de paiement],"&lt;&gt;OFFERT")</f>
        <v>0</v>
      </c>
      <c r="O133" s="13">
        <f t="shared" si="9"/>
        <v>0</v>
      </c>
      <c r="P133" s="13">
        <f t="shared" si="10"/>
        <v>0</v>
      </c>
    </row>
    <row r="134" spans="1:16" ht="34.15" customHeight="1" x14ac:dyDescent="0.25">
      <c r="A134" s="12">
        <f t="shared" si="7"/>
        <v>5</v>
      </c>
      <c r="B134" s="37"/>
      <c r="C134" s="43"/>
      <c r="D134" s="42"/>
      <c r="E134" s="42"/>
      <c r="F134" s="37"/>
      <c r="G134" s="38"/>
      <c r="H134" s="39"/>
      <c r="I134" s="39"/>
      <c r="J134" s="39"/>
      <c r="K134" s="41"/>
      <c r="L134" s="40"/>
      <c r="M134" s="13">
        <f t="shared" si="8"/>
        <v>0</v>
      </c>
      <c r="N134" s="14">
        <f>SUMIFS(TabSaisie[Prix de vente TTC (total)],TabSaisie[1],TabSaisie[[#This Row],[1]],TabSaisie[Moyen de paiement],"&lt;&gt;OFFERT")</f>
        <v>0</v>
      </c>
      <c r="O134" s="13">
        <f t="shared" si="9"/>
        <v>0</v>
      </c>
      <c r="P134" s="13">
        <f t="shared" si="10"/>
        <v>0</v>
      </c>
    </row>
    <row r="135" spans="1:16" ht="34.15" customHeight="1" x14ac:dyDescent="0.25">
      <c r="A135" s="12">
        <f t="shared" si="7"/>
        <v>5</v>
      </c>
      <c r="B135" s="37"/>
      <c r="C135" s="43"/>
      <c r="D135" s="42"/>
      <c r="E135" s="42"/>
      <c r="F135" s="37"/>
      <c r="G135" s="38"/>
      <c r="H135" s="39"/>
      <c r="I135" s="39"/>
      <c r="J135" s="39"/>
      <c r="K135" s="41"/>
      <c r="L135" s="40"/>
      <c r="M135" s="13">
        <f t="shared" si="8"/>
        <v>0</v>
      </c>
      <c r="N135" s="14">
        <f>SUMIFS(TabSaisie[Prix de vente TTC (total)],TabSaisie[1],TabSaisie[[#This Row],[1]],TabSaisie[Moyen de paiement],"&lt;&gt;OFFERT")</f>
        <v>0</v>
      </c>
      <c r="O135" s="13">
        <f t="shared" si="9"/>
        <v>0</v>
      </c>
      <c r="P135" s="13">
        <f t="shared" si="10"/>
        <v>0</v>
      </c>
    </row>
    <row r="136" spans="1:16" ht="34.15" customHeight="1" x14ac:dyDescent="0.25">
      <c r="A136" s="12">
        <f t="shared" si="7"/>
        <v>5</v>
      </c>
      <c r="B136" s="37"/>
      <c r="C136" s="43"/>
      <c r="D136" s="42"/>
      <c r="E136" s="42"/>
      <c r="F136" s="37"/>
      <c r="G136" s="38"/>
      <c r="H136" s="39"/>
      <c r="I136" s="39"/>
      <c r="J136" s="39"/>
      <c r="K136" s="41"/>
      <c r="L136" s="40"/>
      <c r="M136" s="13">
        <f t="shared" si="8"/>
        <v>0</v>
      </c>
      <c r="N136" s="14">
        <f>SUMIFS(TabSaisie[Prix de vente TTC (total)],TabSaisie[1],TabSaisie[[#This Row],[1]],TabSaisie[Moyen de paiement],"&lt;&gt;OFFERT")</f>
        <v>0</v>
      </c>
      <c r="O136" s="13">
        <f t="shared" si="9"/>
        <v>0</v>
      </c>
      <c r="P136" s="13">
        <f t="shared" si="10"/>
        <v>0</v>
      </c>
    </row>
    <row r="137" spans="1:16" ht="34.15" customHeight="1" x14ac:dyDescent="0.25">
      <c r="A137" s="12">
        <f t="shared" si="7"/>
        <v>5</v>
      </c>
      <c r="B137" s="37"/>
      <c r="C137" s="43"/>
      <c r="D137" s="42"/>
      <c r="E137" s="42"/>
      <c r="F137" s="37"/>
      <c r="G137" s="38"/>
      <c r="H137" s="39"/>
      <c r="I137" s="39"/>
      <c r="J137" s="39"/>
      <c r="K137" s="41"/>
      <c r="L137" s="40"/>
      <c r="M137" s="13">
        <f t="shared" si="8"/>
        <v>0</v>
      </c>
      <c r="N137" s="14">
        <f>SUMIFS(TabSaisie[Prix de vente TTC (total)],TabSaisie[1],TabSaisie[[#This Row],[1]],TabSaisie[Moyen de paiement],"&lt;&gt;OFFERT")</f>
        <v>0</v>
      </c>
      <c r="O137" s="13">
        <f t="shared" si="9"/>
        <v>0</v>
      </c>
      <c r="P137" s="13">
        <f t="shared" si="10"/>
        <v>0</v>
      </c>
    </row>
    <row r="138" spans="1:16" ht="34.15" customHeight="1" x14ac:dyDescent="0.25">
      <c r="A138" s="12">
        <f t="shared" si="7"/>
        <v>5</v>
      </c>
      <c r="B138" s="37"/>
      <c r="C138" s="43"/>
      <c r="D138" s="42"/>
      <c r="E138" s="42"/>
      <c r="F138" s="37"/>
      <c r="G138" s="38"/>
      <c r="H138" s="39"/>
      <c r="I138" s="39"/>
      <c r="J138" s="39"/>
      <c r="K138" s="41"/>
      <c r="L138" s="40"/>
      <c r="M138" s="13">
        <f t="shared" si="8"/>
        <v>0</v>
      </c>
      <c r="N138" s="14">
        <f>SUMIFS(TabSaisie[Prix de vente TTC (total)],TabSaisie[1],TabSaisie[[#This Row],[1]],TabSaisie[Moyen de paiement],"&lt;&gt;OFFERT")</f>
        <v>0</v>
      </c>
      <c r="O138" s="13">
        <f t="shared" si="9"/>
        <v>0</v>
      </c>
      <c r="P138" s="13">
        <f t="shared" si="10"/>
        <v>0</v>
      </c>
    </row>
    <row r="139" spans="1:16" ht="34.15" customHeight="1" x14ac:dyDescent="0.25">
      <c r="A139" s="12">
        <f t="shared" si="7"/>
        <v>5</v>
      </c>
      <c r="B139" s="37"/>
      <c r="C139" s="43"/>
      <c r="D139" s="42"/>
      <c r="E139" s="42"/>
      <c r="F139" s="37"/>
      <c r="G139" s="38"/>
      <c r="H139" s="39"/>
      <c r="I139" s="39"/>
      <c r="J139" s="39"/>
      <c r="K139" s="41"/>
      <c r="L139" s="40"/>
      <c r="M139" s="13">
        <f t="shared" si="8"/>
        <v>0</v>
      </c>
      <c r="N139" s="14">
        <f>SUMIFS(TabSaisie[Prix de vente TTC (total)],TabSaisie[1],TabSaisie[[#This Row],[1]],TabSaisie[Moyen de paiement],"&lt;&gt;OFFERT")</f>
        <v>0</v>
      </c>
      <c r="O139" s="13">
        <f t="shared" si="9"/>
        <v>0</v>
      </c>
      <c r="P139" s="13">
        <f t="shared" si="10"/>
        <v>0</v>
      </c>
    </row>
    <row r="140" spans="1:16" ht="34.15" customHeight="1" x14ac:dyDescent="0.25">
      <c r="A140" s="12">
        <f t="shared" si="7"/>
        <v>5</v>
      </c>
      <c r="B140" s="37"/>
      <c r="C140" s="43"/>
      <c r="D140" s="42"/>
      <c r="E140" s="42"/>
      <c r="F140" s="37"/>
      <c r="G140" s="38"/>
      <c r="H140" s="39"/>
      <c r="I140" s="39"/>
      <c r="J140" s="39"/>
      <c r="K140" s="41"/>
      <c r="L140" s="40"/>
      <c r="M140" s="13">
        <f t="shared" si="8"/>
        <v>0</v>
      </c>
      <c r="N140" s="14">
        <f>SUMIFS(TabSaisie[Prix de vente TTC (total)],TabSaisie[1],TabSaisie[[#This Row],[1]],TabSaisie[Moyen de paiement],"&lt;&gt;OFFERT")</f>
        <v>0</v>
      </c>
      <c r="O140" s="13">
        <f t="shared" si="9"/>
        <v>0</v>
      </c>
      <c r="P140" s="13">
        <f t="shared" si="10"/>
        <v>0</v>
      </c>
    </row>
    <row r="141" spans="1:16" ht="34.15" customHeight="1" x14ac:dyDescent="0.25">
      <c r="A141" s="12">
        <f t="shared" si="7"/>
        <v>5</v>
      </c>
      <c r="B141" s="37"/>
      <c r="C141" s="43"/>
      <c r="D141" s="42"/>
      <c r="E141" s="42"/>
      <c r="F141" s="37"/>
      <c r="G141" s="38"/>
      <c r="H141" s="39"/>
      <c r="I141" s="39"/>
      <c r="J141" s="39"/>
      <c r="K141" s="41"/>
      <c r="L141" s="40"/>
      <c r="M141" s="13">
        <f t="shared" si="8"/>
        <v>0</v>
      </c>
      <c r="N141" s="14">
        <f>SUMIFS(TabSaisie[Prix de vente TTC (total)],TabSaisie[1],TabSaisie[[#This Row],[1]],TabSaisie[Moyen de paiement],"&lt;&gt;OFFERT")</f>
        <v>0</v>
      </c>
      <c r="O141" s="13">
        <f t="shared" si="9"/>
        <v>0</v>
      </c>
      <c r="P141" s="13">
        <f t="shared" si="10"/>
        <v>0</v>
      </c>
    </row>
    <row r="142" spans="1:16" ht="34.15" customHeight="1" x14ac:dyDescent="0.25">
      <c r="A142" s="12">
        <f t="shared" si="7"/>
        <v>5</v>
      </c>
      <c r="B142" s="37"/>
      <c r="C142" s="43"/>
      <c r="D142" s="42"/>
      <c r="E142" s="42"/>
      <c r="F142" s="37"/>
      <c r="G142" s="38"/>
      <c r="H142" s="39"/>
      <c r="I142" s="39"/>
      <c r="J142" s="39"/>
      <c r="K142" s="41"/>
      <c r="L142" s="40"/>
      <c r="M142" s="13">
        <f t="shared" si="8"/>
        <v>0</v>
      </c>
      <c r="N142" s="14">
        <f>SUMIFS(TabSaisie[Prix de vente TTC (total)],TabSaisie[1],TabSaisie[[#This Row],[1]],TabSaisie[Moyen de paiement],"&lt;&gt;OFFERT")</f>
        <v>0</v>
      </c>
      <c r="O142" s="13">
        <f t="shared" si="9"/>
        <v>0</v>
      </c>
      <c r="P142" s="13">
        <f t="shared" si="10"/>
        <v>0</v>
      </c>
    </row>
    <row r="143" spans="1:16" ht="34.15" customHeight="1" x14ac:dyDescent="0.25">
      <c r="A143" s="12">
        <f t="shared" si="7"/>
        <v>5</v>
      </c>
      <c r="B143" s="37"/>
      <c r="C143" s="43"/>
      <c r="D143" s="42"/>
      <c r="E143" s="42"/>
      <c r="F143" s="37"/>
      <c r="G143" s="38"/>
      <c r="H143" s="39"/>
      <c r="I143" s="39"/>
      <c r="J143" s="39"/>
      <c r="K143" s="41"/>
      <c r="L143" s="40"/>
      <c r="M143" s="13">
        <f t="shared" si="8"/>
        <v>0</v>
      </c>
      <c r="N143" s="14">
        <f>SUMIFS(TabSaisie[Prix de vente TTC (total)],TabSaisie[1],TabSaisie[[#This Row],[1]],TabSaisie[Moyen de paiement],"&lt;&gt;OFFERT")</f>
        <v>0</v>
      </c>
      <c r="O143" s="13">
        <f t="shared" si="9"/>
        <v>0</v>
      </c>
      <c r="P143" s="13">
        <f t="shared" si="10"/>
        <v>0</v>
      </c>
    </row>
    <row r="144" spans="1:16" ht="34.15" customHeight="1" x14ac:dyDescent="0.25">
      <c r="A144" s="12">
        <f t="shared" si="7"/>
        <v>5</v>
      </c>
      <c r="B144" s="37"/>
      <c r="C144" s="43"/>
      <c r="D144" s="42"/>
      <c r="E144" s="42"/>
      <c r="F144" s="37"/>
      <c r="G144" s="38"/>
      <c r="H144" s="39"/>
      <c r="I144" s="39"/>
      <c r="J144" s="39"/>
      <c r="K144" s="41"/>
      <c r="L144" s="40"/>
      <c r="M144" s="13">
        <f t="shared" si="8"/>
        <v>0</v>
      </c>
      <c r="N144" s="14">
        <f>SUMIFS(TabSaisie[Prix de vente TTC (total)],TabSaisie[1],TabSaisie[[#This Row],[1]],TabSaisie[Moyen de paiement],"&lt;&gt;OFFERT")</f>
        <v>0</v>
      </c>
      <c r="O144" s="13">
        <f t="shared" si="9"/>
        <v>0</v>
      </c>
      <c r="P144" s="13">
        <f t="shared" si="10"/>
        <v>0</v>
      </c>
    </row>
    <row r="145" spans="1:16" ht="34.15" customHeight="1" x14ac:dyDescent="0.25">
      <c r="A145" s="12">
        <f t="shared" si="7"/>
        <v>5</v>
      </c>
      <c r="B145" s="37"/>
      <c r="C145" s="43"/>
      <c r="D145" s="42"/>
      <c r="E145" s="42"/>
      <c r="F145" s="37"/>
      <c r="G145" s="38"/>
      <c r="H145" s="39"/>
      <c r="I145" s="39"/>
      <c r="J145" s="39"/>
      <c r="K145" s="41"/>
      <c r="L145" s="40"/>
      <c r="M145" s="13">
        <f t="shared" si="8"/>
        <v>0</v>
      </c>
      <c r="N145" s="14">
        <f>SUMIFS(TabSaisie[Prix de vente TTC (total)],TabSaisie[1],TabSaisie[[#This Row],[1]],TabSaisie[Moyen de paiement],"&lt;&gt;OFFERT")</f>
        <v>0</v>
      </c>
      <c r="O145" s="13">
        <f t="shared" si="9"/>
        <v>0</v>
      </c>
      <c r="P145" s="13">
        <f t="shared" si="10"/>
        <v>0</v>
      </c>
    </row>
    <row r="146" spans="1:16" ht="34.15" customHeight="1" x14ac:dyDescent="0.25">
      <c r="A146" s="12">
        <f t="shared" si="7"/>
        <v>5</v>
      </c>
      <c r="B146" s="37"/>
      <c r="C146" s="43"/>
      <c r="D146" s="42"/>
      <c r="E146" s="42"/>
      <c r="F146" s="37"/>
      <c r="G146" s="38"/>
      <c r="H146" s="39"/>
      <c r="I146" s="39"/>
      <c r="J146" s="39"/>
      <c r="K146" s="41"/>
      <c r="L146" s="40"/>
      <c r="M146" s="13">
        <f t="shared" si="8"/>
        <v>0</v>
      </c>
      <c r="N146" s="14">
        <f>SUMIFS(TabSaisie[Prix de vente TTC (total)],TabSaisie[1],TabSaisie[[#This Row],[1]],TabSaisie[Moyen de paiement],"&lt;&gt;OFFERT")</f>
        <v>0</v>
      </c>
      <c r="O146" s="13">
        <f t="shared" si="9"/>
        <v>0</v>
      </c>
      <c r="P146" s="13">
        <f t="shared" si="10"/>
        <v>0</v>
      </c>
    </row>
    <row r="147" spans="1:16" ht="34.15" customHeight="1" x14ac:dyDescent="0.25">
      <c r="A147" s="12">
        <f t="shared" si="7"/>
        <v>5</v>
      </c>
      <c r="B147" s="37"/>
      <c r="C147" s="43"/>
      <c r="D147" s="42"/>
      <c r="E147" s="42"/>
      <c r="F147" s="37"/>
      <c r="G147" s="38"/>
      <c r="H147" s="39"/>
      <c r="I147" s="39"/>
      <c r="J147" s="39"/>
      <c r="K147" s="41"/>
      <c r="L147" s="40"/>
      <c r="M147" s="13">
        <f t="shared" si="8"/>
        <v>0</v>
      </c>
      <c r="N147" s="14">
        <f>SUMIFS(TabSaisie[Prix de vente TTC (total)],TabSaisie[1],TabSaisie[[#This Row],[1]],TabSaisie[Moyen de paiement],"&lt;&gt;OFFERT")</f>
        <v>0</v>
      </c>
      <c r="O147" s="13">
        <f t="shared" si="9"/>
        <v>0</v>
      </c>
      <c r="P147" s="13">
        <f t="shared" si="10"/>
        <v>0</v>
      </c>
    </row>
    <row r="148" spans="1:16" ht="34.15" customHeight="1" x14ac:dyDescent="0.25">
      <c r="A148" s="12">
        <f t="shared" ref="A148:A211" si="11">IF(F147="@",A146+1,A147)</f>
        <v>5</v>
      </c>
      <c r="B148" s="37"/>
      <c r="C148" s="43"/>
      <c r="D148" s="42"/>
      <c r="E148" s="42"/>
      <c r="F148" s="37"/>
      <c r="G148" s="38"/>
      <c r="H148" s="39"/>
      <c r="I148" s="39"/>
      <c r="J148" s="39"/>
      <c r="K148" s="41"/>
      <c r="L148" s="40"/>
      <c r="M148" s="13">
        <f t="shared" si="8"/>
        <v>0</v>
      </c>
      <c r="N148" s="14">
        <f>SUMIFS(TabSaisie[Prix de vente TTC (total)],TabSaisie[1],TabSaisie[[#This Row],[1]],TabSaisie[Moyen de paiement],"&lt;&gt;OFFERT")</f>
        <v>0</v>
      </c>
      <c r="O148" s="13">
        <f t="shared" si="9"/>
        <v>0</v>
      </c>
      <c r="P148" s="13">
        <f t="shared" si="10"/>
        <v>0</v>
      </c>
    </row>
    <row r="149" spans="1:16" ht="34.15" customHeight="1" x14ac:dyDescent="0.25">
      <c r="A149" s="12">
        <f t="shared" si="11"/>
        <v>5</v>
      </c>
      <c r="B149" s="37"/>
      <c r="C149" s="43"/>
      <c r="D149" s="42"/>
      <c r="E149" s="42"/>
      <c r="F149" s="37"/>
      <c r="G149" s="38"/>
      <c r="H149" s="39"/>
      <c r="I149" s="39"/>
      <c r="J149" s="39"/>
      <c r="K149" s="41"/>
      <c r="L149" s="40"/>
      <c r="M149" s="13">
        <f t="shared" ref="M149:M212" si="12">L149*H149</f>
        <v>0</v>
      </c>
      <c r="N149" s="14">
        <f>SUMIFS(TabSaisie[Prix de vente TTC (total)],TabSaisie[1],TabSaisie[[#This Row],[1]],TabSaisie[Moyen de paiement],"&lt;&gt;OFFERT")</f>
        <v>0</v>
      </c>
      <c r="O149" s="13">
        <f t="shared" ref="O149:O212" si="13">(L149/1.2)*H149</f>
        <v>0</v>
      </c>
      <c r="P149" s="13">
        <f t="shared" ref="P149:P212" si="14">((L149/1.2)*0.2)*H149</f>
        <v>0</v>
      </c>
    </row>
    <row r="150" spans="1:16" ht="34.15" customHeight="1" x14ac:dyDescent="0.25">
      <c r="A150" s="12">
        <f t="shared" si="11"/>
        <v>5</v>
      </c>
      <c r="B150" s="37"/>
      <c r="C150" s="43"/>
      <c r="D150" s="42"/>
      <c r="E150" s="42"/>
      <c r="F150" s="37"/>
      <c r="G150" s="38"/>
      <c r="H150" s="39"/>
      <c r="I150" s="39"/>
      <c r="J150" s="39"/>
      <c r="K150" s="41"/>
      <c r="L150" s="40"/>
      <c r="M150" s="13">
        <f t="shared" si="12"/>
        <v>0</v>
      </c>
      <c r="N150" s="14">
        <f>SUMIFS(TabSaisie[Prix de vente TTC (total)],TabSaisie[1],TabSaisie[[#This Row],[1]],TabSaisie[Moyen de paiement],"&lt;&gt;OFFERT")</f>
        <v>0</v>
      </c>
      <c r="O150" s="13">
        <f t="shared" si="13"/>
        <v>0</v>
      </c>
      <c r="P150" s="13">
        <f t="shared" si="14"/>
        <v>0</v>
      </c>
    </row>
    <row r="151" spans="1:16" ht="34.15" customHeight="1" x14ac:dyDescent="0.25">
      <c r="A151" s="12">
        <f t="shared" si="11"/>
        <v>5</v>
      </c>
      <c r="B151" s="37"/>
      <c r="C151" s="43"/>
      <c r="D151" s="42"/>
      <c r="E151" s="42"/>
      <c r="F151" s="37"/>
      <c r="G151" s="38"/>
      <c r="H151" s="39"/>
      <c r="I151" s="39"/>
      <c r="J151" s="39"/>
      <c r="K151" s="41"/>
      <c r="L151" s="40"/>
      <c r="M151" s="13">
        <f t="shared" si="12"/>
        <v>0</v>
      </c>
      <c r="N151" s="14">
        <f>SUMIFS(TabSaisie[Prix de vente TTC (total)],TabSaisie[1],TabSaisie[[#This Row],[1]],TabSaisie[Moyen de paiement],"&lt;&gt;OFFERT")</f>
        <v>0</v>
      </c>
      <c r="O151" s="13">
        <f t="shared" si="13"/>
        <v>0</v>
      </c>
      <c r="P151" s="13">
        <f t="shared" si="14"/>
        <v>0</v>
      </c>
    </row>
    <row r="152" spans="1:16" ht="34.15" customHeight="1" x14ac:dyDescent="0.25">
      <c r="A152" s="12">
        <f t="shared" si="11"/>
        <v>5</v>
      </c>
      <c r="B152" s="37"/>
      <c r="C152" s="43"/>
      <c r="D152" s="42"/>
      <c r="E152" s="42"/>
      <c r="F152" s="37"/>
      <c r="G152" s="38"/>
      <c r="H152" s="39"/>
      <c r="I152" s="39"/>
      <c r="J152" s="39"/>
      <c r="K152" s="41"/>
      <c r="L152" s="40"/>
      <c r="M152" s="13">
        <f t="shared" si="12"/>
        <v>0</v>
      </c>
      <c r="N152" s="14">
        <f>SUMIFS(TabSaisie[Prix de vente TTC (total)],TabSaisie[1],TabSaisie[[#This Row],[1]],TabSaisie[Moyen de paiement],"&lt;&gt;OFFERT")</f>
        <v>0</v>
      </c>
      <c r="O152" s="13">
        <f t="shared" si="13"/>
        <v>0</v>
      </c>
      <c r="P152" s="13">
        <f t="shared" si="14"/>
        <v>0</v>
      </c>
    </row>
    <row r="153" spans="1:16" ht="34.15" customHeight="1" x14ac:dyDescent="0.25">
      <c r="A153" s="12">
        <f t="shared" si="11"/>
        <v>5</v>
      </c>
      <c r="B153" s="37"/>
      <c r="C153" s="43"/>
      <c r="D153" s="42"/>
      <c r="E153" s="42"/>
      <c r="F153" s="37"/>
      <c r="G153" s="38"/>
      <c r="H153" s="39"/>
      <c r="I153" s="39"/>
      <c r="J153" s="39"/>
      <c r="K153" s="41"/>
      <c r="L153" s="40"/>
      <c r="M153" s="13">
        <f t="shared" si="12"/>
        <v>0</v>
      </c>
      <c r="N153" s="14">
        <f>SUMIFS(TabSaisie[Prix de vente TTC (total)],TabSaisie[1],TabSaisie[[#This Row],[1]],TabSaisie[Moyen de paiement],"&lt;&gt;OFFERT")</f>
        <v>0</v>
      </c>
      <c r="O153" s="13">
        <f t="shared" si="13"/>
        <v>0</v>
      </c>
      <c r="P153" s="13">
        <f t="shared" si="14"/>
        <v>0</v>
      </c>
    </row>
    <row r="154" spans="1:16" ht="34.15" customHeight="1" x14ac:dyDescent="0.25">
      <c r="A154" s="12">
        <f t="shared" si="11"/>
        <v>5</v>
      </c>
      <c r="B154" s="37"/>
      <c r="C154" s="43"/>
      <c r="D154" s="42"/>
      <c r="E154" s="42"/>
      <c r="F154" s="37"/>
      <c r="G154" s="38"/>
      <c r="H154" s="39"/>
      <c r="I154" s="39"/>
      <c r="J154" s="39"/>
      <c r="K154" s="41"/>
      <c r="L154" s="40"/>
      <c r="M154" s="13">
        <f t="shared" si="12"/>
        <v>0</v>
      </c>
      <c r="N154" s="14">
        <f>SUMIFS(TabSaisie[Prix de vente TTC (total)],TabSaisie[1],TabSaisie[[#This Row],[1]],TabSaisie[Moyen de paiement],"&lt;&gt;OFFERT")</f>
        <v>0</v>
      </c>
      <c r="O154" s="13">
        <f t="shared" si="13"/>
        <v>0</v>
      </c>
      <c r="P154" s="13">
        <f t="shared" si="14"/>
        <v>0</v>
      </c>
    </row>
    <row r="155" spans="1:16" ht="34.15" customHeight="1" x14ac:dyDescent="0.25">
      <c r="A155" s="12">
        <f t="shared" si="11"/>
        <v>5</v>
      </c>
      <c r="B155" s="37"/>
      <c r="C155" s="43"/>
      <c r="D155" s="42"/>
      <c r="E155" s="42"/>
      <c r="F155" s="37"/>
      <c r="G155" s="38"/>
      <c r="H155" s="39"/>
      <c r="I155" s="39"/>
      <c r="J155" s="39"/>
      <c r="K155" s="41"/>
      <c r="L155" s="40"/>
      <c r="M155" s="13">
        <f t="shared" si="12"/>
        <v>0</v>
      </c>
      <c r="N155" s="14">
        <f>SUMIFS(TabSaisie[Prix de vente TTC (total)],TabSaisie[1],TabSaisie[[#This Row],[1]],TabSaisie[Moyen de paiement],"&lt;&gt;OFFERT")</f>
        <v>0</v>
      </c>
      <c r="O155" s="13">
        <f t="shared" si="13"/>
        <v>0</v>
      </c>
      <c r="P155" s="13">
        <f t="shared" si="14"/>
        <v>0</v>
      </c>
    </row>
    <row r="156" spans="1:16" ht="34.15" customHeight="1" x14ac:dyDescent="0.25">
      <c r="A156" s="12">
        <f t="shared" si="11"/>
        <v>5</v>
      </c>
      <c r="B156" s="37"/>
      <c r="C156" s="43"/>
      <c r="D156" s="42"/>
      <c r="E156" s="42"/>
      <c r="F156" s="37"/>
      <c r="G156" s="38"/>
      <c r="H156" s="39"/>
      <c r="I156" s="39"/>
      <c r="J156" s="39"/>
      <c r="K156" s="41"/>
      <c r="L156" s="40"/>
      <c r="M156" s="13">
        <f t="shared" si="12"/>
        <v>0</v>
      </c>
      <c r="N156" s="14">
        <f>SUMIFS(TabSaisie[Prix de vente TTC (total)],TabSaisie[1],TabSaisie[[#This Row],[1]],TabSaisie[Moyen de paiement],"&lt;&gt;OFFERT")</f>
        <v>0</v>
      </c>
      <c r="O156" s="13">
        <f t="shared" si="13"/>
        <v>0</v>
      </c>
      <c r="P156" s="13">
        <f t="shared" si="14"/>
        <v>0</v>
      </c>
    </row>
    <row r="157" spans="1:16" ht="34.15" customHeight="1" x14ac:dyDescent="0.25">
      <c r="A157" s="12">
        <f t="shared" si="11"/>
        <v>5</v>
      </c>
      <c r="B157" s="37"/>
      <c r="C157" s="43"/>
      <c r="D157" s="42"/>
      <c r="E157" s="42"/>
      <c r="F157" s="37"/>
      <c r="G157" s="38"/>
      <c r="H157" s="39"/>
      <c r="I157" s="39"/>
      <c r="J157" s="39"/>
      <c r="K157" s="41"/>
      <c r="L157" s="40"/>
      <c r="M157" s="13">
        <f t="shared" si="12"/>
        <v>0</v>
      </c>
      <c r="N157" s="14">
        <f>SUMIFS(TabSaisie[Prix de vente TTC (total)],TabSaisie[1],TabSaisie[[#This Row],[1]],TabSaisie[Moyen de paiement],"&lt;&gt;OFFERT")</f>
        <v>0</v>
      </c>
      <c r="O157" s="13">
        <f t="shared" si="13"/>
        <v>0</v>
      </c>
      <c r="P157" s="13">
        <f t="shared" si="14"/>
        <v>0</v>
      </c>
    </row>
    <row r="158" spans="1:16" ht="34.15" customHeight="1" x14ac:dyDescent="0.25">
      <c r="A158" s="12">
        <f t="shared" si="11"/>
        <v>5</v>
      </c>
      <c r="B158" s="37"/>
      <c r="C158" s="43"/>
      <c r="D158" s="42"/>
      <c r="E158" s="42"/>
      <c r="F158" s="37"/>
      <c r="G158" s="38"/>
      <c r="H158" s="39"/>
      <c r="I158" s="39"/>
      <c r="J158" s="39"/>
      <c r="K158" s="41"/>
      <c r="L158" s="40"/>
      <c r="M158" s="13">
        <f t="shared" si="12"/>
        <v>0</v>
      </c>
      <c r="N158" s="14">
        <f>SUMIFS(TabSaisie[Prix de vente TTC (total)],TabSaisie[1],TabSaisie[[#This Row],[1]],TabSaisie[Moyen de paiement],"&lt;&gt;OFFERT")</f>
        <v>0</v>
      </c>
      <c r="O158" s="13">
        <f t="shared" si="13"/>
        <v>0</v>
      </c>
      <c r="P158" s="13">
        <f t="shared" si="14"/>
        <v>0</v>
      </c>
    </row>
    <row r="159" spans="1:16" ht="34.15" customHeight="1" x14ac:dyDescent="0.25">
      <c r="A159" s="12">
        <f t="shared" si="11"/>
        <v>5</v>
      </c>
      <c r="B159" s="37"/>
      <c r="C159" s="43"/>
      <c r="D159" s="42"/>
      <c r="E159" s="42"/>
      <c r="F159" s="37"/>
      <c r="G159" s="38"/>
      <c r="H159" s="39"/>
      <c r="I159" s="39"/>
      <c r="J159" s="39"/>
      <c r="K159" s="41"/>
      <c r="L159" s="40"/>
      <c r="M159" s="13">
        <f t="shared" si="12"/>
        <v>0</v>
      </c>
      <c r="N159" s="14">
        <f>SUMIFS(TabSaisie[Prix de vente TTC (total)],TabSaisie[1],TabSaisie[[#This Row],[1]],TabSaisie[Moyen de paiement],"&lt;&gt;OFFERT")</f>
        <v>0</v>
      </c>
      <c r="O159" s="13">
        <f t="shared" si="13"/>
        <v>0</v>
      </c>
      <c r="P159" s="13">
        <f t="shared" si="14"/>
        <v>0</v>
      </c>
    </row>
    <row r="160" spans="1:16" ht="34.15" customHeight="1" x14ac:dyDescent="0.25">
      <c r="A160" s="12">
        <f t="shared" si="11"/>
        <v>5</v>
      </c>
      <c r="B160" s="37"/>
      <c r="C160" s="43"/>
      <c r="D160" s="42"/>
      <c r="E160" s="42"/>
      <c r="F160" s="37"/>
      <c r="G160" s="38"/>
      <c r="H160" s="39"/>
      <c r="I160" s="39"/>
      <c r="J160" s="39"/>
      <c r="K160" s="41"/>
      <c r="L160" s="40"/>
      <c r="M160" s="13">
        <f t="shared" si="12"/>
        <v>0</v>
      </c>
      <c r="N160" s="14">
        <f>SUMIFS(TabSaisie[Prix de vente TTC (total)],TabSaisie[1],TabSaisie[[#This Row],[1]],TabSaisie[Moyen de paiement],"&lt;&gt;OFFERT")</f>
        <v>0</v>
      </c>
      <c r="O160" s="13">
        <f t="shared" si="13"/>
        <v>0</v>
      </c>
      <c r="P160" s="13">
        <f t="shared" si="14"/>
        <v>0</v>
      </c>
    </row>
    <row r="161" spans="1:16" ht="34.15" customHeight="1" x14ac:dyDescent="0.25">
      <c r="A161" s="12">
        <f t="shared" si="11"/>
        <v>5</v>
      </c>
      <c r="B161" s="37"/>
      <c r="C161" s="43"/>
      <c r="D161" s="42"/>
      <c r="E161" s="42"/>
      <c r="F161" s="37"/>
      <c r="G161" s="38"/>
      <c r="H161" s="39"/>
      <c r="I161" s="39"/>
      <c r="J161" s="39"/>
      <c r="K161" s="41"/>
      <c r="L161" s="40"/>
      <c r="M161" s="13">
        <f t="shared" si="12"/>
        <v>0</v>
      </c>
      <c r="N161" s="14">
        <f>SUMIFS(TabSaisie[Prix de vente TTC (total)],TabSaisie[1],TabSaisie[[#This Row],[1]],TabSaisie[Moyen de paiement],"&lt;&gt;OFFERT")</f>
        <v>0</v>
      </c>
      <c r="O161" s="13">
        <f t="shared" si="13"/>
        <v>0</v>
      </c>
      <c r="P161" s="13">
        <f t="shared" si="14"/>
        <v>0</v>
      </c>
    </row>
    <row r="162" spans="1:16" ht="34.15" customHeight="1" x14ac:dyDescent="0.25">
      <c r="A162" s="12">
        <f t="shared" si="11"/>
        <v>5</v>
      </c>
      <c r="B162" s="37"/>
      <c r="C162" s="43"/>
      <c r="D162" s="42"/>
      <c r="E162" s="42"/>
      <c r="F162" s="37"/>
      <c r="G162" s="38"/>
      <c r="H162" s="39"/>
      <c r="I162" s="39"/>
      <c r="J162" s="39"/>
      <c r="K162" s="41"/>
      <c r="L162" s="40"/>
      <c r="M162" s="13">
        <f t="shared" si="12"/>
        <v>0</v>
      </c>
      <c r="N162" s="14">
        <f>SUMIFS(TabSaisie[Prix de vente TTC (total)],TabSaisie[1],TabSaisie[[#This Row],[1]],TabSaisie[Moyen de paiement],"&lt;&gt;OFFERT")</f>
        <v>0</v>
      </c>
      <c r="O162" s="13">
        <f t="shared" si="13"/>
        <v>0</v>
      </c>
      <c r="P162" s="13">
        <f t="shared" si="14"/>
        <v>0</v>
      </c>
    </row>
    <row r="163" spans="1:16" ht="34.15" customHeight="1" x14ac:dyDescent="0.25">
      <c r="A163" s="12">
        <f t="shared" si="11"/>
        <v>5</v>
      </c>
      <c r="B163" s="37"/>
      <c r="C163" s="43"/>
      <c r="D163" s="42"/>
      <c r="E163" s="42"/>
      <c r="F163" s="37"/>
      <c r="G163" s="38"/>
      <c r="H163" s="39"/>
      <c r="I163" s="39"/>
      <c r="J163" s="39"/>
      <c r="K163" s="41"/>
      <c r="L163" s="40"/>
      <c r="M163" s="13">
        <f t="shared" si="12"/>
        <v>0</v>
      </c>
      <c r="N163" s="14">
        <f>SUMIFS(TabSaisie[Prix de vente TTC (total)],TabSaisie[1],TabSaisie[[#This Row],[1]],TabSaisie[Moyen de paiement],"&lt;&gt;OFFERT")</f>
        <v>0</v>
      </c>
      <c r="O163" s="13">
        <f t="shared" si="13"/>
        <v>0</v>
      </c>
      <c r="P163" s="13">
        <f t="shared" si="14"/>
        <v>0</v>
      </c>
    </row>
    <row r="164" spans="1:16" ht="34.15" customHeight="1" x14ac:dyDescent="0.25">
      <c r="A164" s="12">
        <f t="shared" si="11"/>
        <v>5</v>
      </c>
      <c r="B164" s="37"/>
      <c r="C164" s="43"/>
      <c r="D164" s="42"/>
      <c r="E164" s="42"/>
      <c r="F164" s="37"/>
      <c r="G164" s="38"/>
      <c r="H164" s="39"/>
      <c r="I164" s="39"/>
      <c r="J164" s="39"/>
      <c r="K164" s="41"/>
      <c r="L164" s="40"/>
      <c r="M164" s="13">
        <f t="shared" si="12"/>
        <v>0</v>
      </c>
      <c r="N164" s="14">
        <f>SUMIFS(TabSaisie[Prix de vente TTC (total)],TabSaisie[1],TabSaisie[[#This Row],[1]],TabSaisie[Moyen de paiement],"&lt;&gt;OFFERT")</f>
        <v>0</v>
      </c>
      <c r="O164" s="13">
        <f t="shared" si="13"/>
        <v>0</v>
      </c>
      <c r="P164" s="13">
        <f t="shared" si="14"/>
        <v>0</v>
      </c>
    </row>
    <row r="165" spans="1:16" ht="34.15" customHeight="1" x14ac:dyDescent="0.25">
      <c r="A165" s="12">
        <f t="shared" si="11"/>
        <v>5</v>
      </c>
      <c r="B165" s="37"/>
      <c r="C165" s="43"/>
      <c r="D165" s="42"/>
      <c r="E165" s="42"/>
      <c r="F165" s="37"/>
      <c r="G165" s="38"/>
      <c r="H165" s="39"/>
      <c r="I165" s="39"/>
      <c r="J165" s="39"/>
      <c r="K165" s="41"/>
      <c r="L165" s="40"/>
      <c r="M165" s="13">
        <f t="shared" si="12"/>
        <v>0</v>
      </c>
      <c r="N165" s="14">
        <f>SUMIFS(TabSaisie[Prix de vente TTC (total)],TabSaisie[1],TabSaisie[[#This Row],[1]],TabSaisie[Moyen de paiement],"&lt;&gt;OFFERT")</f>
        <v>0</v>
      </c>
      <c r="O165" s="13">
        <f t="shared" si="13"/>
        <v>0</v>
      </c>
      <c r="P165" s="13">
        <f t="shared" si="14"/>
        <v>0</v>
      </c>
    </row>
    <row r="166" spans="1:16" ht="34.15" customHeight="1" x14ac:dyDescent="0.25">
      <c r="A166" s="12">
        <f t="shared" si="11"/>
        <v>5</v>
      </c>
      <c r="B166" s="37"/>
      <c r="C166" s="43"/>
      <c r="D166" s="42"/>
      <c r="E166" s="42"/>
      <c r="F166" s="37"/>
      <c r="G166" s="38"/>
      <c r="H166" s="39"/>
      <c r="I166" s="39"/>
      <c r="J166" s="39"/>
      <c r="K166" s="41"/>
      <c r="L166" s="40"/>
      <c r="M166" s="13">
        <f t="shared" si="12"/>
        <v>0</v>
      </c>
      <c r="N166" s="14">
        <f>SUMIFS(TabSaisie[Prix de vente TTC (total)],TabSaisie[1],TabSaisie[[#This Row],[1]],TabSaisie[Moyen de paiement],"&lt;&gt;OFFERT")</f>
        <v>0</v>
      </c>
      <c r="O166" s="13">
        <f t="shared" si="13"/>
        <v>0</v>
      </c>
      <c r="P166" s="13">
        <f t="shared" si="14"/>
        <v>0</v>
      </c>
    </row>
    <row r="167" spans="1:16" ht="34.15" customHeight="1" x14ac:dyDescent="0.25">
      <c r="A167" s="12">
        <f t="shared" si="11"/>
        <v>5</v>
      </c>
      <c r="B167" s="37"/>
      <c r="C167" s="43"/>
      <c r="D167" s="42"/>
      <c r="E167" s="42"/>
      <c r="F167" s="37"/>
      <c r="G167" s="38"/>
      <c r="H167" s="39"/>
      <c r="I167" s="39"/>
      <c r="J167" s="39"/>
      <c r="K167" s="41"/>
      <c r="L167" s="40"/>
      <c r="M167" s="13">
        <f t="shared" si="12"/>
        <v>0</v>
      </c>
      <c r="N167" s="14">
        <f>SUMIFS(TabSaisie[Prix de vente TTC (total)],TabSaisie[1],TabSaisie[[#This Row],[1]],TabSaisie[Moyen de paiement],"&lt;&gt;OFFERT")</f>
        <v>0</v>
      </c>
      <c r="O167" s="13">
        <f t="shared" si="13"/>
        <v>0</v>
      </c>
      <c r="P167" s="13">
        <f t="shared" si="14"/>
        <v>0</v>
      </c>
    </row>
    <row r="168" spans="1:16" ht="34.15" customHeight="1" x14ac:dyDescent="0.25">
      <c r="A168" s="12">
        <f t="shared" si="11"/>
        <v>5</v>
      </c>
      <c r="B168" s="37"/>
      <c r="C168" s="43"/>
      <c r="D168" s="42"/>
      <c r="E168" s="42"/>
      <c r="F168" s="37"/>
      <c r="G168" s="38"/>
      <c r="H168" s="39"/>
      <c r="I168" s="39"/>
      <c r="J168" s="39"/>
      <c r="K168" s="41"/>
      <c r="L168" s="40"/>
      <c r="M168" s="13">
        <f t="shared" si="12"/>
        <v>0</v>
      </c>
      <c r="N168" s="14">
        <f>SUMIFS(TabSaisie[Prix de vente TTC (total)],TabSaisie[1],TabSaisie[[#This Row],[1]],TabSaisie[Moyen de paiement],"&lt;&gt;OFFERT")</f>
        <v>0</v>
      </c>
      <c r="O168" s="13">
        <f t="shared" si="13"/>
        <v>0</v>
      </c>
      <c r="P168" s="13">
        <f t="shared" si="14"/>
        <v>0</v>
      </c>
    </row>
    <row r="169" spans="1:16" ht="34.15" customHeight="1" x14ac:dyDescent="0.25">
      <c r="A169" s="12">
        <f t="shared" si="11"/>
        <v>5</v>
      </c>
      <c r="B169" s="37"/>
      <c r="C169" s="43"/>
      <c r="D169" s="42"/>
      <c r="E169" s="42"/>
      <c r="F169" s="37"/>
      <c r="G169" s="38"/>
      <c r="H169" s="39"/>
      <c r="I169" s="39"/>
      <c r="J169" s="39"/>
      <c r="K169" s="41"/>
      <c r="L169" s="40"/>
      <c r="M169" s="13">
        <f t="shared" si="12"/>
        <v>0</v>
      </c>
      <c r="N169" s="14">
        <f>SUMIFS(TabSaisie[Prix de vente TTC (total)],TabSaisie[1],TabSaisie[[#This Row],[1]],TabSaisie[Moyen de paiement],"&lt;&gt;OFFERT")</f>
        <v>0</v>
      </c>
      <c r="O169" s="13">
        <f t="shared" si="13"/>
        <v>0</v>
      </c>
      <c r="P169" s="13">
        <f t="shared" si="14"/>
        <v>0</v>
      </c>
    </row>
    <row r="170" spans="1:16" ht="34.15" customHeight="1" x14ac:dyDescent="0.25">
      <c r="A170" s="12">
        <f t="shared" si="11"/>
        <v>5</v>
      </c>
      <c r="B170" s="37"/>
      <c r="C170" s="43"/>
      <c r="D170" s="42"/>
      <c r="E170" s="42"/>
      <c r="F170" s="37"/>
      <c r="G170" s="38"/>
      <c r="H170" s="39"/>
      <c r="I170" s="39"/>
      <c r="J170" s="39"/>
      <c r="K170" s="41"/>
      <c r="L170" s="40"/>
      <c r="M170" s="13">
        <f t="shared" si="12"/>
        <v>0</v>
      </c>
      <c r="N170" s="14">
        <f>SUMIFS(TabSaisie[Prix de vente TTC (total)],TabSaisie[1],TabSaisie[[#This Row],[1]],TabSaisie[Moyen de paiement],"&lt;&gt;OFFERT")</f>
        <v>0</v>
      </c>
      <c r="O170" s="13">
        <f t="shared" si="13"/>
        <v>0</v>
      </c>
      <c r="P170" s="13">
        <f t="shared" si="14"/>
        <v>0</v>
      </c>
    </row>
    <row r="171" spans="1:16" ht="34.15" customHeight="1" x14ac:dyDescent="0.25">
      <c r="A171" s="12">
        <f t="shared" si="11"/>
        <v>5</v>
      </c>
      <c r="B171" s="37"/>
      <c r="C171" s="43"/>
      <c r="D171" s="42"/>
      <c r="E171" s="42"/>
      <c r="F171" s="37"/>
      <c r="G171" s="38"/>
      <c r="H171" s="39"/>
      <c r="I171" s="39"/>
      <c r="J171" s="39"/>
      <c r="K171" s="41"/>
      <c r="L171" s="40"/>
      <c r="M171" s="13">
        <f t="shared" si="12"/>
        <v>0</v>
      </c>
      <c r="N171" s="14">
        <f>SUMIFS(TabSaisie[Prix de vente TTC (total)],TabSaisie[1],TabSaisie[[#This Row],[1]],TabSaisie[Moyen de paiement],"&lt;&gt;OFFERT")</f>
        <v>0</v>
      </c>
      <c r="O171" s="13">
        <f t="shared" si="13"/>
        <v>0</v>
      </c>
      <c r="P171" s="13">
        <f t="shared" si="14"/>
        <v>0</v>
      </c>
    </row>
    <row r="172" spans="1:16" ht="34.15" customHeight="1" x14ac:dyDescent="0.25">
      <c r="A172" s="12">
        <f t="shared" si="11"/>
        <v>5</v>
      </c>
      <c r="B172" s="37"/>
      <c r="C172" s="43"/>
      <c r="D172" s="42"/>
      <c r="E172" s="42"/>
      <c r="F172" s="37"/>
      <c r="G172" s="38"/>
      <c r="H172" s="39"/>
      <c r="I172" s="39"/>
      <c r="J172" s="39"/>
      <c r="K172" s="41"/>
      <c r="L172" s="40"/>
      <c r="M172" s="13">
        <f t="shared" si="12"/>
        <v>0</v>
      </c>
      <c r="N172" s="14">
        <f>SUMIFS(TabSaisie[Prix de vente TTC (total)],TabSaisie[1],TabSaisie[[#This Row],[1]],TabSaisie[Moyen de paiement],"&lt;&gt;OFFERT")</f>
        <v>0</v>
      </c>
      <c r="O172" s="13">
        <f t="shared" si="13"/>
        <v>0</v>
      </c>
      <c r="P172" s="13">
        <f t="shared" si="14"/>
        <v>0</v>
      </c>
    </row>
    <row r="173" spans="1:16" ht="34.15" customHeight="1" x14ac:dyDescent="0.25">
      <c r="A173" s="12">
        <f t="shared" si="11"/>
        <v>5</v>
      </c>
      <c r="B173" s="37"/>
      <c r="C173" s="43"/>
      <c r="D173" s="42"/>
      <c r="E173" s="42"/>
      <c r="F173" s="37"/>
      <c r="G173" s="38"/>
      <c r="H173" s="39"/>
      <c r="I173" s="39"/>
      <c r="J173" s="39"/>
      <c r="K173" s="41"/>
      <c r="L173" s="40"/>
      <c r="M173" s="13">
        <f t="shared" si="12"/>
        <v>0</v>
      </c>
      <c r="N173" s="14">
        <f>SUMIFS(TabSaisie[Prix de vente TTC (total)],TabSaisie[1],TabSaisie[[#This Row],[1]],TabSaisie[Moyen de paiement],"&lt;&gt;OFFERT")</f>
        <v>0</v>
      </c>
      <c r="O173" s="13">
        <f t="shared" si="13"/>
        <v>0</v>
      </c>
      <c r="P173" s="13">
        <f t="shared" si="14"/>
        <v>0</v>
      </c>
    </row>
    <row r="174" spans="1:16" ht="34.15" customHeight="1" x14ac:dyDescent="0.25">
      <c r="A174" s="12">
        <f t="shared" si="11"/>
        <v>5</v>
      </c>
      <c r="B174" s="37"/>
      <c r="C174" s="43"/>
      <c r="D174" s="42"/>
      <c r="E174" s="42"/>
      <c r="F174" s="37"/>
      <c r="G174" s="38"/>
      <c r="H174" s="39"/>
      <c r="I174" s="39"/>
      <c r="J174" s="39"/>
      <c r="K174" s="41"/>
      <c r="L174" s="40"/>
      <c r="M174" s="13">
        <f t="shared" si="12"/>
        <v>0</v>
      </c>
      <c r="N174" s="14">
        <f>SUMIFS(TabSaisie[Prix de vente TTC (total)],TabSaisie[1],TabSaisie[[#This Row],[1]],TabSaisie[Moyen de paiement],"&lt;&gt;OFFERT")</f>
        <v>0</v>
      </c>
      <c r="O174" s="13">
        <f t="shared" si="13"/>
        <v>0</v>
      </c>
      <c r="P174" s="13">
        <f t="shared" si="14"/>
        <v>0</v>
      </c>
    </row>
    <row r="175" spans="1:16" ht="34.15" customHeight="1" x14ac:dyDescent="0.25">
      <c r="A175" s="12">
        <f t="shared" si="11"/>
        <v>5</v>
      </c>
      <c r="B175" s="37"/>
      <c r="C175" s="43"/>
      <c r="D175" s="42"/>
      <c r="E175" s="42"/>
      <c r="F175" s="37"/>
      <c r="G175" s="38"/>
      <c r="H175" s="39"/>
      <c r="I175" s="39"/>
      <c r="J175" s="39"/>
      <c r="K175" s="41"/>
      <c r="L175" s="40"/>
      <c r="M175" s="13">
        <f t="shared" si="12"/>
        <v>0</v>
      </c>
      <c r="N175" s="14">
        <f>SUMIFS(TabSaisie[Prix de vente TTC (total)],TabSaisie[1],TabSaisie[[#This Row],[1]],TabSaisie[Moyen de paiement],"&lt;&gt;OFFERT")</f>
        <v>0</v>
      </c>
      <c r="O175" s="13">
        <f t="shared" si="13"/>
        <v>0</v>
      </c>
      <c r="P175" s="13">
        <f t="shared" si="14"/>
        <v>0</v>
      </c>
    </row>
    <row r="176" spans="1:16" ht="34.15" customHeight="1" x14ac:dyDescent="0.25">
      <c r="A176" s="12">
        <f t="shared" si="11"/>
        <v>5</v>
      </c>
      <c r="B176" s="37"/>
      <c r="C176" s="43"/>
      <c r="D176" s="42"/>
      <c r="E176" s="42"/>
      <c r="F176" s="37"/>
      <c r="G176" s="38"/>
      <c r="H176" s="39"/>
      <c r="I176" s="39"/>
      <c r="J176" s="39"/>
      <c r="K176" s="41"/>
      <c r="L176" s="40"/>
      <c r="M176" s="13">
        <f t="shared" si="12"/>
        <v>0</v>
      </c>
      <c r="N176" s="14">
        <f>SUMIFS(TabSaisie[Prix de vente TTC (total)],TabSaisie[1],TabSaisie[[#This Row],[1]],TabSaisie[Moyen de paiement],"&lt;&gt;OFFERT")</f>
        <v>0</v>
      </c>
      <c r="O176" s="13">
        <f t="shared" si="13"/>
        <v>0</v>
      </c>
      <c r="P176" s="13">
        <f t="shared" si="14"/>
        <v>0</v>
      </c>
    </row>
    <row r="177" spans="1:16" ht="34.15" customHeight="1" x14ac:dyDescent="0.25">
      <c r="A177" s="12">
        <f t="shared" si="11"/>
        <v>5</v>
      </c>
      <c r="B177" s="37"/>
      <c r="C177" s="43"/>
      <c r="D177" s="42"/>
      <c r="E177" s="42"/>
      <c r="F177" s="37"/>
      <c r="G177" s="38"/>
      <c r="H177" s="39"/>
      <c r="I177" s="39"/>
      <c r="J177" s="39"/>
      <c r="K177" s="41"/>
      <c r="L177" s="40"/>
      <c r="M177" s="13">
        <f t="shared" si="12"/>
        <v>0</v>
      </c>
      <c r="N177" s="14">
        <f>SUMIFS(TabSaisie[Prix de vente TTC (total)],TabSaisie[1],TabSaisie[[#This Row],[1]],TabSaisie[Moyen de paiement],"&lt;&gt;OFFERT")</f>
        <v>0</v>
      </c>
      <c r="O177" s="13">
        <f t="shared" si="13"/>
        <v>0</v>
      </c>
      <c r="P177" s="13">
        <f t="shared" si="14"/>
        <v>0</v>
      </c>
    </row>
    <row r="178" spans="1:16" ht="34.15" customHeight="1" x14ac:dyDescent="0.25">
      <c r="A178" s="12">
        <f t="shared" si="11"/>
        <v>5</v>
      </c>
      <c r="B178" s="37"/>
      <c r="C178" s="43"/>
      <c r="D178" s="42"/>
      <c r="E178" s="42"/>
      <c r="F178" s="37"/>
      <c r="G178" s="38"/>
      <c r="H178" s="39"/>
      <c r="I178" s="39"/>
      <c r="J178" s="39"/>
      <c r="K178" s="41"/>
      <c r="L178" s="40"/>
      <c r="M178" s="13">
        <f t="shared" si="12"/>
        <v>0</v>
      </c>
      <c r="N178" s="14">
        <f>SUMIFS(TabSaisie[Prix de vente TTC (total)],TabSaisie[1],TabSaisie[[#This Row],[1]],TabSaisie[Moyen de paiement],"&lt;&gt;OFFERT")</f>
        <v>0</v>
      </c>
      <c r="O178" s="13">
        <f t="shared" si="13"/>
        <v>0</v>
      </c>
      <c r="P178" s="13">
        <f t="shared" si="14"/>
        <v>0</v>
      </c>
    </row>
    <row r="179" spans="1:16" ht="34.15" customHeight="1" x14ac:dyDescent="0.25">
      <c r="A179" s="12">
        <f t="shared" si="11"/>
        <v>5</v>
      </c>
      <c r="B179" s="37"/>
      <c r="C179" s="43"/>
      <c r="D179" s="42"/>
      <c r="E179" s="42"/>
      <c r="F179" s="37"/>
      <c r="G179" s="38"/>
      <c r="H179" s="39"/>
      <c r="I179" s="39"/>
      <c r="J179" s="39"/>
      <c r="K179" s="41"/>
      <c r="L179" s="40"/>
      <c r="M179" s="13">
        <f t="shared" si="12"/>
        <v>0</v>
      </c>
      <c r="N179" s="14">
        <f>SUMIFS(TabSaisie[Prix de vente TTC (total)],TabSaisie[1],TabSaisie[[#This Row],[1]],TabSaisie[Moyen de paiement],"&lt;&gt;OFFERT")</f>
        <v>0</v>
      </c>
      <c r="O179" s="13">
        <f t="shared" si="13"/>
        <v>0</v>
      </c>
      <c r="P179" s="13">
        <f t="shared" si="14"/>
        <v>0</v>
      </c>
    </row>
    <row r="180" spans="1:16" ht="34.15" customHeight="1" x14ac:dyDescent="0.25">
      <c r="A180" s="12">
        <f t="shared" si="11"/>
        <v>5</v>
      </c>
      <c r="B180" s="37"/>
      <c r="C180" s="43"/>
      <c r="D180" s="42"/>
      <c r="E180" s="42"/>
      <c r="F180" s="37"/>
      <c r="G180" s="38"/>
      <c r="H180" s="39"/>
      <c r="I180" s="39"/>
      <c r="J180" s="39"/>
      <c r="K180" s="41"/>
      <c r="L180" s="40"/>
      <c r="M180" s="13">
        <f t="shared" si="12"/>
        <v>0</v>
      </c>
      <c r="N180" s="14">
        <f>SUMIFS(TabSaisie[Prix de vente TTC (total)],TabSaisie[1],TabSaisie[[#This Row],[1]],TabSaisie[Moyen de paiement],"&lt;&gt;OFFERT")</f>
        <v>0</v>
      </c>
      <c r="O180" s="13">
        <f t="shared" si="13"/>
        <v>0</v>
      </c>
      <c r="P180" s="13">
        <f t="shared" si="14"/>
        <v>0</v>
      </c>
    </row>
    <row r="181" spans="1:16" ht="34.15" customHeight="1" x14ac:dyDescent="0.25">
      <c r="A181" s="12">
        <f t="shared" si="11"/>
        <v>5</v>
      </c>
      <c r="B181" s="37"/>
      <c r="C181" s="43"/>
      <c r="D181" s="42"/>
      <c r="E181" s="42"/>
      <c r="F181" s="37"/>
      <c r="G181" s="38"/>
      <c r="H181" s="39"/>
      <c r="I181" s="39"/>
      <c r="J181" s="39"/>
      <c r="K181" s="41"/>
      <c r="L181" s="40"/>
      <c r="M181" s="13">
        <f t="shared" si="12"/>
        <v>0</v>
      </c>
      <c r="N181" s="14">
        <f>SUMIFS(TabSaisie[Prix de vente TTC (total)],TabSaisie[1],TabSaisie[[#This Row],[1]],TabSaisie[Moyen de paiement],"&lt;&gt;OFFERT")</f>
        <v>0</v>
      </c>
      <c r="O181" s="13">
        <f t="shared" si="13"/>
        <v>0</v>
      </c>
      <c r="P181" s="13">
        <f t="shared" si="14"/>
        <v>0</v>
      </c>
    </row>
    <row r="182" spans="1:16" ht="34.15" customHeight="1" x14ac:dyDescent="0.25">
      <c r="A182" s="12">
        <f t="shared" si="11"/>
        <v>5</v>
      </c>
      <c r="B182" s="37"/>
      <c r="C182" s="43"/>
      <c r="D182" s="42"/>
      <c r="E182" s="42"/>
      <c r="F182" s="37"/>
      <c r="G182" s="38"/>
      <c r="H182" s="39"/>
      <c r="I182" s="39"/>
      <c r="J182" s="39"/>
      <c r="K182" s="41"/>
      <c r="L182" s="40"/>
      <c r="M182" s="13">
        <f t="shared" si="12"/>
        <v>0</v>
      </c>
      <c r="N182" s="14">
        <f>SUMIFS(TabSaisie[Prix de vente TTC (total)],TabSaisie[1],TabSaisie[[#This Row],[1]],TabSaisie[Moyen de paiement],"&lt;&gt;OFFERT")</f>
        <v>0</v>
      </c>
      <c r="O182" s="13">
        <f t="shared" si="13"/>
        <v>0</v>
      </c>
      <c r="P182" s="13">
        <f t="shared" si="14"/>
        <v>0</v>
      </c>
    </row>
    <row r="183" spans="1:16" ht="34.15" customHeight="1" x14ac:dyDescent="0.25">
      <c r="A183" s="12">
        <f t="shared" si="11"/>
        <v>5</v>
      </c>
      <c r="B183" s="37"/>
      <c r="C183" s="43"/>
      <c r="D183" s="42"/>
      <c r="E183" s="42"/>
      <c r="F183" s="37"/>
      <c r="G183" s="38"/>
      <c r="H183" s="39"/>
      <c r="I183" s="39"/>
      <c r="J183" s="39"/>
      <c r="K183" s="41"/>
      <c r="L183" s="40"/>
      <c r="M183" s="13">
        <f t="shared" si="12"/>
        <v>0</v>
      </c>
      <c r="N183" s="14">
        <f>SUMIFS(TabSaisie[Prix de vente TTC (total)],TabSaisie[1],TabSaisie[[#This Row],[1]],TabSaisie[Moyen de paiement],"&lt;&gt;OFFERT")</f>
        <v>0</v>
      </c>
      <c r="O183" s="13">
        <f t="shared" si="13"/>
        <v>0</v>
      </c>
      <c r="P183" s="13">
        <f t="shared" si="14"/>
        <v>0</v>
      </c>
    </row>
    <row r="184" spans="1:16" ht="34.15" customHeight="1" x14ac:dyDescent="0.25">
      <c r="A184" s="12">
        <f t="shared" si="11"/>
        <v>5</v>
      </c>
      <c r="B184" s="37"/>
      <c r="C184" s="43"/>
      <c r="D184" s="42"/>
      <c r="E184" s="42"/>
      <c r="F184" s="37"/>
      <c r="G184" s="38"/>
      <c r="H184" s="39"/>
      <c r="I184" s="39"/>
      <c r="J184" s="39"/>
      <c r="K184" s="41"/>
      <c r="L184" s="40"/>
      <c r="M184" s="13">
        <f t="shared" si="12"/>
        <v>0</v>
      </c>
      <c r="N184" s="14">
        <f>SUMIFS(TabSaisie[Prix de vente TTC (total)],TabSaisie[1],TabSaisie[[#This Row],[1]],TabSaisie[Moyen de paiement],"&lt;&gt;OFFERT")</f>
        <v>0</v>
      </c>
      <c r="O184" s="13">
        <f t="shared" si="13"/>
        <v>0</v>
      </c>
      <c r="P184" s="13">
        <f t="shared" si="14"/>
        <v>0</v>
      </c>
    </row>
    <row r="185" spans="1:16" ht="34.15" customHeight="1" x14ac:dyDescent="0.25">
      <c r="A185" s="12">
        <f t="shared" si="11"/>
        <v>5</v>
      </c>
      <c r="B185" s="37"/>
      <c r="C185" s="43"/>
      <c r="D185" s="42"/>
      <c r="E185" s="42"/>
      <c r="F185" s="37"/>
      <c r="G185" s="38"/>
      <c r="H185" s="39"/>
      <c r="I185" s="39"/>
      <c r="J185" s="39"/>
      <c r="K185" s="41"/>
      <c r="L185" s="40"/>
      <c r="M185" s="13">
        <f t="shared" si="12"/>
        <v>0</v>
      </c>
      <c r="N185" s="14">
        <f>SUMIFS(TabSaisie[Prix de vente TTC (total)],TabSaisie[1],TabSaisie[[#This Row],[1]],TabSaisie[Moyen de paiement],"&lt;&gt;OFFERT")</f>
        <v>0</v>
      </c>
      <c r="O185" s="13">
        <f t="shared" si="13"/>
        <v>0</v>
      </c>
      <c r="P185" s="13">
        <f t="shared" si="14"/>
        <v>0</v>
      </c>
    </row>
    <row r="186" spans="1:16" ht="34.15" customHeight="1" x14ac:dyDescent="0.25">
      <c r="A186" s="12">
        <f t="shared" si="11"/>
        <v>5</v>
      </c>
      <c r="B186" s="37"/>
      <c r="C186" s="43"/>
      <c r="D186" s="42"/>
      <c r="E186" s="42"/>
      <c r="F186" s="37"/>
      <c r="G186" s="38"/>
      <c r="H186" s="39"/>
      <c r="I186" s="39"/>
      <c r="J186" s="39"/>
      <c r="K186" s="41"/>
      <c r="L186" s="40"/>
      <c r="M186" s="13">
        <f t="shared" si="12"/>
        <v>0</v>
      </c>
      <c r="N186" s="14">
        <f>SUMIFS(TabSaisie[Prix de vente TTC (total)],TabSaisie[1],TabSaisie[[#This Row],[1]],TabSaisie[Moyen de paiement],"&lt;&gt;OFFERT")</f>
        <v>0</v>
      </c>
      <c r="O186" s="13">
        <f t="shared" si="13"/>
        <v>0</v>
      </c>
      <c r="P186" s="13">
        <f t="shared" si="14"/>
        <v>0</v>
      </c>
    </row>
    <row r="187" spans="1:16" ht="34.15" customHeight="1" x14ac:dyDescent="0.25">
      <c r="A187" s="12">
        <f t="shared" si="11"/>
        <v>5</v>
      </c>
      <c r="B187" s="37"/>
      <c r="C187" s="43"/>
      <c r="D187" s="42"/>
      <c r="E187" s="42"/>
      <c r="F187" s="37"/>
      <c r="G187" s="38"/>
      <c r="H187" s="39"/>
      <c r="I187" s="39"/>
      <c r="J187" s="39"/>
      <c r="K187" s="41"/>
      <c r="L187" s="40"/>
      <c r="M187" s="13">
        <f t="shared" si="12"/>
        <v>0</v>
      </c>
      <c r="N187" s="14">
        <f>SUMIFS(TabSaisie[Prix de vente TTC (total)],TabSaisie[1],TabSaisie[[#This Row],[1]],TabSaisie[Moyen de paiement],"&lt;&gt;OFFERT")</f>
        <v>0</v>
      </c>
      <c r="O187" s="13">
        <f t="shared" si="13"/>
        <v>0</v>
      </c>
      <c r="P187" s="13">
        <f t="shared" si="14"/>
        <v>0</v>
      </c>
    </row>
    <row r="188" spans="1:16" ht="34.15" customHeight="1" x14ac:dyDescent="0.25">
      <c r="A188" s="12">
        <f t="shared" si="11"/>
        <v>5</v>
      </c>
      <c r="B188" s="37"/>
      <c r="C188" s="43"/>
      <c r="D188" s="42"/>
      <c r="E188" s="42"/>
      <c r="F188" s="37"/>
      <c r="G188" s="38"/>
      <c r="H188" s="39"/>
      <c r="I188" s="39"/>
      <c r="J188" s="39"/>
      <c r="K188" s="41"/>
      <c r="L188" s="40"/>
      <c r="M188" s="13">
        <f t="shared" si="12"/>
        <v>0</v>
      </c>
      <c r="N188" s="14">
        <f>SUMIFS(TabSaisie[Prix de vente TTC (total)],TabSaisie[1],TabSaisie[[#This Row],[1]],TabSaisie[Moyen de paiement],"&lt;&gt;OFFERT")</f>
        <v>0</v>
      </c>
      <c r="O188" s="13">
        <f t="shared" si="13"/>
        <v>0</v>
      </c>
      <c r="P188" s="13">
        <f t="shared" si="14"/>
        <v>0</v>
      </c>
    </row>
    <row r="189" spans="1:16" ht="34.15" customHeight="1" x14ac:dyDescent="0.25">
      <c r="A189" s="12">
        <f t="shared" si="11"/>
        <v>5</v>
      </c>
      <c r="B189" s="37"/>
      <c r="C189" s="43"/>
      <c r="D189" s="42"/>
      <c r="E189" s="42"/>
      <c r="F189" s="37"/>
      <c r="G189" s="38"/>
      <c r="H189" s="39"/>
      <c r="I189" s="39"/>
      <c r="J189" s="39"/>
      <c r="K189" s="41"/>
      <c r="L189" s="40"/>
      <c r="M189" s="13">
        <f t="shared" si="12"/>
        <v>0</v>
      </c>
      <c r="N189" s="14">
        <f>SUMIFS(TabSaisie[Prix de vente TTC (total)],TabSaisie[1],TabSaisie[[#This Row],[1]],TabSaisie[Moyen de paiement],"&lt;&gt;OFFERT")</f>
        <v>0</v>
      </c>
      <c r="O189" s="13">
        <f t="shared" si="13"/>
        <v>0</v>
      </c>
      <c r="P189" s="13">
        <f t="shared" si="14"/>
        <v>0</v>
      </c>
    </row>
    <row r="190" spans="1:16" ht="34.15" customHeight="1" x14ac:dyDescent="0.25">
      <c r="A190" s="12">
        <f t="shared" si="11"/>
        <v>5</v>
      </c>
      <c r="B190" s="37"/>
      <c r="C190" s="43"/>
      <c r="D190" s="42"/>
      <c r="E190" s="42"/>
      <c r="F190" s="37"/>
      <c r="G190" s="38"/>
      <c r="H190" s="39"/>
      <c r="I190" s="39"/>
      <c r="J190" s="39"/>
      <c r="K190" s="41"/>
      <c r="L190" s="40"/>
      <c r="M190" s="13">
        <f t="shared" si="12"/>
        <v>0</v>
      </c>
      <c r="N190" s="14">
        <f>SUMIFS(TabSaisie[Prix de vente TTC (total)],TabSaisie[1],TabSaisie[[#This Row],[1]],TabSaisie[Moyen de paiement],"&lt;&gt;OFFERT")</f>
        <v>0</v>
      </c>
      <c r="O190" s="13">
        <f t="shared" si="13"/>
        <v>0</v>
      </c>
      <c r="P190" s="13">
        <f t="shared" si="14"/>
        <v>0</v>
      </c>
    </row>
    <row r="191" spans="1:16" ht="34.15" customHeight="1" x14ac:dyDescent="0.25">
      <c r="A191" s="12">
        <f t="shared" si="11"/>
        <v>5</v>
      </c>
      <c r="B191" s="37"/>
      <c r="C191" s="43"/>
      <c r="D191" s="42"/>
      <c r="E191" s="42"/>
      <c r="F191" s="37"/>
      <c r="G191" s="38"/>
      <c r="H191" s="39"/>
      <c r="I191" s="39"/>
      <c r="J191" s="39"/>
      <c r="K191" s="41"/>
      <c r="L191" s="40"/>
      <c r="M191" s="13">
        <f t="shared" si="12"/>
        <v>0</v>
      </c>
      <c r="N191" s="14">
        <f>SUMIFS(TabSaisie[Prix de vente TTC (total)],TabSaisie[1],TabSaisie[[#This Row],[1]],TabSaisie[Moyen de paiement],"&lt;&gt;OFFERT")</f>
        <v>0</v>
      </c>
      <c r="O191" s="13">
        <f t="shared" si="13"/>
        <v>0</v>
      </c>
      <c r="P191" s="13">
        <f t="shared" si="14"/>
        <v>0</v>
      </c>
    </row>
    <row r="192" spans="1:16" ht="34.15" customHeight="1" x14ac:dyDescent="0.25">
      <c r="A192" s="12">
        <f t="shared" si="11"/>
        <v>5</v>
      </c>
      <c r="B192" s="37"/>
      <c r="C192" s="43"/>
      <c r="D192" s="42"/>
      <c r="E192" s="42"/>
      <c r="F192" s="37"/>
      <c r="G192" s="38"/>
      <c r="H192" s="39"/>
      <c r="I192" s="39"/>
      <c r="J192" s="39"/>
      <c r="K192" s="41"/>
      <c r="L192" s="40"/>
      <c r="M192" s="13">
        <f t="shared" si="12"/>
        <v>0</v>
      </c>
      <c r="N192" s="14">
        <f>SUMIFS(TabSaisie[Prix de vente TTC (total)],TabSaisie[1],TabSaisie[[#This Row],[1]],TabSaisie[Moyen de paiement],"&lt;&gt;OFFERT")</f>
        <v>0</v>
      </c>
      <c r="O192" s="13">
        <f t="shared" si="13"/>
        <v>0</v>
      </c>
      <c r="P192" s="13">
        <f t="shared" si="14"/>
        <v>0</v>
      </c>
    </row>
    <row r="193" spans="1:16" ht="34.15" customHeight="1" x14ac:dyDescent="0.25">
      <c r="A193" s="12">
        <f t="shared" si="11"/>
        <v>5</v>
      </c>
      <c r="B193" s="37"/>
      <c r="C193" s="43"/>
      <c r="D193" s="42"/>
      <c r="E193" s="42"/>
      <c r="F193" s="37"/>
      <c r="G193" s="38"/>
      <c r="H193" s="39"/>
      <c r="I193" s="39"/>
      <c r="J193" s="39"/>
      <c r="K193" s="41"/>
      <c r="L193" s="40"/>
      <c r="M193" s="13">
        <f t="shared" si="12"/>
        <v>0</v>
      </c>
      <c r="N193" s="14">
        <f>SUMIFS(TabSaisie[Prix de vente TTC (total)],TabSaisie[1],TabSaisie[[#This Row],[1]],TabSaisie[Moyen de paiement],"&lt;&gt;OFFERT")</f>
        <v>0</v>
      </c>
      <c r="O193" s="13">
        <f t="shared" si="13"/>
        <v>0</v>
      </c>
      <c r="P193" s="13">
        <f t="shared" si="14"/>
        <v>0</v>
      </c>
    </row>
    <row r="194" spans="1:16" ht="34.15" customHeight="1" x14ac:dyDescent="0.25">
      <c r="A194" s="12">
        <f t="shared" si="11"/>
        <v>5</v>
      </c>
      <c r="B194" s="37"/>
      <c r="C194" s="43"/>
      <c r="D194" s="42"/>
      <c r="E194" s="42"/>
      <c r="F194" s="37"/>
      <c r="G194" s="38"/>
      <c r="H194" s="39"/>
      <c r="I194" s="39"/>
      <c r="J194" s="39"/>
      <c r="K194" s="41"/>
      <c r="L194" s="40"/>
      <c r="M194" s="13">
        <f t="shared" si="12"/>
        <v>0</v>
      </c>
      <c r="N194" s="14">
        <f>SUMIFS(TabSaisie[Prix de vente TTC (total)],TabSaisie[1],TabSaisie[[#This Row],[1]],TabSaisie[Moyen de paiement],"&lt;&gt;OFFERT")</f>
        <v>0</v>
      </c>
      <c r="O194" s="13">
        <f t="shared" si="13"/>
        <v>0</v>
      </c>
      <c r="P194" s="13">
        <f t="shared" si="14"/>
        <v>0</v>
      </c>
    </row>
    <row r="195" spans="1:16" ht="34.15" customHeight="1" x14ac:dyDescent="0.25">
      <c r="A195" s="12">
        <f t="shared" si="11"/>
        <v>5</v>
      </c>
      <c r="B195" s="37"/>
      <c r="C195" s="43"/>
      <c r="D195" s="42"/>
      <c r="E195" s="42"/>
      <c r="F195" s="37"/>
      <c r="G195" s="38"/>
      <c r="H195" s="39"/>
      <c r="I195" s="39"/>
      <c r="J195" s="39"/>
      <c r="K195" s="41"/>
      <c r="L195" s="40"/>
      <c r="M195" s="13">
        <f t="shared" si="12"/>
        <v>0</v>
      </c>
      <c r="N195" s="14">
        <f>SUMIFS(TabSaisie[Prix de vente TTC (total)],TabSaisie[1],TabSaisie[[#This Row],[1]],TabSaisie[Moyen de paiement],"&lt;&gt;OFFERT")</f>
        <v>0</v>
      </c>
      <c r="O195" s="13">
        <f t="shared" si="13"/>
        <v>0</v>
      </c>
      <c r="P195" s="13">
        <f t="shared" si="14"/>
        <v>0</v>
      </c>
    </row>
    <row r="196" spans="1:16" ht="34.15" customHeight="1" x14ac:dyDescent="0.25">
      <c r="A196" s="12">
        <f t="shared" si="11"/>
        <v>5</v>
      </c>
      <c r="B196" s="37"/>
      <c r="C196" s="43"/>
      <c r="D196" s="42"/>
      <c r="E196" s="42"/>
      <c r="F196" s="37"/>
      <c r="G196" s="38"/>
      <c r="H196" s="39"/>
      <c r="I196" s="39"/>
      <c r="J196" s="39"/>
      <c r="K196" s="41"/>
      <c r="L196" s="40"/>
      <c r="M196" s="13">
        <f t="shared" si="12"/>
        <v>0</v>
      </c>
      <c r="N196" s="14">
        <f>SUMIFS(TabSaisie[Prix de vente TTC (total)],TabSaisie[1],TabSaisie[[#This Row],[1]],TabSaisie[Moyen de paiement],"&lt;&gt;OFFERT")</f>
        <v>0</v>
      </c>
      <c r="O196" s="13">
        <f t="shared" si="13"/>
        <v>0</v>
      </c>
      <c r="P196" s="13">
        <f t="shared" si="14"/>
        <v>0</v>
      </c>
    </row>
    <row r="197" spans="1:16" ht="34.15" customHeight="1" x14ac:dyDescent="0.25">
      <c r="A197" s="12">
        <f t="shared" si="11"/>
        <v>5</v>
      </c>
      <c r="B197" s="37"/>
      <c r="C197" s="43"/>
      <c r="D197" s="42"/>
      <c r="E197" s="42"/>
      <c r="F197" s="37"/>
      <c r="G197" s="38"/>
      <c r="H197" s="39"/>
      <c r="I197" s="39"/>
      <c r="J197" s="39"/>
      <c r="K197" s="41"/>
      <c r="L197" s="40"/>
      <c r="M197" s="13">
        <f t="shared" si="12"/>
        <v>0</v>
      </c>
      <c r="N197" s="14">
        <f>SUMIFS(TabSaisie[Prix de vente TTC (total)],TabSaisie[1],TabSaisie[[#This Row],[1]],TabSaisie[Moyen de paiement],"&lt;&gt;OFFERT")</f>
        <v>0</v>
      </c>
      <c r="O197" s="13">
        <f t="shared" si="13"/>
        <v>0</v>
      </c>
      <c r="P197" s="13">
        <f t="shared" si="14"/>
        <v>0</v>
      </c>
    </row>
    <row r="198" spans="1:16" ht="34.15" customHeight="1" x14ac:dyDescent="0.25">
      <c r="A198" s="12">
        <f t="shared" si="11"/>
        <v>5</v>
      </c>
      <c r="B198" s="37"/>
      <c r="C198" s="43"/>
      <c r="D198" s="42"/>
      <c r="E198" s="42"/>
      <c r="F198" s="37"/>
      <c r="G198" s="38"/>
      <c r="H198" s="39"/>
      <c r="I198" s="39"/>
      <c r="J198" s="39"/>
      <c r="K198" s="41"/>
      <c r="L198" s="40"/>
      <c r="M198" s="13">
        <f t="shared" si="12"/>
        <v>0</v>
      </c>
      <c r="N198" s="14">
        <f>SUMIFS(TabSaisie[Prix de vente TTC (total)],TabSaisie[1],TabSaisie[[#This Row],[1]],TabSaisie[Moyen de paiement],"&lt;&gt;OFFERT")</f>
        <v>0</v>
      </c>
      <c r="O198" s="13">
        <f t="shared" si="13"/>
        <v>0</v>
      </c>
      <c r="P198" s="13">
        <f t="shared" si="14"/>
        <v>0</v>
      </c>
    </row>
    <row r="199" spans="1:16" ht="34.15" customHeight="1" x14ac:dyDescent="0.25">
      <c r="A199" s="12">
        <f t="shared" si="11"/>
        <v>5</v>
      </c>
      <c r="B199" s="37"/>
      <c r="C199" s="43"/>
      <c r="D199" s="42"/>
      <c r="E199" s="42"/>
      <c r="F199" s="37"/>
      <c r="G199" s="38"/>
      <c r="H199" s="39"/>
      <c r="I199" s="39"/>
      <c r="J199" s="39"/>
      <c r="K199" s="41"/>
      <c r="L199" s="40"/>
      <c r="M199" s="13">
        <f t="shared" si="12"/>
        <v>0</v>
      </c>
      <c r="N199" s="14">
        <f>SUMIFS(TabSaisie[Prix de vente TTC (total)],TabSaisie[1],TabSaisie[[#This Row],[1]],TabSaisie[Moyen de paiement],"&lt;&gt;OFFERT")</f>
        <v>0</v>
      </c>
      <c r="O199" s="13">
        <f t="shared" si="13"/>
        <v>0</v>
      </c>
      <c r="P199" s="13">
        <f t="shared" si="14"/>
        <v>0</v>
      </c>
    </row>
    <row r="200" spans="1:16" ht="34.15" customHeight="1" x14ac:dyDescent="0.25">
      <c r="A200" s="12">
        <f t="shared" si="11"/>
        <v>5</v>
      </c>
      <c r="B200" s="37"/>
      <c r="C200" s="43"/>
      <c r="D200" s="42"/>
      <c r="E200" s="42"/>
      <c r="F200" s="37"/>
      <c r="G200" s="38"/>
      <c r="H200" s="39"/>
      <c r="I200" s="39"/>
      <c r="J200" s="39"/>
      <c r="K200" s="41"/>
      <c r="L200" s="40"/>
      <c r="M200" s="13">
        <f t="shared" si="12"/>
        <v>0</v>
      </c>
      <c r="N200" s="14">
        <f>SUMIFS(TabSaisie[Prix de vente TTC (total)],TabSaisie[1],TabSaisie[[#This Row],[1]],TabSaisie[Moyen de paiement],"&lt;&gt;OFFERT")</f>
        <v>0</v>
      </c>
      <c r="O200" s="13">
        <f t="shared" si="13"/>
        <v>0</v>
      </c>
      <c r="P200" s="13">
        <f t="shared" si="14"/>
        <v>0</v>
      </c>
    </row>
    <row r="201" spans="1:16" ht="34.15" customHeight="1" x14ac:dyDescent="0.25">
      <c r="A201" s="12">
        <f t="shared" si="11"/>
        <v>5</v>
      </c>
      <c r="B201" s="37"/>
      <c r="C201" s="43"/>
      <c r="D201" s="42"/>
      <c r="E201" s="42"/>
      <c r="F201" s="37"/>
      <c r="G201" s="38"/>
      <c r="H201" s="39"/>
      <c r="I201" s="39"/>
      <c r="J201" s="39"/>
      <c r="K201" s="41"/>
      <c r="L201" s="40"/>
      <c r="M201" s="13">
        <f t="shared" si="12"/>
        <v>0</v>
      </c>
      <c r="N201" s="14">
        <f>SUMIFS(TabSaisie[Prix de vente TTC (total)],TabSaisie[1],TabSaisie[[#This Row],[1]],TabSaisie[Moyen de paiement],"&lt;&gt;OFFERT")</f>
        <v>0</v>
      </c>
      <c r="O201" s="13">
        <f t="shared" si="13"/>
        <v>0</v>
      </c>
      <c r="P201" s="13">
        <f t="shared" si="14"/>
        <v>0</v>
      </c>
    </row>
    <row r="202" spans="1:16" ht="34.15" customHeight="1" x14ac:dyDescent="0.25">
      <c r="A202" s="12">
        <f t="shared" si="11"/>
        <v>5</v>
      </c>
      <c r="B202" s="37"/>
      <c r="C202" s="43"/>
      <c r="D202" s="42"/>
      <c r="E202" s="42"/>
      <c r="F202" s="37"/>
      <c r="G202" s="38"/>
      <c r="H202" s="39"/>
      <c r="I202" s="39"/>
      <c r="J202" s="39"/>
      <c r="K202" s="41"/>
      <c r="L202" s="40"/>
      <c r="M202" s="13">
        <f t="shared" si="12"/>
        <v>0</v>
      </c>
      <c r="N202" s="14">
        <f>SUMIFS(TabSaisie[Prix de vente TTC (total)],TabSaisie[1],TabSaisie[[#This Row],[1]],TabSaisie[Moyen de paiement],"&lt;&gt;OFFERT")</f>
        <v>0</v>
      </c>
      <c r="O202" s="13">
        <f t="shared" si="13"/>
        <v>0</v>
      </c>
      <c r="P202" s="13">
        <f t="shared" si="14"/>
        <v>0</v>
      </c>
    </row>
    <row r="203" spans="1:16" ht="34.15" customHeight="1" x14ac:dyDescent="0.25">
      <c r="A203" s="12">
        <f t="shared" si="11"/>
        <v>5</v>
      </c>
      <c r="B203" s="37"/>
      <c r="C203" s="43"/>
      <c r="D203" s="42"/>
      <c r="E203" s="42"/>
      <c r="F203" s="37"/>
      <c r="G203" s="38"/>
      <c r="H203" s="39"/>
      <c r="I203" s="39"/>
      <c r="J203" s="39"/>
      <c r="K203" s="41"/>
      <c r="L203" s="40"/>
      <c r="M203" s="13">
        <f t="shared" si="12"/>
        <v>0</v>
      </c>
      <c r="N203" s="14">
        <f>SUMIFS(TabSaisie[Prix de vente TTC (total)],TabSaisie[1],TabSaisie[[#This Row],[1]],TabSaisie[Moyen de paiement],"&lt;&gt;OFFERT")</f>
        <v>0</v>
      </c>
      <c r="O203" s="13">
        <f t="shared" si="13"/>
        <v>0</v>
      </c>
      <c r="P203" s="13">
        <f t="shared" si="14"/>
        <v>0</v>
      </c>
    </row>
    <row r="204" spans="1:16" ht="34.15" customHeight="1" x14ac:dyDescent="0.25">
      <c r="A204" s="12">
        <f t="shared" si="11"/>
        <v>5</v>
      </c>
      <c r="B204" s="37"/>
      <c r="C204" s="43"/>
      <c r="D204" s="42"/>
      <c r="E204" s="42"/>
      <c r="F204" s="37"/>
      <c r="G204" s="38"/>
      <c r="H204" s="39"/>
      <c r="I204" s="39"/>
      <c r="J204" s="39"/>
      <c r="K204" s="41"/>
      <c r="L204" s="40"/>
      <c r="M204" s="13">
        <f t="shared" si="12"/>
        <v>0</v>
      </c>
      <c r="N204" s="14">
        <f>SUMIFS(TabSaisie[Prix de vente TTC (total)],TabSaisie[1],TabSaisie[[#This Row],[1]],TabSaisie[Moyen de paiement],"&lt;&gt;OFFERT")</f>
        <v>0</v>
      </c>
      <c r="O204" s="13">
        <f t="shared" si="13"/>
        <v>0</v>
      </c>
      <c r="P204" s="13">
        <f t="shared" si="14"/>
        <v>0</v>
      </c>
    </row>
    <row r="205" spans="1:16" ht="34.15" customHeight="1" x14ac:dyDescent="0.25">
      <c r="A205" s="12">
        <f t="shared" si="11"/>
        <v>5</v>
      </c>
      <c r="B205" s="37"/>
      <c r="C205" s="43"/>
      <c r="D205" s="42"/>
      <c r="E205" s="42"/>
      <c r="F205" s="37"/>
      <c r="G205" s="38"/>
      <c r="H205" s="39"/>
      <c r="I205" s="39"/>
      <c r="J205" s="39"/>
      <c r="K205" s="41"/>
      <c r="L205" s="40"/>
      <c r="M205" s="13">
        <f t="shared" si="12"/>
        <v>0</v>
      </c>
      <c r="N205" s="14">
        <f>SUMIFS(TabSaisie[Prix de vente TTC (total)],TabSaisie[1],TabSaisie[[#This Row],[1]],TabSaisie[Moyen de paiement],"&lt;&gt;OFFERT")</f>
        <v>0</v>
      </c>
      <c r="O205" s="13">
        <f t="shared" si="13"/>
        <v>0</v>
      </c>
      <c r="P205" s="13">
        <f t="shared" si="14"/>
        <v>0</v>
      </c>
    </row>
    <row r="206" spans="1:16" ht="34.15" customHeight="1" x14ac:dyDescent="0.25">
      <c r="A206" s="12">
        <f t="shared" si="11"/>
        <v>5</v>
      </c>
      <c r="B206" s="37"/>
      <c r="C206" s="43"/>
      <c r="D206" s="42"/>
      <c r="E206" s="42"/>
      <c r="F206" s="37"/>
      <c r="G206" s="38"/>
      <c r="H206" s="39"/>
      <c r="I206" s="39"/>
      <c r="J206" s="39"/>
      <c r="K206" s="41"/>
      <c r="L206" s="40"/>
      <c r="M206" s="13">
        <f t="shared" si="12"/>
        <v>0</v>
      </c>
      <c r="N206" s="14">
        <f>SUMIFS(TabSaisie[Prix de vente TTC (total)],TabSaisie[1],TabSaisie[[#This Row],[1]],TabSaisie[Moyen de paiement],"&lt;&gt;OFFERT")</f>
        <v>0</v>
      </c>
      <c r="O206" s="13">
        <f t="shared" si="13"/>
        <v>0</v>
      </c>
      <c r="P206" s="13">
        <f t="shared" si="14"/>
        <v>0</v>
      </c>
    </row>
    <row r="207" spans="1:16" ht="34.15" customHeight="1" x14ac:dyDescent="0.25">
      <c r="A207" s="12">
        <f t="shared" si="11"/>
        <v>5</v>
      </c>
      <c r="B207" s="37"/>
      <c r="C207" s="43"/>
      <c r="D207" s="42"/>
      <c r="E207" s="42"/>
      <c r="F207" s="37"/>
      <c r="G207" s="38"/>
      <c r="H207" s="39"/>
      <c r="I207" s="39"/>
      <c r="J207" s="39"/>
      <c r="K207" s="41"/>
      <c r="L207" s="40"/>
      <c r="M207" s="13">
        <f t="shared" si="12"/>
        <v>0</v>
      </c>
      <c r="N207" s="14">
        <f>SUMIFS(TabSaisie[Prix de vente TTC (total)],TabSaisie[1],TabSaisie[[#This Row],[1]],TabSaisie[Moyen de paiement],"&lt;&gt;OFFERT")</f>
        <v>0</v>
      </c>
      <c r="O207" s="13">
        <f t="shared" si="13"/>
        <v>0</v>
      </c>
      <c r="P207" s="13">
        <f t="shared" si="14"/>
        <v>0</v>
      </c>
    </row>
    <row r="208" spans="1:16" ht="34.15" customHeight="1" x14ac:dyDescent="0.25">
      <c r="A208" s="12">
        <f t="shared" si="11"/>
        <v>5</v>
      </c>
      <c r="B208" s="37"/>
      <c r="C208" s="43"/>
      <c r="D208" s="42"/>
      <c r="E208" s="42"/>
      <c r="F208" s="37"/>
      <c r="G208" s="38"/>
      <c r="H208" s="39"/>
      <c r="I208" s="39"/>
      <c r="J208" s="39"/>
      <c r="K208" s="41"/>
      <c r="L208" s="40"/>
      <c r="M208" s="13">
        <f t="shared" si="12"/>
        <v>0</v>
      </c>
      <c r="N208" s="14">
        <f>SUMIFS(TabSaisie[Prix de vente TTC (total)],TabSaisie[1],TabSaisie[[#This Row],[1]],TabSaisie[Moyen de paiement],"&lt;&gt;OFFERT")</f>
        <v>0</v>
      </c>
      <c r="O208" s="13">
        <f t="shared" si="13"/>
        <v>0</v>
      </c>
      <c r="P208" s="13">
        <f t="shared" si="14"/>
        <v>0</v>
      </c>
    </row>
    <row r="209" spans="1:16" ht="34.15" customHeight="1" x14ac:dyDescent="0.25">
      <c r="A209" s="12">
        <f t="shared" si="11"/>
        <v>5</v>
      </c>
      <c r="B209" s="37"/>
      <c r="C209" s="43"/>
      <c r="D209" s="42"/>
      <c r="E209" s="42"/>
      <c r="F209" s="37"/>
      <c r="G209" s="38"/>
      <c r="H209" s="39"/>
      <c r="I209" s="39"/>
      <c r="J209" s="39"/>
      <c r="K209" s="41"/>
      <c r="L209" s="40"/>
      <c r="M209" s="13">
        <f t="shared" si="12"/>
        <v>0</v>
      </c>
      <c r="N209" s="14">
        <f>SUMIFS(TabSaisie[Prix de vente TTC (total)],TabSaisie[1],TabSaisie[[#This Row],[1]],TabSaisie[Moyen de paiement],"&lt;&gt;OFFERT")</f>
        <v>0</v>
      </c>
      <c r="O209" s="13">
        <f t="shared" si="13"/>
        <v>0</v>
      </c>
      <c r="P209" s="13">
        <f t="shared" si="14"/>
        <v>0</v>
      </c>
    </row>
    <row r="210" spans="1:16" ht="34.15" customHeight="1" x14ac:dyDescent="0.25">
      <c r="A210" s="12">
        <f t="shared" si="11"/>
        <v>5</v>
      </c>
      <c r="B210" s="37"/>
      <c r="C210" s="43"/>
      <c r="D210" s="42"/>
      <c r="E210" s="42"/>
      <c r="F210" s="37"/>
      <c r="G210" s="38"/>
      <c r="H210" s="39"/>
      <c r="I210" s="39"/>
      <c r="J210" s="39"/>
      <c r="K210" s="41"/>
      <c r="L210" s="40"/>
      <c r="M210" s="13">
        <f t="shared" si="12"/>
        <v>0</v>
      </c>
      <c r="N210" s="14">
        <f>SUMIFS(TabSaisie[Prix de vente TTC (total)],TabSaisie[1],TabSaisie[[#This Row],[1]],TabSaisie[Moyen de paiement],"&lt;&gt;OFFERT")</f>
        <v>0</v>
      </c>
      <c r="O210" s="13">
        <f t="shared" si="13"/>
        <v>0</v>
      </c>
      <c r="P210" s="13">
        <f t="shared" si="14"/>
        <v>0</v>
      </c>
    </row>
    <row r="211" spans="1:16" ht="34.15" customHeight="1" x14ac:dyDescent="0.25">
      <c r="A211" s="12">
        <f t="shared" si="11"/>
        <v>5</v>
      </c>
      <c r="B211" s="37"/>
      <c r="C211" s="43"/>
      <c r="D211" s="42"/>
      <c r="E211" s="42"/>
      <c r="F211" s="37"/>
      <c r="G211" s="38"/>
      <c r="H211" s="39"/>
      <c r="I211" s="39"/>
      <c r="J211" s="39"/>
      <c r="K211" s="41"/>
      <c r="L211" s="40"/>
      <c r="M211" s="13">
        <f t="shared" si="12"/>
        <v>0</v>
      </c>
      <c r="N211" s="14">
        <f>SUMIFS(TabSaisie[Prix de vente TTC (total)],TabSaisie[1],TabSaisie[[#This Row],[1]],TabSaisie[Moyen de paiement],"&lt;&gt;OFFERT")</f>
        <v>0</v>
      </c>
      <c r="O211" s="13">
        <f t="shared" si="13"/>
        <v>0</v>
      </c>
      <c r="P211" s="13">
        <f t="shared" si="14"/>
        <v>0</v>
      </c>
    </row>
    <row r="212" spans="1:16" ht="34.15" customHeight="1" x14ac:dyDescent="0.25">
      <c r="A212" s="12">
        <f t="shared" ref="A212:A271" si="15">IF(F211="@",A210+1,A211)</f>
        <v>5</v>
      </c>
      <c r="B212" s="37"/>
      <c r="C212" s="43"/>
      <c r="D212" s="42"/>
      <c r="E212" s="42"/>
      <c r="F212" s="37"/>
      <c r="G212" s="38"/>
      <c r="H212" s="39"/>
      <c r="I212" s="39"/>
      <c r="J212" s="39"/>
      <c r="K212" s="41"/>
      <c r="L212" s="40"/>
      <c r="M212" s="13">
        <f t="shared" si="12"/>
        <v>0</v>
      </c>
      <c r="N212" s="14">
        <f>SUMIFS(TabSaisie[Prix de vente TTC (total)],TabSaisie[1],TabSaisie[[#This Row],[1]],TabSaisie[Moyen de paiement],"&lt;&gt;OFFERT")</f>
        <v>0</v>
      </c>
      <c r="O212" s="13">
        <f t="shared" si="13"/>
        <v>0</v>
      </c>
      <c r="P212" s="13">
        <f t="shared" si="14"/>
        <v>0</v>
      </c>
    </row>
    <row r="213" spans="1:16" ht="34.15" customHeight="1" x14ac:dyDescent="0.25">
      <c r="A213" s="12">
        <f t="shared" si="15"/>
        <v>5</v>
      </c>
      <c r="B213" s="37"/>
      <c r="C213" s="43"/>
      <c r="D213" s="42"/>
      <c r="E213" s="42"/>
      <c r="F213" s="37"/>
      <c r="G213" s="38"/>
      <c r="H213" s="39"/>
      <c r="I213" s="39"/>
      <c r="J213" s="39"/>
      <c r="K213" s="41"/>
      <c r="L213" s="40"/>
      <c r="M213" s="13">
        <f t="shared" ref="M213:M276" si="16">L213*H213</f>
        <v>0</v>
      </c>
      <c r="N213" s="14">
        <f>SUMIFS(TabSaisie[Prix de vente TTC (total)],TabSaisie[1],TabSaisie[[#This Row],[1]],TabSaisie[Moyen de paiement],"&lt;&gt;OFFERT")</f>
        <v>0</v>
      </c>
      <c r="O213" s="13">
        <f t="shared" ref="O213:O276" si="17">(L213/1.2)*H213</f>
        <v>0</v>
      </c>
      <c r="P213" s="13">
        <f t="shared" ref="P213:P276" si="18">((L213/1.2)*0.2)*H213</f>
        <v>0</v>
      </c>
    </row>
    <row r="214" spans="1:16" ht="34.15" customHeight="1" x14ac:dyDescent="0.25">
      <c r="A214" s="12">
        <f t="shared" si="15"/>
        <v>5</v>
      </c>
      <c r="B214" s="37"/>
      <c r="C214" s="43"/>
      <c r="D214" s="42"/>
      <c r="E214" s="42"/>
      <c r="F214" s="37"/>
      <c r="G214" s="38"/>
      <c r="H214" s="39"/>
      <c r="I214" s="39"/>
      <c r="J214" s="39"/>
      <c r="K214" s="41"/>
      <c r="L214" s="40"/>
      <c r="M214" s="13">
        <f t="shared" si="16"/>
        <v>0</v>
      </c>
      <c r="N214" s="14">
        <f>SUMIFS(TabSaisie[Prix de vente TTC (total)],TabSaisie[1],TabSaisie[[#This Row],[1]],TabSaisie[Moyen de paiement],"&lt;&gt;OFFERT")</f>
        <v>0</v>
      </c>
      <c r="O214" s="13">
        <f t="shared" si="17"/>
        <v>0</v>
      </c>
      <c r="P214" s="13">
        <f t="shared" si="18"/>
        <v>0</v>
      </c>
    </row>
    <row r="215" spans="1:16" ht="34.15" customHeight="1" x14ac:dyDescent="0.25">
      <c r="A215" s="12">
        <f t="shared" si="15"/>
        <v>5</v>
      </c>
      <c r="B215" s="37"/>
      <c r="C215" s="43"/>
      <c r="D215" s="42"/>
      <c r="E215" s="42"/>
      <c r="F215" s="37"/>
      <c r="G215" s="38"/>
      <c r="H215" s="39"/>
      <c r="I215" s="39"/>
      <c r="J215" s="39"/>
      <c r="K215" s="41"/>
      <c r="L215" s="40"/>
      <c r="M215" s="13">
        <f t="shared" si="16"/>
        <v>0</v>
      </c>
      <c r="N215" s="14">
        <f>SUMIFS(TabSaisie[Prix de vente TTC (total)],TabSaisie[1],TabSaisie[[#This Row],[1]],TabSaisie[Moyen de paiement],"&lt;&gt;OFFERT")</f>
        <v>0</v>
      </c>
      <c r="O215" s="13">
        <f t="shared" si="17"/>
        <v>0</v>
      </c>
      <c r="P215" s="13">
        <f t="shared" si="18"/>
        <v>0</v>
      </c>
    </row>
    <row r="216" spans="1:16" ht="34.15" customHeight="1" x14ac:dyDescent="0.25">
      <c r="A216" s="12">
        <f t="shared" si="15"/>
        <v>5</v>
      </c>
      <c r="B216" s="37"/>
      <c r="C216" s="43"/>
      <c r="D216" s="42"/>
      <c r="E216" s="42"/>
      <c r="F216" s="37"/>
      <c r="G216" s="38"/>
      <c r="H216" s="39"/>
      <c r="I216" s="39"/>
      <c r="J216" s="39"/>
      <c r="K216" s="41"/>
      <c r="L216" s="40"/>
      <c r="M216" s="13">
        <f t="shared" si="16"/>
        <v>0</v>
      </c>
      <c r="N216" s="14">
        <f>SUMIFS(TabSaisie[Prix de vente TTC (total)],TabSaisie[1],TabSaisie[[#This Row],[1]],TabSaisie[Moyen de paiement],"&lt;&gt;OFFERT")</f>
        <v>0</v>
      </c>
      <c r="O216" s="13">
        <f t="shared" si="17"/>
        <v>0</v>
      </c>
      <c r="P216" s="13">
        <f t="shared" si="18"/>
        <v>0</v>
      </c>
    </row>
    <row r="217" spans="1:16" ht="34.15" customHeight="1" x14ac:dyDescent="0.25">
      <c r="A217" s="12">
        <f t="shared" si="15"/>
        <v>5</v>
      </c>
      <c r="B217" s="37"/>
      <c r="C217" s="43"/>
      <c r="D217" s="42"/>
      <c r="E217" s="42"/>
      <c r="F217" s="37"/>
      <c r="G217" s="38"/>
      <c r="H217" s="39"/>
      <c r="I217" s="39"/>
      <c r="J217" s="39"/>
      <c r="K217" s="41"/>
      <c r="L217" s="40"/>
      <c r="M217" s="13">
        <f t="shared" si="16"/>
        <v>0</v>
      </c>
      <c r="N217" s="14">
        <f>SUMIFS(TabSaisie[Prix de vente TTC (total)],TabSaisie[1],TabSaisie[[#This Row],[1]],TabSaisie[Moyen de paiement],"&lt;&gt;OFFERT")</f>
        <v>0</v>
      </c>
      <c r="O217" s="13">
        <f t="shared" si="17"/>
        <v>0</v>
      </c>
      <c r="P217" s="13">
        <f t="shared" si="18"/>
        <v>0</v>
      </c>
    </row>
    <row r="218" spans="1:16" ht="34.15" customHeight="1" x14ac:dyDescent="0.25">
      <c r="A218" s="12">
        <f t="shared" si="15"/>
        <v>5</v>
      </c>
      <c r="B218" s="37"/>
      <c r="C218" s="43"/>
      <c r="D218" s="42"/>
      <c r="E218" s="42"/>
      <c r="F218" s="37"/>
      <c r="G218" s="38"/>
      <c r="H218" s="39"/>
      <c r="I218" s="39"/>
      <c r="J218" s="39"/>
      <c r="K218" s="41"/>
      <c r="L218" s="40"/>
      <c r="M218" s="13">
        <f t="shared" si="16"/>
        <v>0</v>
      </c>
      <c r="N218" s="14">
        <f>SUMIFS(TabSaisie[Prix de vente TTC (total)],TabSaisie[1],TabSaisie[[#This Row],[1]],TabSaisie[Moyen de paiement],"&lt;&gt;OFFERT")</f>
        <v>0</v>
      </c>
      <c r="O218" s="13">
        <f t="shared" si="17"/>
        <v>0</v>
      </c>
      <c r="P218" s="13">
        <f t="shared" si="18"/>
        <v>0</v>
      </c>
    </row>
    <row r="219" spans="1:16" ht="34.15" customHeight="1" x14ac:dyDescent="0.25">
      <c r="A219" s="12">
        <f t="shared" si="15"/>
        <v>5</v>
      </c>
      <c r="B219" s="37"/>
      <c r="C219" s="43"/>
      <c r="D219" s="42"/>
      <c r="E219" s="42"/>
      <c r="F219" s="37"/>
      <c r="G219" s="38"/>
      <c r="H219" s="39"/>
      <c r="I219" s="39"/>
      <c r="J219" s="39"/>
      <c r="K219" s="41"/>
      <c r="L219" s="40"/>
      <c r="M219" s="13">
        <f t="shared" si="16"/>
        <v>0</v>
      </c>
      <c r="N219" s="14">
        <f>SUMIFS(TabSaisie[Prix de vente TTC (total)],TabSaisie[1],TabSaisie[[#This Row],[1]],TabSaisie[Moyen de paiement],"&lt;&gt;OFFERT")</f>
        <v>0</v>
      </c>
      <c r="O219" s="13">
        <f t="shared" si="17"/>
        <v>0</v>
      </c>
      <c r="P219" s="13">
        <f t="shared" si="18"/>
        <v>0</v>
      </c>
    </row>
    <row r="220" spans="1:16" ht="34.15" customHeight="1" x14ac:dyDescent="0.25">
      <c r="A220" s="12">
        <f t="shared" si="15"/>
        <v>5</v>
      </c>
      <c r="B220" s="37"/>
      <c r="C220" s="43"/>
      <c r="D220" s="42"/>
      <c r="E220" s="42"/>
      <c r="F220" s="37"/>
      <c r="G220" s="38"/>
      <c r="H220" s="39"/>
      <c r="I220" s="39"/>
      <c r="J220" s="39"/>
      <c r="K220" s="41"/>
      <c r="L220" s="40"/>
      <c r="M220" s="13">
        <f t="shared" si="16"/>
        <v>0</v>
      </c>
      <c r="N220" s="14">
        <f>SUMIFS(TabSaisie[Prix de vente TTC (total)],TabSaisie[1],TabSaisie[[#This Row],[1]],TabSaisie[Moyen de paiement],"&lt;&gt;OFFERT")</f>
        <v>0</v>
      </c>
      <c r="O220" s="13">
        <f t="shared" si="17"/>
        <v>0</v>
      </c>
      <c r="P220" s="13">
        <f t="shared" si="18"/>
        <v>0</v>
      </c>
    </row>
    <row r="221" spans="1:16" ht="34.15" customHeight="1" x14ac:dyDescent="0.25">
      <c r="A221" s="12">
        <f t="shared" si="15"/>
        <v>5</v>
      </c>
      <c r="B221" s="37"/>
      <c r="C221" s="43"/>
      <c r="D221" s="42"/>
      <c r="E221" s="42"/>
      <c r="F221" s="37"/>
      <c r="G221" s="38"/>
      <c r="H221" s="39"/>
      <c r="I221" s="39"/>
      <c r="J221" s="39"/>
      <c r="K221" s="41"/>
      <c r="L221" s="40"/>
      <c r="M221" s="13">
        <f t="shared" si="16"/>
        <v>0</v>
      </c>
      <c r="N221" s="14">
        <f>SUMIFS(TabSaisie[Prix de vente TTC (total)],TabSaisie[1],TabSaisie[[#This Row],[1]],TabSaisie[Moyen de paiement],"&lt;&gt;OFFERT")</f>
        <v>0</v>
      </c>
      <c r="O221" s="13">
        <f t="shared" si="17"/>
        <v>0</v>
      </c>
      <c r="P221" s="13">
        <f t="shared" si="18"/>
        <v>0</v>
      </c>
    </row>
    <row r="222" spans="1:16" ht="34.15" customHeight="1" x14ac:dyDescent="0.25">
      <c r="A222" s="12">
        <f t="shared" si="15"/>
        <v>5</v>
      </c>
      <c r="B222" s="37"/>
      <c r="C222" s="43"/>
      <c r="D222" s="42"/>
      <c r="E222" s="42"/>
      <c r="F222" s="37"/>
      <c r="G222" s="38"/>
      <c r="H222" s="39"/>
      <c r="I222" s="39"/>
      <c r="J222" s="39"/>
      <c r="K222" s="41"/>
      <c r="L222" s="40"/>
      <c r="M222" s="13">
        <f t="shared" si="16"/>
        <v>0</v>
      </c>
      <c r="N222" s="14">
        <f>SUMIFS(TabSaisie[Prix de vente TTC (total)],TabSaisie[1],TabSaisie[[#This Row],[1]],TabSaisie[Moyen de paiement],"&lt;&gt;OFFERT")</f>
        <v>0</v>
      </c>
      <c r="O222" s="13">
        <f t="shared" si="17"/>
        <v>0</v>
      </c>
      <c r="P222" s="13">
        <f t="shared" si="18"/>
        <v>0</v>
      </c>
    </row>
    <row r="223" spans="1:16" ht="34.15" customHeight="1" x14ac:dyDescent="0.25">
      <c r="A223" s="12">
        <f t="shared" si="15"/>
        <v>5</v>
      </c>
      <c r="B223" s="37"/>
      <c r="C223" s="43"/>
      <c r="D223" s="42"/>
      <c r="E223" s="42"/>
      <c r="F223" s="37"/>
      <c r="G223" s="38"/>
      <c r="H223" s="39"/>
      <c r="I223" s="39"/>
      <c r="J223" s="39"/>
      <c r="K223" s="41"/>
      <c r="L223" s="40"/>
      <c r="M223" s="13">
        <f t="shared" si="16"/>
        <v>0</v>
      </c>
      <c r="N223" s="14">
        <f>SUMIFS(TabSaisie[Prix de vente TTC (total)],TabSaisie[1],TabSaisie[[#This Row],[1]],TabSaisie[Moyen de paiement],"&lt;&gt;OFFERT")</f>
        <v>0</v>
      </c>
      <c r="O223" s="13">
        <f t="shared" si="17"/>
        <v>0</v>
      </c>
      <c r="P223" s="13">
        <f t="shared" si="18"/>
        <v>0</v>
      </c>
    </row>
    <row r="224" spans="1:16" ht="34.15" customHeight="1" x14ac:dyDescent="0.25">
      <c r="A224" s="12">
        <f t="shared" si="15"/>
        <v>5</v>
      </c>
      <c r="B224" s="37"/>
      <c r="C224" s="43"/>
      <c r="D224" s="42"/>
      <c r="E224" s="42"/>
      <c r="F224" s="37"/>
      <c r="G224" s="38"/>
      <c r="H224" s="39"/>
      <c r="I224" s="39"/>
      <c r="J224" s="39"/>
      <c r="K224" s="41"/>
      <c r="L224" s="40"/>
      <c r="M224" s="13">
        <f t="shared" si="16"/>
        <v>0</v>
      </c>
      <c r="N224" s="14">
        <f>SUMIFS(TabSaisie[Prix de vente TTC (total)],TabSaisie[1],TabSaisie[[#This Row],[1]],TabSaisie[Moyen de paiement],"&lt;&gt;OFFERT")</f>
        <v>0</v>
      </c>
      <c r="O224" s="13">
        <f t="shared" si="17"/>
        <v>0</v>
      </c>
      <c r="P224" s="13">
        <f t="shared" si="18"/>
        <v>0</v>
      </c>
    </row>
    <row r="225" spans="1:16" ht="34.15" customHeight="1" x14ac:dyDescent="0.25">
      <c r="A225" s="12">
        <f t="shared" si="15"/>
        <v>5</v>
      </c>
      <c r="B225" s="37"/>
      <c r="C225" s="43"/>
      <c r="D225" s="42"/>
      <c r="E225" s="42"/>
      <c r="F225" s="37"/>
      <c r="G225" s="38"/>
      <c r="H225" s="39"/>
      <c r="I225" s="39"/>
      <c r="J225" s="39"/>
      <c r="K225" s="41"/>
      <c r="L225" s="40"/>
      <c r="M225" s="13">
        <f t="shared" si="16"/>
        <v>0</v>
      </c>
      <c r="N225" s="14">
        <f>SUMIFS(TabSaisie[Prix de vente TTC (total)],TabSaisie[1],TabSaisie[[#This Row],[1]],TabSaisie[Moyen de paiement],"&lt;&gt;OFFERT")</f>
        <v>0</v>
      </c>
      <c r="O225" s="13">
        <f t="shared" si="17"/>
        <v>0</v>
      </c>
      <c r="P225" s="13">
        <f t="shared" si="18"/>
        <v>0</v>
      </c>
    </row>
    <row r="226" spans="1:16" ht="34.15" customHeight="1" x14ac:dyDescent="0.25">
      <c r="A226" s="12">
        <f t="shared" si="15"/>
        <v>5</v>
      </c>
      <c r="B226" s="37"/>
      <c r="C226" s="43"/>
      <c r="D226" s="42"/>
      <c r="E226" s="42"/>
      <c r="F226" s="37"/>
      <c r="G226" s="38"/>
      <c r="H226" s="39"/>
      <c r="I226" s="39"/>
      <c r="J226" s="39"/>
      <c r="K226" s="41"/>
      <c r="L226" s="40"/>
      <c r="M226" s="13">
        <f t="shared" si="16"/>
        <v>0</v>
      </c>
      <c r="N226" s="14">
        <f>SUMIFS(TabSaisie[Prix de vente TTC (total)],TabSaisie[1],TabSaisie[[#This Row],[1]],TabSaisie[Moyen de paiement],"&lt;&gt;OFFERT")</f>
        <v>0</v>
      </c>
      <c r="O226" s="13">
        <f t="shared" si="17"/>
        <v>0</v>
      </c>
      <c r="P226" s="13">
        <f t="shared" si="18"/>
        <v>0</v>
      </c>
    </row>
    <row r="227" spans="1:16" ht="34.15" customHeight="1" x14ac:dyDescent="0.25">
      <c r="A227" s="12">
        <f t="shared" si="15"/>
        <v>5</v>
      </c>
      <c r="B227" s="37"/>
      <c r="C227" s="43"/>
      <c r="D227" s="42"/>
      <c r="E227" s="42"/>
      <c r="F227" s="37"/>
      <c r="G227" s="38"/>
      <c r="H227" s="39"/>
      <c r="I227" s="39"/>
      <c r="J227" s="39"/>
      <c r="K227" s="41"/>
      <c r="L227" s="40"/>
      <c r="M227" s="13">
        <f t="shared" si="16"/>
        <v>0</v>
      </c>
      <c r="N227" s="14">
        <f>SUMIFS(TabSaisie[Prix de vente TTC (total)],TabSaisie[1],TabSaisie[[#This Row],[1]],TabSaisie[Moyen de paiement],"&lt;&gt;OFFERT")</f>
        <v>0</v>
      </c>
      <c r="O227" s="13">
        <f t="shared" si="17"/>
        <v>0</v>
      </c>
      <c r="P227" s="13">
        <f t="shared" si="18"/>
        <v>0</v>
      </c>
    </row>
    <row r="228" spans="1:16" ht="34.15" customHeight="1" x14ac:dyDescent="0.25">
      <c r="A228" s="12">
        <f t="shared" si="15"/>
        <v>5</v>
      </c>
      <c r="B228" s="37"/>
      <c r="C228" s="43"/>
      <c r="D228" s="42"/>
      <c r="E228" s="42"/>
      <c r="F228" s="37"/>
      <c r="G228" s="38"/>
      <c r="H228" s="39"/>
      <c r="I228" s="39"/>
      <c r="J228" s="39"/>
      <c r="K228" s="41"/>
      <c r="L228" s="40"/>
      <c r="M228" s="13">
        <f t="shared" si="16"/>
        <v>0</v>
      </c>
      <c r="N228" s="14">
        <f>SUMIFS(TabSaisie[Prix de vente TTC (total)],TabSaisie[1],TabSaisie[[#This Row],[1]],TabSaisie[Moyen de paiement],"&lt;&gt;OFFERT")</f>
        <v>0</v>
      </c>
      <c r="O228" s="13">
        <f t="shared" si="17"/>
        <v>0</v>
      </c>
      <c r="P228" s="13">
        <f t="shared" si="18"/>
        <v>0</v>
      </c>
    </row>
    <row r="229" spans="1:16" ht="34.15" customHeight="1" x14ac:dyDescent="0.25">
      <c r="A229" s="12">
        <f t="shared" si="15"/>
        <v>5</v>
      </c>
      <c r="B229" s="37"/>
      <c r="C229" s="43"/>
      <c r="D229" s="42"/>
      <c r="E229" s="42"/>
      <c r="F229" s="37"/>
      <c r="G229" s="38"/>
      <c r="H229" s="39"/>
      <c r="I229" s="39"/>
      <c r="J229" s="39"/>
      <c r="K229" s="41"/>
      <c r="L229" s="40"/>
      <c r="M229" s="13">
        <f t="shared" si="16"/>
        <v>0</v>
      </c>
      <c r="N229" s="14">
        <f>SUMIFS(TabSaisie[Prix de vente TTC (total)],TabSaisie[1],TabSaisie[[#This Row],[1]],TabSaisie[Moyen de paiement],"&lt;&gt;OFFERT")</f>
        <v>0</v>
      </c>
      <c r="O229" s="13">
        <f t="shared" si="17"/>
        <v>0</v>
      </c>
      <c r="P229" s="13">
        <f t="shared" si="18"/>
        <v>0</v>
      </c>
    </row>
    <row r="230" spans="1:16" ht="34.15" customHeight="1" x14ac:dyDescent="0.25">
      <c r="A230" s="12">
        <f t="shared" si="15"/>
        <v>5</v>
      </c>
      <c r="B230" s="37"/>
      <c r="C230" s="43"/>
      <c r="D230" s="42"/>
      <c r="E230" s="42"/>
      <c r="F230" s="37"/>
      <c r="G230" s="38"/>
      <c r="H230" s="39"/>
      <c r="I230" s="39"/>
      <c r="J230" s="39"/>
      <c r="K230" s="41"/>
      <c r="L230" s="40"/>
      <c r="M230" s="13">
        <f t="shared" si="16"/>
        <v>0</v>
      </c>
      <c r="N230" s="14">
        <f>SUMIFS(TabSaisie[Prix de vente TTC (total)],TabSaisie[1],TabSaisie[[#This Row],[1]],TabSaisie[Moyen de paiement],"&lt;&gt;OFFERT")</f>
        <v>0</v>
      </c>
      <c r="O230" s="13">
        <f t="shared" si="17"/>
        <v>0</v>
      </c>
      <c r="P230" s="13">
        <f t="shared" si="18"/>
        <v>0</v>
      </c>
    </row>
    <row r="231" spans="1:16" ht="34.15" customHeight="1" x14ac:dyDescent="0.25">
      <c r="A231" s="12">
        <f t="shared" si="15"/>
        <v>5</v>
      </c>
      <c r="B231" s="37"/>
      <c r="C231" s="43"/>
      <c r="D231" s="42"/>
      <c r="E231" s="42"/>
      <c r="F231" s="37"/>
      <c r="G231" s="38"/>
      <c r="H231" s="39"/>
      <c r="I231" s="39"/>
      <c r="J231" s="39"/>
      <c r="K231" s="41"/>
      <c r="L231" s="40"/>
      <c r="M231" s="13">
        <f t="shared" si="16"/>
        <v>0</v>
      </c>
      <c r="N231" s="14">
        <f>SUMIFS(TabSaisie[Prix de vente TTC (total)],TabSaisie[1],TabSaisie[[#This Row],[1]],TabSaisie[Moyen de paiement],"&lt;&gt;OFFERT")</f>
        <v>0</v>
      </c>
      <c r="O231" s="13">
        <f t="shared" si="17"/>
        <v>0</v>
      </c>
      <c r="P231" s="13">
        <f t="shared" si="18"/>
        <v>0</v>
      </c>
    </row>
    <row r="232" spans="1:16" ht="34.15" customHeight="1" x14ac:dyDescent="0.25">
      <c r="A232" s="12">
        <f t="shared" si="15"/>
        <v>5</v>
      </c>
      <c r="B232" s="37"/>
      <c r="C232" s="43"/>
      <c r="D232" s="42"/>
      <c r="E232" s="42"/>
      <c r="F232" s="37"/>
      <c r="G232" s="38"/>
      <c r="H232" s="39"/>
      <c r="I232" s="39"/>
      <c r="J232" s="39"/>
      <c r="K232" s="41"/>
      <c r="L232" s="40"/>
      <c r="M232" s="13">
        <f t="shared" si="16"/>
        <v>0</v>
      </c>
      <c r="N232" s="14">
        <f>SUMIFS(TabSaisie[Prix de vente TTC (total)],TabSaisie[1],TabSaisie[[#This Row],[1]],TabSaisie[Moyen de paiement],"&lt;&gt;OFFERT")</f>
        <v>0</v>
      </c>
      <c r="O232" s="13">
        <f t="shared" si="17"/>
        <v>0</v>
      </c>
      <c r="P232" s="13">
        <f t="shared" si="18"/>
        <v>0</v>
      </c>
    </row>
    <row r="233" spans="1:16" ht="34.15" customHeight="1" x14ac:dyDescent="0.25">
      <c r="A233" s="12">
        <f t="shared" si="15"/>
        <v>5</v>
      </c>
      <c r="B233" s="37"/>
      <c r="C233" s="43"/>
      <c r="D233" s="42"/>
      <c r="E233" s="42"/>
      <c r="F233" s="37"/>
      <c r="G233" s="38"/>
      <c r="H233" s="39"/>
      <c r="I233" s="39"/>
      <c r="J233" s="39"/>
      <c r="K233" s="41"/>
      <c r="L233" s="40"/>
      <c r="M233" s="13">
        <f t="shared" si="16"/>
        <v>0</v>
      </c>
      <c r="N233" s="14">
        <f>SUMIFS(TabSaisie[Prix de vente TTC (total)],TabSaisie[1],TabSaisie[[#This Row],[1]],TabSaisie[Moyen de paiement],"&lt;&gt;OFFERT")</f>
        <v>0</v>
      </c>
      <c r="O233" s="13">
        <f t="shared" si="17"/>
        <v>0</v>
      </c>
      <c r="P233" s="13">
        <f t="shared" si="18"/>
        <v>0</v>
      </c>
    </row>
    <row r="234" spans="1:16" ht="34.15" customHeight="1" x14ac:dyDescent="0.25">
      <c r="A234" s="12">
        <f t="shared" si="15"/>
        <v>5</v>
      </c>
      <c r="B234" s="37"/>
      <c r="C234" s="43"/>
      <c r="D234" s="42"/>
      <c r="E234" s="42"/>
      <c r="F234" s="37"/>
      <c r="G234" s="38"/>
      <c r="H234" s="39"/>
      <c r="I234" s="39"/>
      <c r="J234" s="39"/>
      <c r="K234" s="41"/>
      <c r="L234" s="40"/>
      <c r="M234" s="13">
        <f t="shared" si="16"/>
        <v>0</v>
      </c>
      <c r="N234" s="14">
        <f>SUMIFS(TabSaisie[Prix de vente TTC (total)],TabSaisie[1],TabSaisie[[#This Row],[1]],TabSaisie[Moyen de paiement],"&lt;&gt;OFFERT")</f>
        <v>0</v>
      </c>
      <c r="O234" s="13">
        <f t="shared" si="17"/>
        <v>0</v>
      </c>
      <c r="P234" s="13">
        <f t="shared" si="18"/>
        <v>0</v>
      </c>
    </row>
    <row r="235" spans="1:16" ht="34.15" customHeight="1" x14ac:dyDescent="0.25">
      <c r="A235" s="12">
        <f t="shared" si="15"/>
        <v>5</v>
      </c>
      <c r="B235" s="37"/>
      <c r="C235" s="43"/>
      <c r="D235" s="42"/>
      <c r="E235" s="42"/>
      <c r="F235" s="37"/>
      <c r="G235" s="38"/>
      <c r="H235" s="39"/>
      <c r="I235" s="39"/>
      <c r="J235" s="39"/>
      <c r="K235" s="41"/>
      <c r="L235" s="40"/>
      <c r="M235" s="13">
        <f t="shared" si="16"/>
        <v>0</v>
      </c>
      <c r="N235" s="14">
        <f>SUMIFS(TabSaisie[Prix de vente TTC (total)],TabSaisie[1],TabSaisie[[#This Row],[1]],TabSaisie[Moyen de paiement],"&lt;&gt;OFFERT")</f>
        <v>0</v>
      </c>
      <c r="O235" s="13">
        <f t="shared" si="17"/>
        <v>0</v>
      </c>
      <c r="P235" s="13">
        <f t="shared" si="18"/>
        <v>0</v>
      </c>
    </row>
    <row r="236" spans="1:16" ht="34.15" customHeight="1" x14ac:dyDescent="0.25">
      <c r="A236" s="12">
        <f t="shared" si="15"/>
        <v>5</v>
      </c>
      <c r="B236" s="37"/>
      <c r="C236" s="43"/>
      <c r="D236" s="42"/>
      <c r="E236" s="42"/>
      <c r="F236" s="37"/>
      <c r="G236" s="38"/>
      <c r="H236" s="39"/>
      <c r="I236" s="39"/>
      <c r="J236" s="39"/>
      <c r="K236" s="41"/>
      <c r="L236" s="40"/>
      <c r="M236" s="13">
        <f t="shared" si="16"/>
        <v>0</v>
      </c>
      <c r="N236" s="14">
        <f>SUMIFS(TabSaisie[Prix de vente TTC (total)],TabSaisie[1],TabSaisie[[#This Row],[1]],TabSaisie[Moyen de paiement],"&lt;&gt;OFFERT")</f>
        <v>0</v>
      </c>
      <c r="O236" s="13">
        <f t="shared" si="17"/>
        <v>0</v>
      </c>
      <c r="P236" s="13">
        <f t="shared" si="18"/>
        <v>0</v>
      </c>
    </row>
    <row r="237" spans="1:16" ht="34.15" customHeight="1" x14ac:dyDescent="0.25">
      <c r="A237" s="12">
        <f t="shared" si="15"/>
        <v>5</v>
      </c>
      <c r="B237" s="37"/>
      <c r="C237" s="43"/>
      <c r="D237" s="42"/>
      <c r="E237" s="42"/>
      <c r="F237" s="37"/>
      <c r="G237" s="38"/>
      <c r="H237" s="39"/>
      <c r="I237" s="39"/>
      <c r="J237" s="39"/>
      <c r="K237" s="41"/>
      <c r="L237" s="40"/>
      <c r="M237" s="13">
        <f t="shared" si="16"/>
        <v>0</v>
      </c>
      <c r="N237" s="14">
        <f>SUMIFS(TabSaisie[Prix de vente TTC (total)],TabSaisie[1],TabSaisie[[#This Row],[1]],TabSaisie[Moyen de paiement],"&lt;&gt;OFFERT")</f>
        <v>0</v>
      </c>
      <c r="O237" s="13">
        <f t="shared" si="17"/>
        <v>0</v>
      </c>
      <c r="P237" s="13">
        <f t="shared" si="18"/>
        <v>0</v>
      </c>
    </row>
    <row r="238" spans="1:16" ht="34.15" customHeight="1" x14ac:dyDescent="0.25">
      <c r="A238" s="12">
        <f t="shared" si="15"/>
        <v>5</v>
      </c>
      <c r="B238" s="37"/>
      <c r="C238" s="43"/>
      <c r="D238" s="42"/>
      <c r="E238" s="42"/>
      <c r="F238" s="37"/>
      <c r="G238" s="38"/>
      <c r="H238" s="39"/>
      <c r="I238" s="39"/>
      <c r="J238" s="39"/>
      <c r="K238" s="41"/>
      <c r="L238" s="40"/>
      <c r="M238" s="13">
        <f t="shared" si="16"/>
        <v>0</v>
      </c>
      <c r="N238" s="14">
        <f>SUMIFS(TabSaisie[Prix de vente TTC (total)],TabSaisie[1],TabSaisie[[#This Row],[1]],TabSaisie[Moyen de paiement],"&lt;&gt;OFFERT")</f>
        <v>0</v>
      </c>
      <c r="O238" s="13">
        <f t="shared" si="17"/>
        <v>0</v>
      </c>
      <c r="P238" s="13">
        <f t="shared" si="18"/>
        <v>0</v>
      </c>
    </row>
    <row r="239" spans="1:16" ht="34.15" customHeight="1" x14ac:dyDescent="0.25">
      <c r="A239" s="12">
        <f t="shared" si="15"/>
        <v>5</v>
      </c>
      <c r="B239" s="37"/>
      <c r="C239" s="43"/>
      <c r="D239" s="42"/>
      <c r="E239" s="42"/>
      <c r="F239" s="37"/>
      <c r="G239" s="38"/>
      <c r="H239" s="39"/>
      <c r="I239" s="39"/>
      <c r="J239" s="39"/>
      <c r="K239" s="41"/>
      <c r="L239" s="40"/>
      <c r="M239" s="13">
        <f t="shared" si="16"/>
        <v>0</v>
      </c>
      <c r="N239" s="14">
        <f>SUMIFS(TabSaisie[Prix de vente TTC (total)],TabSaisie[1],TabSaisie[[#This Row],[1]],TabSaisie[Moyen de paiement],"&lt;&gt;OFFERT")</f>
        <v>0</v>
      </c>
      <c r="O239" s="13">
        <f t="shared" si="17"/>
        <v>0</v>
      </c>
      <c r="P239" s="13">
        <f t="shared" si="18"/>
        <v>0</v>
      </c>
    </row>
    <row r="240" spans="1:16" ht="34.15" customHeight="1" x14ac:dyDescent="0.25">
      <c r="A240" s="12">
        <f t="shared" si="15"/>
        <v>5</v>
      </c>
      <c r="B240" s="37"/>
      <c r="C240" s="43"/>
      <c r="D240" s="42"/>
      <c r="E240" s="42"/>
      <c r="F240" s="37"/>
      <c r="G240" s="38"/>
      <c r="H240" s="39"/>
      <c r="I240" s="39"/>
      <c r="J240" s="39"/>
      <c r="K240" s="41"/>
      <c r="L240" s="40"/>
      <c r="M240" s="13">
        <f t="shared" si="16"/>
        <v>0</v>
      </c>
      <c r="N240" s="14">
        <f>SUMIFS(TabSaisie[Prix de vente TTC (total)],TabSaisie[1],TabSaisie[[#This Row],[1]],TabSaisie[Moyen de paiement],"&lt;&gt;OFFERT")</f>
        <v>0</v>
      </c>
      <c r="O240" s="13">
        <f t="shared" si="17"/>
        <v>0</v>
      </c>
      <c r="P240" s="13">
        <f t="shared" si="18"/>
        <v>0</v>
      </c>
    </row>
    <row r="241" spans="1:16" ht="34.15" customHeight="1" x14ac:dyDescent="0.25">
      <c r="A241" s="12">
        <f t="shared" si="15"/>
        <v>5</v>
      </c>
      <c r="B241" s="37"/>
      <c r="C241" s="43"/>
      <c r="D241" s="42"/>
      <c r="E241" s="42"/>
      <c r="F241" s="37"/>
      <c r="G241" s="38"/>
      <c r="H241" s="39"/>
      <c r="I241" s="39"/>
      <c r="J241" s="39"/>
      <c r="K241" s="41"/>
      <c r="L241" s="40"/>
      <c r="M241" s="13">
        <f t="shared" si="16"/>
        <v>0</v>
      </c>
      <c r="N241" s="14">
        <f>SUMIFS(TabSaisie[Prix de vente TTC (total)],TabSaisie[1],TabSaisie[[#This Row],[1]],TabSaisie[Moyen de paiement],"&lt;&gt;OFFERT")</f>
        <v>0</v>
      </c>
      <c r="O241" s="13">
        <f t="shared" si="17"/>
        <v>0</v>
      </c>
      <c r="P241" s="13">
        <f t="shared" si="18"/>
        <v>0</v>
      </c>
    </row>
    <row r="242" spans="1:16" ht="34.15" customHeight="1" x14ac:dyDescent="0.25">
      <c r="A242" s="12">
        <f t="shared" si="15"/>
        <v>5</v>
      </c>
      <c r="B242" s="37"/>
      <c r="C242" s="43"/>
      <c r="D242" s="42"/>
      <c r="E242" s="42"/>
      <c r="F242" s="37"/>
      <c r="G242" s="38"/>
      <c r="H242" s="39"/>
      <c r="I242" s="39"/>
      <c r="J242" s="39"/>
      <c r="K242" s="41"/>
      <c r="L242" s="40"/>
      <c r="M242" s="13">
        <f t="shared" si="16"/>
        <v>0</v>
      </c>
      <c r="N242" s="14">
        <f>SUMIFS(TabSaisie[Prix de vente TTC (total)],TabSaisie[1],TabSaisie[[#This Row],[1]],TabSaisie[Moyen de paiement],"&lt;&gt;OFFERT")</f>
        <v>0</v>
      </c>
      <c r="O242" s="13">
        <f t="shared" si="17"/>
        <v>0</v>
      </c>
      <c r="P242" s="13">
        <f t="shared" si="18"/>
        <v>0</v>
      </c>
    </row>
    <row r="243" spans="1:16" ht="34.15" customHeight="1" x14ac:dyDescent="0.25">
      <c r="A243" s="12">
        <f t="shared" si="15"/>
        <v>5</v>
      </c>
      <c r="B243" s="37"/>
      <c r="C243" s="43"/>
      <c r="D243" s="42"/>
      <c r="E243" s="42"/>
      <c r="F243" s="37"/>
      <c r="G243" s="38"/>
      <c r="H243" s="39"/>
      <c r="I243" s="39"/>
      <c r="J243" s="39"/>
      <c r="K243" s="41"/>
      <c r="L243" s="40"/>
      <c r="M243" s="13">
        <f t="shared" si="16"/>
        <v>0</v>
      </c>
      <c r="N243" s="14">
        <f>SUMIFS(TabSaisie[Prix de vente TTC (total)],TabSaisie[1],TabSaisie[[#This Row],[1]],TabSaisie[Moyen de paiement],"&lt;&gt;OFFERT")</f>
        <v>0</v>
      </c>
      <c r="O243" s="13">
        <f t="shared" si="17"/>
        <v>0</v>
      </c>
      <c r="P243" s="13">
        <f t="shared" si="18"/>
        <v>0</v>
      </c>
    </row>
    <row r="244" spans="1:16" ht="34.15" customHeight="1" x14ac:dyDescent="0.25">
      <c r="A244" s="12">
        <f t="shared" si="15"/>
        <v>5</v>
      </c>
      <c r="B244" s="37"/>
      <c r="C244" s="43"/>
      <c r="D244" s="42"/>
      <c r="E244" s="42"/>
      <c r="F244" s="37"/>
      <c r="G244" s="38"/>
      <c r="H244" s="39"/>
      <c r="I244" s="39"/>
      <c r="J244" s="39"/>
      <c r="K244" s="41"/>
      <c r="L244" s="40"/>
      <c r="M244" s="13">
        <f t="shared" si="16"/>
        <v>0</v>
      </c>
      <c r="N244" s="14">
        <f>SUMIFS(TabSaisie[Prix de vente TTC (total)],TabSaisie[1],TabSaisie[[#This Row],[1]],TabSaisie[Moyen de paiement],"&lt;&gt;OFFERT")</f>
        <v>0</v>
      </c>
      <c r="O244" s="13">
        <f t="shared" si="17"/>
        <v>0</v>
      </c>
      <c r="P244" s="13">
        <f t="shared" si="18"/>
        <v>0</v>
      </c>
    </row>
    <row r="245" spans="1:16" ht="34.15" customHeight="1" x14ac:dyDescent="0.25">
      <c r="A245" s="12">
        <f t="shared" si="15"/>
        <v>5</v>
      </c>
      <c r="B245" s="37"/>
      <c r="C245" s="43"/>
      <c r="D245" s="42"/>
      <c r="E245" s="42"/>
      <c r="F245" s="37"/>
      <c r="G245" s="38"/>
      <c r="H245" s="39"/>
      <c r="I245" s="39"/>
      <c r="J245" s="39"/>
      <c r="K245" s="41"/>
      <c r="L245" s="40"/>
      <c r="M245" s="13">
        <f t="shared" si="16"/>
        <v>0</v>
      </c>
      <c r="N245" s="14">
        <f>SUMIFS(TabSaisie[Prix de vente TTC (total)],TabSaisie[1],TabSaisie[[#This Row],[1]],TabSaisie[Moyen de paiement],"&lt;&gt;OFFERT")</f>
        <v>0</v>
      </c>
      <c r="O245" s="13">
        <f t="shared" si="17"/>
        <v>0</v>
      </c>
      <c r="P245" s="13">
        <f t="shared" si="18"/>
        <v>0</v>
      </c>
    </row>
    <row r="246" spans="1:16" ht="34.15" customHeight="1" x14ac:dyDescent="0.25">
      <c r="A246" s="12">
        <f t="shared" si="15"/>
        <v>5</v>
      </c>
      <c r="B246" s="37"/>
      <c r="C246" s="43"/>
      <c r="D246" s="42"/>
      <c r="E246" s="42"/>
      <c r="F246" s="37"/>
      <c r="G246" s="38"/>
      <c r="H246" s="39"/>
      <c r="I246" s="39"/>
      <c r="J246" s="39"/>
      <c r="K246" s="41"/>
      <c r="L246" s="40"/>
      <c r="M246" s="13">
        <f t="shared" si="16"/>
        <v>0</v>
      </c>
      <c r="N246" s="14">
        <f>SUMIFS(TabSaisie[Prix de vente TTC (total)],TabSaisie[1],TabSaisie[[#This Row],[1]],TabSaisie[Moyen de paiement],"&lt;&gt;OFFERT")</f>
        <v>0</v>
      </c>
      <c r="O246" s="13">
        <f t="shared" si="17"/>
        <v>0</v>
      </c>
      <c r="P246" s="13">
        <f t="shared" si="18"/>
        <v>0</v>
      </c>
    </row>
    <row r="247" spans="1:16" ht="34.15" customHeight="1" x14ac:dyDescent="0.25">
      <c r="A247" s="12">
        <f t="shared" si="15"/>
        <v>5</v>
      </c>
      <c r="B247" s="37"/>
      <c r="C247" s="43"/>
      <c r="D247" s="42"/>
      <c r="E247" s="42"/>
      <c r="F247" s="37"/>
      <c r="G247" s="38"/>
      <c r="H247" s="39"/>
      <c r="I247" s="39"/>
      <c r="J247" s="39"/>
      <c r="K247" s="41"/>
      <c r="L247" s="40"/>
      <c r="M247" s="13">
        <f t="shared" si="16"/>
        <v>0</v>
      </c>
      <c r="N247" s="14">
        <f>SUMIFS(TabSaisie[Prix de vente TTC (total)],TabSaisie[1],TabSaisie[[#This Row],[1]],TabSaisie[Moyen de paiement],"&lt;&gt;OFFERT")</f>
        <v>0</v>
      </c>
      <c r="O247" s="13">
        <f t="shared" si="17"/>
        <v>0</v>
      </c>
      <c r="P247" s="13">
        <f t="shared" si="18"/>
        <v>0</v>
      </c>
    </row>
    <row r="248" spans="1:16" ht="34.15" customHeight="1" x14ac:dyDescent="0.25">
      <c r="A248" s="12">
        <f t="shared" si="15"/>
        <v>5</v>
      </c>
      <c r="B248" s="37"/>
      <c r="C248" s="43"/>
      <c r="D248" s="42"/>
      <c r="E248" s="42"/>
      <c r="F248" s="37"/>
      <c r="G248" s="38"/>
      <c r="H248" s="39"/>
      <c r="I248" s="39"/>
      <c r="J248" s="39"/>
      <c r="K248" s="41"/>
      <c r="L248" s="40"/>
      <c r="M248" s="13">
        <f t="shared" si="16"/>
        <v>0</v>
      </c>
      <c r="N248" s="14">
        <f>SUMIFS(TabSaisie[Prix de vente TTC (total)],TabSaisie[1],TabSaisie[[#This Row],[1]],TabSaisie[Moyen de paiement],"&lt;&gt;OFFERT")</f>
        <v>0</v>
      </c>
      <c r="O248" s="13">
        <f t="shared" si="17"/>
        <v>0</v>
      </c>
      <c r="P248" s="13">
        <f t="shared" si="18"/>
        <v>0</v>
      </c>
    </row>
    <row r="249" spans="1:16" ht="34.15" customHeight="1" x14ac:dyDescent="0.25">
      <c r="A249" s="12">
        <f t="shared" si="15"/>
        <v>5</v>
      </c>
      <c r="B249" s="37"/>
      <c r="C249" s="43"/>
      <c r="D249" s="42"/>
      <c r="E249" s="42"/>
      <c r="F249" s="37"/>
      <c r="G249" s="38"/>
      <c r="H249" s="39"/>
      <c r="I249" s="39"/>
      <c r="J249" s="39"/>
      <c r="K249" s="41"/>
      <c r="L249" s="40"/>
      <c r="M249" s="13">
        <f t="shared" si="16"/>
        <v>0</v>
      </c>
      <c r="N249" s="14">
        <f>SUMIFS(TabSaisie[Prix de vente TTC (total)],TabSaisie[1],TabSaisie[[#This Row],[1]],TabSaisie[Moyen de paiement],"&lt;&gt;OFFERT")</f>
        <v>0</v>
      </c>
      <c r="O249" s="13">
        <f t="shared" si="17"/>
        <v>0</v>
      </c>
      <c r="P249" s="13">
        <f t="shared" si="18"/>
        <v>0</v>
      </c>
    </row>
    <row r="250" spans="1:16" ht="34.15" customHeight="1" x14ac:dyDescent="0.25">
      <c r="A250" s="12">
        <f t="shared" si="15"/>
        <v>5</v>
      </c>
      <c r="B250" s="37"/>
      <c r="C250" s="43"/>
      <c r="D250" s="42"/>
      <c r="E250" s="42"/>
      <c r="F250" s="37"/>
      <c r="G250" s="38"/>
      <c r="H250" s="39"/>
      <c r="I250" s="39"/>
      <c r="J250" s="39"/>
      <c r="K250" s="41"/>
      <c r="L250" s="40"/>
      <c r="M250" s="13">
        <f t="shared" si="16"/>
        <v>0</v>
      </c>
      <c r="N250" s="14">
        <f>SUMIFS(TabSaisie[Prix de vente TTC (total)],TabSaisie[1],TabSaisie[[#This Row],[1]],TabSaisie[Moyen de paiement],"&lt;&gt;OFFERT")</f>
        <v>0</v>
      </c>
      <c r="O250" s="13">
        <f t="shared" si="17"/>
        <v>0</v>
      </c>
      <c r="P250" s="13">
        <f t="shared" si="18"/>
        <v>0</v>
      </c>
    </row>
    <row r="251" spans="1:16" ht="34.15" customHeight="1" x14ac:dyDescent="0.25">
      <c r="A251" s="12">
        <f t="shared" si="15"/>
        <v>5</v>
      </c>
      <c r="B251" s="37"/>
      <c r="C251" s="43"/>
      <c r="D251" s="42"/>
      <c r="E251" s="42"/>
      <c r="F251" s="37"/>
      <c r="G251" s="38"/>
      <c r="H251" s="39"/>
      <c r="I251" s="39"/>
      <c r="J251" s="39"/>
      <c r="K251" s="41"/>
      <c r="L251" s="40"/>
      <c r="M251" s="13">
        <f t="shared" si="16"/>
        <v>0</v>
      </c>
      <c r="N251" s="14">
        <f>SUMIFS(TabSaisie[Prix de vente TTC (total)],TabSaisie[1],TabSaisie[[#This Row],[1]],TabSaisie[Moyen de paiement],"&lt;&gt;OFFERT")</f>
        <v>0</v>
      </c>
      <c r="O251" s="13">
        <f t="shared" si="17"/>
        <v>0</v>
      </c>
      <c r="P251" s="13">
        <f t="shared" si="18"/>
        <v>0</v>
      </c>
    </row>
    <row r="252" spans="1:16" ht="34.15" customHeight="1" x14ac:dyDescent="0.25">
      <c r="A252" s="12">
        <f t="shared" si="15"/>
        <v>5</v>
      </c>
      <c r="B252" s="37"/>
      <c r="C252" s="43"/>
      <c r="D252" s="42"/>
      <c r="E252" s="42"/>
      <c r="F252" s="37"/>
      <c r="G252" s="38"/>
      <c r="H252" s="39"/>
      <c r="I252" s="39"/>
      <c r="J252" s="39"/>
      <c r="K252" s="41"/>
      <c r="L252" s="40"/>
      <c r="M252" s="13">
        <f t="shared" si="16"/>
        <v>0</v>
      </c>
      <c r="N252" s="14">
        <f>SUMIFS(TabSaisie[Prix de vente TTC (total)],TabSaisie[1],TabSaisie[[#This Row],[1]],TabSaisie[Moyen de paiement],"&lt;&gt;OFFERT")</f>
        <v>0</v>
      </c>
      <c r="O252" s="13">
        <f t="shared" si="17"/>
        <v>0</v>
      </c>
      <c r="P252" s="13">
        <f t="shared" si="18"/>
        <v>0</v>
      </c>
    </row>
    <row r="253" spans="1:16" ht="34.15" customHeight="1" x14ac:dyDescent="0.25">
      <c r="A253" s="12">
        <f t="shared" si="15"/>
        <v>5</v>
      </c>
      <c r="B253" s="37"/>
      <c r="C253" s="43"/>
      <c r="D253" s="42"/>
      <c r="E253" s="42"/>
      <c r="F253" s="37"/>
      <c r="G253" s="38"/>
      <c r="H253" s="39"/>
      <c r="I253" s="39"/>
      <c r="J253" s="39"/>
      <c r="K253" s="41"/>
      <c r="L253" s="40"/>
      <c r="M253" s="13">
        <f t="shared" si="16"/>
        <v>0</v>
      </c>
      <c r="N253" s="14">
        <f>SUMIFS(TabSaisie[Prix de vente TTC (total)],TabSaisie[1],TabSaisie[[#This Row],[1]],TabSaisie[Moyen de paiement],"&lt;&gt;OFFERT")</f>
        <v>0</v>
      </c>
      <c r="O253" s="13">
        <f t="shared" si="17"/>
        <v>0</v>
      </c>
      <c r="P253" s="13">
        <f t="shared" si="18"/>
        <v>0</v>
      </c>
    </row>
    <row r="254" spans="1:16" ht="34.15" customHeight="1" x14ac:dyDescent="0.25">
      <c r="A254" s="12">
        <f t="shared" si="15"/>
        <v>5</v>
      </c>
      <c r="B254" s="37"/>
      <c r="C254" s="43"/>
      <c r="D254" s="42"/>
      <c r="E254" s="42"/>
      <c r="F254" s="37"/>
      <c r="G254" s="38"/>
      <c r="H254" s="39"/>
      <c r="I254" s="39"/>
      <c r="J254" s="39"/>
      <c r="K254" s="41"/>
      <c r="L254" s="40"/>
      <c r="M254" s="13">
        <f t="shared" si="16"/>
        <v>0</v>
      </c>
      <c r="N254" s="14">
        <f>SUMIFS(TabSaisie[Prix de vente TTC (total)],TabSaisie[1],TabSaisie[[#This Row],[1]],TabSaisie[Moyen de paiement],"&lt;&gt;OFFERT")</f>
        <v>0</v>
      </c>
      <c r="O254" s="13">
        <f t="shared" si="17"/>
        <v>0</v>
      </c>
      <c r="P254" s="13">
        <f t="shared" si="18"/>
        <v>0</v>
      </c>
    </row>
    <row r="255" spans="1:16" ht="34.15" customHeight="1" x14ac:dyDescent="0.25">
      <c r="A255" s="12">
        <f t="shared" si="15"/>
        <v>5</v>
      </c>
      <c r="B255" s="37"/>
      <c r="C255" s="43"/>
      <c r="D255" s="42"/>
      <c r="E255" s="42"/>
      <c r="F255" s="37"/>
      <c r="G255" s="38"/>
      <c r="H255" s="39"/>
      <c r="I255" s="39"/>
      <c r="J255" s="39"/>
      <c r="K255" s="41"/>
      <c r="L255" s="40"/>
      <c r="M255" s="13">
        <f t="shared" si="16"/>
        <v>0</v>
      </c>
      <c r="N255" s="14">
        <f>SUMIFS(TabSaisie[Prix de vente TTC (total)],TabSaisie[1],TabSaisie[[#This Row],[1]],TabSaisie[Moyen de paiement],"&lt;&gt;OFFERT")</f>
        <v>0</v>
      </c>
      <c r="O255" s="13">
        <f t="shared" si="17"/>
        <v>0</v>
      </c>
      <c r="P255" s="13">
        <f t="shared" si="18"/>
        <v>0</v>
      </c>
    </row>
    <row r="256" spans="1:16" ht="34.15" customHeight="1" x14ac:dyDescent="0.25">
      <c r="A256" s="12">
        <f t="shared" si="15"/>
        <v>5</v>
      </c>
      <c r="B256" s="37"/>
      <c r="C256" s="43"/>
      <c r="D256" s="42"/>
      <c r="E256" s="42"/>
      <c r="F256" s="37"/>
      <c r="G256" s="38"/>
      <c r="H256" s="39"/>
      <c r="I256" s="39"/>
      <c r="J256" s="39"/>
      <c r="K256" s="41"/>
      <c r="L256" s="40"/>
      <c r="M256" s="13">
        <f t="shared" si="16"/>
        <v>0</v>
      </c>
      <c r="N256" s="14">
        <f>SUMIFS(TabSaisie[Prix de vente TTC (total)],TabSaisie[1],TabSaisie[[#This Row],[1]],TabSaisie[Moyen de paiement],"&lt;&gt;OFFERT")</f>
        <v>0</v>
      </c>
      <c r="O256" s="13">
        <f t="shared" si="17"/>
        <v>0</v>
      </c>
      <c r="P256" s="13">
        <f t="shared" si="18"/>
        <v>0</v>
      </c>
    </row>
    <row r="257" spans="1:16" ht="34.15" customHeight="1" x14ac:dyDescent="0.25">
      <c r="A257" s="12">
        <f t="shared" si="15"/>
        <v>5</v>
      </c>
      <c r="B257" s="37"/>
      <c r="C257" s="43"/>
      <c r="D257" s="42"/>
      <c r="E257" s="42"/>
      <c r="F257" s="37"/>
      <c r="G257" s="38"/>
      <c r="H257" s="39"/>
      <c r="I257" s="39"/>
      <c r="J257" s="39"/>
      <c r="K257" s="41"/>
      <c r="L257" s="40"/>
      <c r="M257" s="13">
        <f t="shared" si="16"/>
        <v>0</v>
      </c>
      <c r="N257" s="14">
        <f>SUMIFS(TabSaisie[Prix de vente TTC (total)],TabSaisie[1],TabSaisie[[#This Row],[1]],TabSaisie[Moyen de paiement],"&lt;&gt;OFFERT")</f>
        <v>0</v>
      </c>
      <c r="O257" s="13">
        <f t="shared" si="17"/>
        <v>0</v>
      </c>
      <c r="P257" s="13">
        <f t="shared" si="18"/>
        <v>0</v>
      </c>
    </row>
    <row r="258" spans="1:16" ht="34.15" customHeight="1" x14ac:dyDescent="0.25">
      <c r="A258" s="12">
        <f t="shared" si="15"/>
        <v>5</v>
      </c>
      <c r="B258" s="37"/>
      <c r="C258" s="43"/>
      <c r="D258" s="42"/>
      <c r="E258" s="42"/>
      <c r="F258" s="37"/>
      <c r="G258" s="38"/>
      <c r="H258" s="39"/>
      <c r="I258" s="39"/>
      <c r="J258" s="39"/>
      <c r="K258" s="41"/>
      <c r="L258" s="40"/>
      <c r="M258" s="13">
        <f t="shared" si="16"/>
        <v>0</v>
      </c>
      <c r="N258" s="14">
        <f>SUMIFS(TabSaisie[Prix de vente TTC (total)],TabSaisie[1],TabSaisie[[#This Row],[1]],TabSaisie[Moyen de paiement],"&lt;&gt;OFFERT")</f>
        <v>0</v>
      </c>
      <c r="O258" s="13">
        <f t="shared" si="17"/>
        <v>0</v>
      </c>
      <c r="P258" s="13">
        <f t="shared" si="18"/>
        <v>0</v>
      </c>
    </row>
    <row r="259" spans="1:16" ht="34.15" customHeight="1" x14ac:dyDescent="0.25">
      <c r="A259" s="12">
        <f t="shared" si="15"/>
        <v>5</v>
      </c>
      <c r="B259" s="37"/>
      <c r="C259" s="43"/>
      <c r="D259" s="42"/>
      <c r="E259" s="42"/>
      <c r="F259" s="37"/>
      <c r="G259" s="38"/>
      <c r="H259" s="39"/>
      <c r="I259" s="39"/>
      <c r="J259" s="39"/>
      <c r="K259" s="41"/>
      <c r="L259" s="40"/>
      <c r="M259" s="13">
        <f t="shared" si="16"/>
        <v>0</v>
      </c>
      <c r="N259" s="14">
        <f>SUMIFS(TabSaisie[Prix de vente TTC (total)],TabSaisie[1],TabSaisie[[#This Row],[1]],TabSaisie[Moyen de paiement],"&lt;&gt;OFFERT")</f>
        <v>0</v>
      </c>
      <c r="O259" s="13">
        <f t="shared" si="17"/>
        <v>0</v>
      </c>
      <c r="P259" s="13">
        <f t="shared" si="18"/>
        <v>0</v>
      </c>
    </row>
    <row r="260" spans="1:16" ht="34.15" customHeight="1" x14ac:dyDescent="0.25">
      <c r="A260" s="12">
        <f t="shared" si="15"/>
        <v>5</v>
      </c>
      <c r="B260" s="37"/>
      <c r="C260" s="43"/>
      <c r="D260" s="42"/>
      <c r="E260" s="42"/>
      <c r="F260" s="37"/>
      <c r="G260" s="38"/>
      <c r="H260" s="39"/>
      <c r="I260" s="39"/>
      <c r="J260" s="39"/>
      <c r="K260" s="41"/>
      <c r="L260" s="40"/>
      <c r="M260" s="13">
        <f t="shared" si="16"/>
        <v>0</v>
      </c>
      <c r="N260" s="14">
        <f>SUMIFS(TabSaisie[Prix de vente TTC (total)],TabSaisie[1],TabSaisie[[#This Row],[1]],TabSaisie[Moyen de paiement],"&lt;&gt;OFFERT")</f>
        <v>0</v>
      </c>
      <c r="O260" s="13">
        <f t="shared" si="17"/>
        <v>0</v>
      </c>
      <c r="P260" s="13">
        <f t="shared" si="18"/>
        <v>0</v>
      </c>
    </row>
    <row r="261" spans="1:16" ht="34.15" customHeight="1" x14ac:dyDescent="0.25">
      <c r="A261" s="12">
        <f t="shared" si="15"/>
        <v>5</v>
      </c>
      <c r="B261" s="37"/>
      <c r="C261" s="43"/>
      <c r="D261" s="42"/>
      <c r="E261" s="42"/>
      <c r="F261" s="37"/>
      <c r="G261" s="38"/>
      <c r="H261" s="39"/>
      <c r="I261" s="39"/>
      <c r="J261" s="39"/>
      <c r="K261" s="41"/>
      <c r="L261" s="40"/>
      <c r="M261" s="13">
        <f t="shared" si="16"/>
        <v>0</v>
      </c>
      <c r="N261" s="14">
        <f>SUMIFS(TabSaisie[Prix de vente TTC (total)],TabSaisie[1],TabSaisie[[#This Row],[1]],TabSaisie[Moyen de paiement],"&lt;&gt;OFFERT")</f>
        <v>0</v>
      </c>
      <c r="O261" s="13">
        <f t="shared" si="17"/>
        <v>0</v>
      </c>
      <c r="P261" s="13">
        <f t="shared" si="18"/>
        <v>0</v>
      </c>
    </row>
    <row r="262" spans="1:16" ht="34.15" customHeight="1" x14ac:dyDescent="0.25">
      <c r="A262" s="12">
        <f t="shared" si="15"/>
        <v>5</v>
      </c>
      <c r="B262" s="37"/>
      <c r="C262" s="43"/>
      <c r="D262" s="42"/>
      <c r="E262" s="42"/>
      <c r="F262" s="37"/>
      <c r="G262" s="38"/>
      <c r="H262" s="39"/>
      <c r="I262" s="39"/>
      <c r="J262" s="39"/>
      <c r="K262" s="41"/>
      <c r="L262" s="40"/>
      <c r="M262" s="13">
        <f t="shared" si="16"/>
        <v>0</v>
      </c>
      <c r="N262" s="14">
        <f>SUMIFS(TabSaisie[Prix de vente TTC (total)],TabSaisie[1],TabSaisie[[#This Row],[1]],TabSaisie[Moyen de paiement],"&lt;&gt;OFFERT")</f>
        <v>0</v>
      </c>
      <c r="O262" s="13">
        <f t="shared" si="17"/>
        <v>0</v>
      </c>
      <c r="P262" s="13">
        <f t="shared" si="18"/>
        <v>0</v>
      </c>
    </row>
    <row r="263" spans="1:16" ht="34.15" customHeight="1" x14ac:dyDescent="0.25">
      <c r="A263" s="12">
        <f t="shared" si="15"/>
        <v>5</v>
      </c>
      <c r="B263" s="37"/>
      <c r="C263" s="43"/>
      <c r="D263" s="42"/>
      <c r="E263" s="42"/>
      <c r="F263" s="37"/>
      <c r="G263" s="38"/>
      <c r="H263" s="39"/>
      <c r="I263" s="39"/>
      <c r="J263" s="39"/>
      <c r="K263" s="41"/>
      <c r="L263" s="40"/>
      <c r="M263" s="13">
        <f t="shared" si="16"/>
        <v>0</v>
      </c>
      <c r="N263" s="14">
        <f>SUMIFS(TabSaisie[Prix de vente TTC (total)],TabSaisie[1],TabSaisie[[#This Row],[1]],TabSaisie[Moyen de paiement],"&lt;&gt;OFFERT")</f>
        <v>0</v>
      </c>
      <c r="O263" s="13">
        <f t="shared" si="17"/>
        <v>0</v>
      </c>
      <c r="P263" s="13">
        <f t="shared" si="18"/>
        <v>0</v>
      </c>
    </row>
    <row r="264" spans="1:16" ht="34.15" customHeight="1" x14ac:dyDescent="0.25">
      <c r="A264" s="12">
        <f t="shared" si="15"/>
        <v>5</v>
      </c>
      <c r="B264" s="37"/>
      <c r="C264" s="43"/>
      <c r="D264" s="42"/>
      <c r="E264" s="42"/>
      <c r="F264" s="37"/>
      <c r="G264" s="38"/>
      <c r="H264" s="39"/>
      <c r="I264" s="39"/>
      <c r="J264" s="39"/>
      <c r="K264" s="41"/>
      <c r="L264" s="40"/>
      <c r="M264" s="13">
        <f t="shared" si="16"/>
        <v>0</v>
      </c>
      <c r="N264" s="14">
        <f>SUMIFS(TabSaisie[Prix de vente TTC (total)],TabSaisie[1],TabSaisie[[#This Row],[1]],TabSaisie[Moyen de paiement],"&lt;&gt;OFFERT")</f>
        <v>0</v>
      </c>
      <c r="O264" s="13">
        <f t="shared" si="17"/>
        <v>0</v>
      </c>
      <c r="P264" s="13">
        <f t="shared" si="18"/>
        <v>0</v>
      </c>
    </row>
    <row r="265" spans="1:16" ht="34.15" customHeight="1" x14ac:dyDescent="0.25">
      <c r="A265" s="12">
        <f t="shared" si="15"/>
        <v>5</v>
      </c>
      <c r="B265" s="37"/>
      <c r="C265" s="43"/>
      <c r="D265" s="42"/>
      <c r="E265" s="42"/>
      <c r="F265" s="37"/>
      <c r="G265" s="38"/>
      <c r="H265" s="39"/>
      <c r="I265" s="39"/>
      <c r="J265" s="39"/>
      <c r="K265" s="41"/>
      <c r="L265" s="40"/>
      <c r="M265" s="13">
        <f t="shared" si="16"/>
        <v>0</v>
      </c>
      <c r="N265" s="14">
        <f>SUMIFS(TabSaisie[Prix de vente TTC (total)],TabSaisie[1],TabSaisie[[#This Row],[1]],TabSaisie[Moyen de paiement],"&lt;&gt;OFFERT")</f>
        <v>0</v>
      </c>
      <c r="O265" s="13">
        <f t="shared" si="17"/>
        <v>0</v>
      </c>
      <c r="P265" s="13">
        <f t="shared" si="18"/>
        <v>0</v>
      </c>
    </row>
    <row r="266" spans="1:16" ht="34.15" customHeight="1" x14ac:dyDescent="0.25">
      <c r="A266" s="12">
        <f t="shared" si="15"/>
        <v>5</v>
      </c>
      <c r="B266" s="37"/>
      <c r="C266" s="43"/>
      <c r="D266" s="42"/>
      <c r="E266" s="42"/>
      <c r="F266" s="37"/>
      <c r="G266" s="38"/>
      <c r="H266" s="39"/>
      <c r="I266" s="39"/>
      <c r="J266" s="39"/>
      <c r="K266" s="41"/>
      <c r="L266" s="40"/>
      <c r="M266" s="13">
        <f t="shared" si="16"/>
        <v>0</v>
      </c>
      <c r="N266" s="14">
        <f>SUMIFS(TabSaisie[Prix de vente TTC (total)],TabSaisie[1],TabSaisie[[#This Row],[1]],TabSaisie[Moyen de paiement],"&lt;&gt;OFFERT")</f>
        <v>0</v>
      </c>
      <c r="O266" s="13">
        <f t="shared" si="17"/>
        <v>0</v>
      </c>
      <c r="P266" s="13">
        <f t="shared" si="18"/>
        <v>0</v>
      </c>
    </row>
    <row r="267" spans="1:16" ht="34.15" customHeight="1" x14ac:dyDescent="0.25">
      <c r="A267" s="12">
        <f t="shared" si="15"/>
        <v>5</v>
      </c>
      <c r="B267" s="37"/>
      <c r="C267" s="43"/>
      <c r="D267" s="42"/>
      <c r="E267" s="42"/>
      <c r="F267" s="37"/>
      <c r="G267" s="38"/>
      <c r="H267" s="39"/>
      <c r="I267" s="39"/>
      <c r="J267" s="39"/>
      <c r="K267" s="41"/>
      <c r="L267" s="40"/>
      <c r="M267" s="13">
        <f t="shared" si="16"/>
        <v>0</v>
      </c>
      <c r="N267" s="14">
        <f>SUMIFS(TabSaisie[Prix de vente TTC (total)],TabSaisie[1],TabSaisie[[#This Row],[1]],TabSaisie[Moyen de paiement],"&lt;&gt;OFFERT")</f>
        <v>0</v>
      </c>
      <c r="O267" s="13">
        <f t="shared" si="17"/>
        <v>0</v>
      </c>
      <c r="P267" s="13">
        <f t="shared" si="18"/>
        <v>0</v>
      </c>
    </row>
    <row r="268" spans="1:16" ht="34.15" customHeight="1" x14ac:dyDescent="0.25">
      <c r="A268" s="12">
        <f t="shared" si="15"/>
        <v>5</v>
      </c>
      <c r="B268" s="37"/>
      <c r="C268" s="43"/>
      <c r="D268" s="42"/>
      <c r="E268" s="42"/>
      <c r="F268" s="37"/>
      <c r="G268" s="38"/>
      <c r="H268" s="39"/>
      <c r="I268" s="39"/>
      <c r="J268" s="39"/>
      <c r="K268" s="41"/>
      <c r="L268" s="40"/>
      <c r="M268" s="13">
        <f t="shared" si="16"/>
        <v>0</v>
      </c>
      <c r="N268" s="14">
        <f>SUMIFS(TabSaisie[Prix de vente TTC (total)],TabSaisie[1],TabSaisie[[#This Row],[1]],TabSaisie[Moyen de paiement],"&lt;&gt;OFFERT")</f>
        <v>0</v>
      </c>
      <c r="O268" s="13">
        <f t="shared" si="17"/>
        <v>0</v>
      </c>
      <c r="P268" s="13">
        <f t="shared" si="18"/>
        <v>0</v>
      </c>
    </row>
    <row r="269" spans="1:16" ht="34.15" customHeight="1" x14ac:dyDescent="0.25">
      <c r="A269" s="12">
        <f t="shared" si="15"/>
        <v>5</v>
      </c>
      <c r="B269" s="37"/>
      <c r="C269" s="43"/>
      <c r="D269" s="42"/>
      <c r="E269" s="42"/>
      <c r="F269" s="37"/>
      <c r="G269" s="38"/>
      <c r="H269" s="39"/>
      <c r="I269" s="39"/>
      <c r="J269" s="39"/>
      <c r="K269" s="41"/>
      <c r="L269" s="40"/>
      <c r="M269" s="13">
        <f t="shared" si="16"/>
        <v>0</v>
      </c>
      <c r="N269" s="14">
        <f>SUMIFS(TabSaisie[Prix de vente TTC (total)],TabSaisie[1],TabSaisie[[#This Row],[1]],TabSaisie[Moyen de paiement],"&lt;&gt;OFFERT")</f>
        <v>0</v>
      </c>
      <c r="O269" s="13">
        <f t="shared" si="17"/>
        <v>0</v>
      </c>
      <c r="P269" s="13">
        <f t="shared" si="18"/>
        <v>0</v>
      </c>
    </row>
    <row r="270" spans="1:16" ht="34.15" customHeight="1" x14ac:dyDescent="0.25">
      <c r="A270" s="12">
        <f t="shared" si="15"/>
        <v>5</v>
      </c>
      <c r="B270" s="37"/>
      <c r="C270" s="43"/>
      <c r="D270" s="42"/>
      <c r="E270" s="42"/>
      <c r="F270" s="37"/>
      <c r="G270" s="38"/>
      <c r="H270" s="39"/>
      <c r="I270" s="39"/>
      <c r="J270" s="39"/>
      <c r="K270" s="41"/>
      <c r="L270" s="40"/>
      <c r="M270" s="13">
        <f t="shared" si="16"/>
        <v>0</v>
      </c>
      <c r="N270" s="14">
        <f>SUMIFS(TabSaisie[Prix de vente TTC (total)],TabSaisie[1],TabSaisie[[#This Row],[1]],TabSaisie[Moyen de paiement],"&lt;&gt;OFFERT")</f>
        <v>0</v>
      </c>
      <c r="O270" s="13">
        <f t="shared" si="17"/>
        <v>0</v>
      </c>
      <c r="P270" s="13">
        <f t="shared" si="18"/>
        <v>0</v>
      </c>
    </row>
    <row r="271" spans="1:16" ht="34.15" customHeight="1" x14ac:dyDescent="0.25">
      <c r="A271" s="12">
        <f t="shared" si="15"/>
        <v>5</v>
      </c>
      <c r="B271" s="37"/>
      <c r="C271" s="43"/>
      <c r="D271" s="42"/>
      <c r="E271" s="42"/>
      <c r="F271" s="37"/>
      <c r="G271" s="38"/>
      <c r="H271" s="39"/>
      <c r="I271" s="39"/>
      <c r="J271" s="39"/>
      <c r="K271" s="41"/>
      <c r="L271" s="40"/>
      <c r="M271" s="13">
        <f t="shared" si="16"/>
        <v>0</v>
      </c>
      <c r="N271" s="14">
        <f>SUMIFS(TabSaisie[Prix de vente TTC (total)],TabSaisie[1],TabSaisie[[#This Row],[1]],TabSaisie[Moyen de paiement],"&lt;&gt;OFFERT")</f>
        <v>0</v>
      </c>
      <c r="O271" s="13">
        <f t="shared" si="17"/>
        <v>0</v>
      </c>
      <c r="P271" s="13">
        <f t="shared" si="18"/>
        <v>0</v>
      </c>
    </row>
    <row r="272" spans="1:16" ht="33.950000000000003" customHeight="1" x14ac:dyDescent="0.25">
      <c r="A272" s="48">
        <f t="shared" ref="A272:A300" si="19">IF(F271="@",A270+1,A271)</f>
        <v>5</v>
      </c>
      <c r="B272" s="48"/>
      <c r="C272" s="49"/>
      <c r="D272" s="44"/>
      <c r="E272" s="44"/>
      <c r="F272" s="48"/>
      <c r="G272" s="50"/>
      <c r="H272" s="47"/>
      <c r="I272" s="47"/>
      <c r="J272" s="47"/>
      <c r="K272" s="51"/>
      <c r="L272" s="52"/>
      <c r="M272" s="13">
        <f t="shared" si="16"/>
        <v>0</v>
      </c>
      <c r="N272" s="14">
        <f>SUMIFS(TabSaisie[Prix de vente TTC (total)],TabSaisie[1],TabSaisie[[#This Row],[1]],TabSaisie[Moyen de paiement],"&lt;&gt;OFFERT")</f>
        <v>0</v>
      </c>
      <c r="O272" s="13">
        <f t="shared" si="17"/>
        <v>0</v>
      </c>
      <c r="P272" s="13">
        <f t="shared" si="18"/>
        <v>0</v>
      </c>
    </row>
    <row r="273" spans="1:16" ht="33.950000000000003" customHeight="1" x14ac:dyDescent="0.25">
      <c r="A273" s="48">
        <f t="shared" si="19"/>
        <v>5</v>
      </c>
      <c r="B273" s="48"/>
      <c r="C273" s="49"/>
      <c r="D273" s="44"/>
      <c r="E273" s="44"/>
      <c r="F273" s="48"/>
      <c r="G273" s="50"/>
      <c r="H273" s="47"/>
      <c r="I273" s="47"/>
      <c r="J273" s="47"/>
      <c r="K273" s="51"/>
      <c r="L273" s="52"/>
      <c r="M273" s="13">
        <f t="shared" si="16"/>
        <v>0</v>
      </c>
      <c r="N273" s="14">
        <f>SUMIFS(TabSaisie[Prix de vente TTC (total)],TabSaisie[1],TabSaisie[[#This Row],[1]],TabSaisie[Moyen de paiement],"&lt;&gt;OFFERT")</f>
        <v>0</v>
      </c>
      <c r="O273" s="13">
        <f t="shared" si="17"/>
        <v>0</v>
      </c>
      <c r="P273" s="13">
        <f t="shared" si="18"/>
        <v>0</v>
      </c>
    </row>
    <row r="274" spans="1:16" ht="33.950000000000003" customHeight="1" x14ac:dyDescent="0.25">
      <c r="A274" s="48">
        <f t="shared" si="19"/>
        <v>5</v>
      </c>
      <c r="B274" s="48"/>
      <c r="C274" s="49"/>
      <c r="D274" s="44"/>
      <c r="E274" s="44"/>
      <c r="F274" s="48"/>
      <c r="G274" s="50"/>
      <c r="H274" s="47"/>
      <c r="I274" s="47"/>
      <c r="J274" s="47"/>
      <c r="K274" s="51"/>
      <c r="L274" s="52"/>
      <c r="M274" s="13">
        <f t="shared" si="16"/>
        <v>0</v>
      </c>
      <c r="N274" s="14">
        <f>SUMIFS(TabSaisie[Prix de vente TTC (total)],TabSaisie[1],TabSaisie[[#This Row],[1]],TabSaisie[Moyen de paiement],"&lt;&gt;OFFERT")</f>
        <v>0</v>
      </c>
      <c r="O274" s="13">
        <f t="shared" si="17"/>
        <v>0</v>
      </c>
      <c r="P274" s="13">
        <f t="shared" si="18"/>
        <v>0</v>
      </c>
    </row>
    <row r="275" spans="1:16" ht="33.950000000000003" customHeight="1" x14ac:dyDescent="0.25">
      <c r="A275" s="48">
        <f t="shared" si="19"/>
        <v>5</v>
      </c>
      <c r="B275" s="48"/>
      <c r="C275" s="49"/>
      <c r="D275" s="44"/>
      <c r="E275" s="44"/>
      <c r="F275" s="48"/>
      <c r="G275" s="50"/>
      <c r="H275" s="47"/>
      <c r="I275" s="47"/>
      <c r="J275" s="47"/>
      <c r="K275" s="51"/>
      <c r="L275" s="52"/>
      <c r="M275" s="13">
        <f t="shared" si="16"/>
        <v>0</v>
      </c>
      <c r="N275" s="14">
        <f>SUMIFS(TabSaisie[Prix de vente TTC (total)],TabSaisie[1],TabSaisie[[#This Row],[1]],TabSaisie[Moyen de paiement],"&lt;&gt;OFFERT")</f>
        <v>0</v>
      </c>
      <c r="O275" s="13">
        <f t="shared" si="17"/>
        <v>0</v>
      </c>
      <c r="P275" s="13">
        <f t="shared" si="18"/>
        <v>0</v>
      </c>
    </row>
    <row r="276" spans="1:16" ht="33.950000000000003" customHeight="1" x14ac:dyDescent="0.25">
      <c r="A276" s="48">
        <f t="shared" si="19"/>
        <v>5</v>
      </c>
      <c r="B276" s="48"/>
      <c r="C276" s="49"/>
      <c r="D276" s="44"/>
      <c r="E276" s="44"/>
      <c r="F276" s="48"/>
      <c r="G276" s="50"/>
      <c r="H276" s="47"/>
      <c r="I276" s="47"/>
      <c r="J276" s="47"/>
      <c r="K276" s="51"/>
      <c r="L276" s="52"/>
      <c r="M276" s="13">
        <f t="shared" si="16"/>
        <v>0</v>
      </c>
      <c r="N276" s="14">
        <f>SUMIFS(TabSaisie[Prix de vente TTC (total)],TabSaisie[1],TabSaisie[[#This Row],[1]],TabSaisie[Moyen de paiement],"&lt;&gt;OFFERT")</f>
        <v>0</v>
      </c>
      <c r="O276" s="13">
        <f t="shared" si="17"/>
        <v>0</v>
      </c>
      <c r="P276" s="13">
        <f t="shared" si="18"/>
        <v>0</v>
      </c>
    </row>
    <row r="277" spans="1:16" ht="33.950000000000003" customHeight="1" x14ac:dyDescent="0.25">
      <c r="A277" s="48">
        <f t="shared" si="19"/>
        <v>5</v>
      </c>
      <c r="B277" s="48"/>
      <c r="C277" s="49"/>
      <c r="D277" s="44"/>
      <c r="E277" s="44"/>
      <c r="F277" s="48"/>
      <c r="G277" s="50"/>
      <c r="H277" s="47"/>
      <c r="I277" s="47"/>
      <c r="J277" s="47"/>
      <c r="K277" s="51"/>
      <c r="L277" s="52"/>
      <c r="M277" s="13">
        <f t="shared" ref="M277:M300" si="20">L277*H277</f>
        <v>0</v>
      </c>
      <c r="N277" s="14">
        <f>SUMIFS(TabSaisie[Prix de vente TTC (total)],TabSaisie[1],TabSaisie[[#This Row],[1]],TabSaisie[Moyen de paiement],"&lt;&gt;OFFERT")</f>
        <v>0</v>
      </c>
      <c r="O277" s="13">
        <f t="shared" ref="O277:O300" si="21">(L277/1.2)*H277</f>
        <v>0</v>
      </c>
      <c r="P277" s="13">
        <f t="shared" ref="P277:P300" si="22">((L277/1.2)*0.2)*H277</f>
        <v>0</v>
      </c>
    </row>
    <row r="278" spans="1:16" ht="33.950000000000003" customHeight="1" x14ac:dyDescent="0.25">
      <c r="A278" s="48">
        <f t="shared" si="19"/>
        <v>5</v>
      </c>
      <c r="B278" s="48"/>
      <c r="C278" s="49"/>
      <c r="D278" s="44"/>
      <c r="E278" s="44"/>
      <c r="F278" s="48"/>
      <c r="G278" s="50"/>
      <c r="H278" s="47"/>
      <c r="I278" s="47"/>
      <c r="J278" s="47"/>
      <c r="K278" s="51"/>
      <c r="L278" s="52"/>
      <c r="M278" s="13">
        <f t="shared" si="20"/>
        <v>0</v>
      </c>
      <c r="N278" s="14">
        <f>SUMIFS(TabSaisie[Prix de vente TTC (total)],TabSaisie[1],TabSaisie[[#This Row],[1]],TabSaisie[Moyen de paiement],"&lt;&gt;OFFERT")</f>
        <v>0</v>
      </c>
      <c r="O278" s="13">
        <f t="shared" si="21"/>
        <v>0</v>
      </c>
      <c r="P278" s="13">
        <f t="shared" si="22"/>
        <v>0</v>
      </c>
    </row>
    <row r="279" spans="1:16" ht="33.950000000000003" customHeight="1" x14ac:dyDescent="0.25">
      <c r="A279" s="48">
        <f t="shared" si="19"/>
        <v>5</v>
      </c>
      <c r="B279" s="48"/>
      <c r="C279" s="49"/>
      <c r="D279" s="44"/>
      <c r="E279" s="44"/>
      <c r="F279" s="48"/>
      <c r="G279" s="50"/>
      <c r="H279" s="47"/>
      <c r="I279" s="47"/>
      <c r="J279" s="47"/>
      <c r="K279" s="51"/>
      <c r="L279" s="52"/>
      <c r="M279" s="13">
        <f t="shared" si="20"/>
        <v>0</v>
      </c>
      <c r="N279" s="14">
        <f>SUMIFS(TabSaisie[Prix de vente TTC (total)],TabSaisie[1],TabSaisie[[#This Row],[1]],TabSaisie[Moyen de paiement],"&lt;&gt;OFFERT")</f>
        <v>0</v>
      </c>
      <c r="O279" s="13">
        <f t="shared" si="21"/>
        <v>0</v>
      </c>
      <c r="P279" s="13">
        <f t="shared" si="22"/>
        <v>0</v>
      </c>
    </row>
    <row r="280" spans="1:16" ht="33.950000000000003" customHeight="1" x14ac:dyDescent="0.25">
      <c r="A280" s="48">
        <f t="shared" si="19"/>
        <v>5</v>
      </c>
      <c r="B280" s="48"/>
      <c r="C280" s="49"/>
      <c r="D280" s="44"/>
      <c r="E280" s="44"/>
      <c r="F280" s="48"/>
      <c r="G280" s="50"/>
      <c r="H280" s="47"/>
      <c r="I280" s="47"/>
      <c r="J280" s="47"/>
      <c r="K280" s="51"/>
      <c r="L280" s="52"/>
      <c r="M280" s="13">
        <f t="shared" si="20"/>
        <v>0</v>
      </c>
      <c r="N280" s="14">
        <f>SUMIFS(TabSaisie[Prix de vente TTC (total)],TabSaisie[1],TabSaisie[[#This Row],[1]],TabSaisie[Moyen de paiement],"&lt;&gt;OFFERT")</f>
        <v>0</v>
      </c>
      <c r="O280" s="13">
        <f t="shared" si="21"/>
        <v>0</v>
      </c>
      <c r="P280" s="13">
        <f t="shared" si="22"/>
        <v>0</v>
      </c>
    </row>
    <row r="281" spans="1:16" ht="33.950000000000003" customHeight="1" x14ac:dyDescent="0.25">
      <c r="A281" s="48">
        <f t="shared" si="19"/>
        <v>5</v>
      </c>
      <c r="B281" s="48"/>
      <c r="C281" s="49"/>
      <c r="D281" s="44"/>
      <c r="E281" s="44"/>
      <c r="F281" s="48"/>
      <c r="G281" s="50"/>
      <c r="H281" s="47"/>
      <c r="I281" s="47"/>
      <c r="J281" s="47"/>
      <c r="K281" s="51"/>
      <c r="L281" s="52"/>
      <c r="M281" s="13">
        <f t="shared" si="20"/>
        <v>0</v>
      </c>
      <c r="N281" s="14">
        <f>SUMIFS(TabSaisie[Prix de vente TTC (total)],TabSaisie[1],TabSaisie[[#This Row],[1]],TabSaisie[Moyen de paiement],"&lt;&gt;OFFERT")</f>
        <v>0</v>
      </c>
      <c r="O281" s="13">
        <f t="shared" si="21"/>
        <v>0</v>
      </c>
      <c r="P281" s="13">
        <f t="shared" si="22"/>
        <v>0</v>
      </c>
    </row>
    <row r="282" spans="1:16" ht="33.950000000000003" customHeight="1" x14ac:dyDescent="0.25">
      <c r="A282" s="48">
        <f t="shared" si="19"/>
        <v>5</v>
      </c>
      <c r="B282" s="48"/>
      <c r="C282" s="49"/>
      <c r="D282" s="44"/>
      <c r="E282" s="44"/>
      <c r="F282" s="48"/>
      <c r="G282" s="50"/>
      <c r="H282" s="47"/>
      <c r="I282" s="47"/>
      <c r="J282" s="47"/>
      <c r="K282" s="51"/>
      <c r="L282" s="52"/>
      <c r="M282" s="13">
        <f t="shared" si="20"/>
        <v>0</v>
      </c>
      <c r="N282" s="14">
        <f>SUMIFS(TabSaisie[Prix de vente TTC (total)],TabSaisie[1],TabSaisie[[#This Row],[1]],TabSaisie[Moyen de paiement],"&lt;&gt;OFFERT")</f>
        <v>0</v>
      </c>
      <c r="O282" s="13">
        <f t="shared" si="21"/>
        <v>0</v>
      </c>
      <c r="P282" s="13">
        <f t="shared" si="22"/>
        <v>0</v>
      </c>
    </row>
    <row r="283" spans="1:16" ht="33.950000000000003" customHeight="1" x14ac:dyDescent="0.25">
      <c r="A283" s="48">
        <f t="shared" si="19"/>
        <v>5</v>
      </c>
      <c r="B283" s="48"/>
      <c r="C283" s="49"/>
      <c r="D283" s="44"/>
      <c r="E283" s="44"/>
      <c r="F283" s="48"/>
      <c r="G283" s="50"/>
      <c r="H283" s="47"/>
      <c r="I283" s="47"/>
      <c r="J283" s="47"/>
      <c r="K283" s="51"/>
      <c r="L283" s="52"/>
      <c r="M283" s="13">
        <f t="shared" si="20"/>
        <v>0</v>
      </c>
      <c r="N283" s="14">
        <f>SUMIFS(TabSaisie[Prix de vente TTC (total)],TabSaisie[1],TabSaisie[[#This Row],[1]],TabSaisie[Moyen de paiement],"&lt;&gt;OFFERT")</f>
        <v>0</v>
      </c>
      <c r="O283" s="13">
        <f t="shared" si="21"/>
        <v>0</v>
      </c>
      <c r="P283" s="13">
        <f t="shared" si="22"/>
        <v>0</v>
      </c>
    </row>
    <row r="284" spans="1:16" ht="33.950000000000003" customHeight="1" x14ac:dyDescent="0.25">
      <c r="A284" s="48">
        <f t="shared" si="19"/>
        <v>5</v>
      </c>
      <c r="B284" s="48"/>
      <c r="C284" s="49"/>
      <c r="D284" s="44"/>
      <c r="E284" s="44"/>
      <c r="F284" s="48"/>
      <c r="G284" s="50"/>
      <c r="H284" s="47"/>
      <c r="I284" s="47"/>
      <c r="J284" s="47"/>
      <c r="K284" s="51"/>
      <c r="L284" s="52"/>
      <c r="M284" s="13">
        <f t="shared" si="20"/>
        <v>0</v>
      </c>
      <c r="N284" s="14">
        <f>SUMIFS(TabSaisie[Prix de vente TTC (total)],TabSaisie[1],TabSaisie[[#This Row],[1]],TabSaisie[Moyen de paiement],"&lt;&gt;OFFERT")</f>
        <v>0</v>
      </c>
      <c r="O284" s="13">
        <f t="shared" si="21"/>
        <v>0</v>
      </c>
      <c r="P284" s="13">
        <f t="shared" si="22"/>
        <v>0</v>
      </c>
    </row>
    <row r="285" spans="1:16" ht="33.950000000000003" customHeight="1" x14ac:dyDescent="0.25">
      <c r="A285" s="48">
        <f t="shared" si="19"/>
        <v>5</v>
      </c>
      <c r="B285" s="48"/>
      <c r="C285" s="49"/>
      <c r="D285" s="44"/>
      <c r="E285" s="44"/>
      <c r="F285" s="48"/>
      <c r="G285" s="50"/>
      <c r="H285" s="47"/>
      <c r="I285" s="47"/>
      <c r="J285" s="47"/>
      <c r="K285" s="51"/>
      <c r="L285" s="52"/>
      <c r="M285" s="13">
        <f t="shared" si="20"/>
        <v>0</v>
      </c>
      <c r="N285" s="14">
        <f>SUMIFS(TabSaisie[Prix de vente TTC (total)],TabSaisie[1],TabSaisie[[#This Row],[1]],TabSaisie[Moyen de paiement],"&lt;&gt;OFFERT")</f>
        <v>0</v>
      </c>
      <c r="O285" s="13">
        <f t="shared" si="21"/>
        <v>0</v>
      </c>
      <c r="P285" s="13">
        <f t="shared" si="22"/>
        <v>0</v>
      </c>
    </row>
    <row r="286" spans="1:16" ht="33.950000000000003" customHeight="1" x14ac:dyDescent="0.25">
      <c r="A286" s="48">
        <f t="shared" si="19"/>
        <v>5</v>
      </c>
      <c r="B286" s="48"/>
      <c r="C286" s="49"/>
      <c r="D286" s="44"/>
      <c r="E286" s="44"/>
      <c r="F286" s="48"/>
      <c r="G286" s="50"/>
      <c r="H286" s="47"/>
      <c r="I286" s="47"/>
      <c r="J286" s="47"/>
      <c r="K286" s="51"/>
      <c r="L286" s="52"/>
      <c r="M286" s="13">
        <f t="shared" si="20"/>
        <v>0</v>
      </c>
      <c r="N286" s="14">
        <f>SUMIFS(TabSaisie[Prix de vente TTC (total)],TabSaisie[1],TabSaisie[[#This Row],[1]],TabSaisie[Moyen de paiement],"&lt;&gt;OFFERT")</f>
        <v>0</v>
      </c>
      <c r="O286" s="13">
        <f t="shared" si="21"/>
        <v>0</v>
      </c>
      <c r="P286" s="13">
        <f t="shared" si="22"/>
        <v>0</v>
      </c>
    </row>
    <row r="287" spans="1:16" ht="33.950000000000003" customHeight="1" x14ac:dyDescent="0.25">
      <c r="A287" s="48">
        <f t="shared" si="19"/>
        <v>5</v>
      </c>
      <c r="B287" s="48"/>
      <c r="C287" s="49"/>
      <c r="D287" s="44"/>
      <c r="E287" s="44"/>
      <c r="F287" s="48"/>
      <c r="G287" s="50"/>
      <c r="H287" s="47"/>
      <c r="I287" s="47"/>
      <c r="J287" s="47"/>
      <c r="K287" s="51"/>
      <c r="L287" s="52"/>
      <c r="M287" s="13">
        <f t="shared" si="20"/>
        <v>0</v>
      </c>
      <c r="N287" s="14">
        <f>SUMIFS(TabSaisie[Prix de vente TTC (total)],TabSaisie[1],TabSaisie[[#This Row],[1]],TabSaisie[Moyen de paiement],"&lt;&gt;OFFERT")</f>
        <v>0</v>
      </c>
      <c r="O287" s="13">
        <f t="shared" si="21"/>
        <v>0</v>
      </c>
      <c r="P287" s="13">
        <f t="shared" si="22"/>
        <v>0</v>
      </c>
    </row>
    <row r="288" spans="1:16" ht="33.950000000000003" customHeight="1" x14ac:dyDescent="0.25">
      <c r="A288" s="48">
        <f t="shared" si="19"/>
        <v>5</v>
      </c>
      <c r="B288" s="48"/>
      <c r="C288" s="49"/>
      <c r="D288" s="44"/>
      <c r="E288" s="44"/>
      <c r="F288" s="48"/>
      <c r="G288" s="50"/>
      <c r="H288" s="47"/>
      <c r="I288" s="47"/>
      <c r="J288" s="47"/>
      <c r="K288" s="51"/>
      <c r="L288" s="52"/>
      <c r="M288" s="13">
        <f t="shared" si="20"/>
        <v>0</v>
      </c>
      <c r="N288" s="14">
        <f>SUMIFS(TabSaisie[Prix de vente TTC (total)],TabSaisie[1],TabSaisie[[#This Row],[1]],TabSaisie[Moyen de paiement],"&lt;&gt;OFFERT")</f>
        <v>0</v>
      </c>
      <c r="O288" s="13">
        <f t="shared" si="21"/>
        <v>0</v>
      </c>
      <c r="P288" s="13">
        <f t="shared" si="22"/>
        <v>0</v>
      </c>
    </row>
    <row r="289" spans="1:16" ht="33.950000000000003" customHeight="1" x14ac:dyDescent="0.25">
      <c r="A289" s="48">
        <f t="shared" si="19"/>
        <v>5</v>
      </c>
      <c r="B289" s="48"/>
      <c r="C289" s="49"/>
      <c r="D289" s="44"/>
      <c r="E289" s="44"/>
      <c r="F289" s="48"/>
      <c r="G289" s="50"/>
      <c r="H289" s="47"/>
      <c r="I289" s="47"/>
      <c r="J289" s="47"/>
      <c r="K289" s="51"/>
      <c r="L289" s="52"/>
      <c r="M289" s="13">
        <f t="shared" si="20"/>
        <v>0</v>
      </c>
      <c r="N289" s="14">
        <f>SUMIFS(TabSaisie[Prix de vente TTC (total)],TabSaisie[1],TabSaisie[[#This Row],[1]],TabSaisie[Moyen de paiement],"&lt;&gt;OFFERT")</f>
        <v>0</v>
      </c>
      <c r="O289" s="13">
        <f t="shared" si="21"/>
        <v>0</v>
      </c>
      <c r="P289" s="13">
        <f t="shared" si="22"/>
        <v>0</v>
      </c>
    </row>
    <row r="290" spans="1:16" ht="33.950000000000003" customHeight="1" x14ac:dyDescent="0.25">
      <c r="A290" s="48">
        <f t="shared" si="19"/>
        <v>5</v>
      </c>
      <c r="B290" s="48"/>
      <c r="C290" s="49"/>
      <c r="D290" s="44"/>
      <c r="E290" s="44"/>
      <c r="F290" s="48"/>
      <c r="G290" s="50"/>
      <c r="H290" s="47"/>
      <c r="I290" s="47"/>
      <c r="J290" s="47"/>
      <c r="K290" s="51"/>
      <c r="L290" s="52"/>
      <c r="M290" s="13">
        <f t="shared" si="20"/>
        <v>0</v>
      </c>
      <c r="N290" s="14">
        <f>SUMIFS(TabSaisie[Prix de vente TTC (total)],TabSaisie[1],TabSaisie[[#This Row],[1]],TabSaisie[Moyen de paiement],"&lt;&gt;OFFERT")</f>
        <v>0</v>
      </c>
      <c r="O290" s="13">
        <f t="shared" si="21"/>
        <v>0</v>
      </c>
      <c r="P290" s="13">
        <f t="shared" si="22"/>
        <v>0</v>
      </c>
    </row>
    <row r="291" spans="1:16" ht="33.950000000000003" customHeight="1" x14ac:dyDescent="0.25">
      <c r="A291" s="48">
        <f t="shared" si="19"/>
        <v>5</v>
      </c>
      <c r="B291" s="48"/>
      <c r="C291" s="49"/>
      <c r="D291" s="44"/>
      <c r="E291" s="44"/>
      <c r="F291" s="48"/>
      <c r="G291" s="50"/>
      <c r="H291" s="47"/>
      <c r="I291" s="47"/>
      <c r="J291" s="47"/>
      <c r="K291" s="51"/>
      <c r="L291" s="52"/>
      <c r="M291" s="13">
        <f t="shared" si="20"/>
        <v>0</v>
      </c>
      <c r="N291" s="14">
        <f>SUMIFS(TabSaisie[Prix de vente TTC (total)],TabSaisie[1],TabSaisie[[#This Row],[1]],TabSaisie[Moyen de paiement],"&lt;&gt;OFFERT")</f>
        <v>0</v>
      </c>
      <c r="O291" s="13">
        <f t="shared" si="21"/>
        <v>0</v>
      </c>
      <c r="P291" s="13">
        <f t="shared" si="22"/>
        <v>0</v>
      </c>
    </row>
    <row r="292" spans="1:16" ht="33.950000000000003" customHeight="1" x14ac:dyDescent="0.25">
      <c r="A292" s="48">
        <f t="shared" si="19"/>
        <v>5</v>
      </c>
      <c r="B292" s="48"/>
      <c r="C292" s="49"/>
      <c r="D292" s="44"/>
      <c r="E292" s="44"/>
      <c r="F292" s="48"/>
      <c r="G292" s="50"/>
      <c r="H292" s="47"/>
      <c r="I292" s="47"/>
      <c r="J292" s="47"/>
      <c r="K292" s="51"/>
      <c r="L292" s="52"/>
      <c r="M292" s="13">
        <f t="shared" si="20"/>
        <v>0</v>
      </c>
      <c r="N292" s="14">
        <f>SUMIFS(TabSaisie[Prix de vente TTC (total)],TabSaisie[1],TabSaisie[[#This Row],[1]],TabSaisie[Moyen de paiement],"&lt;&gt;OFFERT")</f>
        <v>0</v>
      </c>
      <c r="O292" s="13">
        <f t="shared" si="21"/>
        <v>0</v>
      </c>
      <c r="P292" s="13">
        <f t="shared" si="22"/>
        <v>0</v>
      </c>
    </row>
    <row r="293" spans="1:16" ht="33.950000000000003" customHeight="1" x14ac:dyDescent="0.25">
      <c r="A293" s="48">
        <f t="shared" si="19"/>
        <v>5</v>
      </c>
      <c r="B293" s="48"/>
      <c r="C293" s="49"/>
      <c r="D293" s="44"/>
      <c r="E293" s="44"/>
      <c r="F293" s="48"/>
      <c r="G293" s="50"/>
      <c r="H293" s="47"/>
      <c r="I293" s="47"/>
      <c r="J293" s="47"/>
      <c r="K293" s="51"/>
      <c r="L293" s="52"/>
      <c r="M293" s="13">
        <f t="shared" si="20"/>
        <v>0</v>
      </c>
      <c r="N293" s="14">
        <f>SUMIFS(TabSaisie[Prix de vente TTC (total)],TabSaisie[1],TabSaisie[[#This Row],[1]],TabSaisie[Moyen de paiement],"&lt;&gt;OFFERT")</f>
        <v>0</v>
      </c>
      <c r="O293" s="13">
        <f t="shared" si="21"/>
        <v>0</v>
      </c>
      <c r="P293" s="13">
        <f t="shared" si="22"/>
        <v>0</v>
      </c>
    </row>
    <row r="294" spans="1:16" ht="33.950000000000003" customHeight="1" x14ac:dyDescent="0.25">
      <c r="A294" s="48">
        <f t="shared" si="19"/>
        <v>5</v>
      </c>
      <c r="B294" s="48"/>
      <c r="C294" s="49"/>
      <c r="D294" s="44"/>
      <c r="E294" s="44"/>
      <c r="F294" s="48"/>
      <c r="G294" s="50"/>
      <c r="H294" s="47"/>
      <c r="I294" s="47"/>
      <c r="J294" s="47"/>
      <c r="K294" s="51"/>
      <c r="L294" s="52"/>
      <c r="M294" s="13">
        <f t="shared" si="20"/>
        <v>0</v>
      </c>
      <c r="N294" s="14">
        <f>SUMIFS(TabSaisie[Prix de vente TTC (total)],TabSaisie[1],TabSaisie[[#This Row],[1]],TabSaisie[Moyen de paiement],"&lt;&gt;OFFERT")</f>
        <v>0</v>
      </c>
      <c r="O294" s="13">
        <f t="shared" si="21"/>
        <v>0</v>
      </c>
      <c r="P294" s="13">
        <f t="shared" si="22"/>
        <v>0</v>
      </c>
    </row>
    <row r="295" spans="1:16" ht="33.950000000000003" customHeight="1" x14ac:dyDescent="0.25">
      <c r="A295" s="48">
        <f t="shared" si="19"/>
        <v>5</v>
      </c>
      <c r="B295" s="48"/>
      <c r="C295" s="49"/>
      <c r="D295" s="44"/>
      <c r="E295" s="44"/>
      <c r="F295" s="48"/>
      <c r="G295" s="50"/>
      <c r="H295" s="47"/>
      <c r="I295" s="47"/>
      <c r="J295" s="47"/>
      <c r="K295" s="51"/>
      <c r="L295" s="52"/>
      <c r="M295" s="13">
        <f t="shared" si="20"/>
        <v>0</v>
      </c>
      <c r="N295" s="14">
        <f>SUMIFS(TabSaisie[Prix de vente TTC (total)],TabSaisie[1],TabSaisie[[#This Row],[1]],TabSaisie[Moyen de paiement],"&lt;&gt;OFFERT")</f>
        <v>0</v>
      </c>
      <c r="O295" s="13">
        <f t="shared" si="21"/>
        <v>0</v>
      </c>
      <c r="P295" s="13">
        <f t="shared" si="22"/>
        <v>0</v>
      </c>
    </row>
    <row r="296" spans="1:16" ht="33.950000000000003" customHeight="1" x14ac:dyDescent="0.25">
      <c r="A296" s="48">
        <f t="shared" si="19"/>
        <v>5</v>
      </c>
      <c r="B296" s="48"/>
      <c r="C296" s="49"/>
      <c r="D296" s="44"/>
      <c r="E296" s="44"/>
      <c r="F296" s="48"/>
      <c r="G296" s="50"/>
      <c r="H296" s="47"/>
      <c r="I296" s="47"/>
      <c r="J296" s="47"/>
      <c r="K296" s="51"/>
      <c r="L296" s="52"/>
      <c r="M296" s="13">
        <f t="shared" si="20"/>
        <v>0</v>
      </c>
      <c r="N296" s="14">
        <f>SUMIFS(TabSaisie[Prix de vente TTC (total)],TabSaisie[1],TabSaisie[[#This Row],[1]],TabSaisie[Moyen de paiement],"&lt;&gt;OFFERT")</f>
        <v>0</v>
      </c>
      <c r="O296" s="13">
        <f t="shared" si="21"/>
        <v>0</v>
      </c>
      <c r="P296" s="13">
        <f t="shared" si="22"/>
        <v>0</v>
      </c>
    </row>
    <row r="297" spans="1:16" ht="33.950000000000003" customHeight="1" x14ac:dyDescent="0.25">
      <c r="A297" s="48">
        <f t="shared" si="19"/>
        <v>5</v>
      </c>
      <c r="B297" s="48"/>
      <c r="C297" s="49"/>
      <c r="D297" s="44"/>
      <c r="E297" s="44"/>
      <c r="F297" s="48"/>
      <c r="G297" s="50"/>
      <c r="H297" s="47"/>
      <c r="I297" s="47"/>
      <c r="J297" s="47"/>
      <c r="K297" s="51"/>
      <c r="L297" s="52"/>
      <c r="M297" s="13">
        <f t="shared" si="20"/>
        <v>0</v>
      </c>
      <c r="N297" s="14">
        <f>SUMIFS(TabSaisie[Prix de vente TTC (total)],TabSaisie[1],TabSaisie[[#This Row],[1]],TabSaisie[Moyen de paiement],"&lt;&gt;OFFERT")</f>
        <v>0</v>
      </c>
      <c r="O297" s="13">
        <f t="shared" si="21"/>
        <v>0</v>
      </c>
      <c r="P297" s="13">
        <f t="shared" si="22"/>
        <v>0</v>
      </c>
    </row>
    <row r="298" spans="1:16" ht="33.950000000000003" customHeight="1" x14ac:dyDescent="0.25">
      <c r="A298" s="48">
        <f t="shared" si="19"/>
        <v>5</v>
      </c>
      <c r="B298" s="48"/>
      <c r="C298" s="49"/>
      <c r="D298" s="44"/>
      <c r="E298" s="44"/>
      <c r="F298" s="48"/>
      <c r="G298" s="50"/>
      <c r="H298" s="47"/>
      <c r="I298" s="47"/>
      <c r="J298" s="47"/>
      <c r="K298" s="51"/>
      <c r="L298" s="52"/>
      <c r="M298" s="13">
        <f t="shared" si="20"/>
        <v>0</v>
      </c>
      <c r="N298" s="14">
        <f>SUMIFS(TabSaisie[Prix de vente TTC (total)],TabSaisie[1],TabSaisie[[#This Row],[1]],TabSaisie[Moyen de paiement],"&lt;&gt;OFFERT")</f>
        <v>0</v>
      </c>
      <c r="O298" s="13">
        <f t="shared" si="21"/>
        <v>0</v>
      </c>
      <c r="P298" s="13">
        <f t="shared" si="22"/>
        <v>0</v>
      </c>
    </row>
    <row r="299" spans="1:16" ht="33.950000000000003" customHeight="1" x14ac:dyDescent="0.25">
      <c r="A299" s="48">
        <f t="shared" si="19"/>
        <v>5</v>
      </c>
      <c r="B299" s="48"/>
      <c r="C299" s="49"/>
      <c r="D299" s="44"/>
      <c r="E299" s="44"/>
      <c r="F299" s="48"/>
      <c r="G299" s="50"/>
      <c r="H299" s="47"/>
      <c r="I299" s="47"/>
      <c r="J299" s="47"/>
      <c r="K299" s="51"/>
      <c r="L299" s="52"/>
      <c r="M299" s="13">
        <f t="shared" si="20"/>
        <v>0</v>
      </c>
      <c r="N299" s="14">
        <f>SUMIFS(TabSaisie[Prix de vente TTC (total)],TabSaisie[1],TabSaisie[[#This Row],[1]],TabSaisie[Moyen de paiement],"&lt;&gt;OFFERT")</f>
        <v>0</v>
      </c>
      <c r="O299" s="13">
        <f t="shared" si="21"/>
        <v>0</v>
      </c>
      <c r="P299" s="13">
        <f t="shared" si="22"/>
        <v>0</v>
      </c>
    </row>
    <row r="300" spans="1:16" ht="33.950000000000003" customHeight="1" x14ac:dyDescent="0.25">
      <c r="A300" s="48">
        <f t="shared" si="19"/>
        <v>5</v>
      </c>
      <c r="B300" s="48"/>
      <c r="C300" s="49"/>
      <c r="D300" s="44"/>
      <c r="E300" s="44"/>
      <c r="F300" s="48"/>
      <c r="G300" s="50"/>
      <c r="H300" s="47"/>
      <c r="I300" s="47"/>
      <c r="J300" s="47"/>
      <c r="K300" s="51"/>
      <c r="L300" s="52"/>
      <c r="M300" s="13">
        <f t="shared" si="20"/>
        <v>0</v>
      </c>
      <c r="N300" s="14">
        <f>SUMIFS(TabSaisie[Prix de vente TTC (total)],TabSaisie[1],TabSaisie[[#This Row],[1]],TabSaisie[Moyen de paiement],"&lt;&gt;OFFERT")</f>
        <v>0</v>
      </c>
      <c r="O300" s="13">
        <f t="shared" si="21"/>
        <v>0</v>
      </c>
      <c r="P300" s="13">
        <f t="shared" si="22"/>
        <v>0</v>
      </c>
    </row>
  </sheetData>
  <mergeCells count="2">
    <mergeCell ref="A1:O4"/>
    <mergeCell ref="E17:L17"/>
  </mergeCells>
  <phoneticPr fontId="8" type="noConversion"/>
  <conditionalFormatting sqref="A19:P19">
    <cfRule type="expression" dxfId="11" priority="112">
      <formula>$F19="@"</formula>
    </cfRule>
  </conditionalFormatting>
  <conditionalFormatting sqref="A21">
    <cfRule type="expression" dxfId="10" priority="41">
      <formula>$F21="@"</formula>
    </cfRule>
  </conditionalFormatting>
  <conditionalFormatting sqref="B21:F21">
    <cfRule type="expression" dxfId="9" priority="40">
      <formula>$F21="@"</formula>
    </cfRule>
  </conditionalFormatting>
  <conditionalFormatting sqref="E21">
    <cfRule type="notContainsBlanks" dxfId="8" priority="39">
      <formula>LEN(TRIM(E21))&gt;0</formula>
    </cfRule>
  </conditionalFormatting>
  <conditionalFormatting sqref="A22:A271">
    <cfRule type="expression" dxfId="7" priority="7">
      <formula>$F22="@"</formula>
    </cfRule>
  </conditionalFormatting>
  <conditionalFormatting sqref="B22:L271">
    <cfRule type="expression" dxfId="6" priority="6">
      <formula>$F22="@"</formula>
    </cfRule>
  </conditionalFormatting>
  <conditionalFormatting sqref="E22:E271">
    <cfRule type="notContainsBlanks" dxfId="5" priority="5">
      <formula>LEN(TRIM(E22))&gt;0</formula>
    </cfRule>
  </conditionalFormatting>
  <conditionalFormatting sqref="A20 M20:P300">
    <cfRule type="expression" dxfId="4" priority="4">
      <formula>$F20="@"</formula>
    </cfRule>
  </conditionalFormatting>
  <conditionalFormatting sqref="B20:L20">
    <cfRule type="expression" dxfId="3" priority="3">
      <formula>$F20="@"</formula>
    </cfRule>
  </conditionalFormatting>
  <conditionalFormatting sqref="E20">
    <cfRule type="notContainsBlanks" dxfId="2" priority="2">
      <formula>LEN(TRIM(E20))&gt;0</formula>
    </cfRule>
  </conditionalFormatting>
  <conditionalFormatting sqref="G21:L21">
    <cfRule type="expression" dxfId="1" priority="1">
      <formula>$F21="@"</formula>
    </cfRule>
  </conditionalFormatting>
  <dataValidations count="2">
    <dataValidation type="list" allowBlank="1" showInputMessage="1" showErrorMessage="1" sqref="K73:K271 K20:K71">
      <formula1>ListePaiements</formula1>
    </dataValidation>
    <dataValidation type="list" allowBlank="1" showInputMessage="1" showErrorMessage="1" sqref="F20:F300">
      <formula1>ListeVendeurs</formula1>
    </dataValidation>
  </dataValidations>
  <printOptions horizontalCentered="1" verticalCentered="1"/>
  <pageMargins left="0" right="0" top="0" bottom="0" header="0" footer="0"/>
  <pageSetup paperSize="9" scale="42" fitToHeight="2" orientation="landscape" horizontalDpi="4294967292" verticalDpi="4294967292" r:id="rId1"/>
  <drawing r:id="rId2"/>
  <tableParts count="1">
    <tablePart r:id="rId3"/>
  </tablePart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'Etat commande'!$B$3:$B$4</xm:f>
          </x14:formula1>
          <xm:sqref>J20:J300</xm:sqref>
        </x14:dataValidation>
        <x14:dataValidation type="list" allowBlank="1" showInputMessage="1" showErrorMessage="1">
          <x14:formula1>
            <xm:f>'Etat paiement'!$B$3:$B$4</xm:f>
          </x14:formula1>
          <xm:sqref>I20:I300</xm:sqref>
        </x14:dataValidation>
      </x14:dataValidations>
    </ext>
    <ext xmlns:x15="http://schemas.microsoft.com/office/spreadsheetml/2010/11/main" uri="{3A4CF648-6AED-40f4-86FF-DC5316D8AED3}">
      <x14:slicerList xmlns:x14="http://schemas.microsoft.com/office/spreadsheetml/2009/9/main">
        <x14:slicer r:id="rId4"/>
      </x14:slicerList>
    </ext>
    <ext xmlns:mx="http://schemas.microsoft.com/office/mac/excel/2008/main" uri="{64002731-A6B0-56B0-2670-7721B7C09600}">
      <mx:PLV Mode="0" OnePage="0" WScale="10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tabColor theme="7" tint="0.39997558519241921"/>
  </sheetPr>
  <dimension ref="B1:J26"/>
  <sheetViews>
    <sheetView tabSelected="1" zoomScale="115" zoomScaleNormal="115" workbookViewId="0">
      <selection activeCell="A22" sqref="A22"/>
    </sheetView>
  </sheetViews>
  <sheetFormatPr baseColWidth="10" defaultColWidth="11.42578125" defaultRowHeight="24" customHeight="1" x14ac:dyDescent="0.25"/>
  <cols>
    <col min="1" max="1" width="9.140625" style="18" customWidth="1"/>
    <col min="2" max="2" width="38.140625" style="18" bestFit="1" customWidth="1"/>
    <col min="3" max="3" width="14" style="18" customWidth="1"/>
    <col min="4" max="4" width="14.42578125" style="18" customWidth="1"/>
    <col min="5" max="5" width="9.140625" style="18" customWidth="1"/>
    <col min="6" max="8" width="14.28515625" style="18" customWidth="1"/>
    <col min="9" max="16384" width="11.42578125" style="18"/>
  </cols>
  <sheetData>
    <row r="1" spans="2:10" s="24" customFormat="1" ht="48" customHeight="1" thickBot="1" x14ac:dyDescent="0.3">
      <c r="B1" s="73" t="s">
        <v>37</v>
      </c>
      <c r="C1" s="74"/>
      <c r="D1" s="74"/>
      <c r="E1" s="74"/>
      <c r="F1" s="74"/>
      <c r="G1" s="74"/>
      <c r="H1" s="74"/>
      <c r="I1" s="75"/>
    </row>
    <row r="2" spans="2:10" ht="24" customHeight="1" x14ac:dyDescent="0.25">
      <c r="B2" s="45"/>
      <c r="C2" s="45"/>
      <c r="D2" s="46"/>
      <c r="J2" s="36" t="s">
        <v>48</v>
      </c>
    </row>
    <row r="3" spans="2:10" ht="24" customHeight="1" x14ac:dyDescent="0.25">
      <c r="B3" s="19" t="s">
        <v>14</v>
      </c>
      <c r="C3" s="8">
        <f>COUNTIF(TabSaisie[Moyen de paiement],B3)</f>
        <v>7</v>
      </c>
      <c r="D3" s="7">
        <f>SUMIF(TabSaisie[Moyen de paiement],B3,TabSaisie[Prix de vente TTC (total)])</f>
        <v>1145</v>
      </c>
      <c r="F3" s="77" t="s">
        <v>27</v>
      </c>
      <c r="G3" s="77"/>
      <c r="H3" s="77"/>
      <c r="I3" s="34">
        <f>FDC!F9</f>
        <v>0</v>
      </c>
      <c r="J3" s="71">
        <f>I4-I3</f>
        <v>0</v>
      </c>
    </row>
    <row r="4" spans="2:10" ht="24" customHeight="1" x14ac:dyDescent="0.25">
      <c r="B4" s="20" t="s">
        <v>5</v>
      </c>
      <c r="C4" s="10">
        <f>COUNTIF(TabSaisie[Moyen de paiement],B4)</f>
        <v>3</v>
      </c>
      <c r="D4" s="9">
        <f>SUMIF(TabSaisie[Moyen de paiement],B4,TabSaisie[Prix de vente TTC (total)])</f>
        <v>38</v>
      </c>
      <c r="F4" s="76" t="s">
        <v>28</v>
      </c>
      <c r="G4" s="76"/>
      <c r="H4" s="76"/>
      <c r="I4" s="35">
        <f>FDC!F17</f>
        <v>0</v>
      </c>
      <c r="J4" s="72"/>
    </row>
    <row r="5" spans="2:10" ht="24" customHeight="1" x14ac:dyDescent="0.25">
      <c r="B5" s="19" t="s">
        <v>7</v>
      </c>
      <c r="C5" s="8">
        <f>COUNTIF(TabSaisie[Moyen de paiement],B5)</f>
        <v>1</v>
      </c>
      <c r="D5" s="7">
        <f>SUMIF(TabSaisie[Moyen de paiement],B5,TabSaisie[Prix de vente TTC (total)])</f>
        <v>72</v>
      </c>
      <c r="F5" s="21"/>
      <c r="G5" s="22"/>
      <c r="H5" s="22"/>
      <c r="I5" s="1"/>
    </row>
    <row r="6" spans="2:10" ht="24" customHeight="1" x14ac:dyDescent="0.25">
      <c r="B6" s="20" t="s">
        <v>6</v>
      </c>
      <c r="C6" s="10">
        <f>COUNTIF(TabSaisie[Moyen de paiement],B6)</f>
        <v>0</v>
      </c>
      <c r="D6" s="53">
        <f>SUMIF(TabSaisie[Moyen de paiement],B6,TabSaisie[Prix de vente TTC (total)])</f>
        <v>0</v>
      </c>
      <c r="F6" s="77" t="s">
        <v>29</v>
      </c>
      <c r="G6" s="77"/>
      <c r="H6" s="77"/>
      <c r="I6" s="15"/>
    </row>
    <row r="7" spans="2:10" ht="24" customHeight="1" x14ac:dyDescent="0.25">
      <c r="B7" s="19" t="s">
        <v>11</v>
      </c>
      <c r="C7" s="8">
        <f>COUNTIF(TabSaisie[Moyen de paiement],B7)</f>
        <v>0</v>
      </c>
      <c r="D7" s="7">
        <f>SUMIF(TabSaisie[Moyen de paiement],B7,TabSaisie[Prix de vente TTC (total)])</f>
        <v>0</v>
      </c>
      <c r="F7" s="76" t="s">
        <v>30</v>
      </c>
      <c r="G7" s="76"/>
      <c r="H7" s="76"/>
      <c r="I7" s="16"/>
    </row>
    <row r="8" spans="2:10" ht="24" customHeight="1" x14ac:dyDescent="0.25">
      <c r="B8" s="20" t="s">
        <v>10</v>
      </c>
      <c r="C8" s="10">
        <f>COUNTIF(TabSaisie[Moyen de paiement],B8)</f>
        <v>0</v>
      </c>
      <c r="D8" s="9">
        <f>SUMIF(TabSaisie[Moyen de paiement],B8,TabSaisie[Prix de vente TTC (total)])</f>
        <v>0</v>
      </c>
      <c r="F8" s="78" t="s">
        <v>31</v>
      </c>
      <c r="G8" s="79"/>
      <c r="H8" s="80"/>
      <c r="I8" s="15"/>
    </row>
    <row r="9" spans="2:10" ht="24" customHeight="1" x14ac:dyDescent="0.25">
      <c r="B9" s="19" t="s">
        <v>9</v>
      </c>
      <c r="C9" s="8">
        <f>COUNTIF(TabSaisie[Moyen de paiement],B9)</f>
        <v>1</v>
      </c>
      <c r="D9" s="7">
        <f>SUMIF(TabSaisie[Moyen de paiement],B9,TabSaisie[Prix de vente TTC (total)])</f>
        <v>75</v>
      </c>
      <c r="F9" s="21"/>
      <c r="G9" s="22"/>
      <c r="H9" s="22"/>
      <c r="I9" s="1"/>
    </row>
    <row r="10" spans="2:10" ht="24" customHeight="1" x14ac:dyDescent="0.25">
      <c r="B10" s="20" t="s">
        <v>17</v>
      </c>
      <c r="C10" s="10">
        <f>COUNTIF(TabSaisie[Moyen de paiement],B10)</f>
        <v>0</v>
      </c>
      <c r="D10" s="9">
        <f>SUMIF(TabSaisie[Moyen de paiement],B10,TabSaisie[Prix de vente TTC (total)])</f>
        <v>0</v>
      </c>
      <c r="F10" s="76" t="s">
        <v>36</v>
      </c>
      <c r="G10" s="76"/>
      <c r="H10" s="76"/>
      <c r="I10" s="16"/>
    </row>
    <row r="11" spans="2:10" ht="24" customHeight="1" x14ac:dyDescent="0.25">
      <c r="B11" s="19" t="s">
        <v>18</v>
      </c>
      <c r="C11" s="8">
        <f>COUNTIF(TabSaisie[Moyen de paiement],B11)</f>
        <v>0</v>
      </c>
      <c r="D11" s="7">
        <f>SUMIF(TabSaisie[Moyen de paiement],B11,TabSaisie[Prix de vente TTC (total)])</f>
        <v>0</v>
      </c>
      <c r="F11" s="77" t="s">
        <v>35</v>
      </c>
      <c r="G11" s="77"/>
      <c r="H11" s="77"/>
      <c r="I11" s="15">
        <f>((((I3+D5)-I10)-I7)-I8)</f>
        <v>72</v>
      </c>
    </row>
    <row r="12" spans="2:10" ht="24" customHeight="1" x14ac:dyDescent="0.25">
      <c r="B12" s="20" t="s">
        <v>12</v>
      </c>
      <c r="C12" s="10">
        <f>COUNTIF(TabSaisie[Moyen de paiement],B12)</f>
        <v>0</v>
      </c>
      <c r="D12" s="9">
        <f>SUMIF(TabSaisie[Moyen de paiement],B12,TabSaisie[Prix de vente TTC (total)])</f>
        <v>0</v>
      </c>
      <c r="F12" s="76" t="s">
        <v>32</v>
      </c>
      <c r="G12" s="76"/>
      <c r="H12" s="76"/>
      <c r="I12" s="16">
        <f>I4-I11</f>
        <v>-72</v>
      </c>
      <c r="J12" s="45"/>
    </row>
    <row r="13" spans="2:10" ht="24" customHeight="1" x14ac:dyDescent="0.25">
      <c r="B13" s="19" t="s">
        <v>47</v>
      </c>
      <c r="C13" s="8">
        <f>COUNTIF(TabSaisie[Moyen de paiement],B13)</f>
        <v>0</v>
      </c>
      <c r="D13" s="7">
        <f>SUMIF(TabSaisie[Moyen de paiement],B13,TabSaisie[Prix de vente TTC (total)])</f>
        <v>0</v>
      </c>
      <c r="F13" s="54"/>
      <c r="G13" s="54"/>
      <c r="H13" s="54"/>
      <c r="I13" s="55"/>
      <c r="J13" s="45"/>
    </row>
    <row r="14" spans="2:10" ht="24" customHeight="1" x14ac:dyDescent="0.25">
      <c r="B14" s="20" t="s">
        <v>61</v>
      </c>
      <c r="C14" s="10">
        <f>COUNTIF(TabSaisie[Moyen de paiement],B14)</f>
        <v>0</v>
      </c>
      <c r="D14" s="9">
        <f>SUMIF(TabSaisie[Moyen de paiement],B14,TabSaisie[Prix de vente TTC (total)])</f>
        <v>0</v>
      </c>
      <c r="F14" s="54"/>
      <c r="G14" s="54"/>
      <c r="H14" s="54"/>
      <c r="I14" s="55"/>
      <c r="J14" s="45"/>
    </row>
    <row r="15" spans="2:10" ht="24" customHeight="1" x14ac:dyDescent="0.25">
      <c r="B15" s="19" t="s">
        <v>13</v>
      </c>
      <c r="C15" s="8">
        <f>COUNTIF(TabSaisie[Moyen de paiement],B15)</f>
        <v>0</v>
      </c>
      <c r="D15" s="7">
        <f>SUMIF(TabSaisie[Moyen de paiement],B15,TabSaisie[Prix de vente TTC (total)])</f>
        <v>0</v>
      </c>
    </row>
    <row r="17" spans="2:8" ht="24" customHeight="1" x14ac:dyDescent="0.25">
      <c r="B17" s="17" t="s">
        <v>49</v>
      </c>
      <c r="C17" s="23">
        <f t="array" ref="C17">SUM((TabSaisie[Total panier])*(TabSaisie[Vendeur]="@"))-D7-D9</f>
        <v>1180</v>
      </c>
      <c r="G17" s="60"/>
      <c r="H17" s="60"/>
    </row>
    <row r="18" spans="2:8" ht="24" customHeight="1" x14ac:dyDescent="0.25">
      <c r="B18" s="17" t="s">
        <v>50</v>
      </c>
      <c r="C18" s="23">
        <f>SUM(D7)</f>
        <v>0</v>
      </c>
      <c r="G18" s="60"/>
      <c r="H18" s="60"/>
    </row>
    <row r="19" spans="2:8" ht="24" customHeight="1" x14ac:dyDescent="0.25">
      <c r="B19" s="17" t="s">
        <v>51</v>
      </c>
      <c r="C19" s="23">
        <f>SUM(D9)</f>
        <v>75</v>
      </c>
    </row>
    <row r="20" spans="2:8" ht="24" customHeight="1" x14ac:dyDescent="0.25">
      <c r="B20" s="17" t="s">
        <v>33</v>
      </c>
      <c r="C20" s="33">
        <f>COUNTIF(TabSaisie[Vendeur],"@")</f>
        <v>4</v>
      </c>
    </row>
    <row r="21" spans="2:8" ht="24" customHeight="1" x14ac:dyDescent="0.25">
      <c r="B21" s="17" t="s">
        <v>34</v>
      </c>
      <c r="C21" s="32">
        <f>IFERROR(C17/C20,"")</f>
        <v>295</v>
      </c>
    </row>
    <row r="23" spans="2:8" ht="24" customHeight="1" x14ac:dyDescent="0.25">
      <c r="B23" s="100" t="s">
        <v>22</v>
      </c>
      <c r="C23" s="100" t="s">
        <v>68</v>
      </c>
      <c r="D23" s="100" t="s">
        <v>67</v>
      </c>
      <c r="E23" s="100"/>
      <c r="F23" s="100" t="s">
        <v>69</v>
      </c>
    </row>
    <row r="24" spans="2:8" ht="24" customHeight="1" x14ac:dyDescent="0.25">
      <c r="B24" s="97" t="s">
        <v>62</v>
      </c>
      <c r="C24" s="99">
        <f ca="1">NbPanier(B24)</f>
        <v>2</v>
      </c>
      <c r="D24" s="98">
        <f>SUMIFS(TabSaisie[Prix de vente TTC (total)],TabSaisie[Vendeur],B24,TabSaisie[Moyen de paiement],"&lt;&gt;OFFERT")</f>
        <v>92</v>
      </c>
      <c r="F24" s="98">
        <f ca="1">D24/C24</f>
        <v>46</v>
      </c>
    </row>
    <row r="25" spans="2:8" ht="24" customHeight="1" x14ac:dyDescent="0.25">
      <c r="B25" s="97" t="s">
        <v>63</v>
      </c>
      <c r="C25" s="99">
        <f t="shared" ref="C25:C26" ca="1" si="0">NbPanier(B25)</f>
        <v>1</v>
      </c>
      <c r="D25" s="98">
        <f>SUMIFS(TabSaisie[Prix de vente TTC (total)],TabSaisie[Vendeur],B25,TabSaisie[Moyen de paiement],"&lt;&gt;OFFERT")</f>
        <v>38</v>
      </c>
      <c r="F25" s="98">
        <f ca="1">D25/C25</f>
        <v>38</v>
      </c>
    </row>
    <row r="26" spans="2:8" ht="24" customHeight="1" x14ac:dyDescent="0.25">
      <c r="B26" s="97" t="s">
        <v>64</v>
      </c>
      <c r="C26" s="99">
        <f t="shared" ca="1" si="0"/>
        <v>1</v>
      </c>
      <c r="D26" s="98">
        <f>SUMIFS(TabSaisie[Prix de vente TTC (total)],TabSaisie[Vendeur],B26,TabSaisie[Moyen de paiement],"&lt;&gt;OFFERT")</f>
        <v>1125</v>
      </c>
      <c r="F26" s="98">
        <f ca="1">D26/C26</f>
        <v>1125</v>
      </c>
    </row>
  </sheetData>
  <mergeCells count="10">
    <mergeCell ref="J3:J4"/>
    <mergeCell ref="B1:I1"/>
    <mergeCell ref="F12:H12"/>
    <mergeCell ref="F10:H10"/>
    <mergeCell ref="F11:H11"/>
    <mergeCell ref="F3:H3"/>
    <mergeCell ref="F4:H4"/>
    <mergeCell ref="F6:H6"/>
    <mergeCell ref="F7:H7"/>
    <mergeCell ref="F8:H8"/>
  </mergeCells>
  <conditionalFormatting sqref="B24:B26">
    <cfRule type="expression" dxfId="0" priority="113">
      <formula>#REF!="@"</formula>
    </cfRule>
  </conditionalFormatting>
  <dataValidations count="1">
    <dataValidation type="list" allowBlank="1" showInputMessage="1" showErrorMessage="1" sqref="B24:B26">
      <formula1>ListeVendeurs</formula1>
    </dataValidation>
  </dataValidations>
  <pageMargins left="0.7" right="0.7" top="0.75" bottom="0.75" header="0.3" footer="0.3"/>
  <pageSetup paperSize="9"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7" tint="0.39997558519241921"/>
  </sheetPr>
  <dimension ref="B1:G24"/>
  <sheetViews>
    <sheetView workbookViewId="0">
      <selection activeCell="H20" sqref="H20"/>
    </sheetView>
  </sheetViews>
  <sheetFormatPr baseColWidth="10" defaultRowHeight="15" x14ac:dyDescent="0.25"/>
  <cols>
    <col min="2" max="2" width="14.7109375" customWidth="1"/>
    <col min="7" max="7" width="14.140625" customWidth="1"/>
  </cols>
  <sheetData>
    <row r="1" spans="2:7" ht="15.75" thickBot="1" x14ac:dyDescent="0.3"/>
    <row r="2" spans="2:7" x14ac:dyDescent="0.25">
      <c r="B2" s="81" t="s">
        <v>38</v>
      </c>
      <c r="C2" s="82"/>
      <c r="D2" s="82"/>
      <c r="E2" s="82"/>
      <c r="F2" s="82"/>
      <c r="G2" s="83"/>
    </row>
    <row r="3" spans="2:7" x14ac:dyDescent="0.25">
      <c r="B3" s="84"/>
      <c r="C3" s="85"/>
      <c r="D3" s="85"/>
      <c r="E3" s="85"/>
      <c r="F3" s="85"/>
      <c r="G3" s="86"/>
    </row>
    <row r="4" spans="2:7" x14ac:dyDescent="0.25">
      <c r="B4" s="84"/>
      <c r="C4" s="85"/>
      <c r="D4" s="85"/>
      <c r="E4" s="85"/>
      <c r="F4" s="85"/>
      <c r="G4" s="86"/>
    </row>
    <row r="5" spans="2:7" ht="15.75" thickBot="1" x14ac:dyDescent="0.3">
      <c r="B5" s="87"/>
      <c r="C5" s="88"/>
      <c r="D5" s="88"/>
      <c r="E5" s="88"/>
      <c r="F5" s="88"/>
      <c r="G5" s="89"/>
    </row>
    <row r="6" spans="2:7" x14ac:dyDescent="0.25">
      <c r="B6" s="25"/>
      <c r="C6" s="25"/>
      <c r="D6" s="25"/>
      <c r="E6" s="25"/>
      <c r="F6" s="25"/>
      <c r="G6" s="25"/>
    </row>
    <row r="7" spans="2:7" x14ac:dyDescent="0.25">
      <c r="B7" s="25"/>
      <c r="C7" s="25"/>
      <c r="D7" s="25"/>
      <c r="E7" s="25"/>
      <c r="F7" s="25"/>
      <c r="G7" s="25"/>
    </row>
    <row r="8" spans="2:7" ht="63" x14ac:dyDescent="0.25">
      <c r="B8" s="26" t="s">
        <v>39</v>
      </c>
      <c r="C8" s="27" t="s">
        <v>40</v>
      </c>
      <c r="D8" s="27" t="s">
        <v>41</v>
      </c>
      <c r="E8" s="27" t="s">
        <v>42</v>
      </c>
      <c r="F8" s="28" t="s">
        <v>43</v>
      </c>
      <c r="G8" s="28" t="s">
        <v>44</v>
      </c>
    </row>
    <row r="9" spans="2:7" ht="21" x14ac:dyDescent="0.25">
      <c r="B9" s="90" t="s">
        <v>45</v>
      </c>
      <c r="C9" s="29">
        <v>2</v>
      </c>
      <c r="D9" s="30"/>
      <c r="E9" s="31">
        <f>C9*D9</f>
        <v>0</v>
      </c>
      <c r="F9" s="91">
        <f>SUM(E9:E16)</f>
        <v>0</v>
      </c>
      <c r="G9" s="91"/>
    </row>
    <row r="10" spans="2:7" ht="21" x14ac:dyDescent="0.25">
      <c r="B10" s="90"/>
      <c r="C10" s="29">
        <v>1</v>
      </c>
      <c r="D10" s="30"/>
      <c r="E10" s="31">
        <f t="shared" ref="E10:E16" si="0">C10*D10</f>
        <v>0</v>
      </c>
      <c r="F10" s="92"/>
      <c r="G10" s="92"/>
    </row>
    <row r="11" spans="2:7" ht="21" x14ac:dyDescent="0.25">
      <c r="B11" s="90"/>
      <c r="C11" s="29">
        <v>0.5</v>
      </c>
      <c r="D11" s="30"/>
      <c r="E11" s="31">
        <f t="shared" si="0"/>
        <v>0</v>
      </c>
      <c r="F11" s="92"/>
      <c r="G11" s="92"/>
    </row>
    <row r="12" spans="2:7" ht="21" x14ac:dyDescent="0.25">
      <c r="B12" s="90"/>
      <c r="C12" s="29">
        <v>0.2</v>
      </c>
      <c r="D12" s="30"/>
      <c r="E12" s="31">
        <f t="shared" si="0"/>
        <v>0</v>
      </c>
      <c r="F12" s="92"/>
      <c r="G12" s="92"/>
    </row>
    <row r="13" spans="2:7" ht="21" x14ac:dyDescent="0.25">
      <c r="B13" s="90"/>
      <c r="C13" s="29">
        <v>0.1</v>
      </c>
      <c r="D13" s="30"/>
      <c r="E13" s="31">
        <f t="shared" si="0"/>
        <v>0</v>
      </c>
      <c r="F13" s="92"/>
      <c r="G13" s="92"/>
    </row>
    <row r="14" spans="2:7" ht="21" x14ac:dyDescent="0.25">
      <c r="B14" s="90"/>
      <c r="C14" s="29">
        <v>0.05</v>
      </c>
      <c r="D14" s="30"/>
      <c r="E14" s="31">
        <f t="shared" si="0"/>
        <v>0</v>
      </c>
      <c r="F14" s="92"/>
      <c r="G14" s="92"/>
    </row>
    <row r="15" spans="2:7" ht="21" x14ac:dyDescent="0.25">
      <c r="B15" s="90"/>
      <c r="C15" s="29">
        <v>0.02</v>
      </c>
      <c r="D15" s="30"/>
      <c r="E15" s="31">
        <f t="shared" si="0"/>
        <v>0</v>
      </c>
      <c r="F15" s="92"/>
      <c r="G15" s="92"/>
    </row>
    <row r="16" spans="2:7" ht="21" x14ac:dyDescent="0.25">
      <c r="B16" s="90"/>
      <c r="C16" s="29">
        <v>0.01</v>
      </c>
      <c r="D16" s="30"/>
      <c r="E16" s="31">
        <f t="shared" si="0"/>
        <v>0</v>
      </c>
      <c r="F16" s="93"/>
      <c r="G16" s="93"/>
    </row>
    <row r="17" spans="2:7" ht="21" x14ac:dyDescent="0.25">
      <c r="B17" s="94" t="s">
        <v>46</v>
      </c>
      <c r="C17" s="29">
        <v>2</v>
      </c>
      <c r="D17" s="30"/>
      <c r="E17" s="31">
        <f>C17*D17</f>
        <v>0</v>
      </c>
      <c r="F17" s="91">
        <f>SUM(E17:E24)</f>
        <v>0</v>
      </c>
      <c r="G17" s="91"/>
    </row>
    <row r="18" spans="2:7" ht="21" x14ac:dyDescent="0.25">
      <c r="B18" s="95"/>
      <c r="C18" s="29">
        <v>1</v>
      </c>
      <c r="D18" s="30"/>
      <c r="E18" s="31">
        <f t="shared" ref="E18:E24" si="1">C18*D18</f>
        <v>0</v>
      </c>
      <c r="F18" s="92"/>
      <c r="G18" s="92"/>
    </row>
    <row r="19" spans="2:7" ht="21" x14ac:dyDescent="0.25">
      <c r="B19" s="95"/>
      <c r="C19" s="29">
        <v>0.5</v>
      </c>
      <c r="D19" s="30"/>
      <c r="E19" s="31">
        <f t="shared" si="1"/>
        <v>0</v>
      </c>
      <c r="F19" s="92"/>
      <c r="G19" s="92"/>
    </row>
    <row r="20" spans="2:7" ht="21" x14ac:dyDescent="0.25">
      <c r="B20" s="95"/>
      <c r="C20" s="29">
        <v>0.2</v>
      </c>
      <c r="D20" s="30"/>
      <c r="E20" s="31">
        <f t="shared" si="1"/>
        <v>0</v>
      </c>
      <c r="F20" s="92"/>
      <c r="G20" s="92"/>
    </row>
    <row r="21" spans="2:7" ht="21" x14ac:dyDescent="0.25">
      <c r="B21" s="95"/>
      <c r="C21" s="29">
        <v>0.1</v>
      </c>
      <c r="D21" s="30"/>
      <c r="E21" s="31">
        <f t="shared" si="1"/>
        <v>0</v>
      </c>
      <c r="F21" s="92"/>
      <c r="G21" s="92"/>
    </row>
    <row r="22" spans="2:7" ht="21" x14ac:dyDescent="0.25">
      <c r="B22" s="95"/>
      <c r="C22" s="29">
        <v>0.05</v>
      </c>
      <c r="D22" s="30"/>
      <c r="E22" s="31">
        <f t="shared" si="1"/>
        <v>0</v>
      </c>
      <c r="F22" s="92"/>
      <c r="G22" s="92"/>
    </row>
    <row r="23" spans="2:7" ht="21" x14ac:dyDescent="0.25">
      <c r="B23" s="95"/>
      <c r="C23" s="29">
        <v>0.02</v>
      </c>
      <c r="D23" s="30"/>
      <c r="E23" s="31">
        <f t="shared" si="1"/>
        <v>0</v>
      </c>
      <c r="F23" s="92"/>
      <c r="G23" s="92"/>
    </row>
    <row r="24" spans="2:7" ht="21" x14ac:dyDescent="0.25">
      <c r="B24" s="96"/>
      <c r="C24" s="29">
        <v>0.01</v>
      </c>
      <c r="D24" s="30"/>
      <c r="E24" s="31">
        <f t="shared" si="1"/>
        <v>0</v>
      </c>
      <c r="F24" s="93"/>
      <c r="G24" s="93"/>
    </row>
  </sheetData>
  <mergeCells count="7">
    <mergeCell ref="B2:G5"/>
    <mergeCell ref="B9:B16"/>
    <mergeCell ref="F9:F16"/>
    <mergeCell ref="G9:G16"/>
    <mergeCell ref="B17:B24"/>
    <mergeCell ref="F17:F24"/>
    <mergeCell ref="G17:G24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8" tint="0.39997558519241921"/>
  </sheetPr>
  <dimension ref="B2:B15"/>
  <sheetViews>
    <sheetView workbookViewId="0">
      <selection activeCell="E18" sqref="E18"/>
    </sheetView>
  </sheetViews>
  <sheetFormatPr baseColWidth="10" defaultColWidth="11.42578125" defaultRowHeight="24" customHeight="1" x14ac:dyDescent="0.25"/>
  <cols>
    <col min="1" max="1" width="13.7109375" style="3" bestFit="1" customWidth="1"/>
    <col min="2" max="2" width="26" style="3" customWidth="1"/>
    <col min="3" max="16384" width="11.42578125" style="3"/>
  </cols>
  <sheetData>
    <row r="2" spans="2:2" ht="24" customHeight="1" x14ac:dyDescent="0.25">
      <c r="B2" s="3" t="s">
        <v>23</v>
      </c>
    </row>
    <row r="3" spans="2:2" ht="24" customHeight="1" x14ac:dyDescent="0.25">
      <c r="B3" s="3" t="s">
        <v>14</v>
      </c>
    </row>
    <row r="4" spans="2:2" ht="24" customHeight="1" x14ac:dyDescent="0.25">
      <c r="B4" s="3" t="s">
        <v>5</v>
      </c>
    </row>
    <row r="5" spans="2:2" ht="24" customHeight="1" x14ac:dyDescent="0.25">
      <c r="B5" s="3" t="s">
        <v>7</v>
      </c>
    </row>
    <row r="6" spans="2:2" ht="24" customHeight="1" x14ac:dyDescent="0.25">
      <c r="B6" s="3" t="s">
        <v>6</v>
      </c>
    </row>
    <row r="7" spans="2:2" ht="24" customHeight="1" x14ac:dyDescent="0.25">
      <c r="B7" s="3" t="s">
        <v>9</v>
      </c>
    </row>
    <row r="8" spans="2:2" ht="24" customHeight="1" x14ac:dyDescent="0.25">
      <c r="B8" s="3" t="s">
        <v>10</v>
      </c>
    </row>
    <row r="9" spans="2:2" ht="24" customHeight="1" x14ac:dyDescent="0.25">
      <c r="B9" s="3" t="s">
        <v>18</v>
      </c>
    </row>
    <row r="10" spans="2:2" ht="24" customHeight="1" x14ac:dyDescent="0.25">
      <c r="B10" s="3" t="s">
        <v>52</v>
      </c>
    </row>
    <row r="11" spans="2:2" ht="24" customHeight="1" x14ac:dyDescent="0.25">
      <c r="B11" s="3" t="s">
        <v>11</v>
      </c>
    </row>
    <row r="12" spans="2:2" ht="24" customHeight="1" x14ac:dyDescent="0.25">
      <c r="B12" s="3" t="s">
        <v>12</v>
      </c>
    </row>
    <row r="13" spans="2:2" ht="24" customHeight="1" x14ac:dyDescent="0.25">
      <c r="B13" s="3" t="s">
        <v>13</v>
      </c>
    </row>
    <row r="14" spans="2:2" ht="24" customHeight="1" x14ac:dyDescent="0.25">
      <c r="B14" s="3" t="s">
        <v>47</v>
      </c>
    </row>
    <row r="15" spans="2:2" ht="24" customHeight="1" x14ac:dyDescent="0.25">
      <c r="B15" s="3" t="s">
        <v>61</v>
      </c>
    </row>
  </sheetData>
  <pageMargins left="0.7" right="0.7" top="0.75" bottom="0.75" header="0.3" footer="0.3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>
    <tabColor theme="8" tint="0.39997558519241921"/>
  </sheetPr>
  <dimension ref="A1:B7"/>
  <sheetViews>
    <sheetView workbookViewId="0">
      <selection activeCell="E24" sqref="E24"/>
    </sheetView>
  </sheetViews>
  <sheetFormatPr baseColWidth="10" defaultColWidth="11.42578125" defaultRowHeight="24" customHeight="1" x14ac:dyDescent="0.25"/>
  <cols>
    <col min="1" max="1" width="11.42578125" style="3" customWidth="1"/>
    <col min="2" max="2" width="19.7109375" style="3" customWidth="1"/>
    <col min="3" max="16384" width="11.42578125" style="3"/>
  </cols>
  <sheetData>
    <row r="1" spans="1:2" ht="24" customHeight="1" x14ac:dyDescent="0.25">
      <c r="B1" s="4"/>
    </row>
    <row r="2" spans="1:2" ht="24" customHeight="1" x14ac:dyDescent="0.25">
      <c r="B2" s="6" t="s">
        <v>22</v>
      </c>
    </row>
    <row r="3" spans="1:2" ht="24" customHeight="1" x14ac:dyDescent="0.25">
      <c r="B3" s="5" t="s">
        <v>62</v>
      </c>
    </row>
    <row r="4" spans="1:2" ht="24" customHeight="1" x14ac:dyDescent="0.25">
      <c r="B4" s="4" t="s">
        <v>63</v>
      </c>
    </row>
    <row r="5" spans="1:2" ht="24" customHeight="1" x14ac:dyDescent="0.25">
      <c r="B5" s="4" t="s">
        <v>64</v>
      </c>
    </row>
    <row r="6" spans="1:2" ht="24" customHeight="1" x14ac:dyDescent="0.25">
      <c r="A6" s="4"/>
      <c r="B6" s="4" t="s">
        <v>21</v>
      </c>
    </row>
    <row r="7" spans="1:2" ht="24" customHeight="1" x14ac:dyDescent="0.25">
      <c r="A7" s="4"/>
    </row>
  </sheetData>
  <pageMargins left="0.75" right="0.75" top="1" bottom="1" header="0.5" footer="0.5"/>
  <drawing r:id="rId1"/>
  <tableParts count="1">
    <tablePart r:id="rId2"/>
  </tableParts>
  <extLst>
    <ext xmlns:mx="http://schemas.microsoft.com/office/mac/excel/2008/main" uri="{64002731-A6B0-56B0-2670-7721B7C09600}">
      <mx:PLV Mode="0" OnePage="0" WScale="0"/>
    </ext>
  </extLs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>
    <tabColor theme="8" tint="0.39997558519241921"/>
  </sheetPr>
  <dimension ref="A1:B5"/>
  <sheetViews>
    <sheetView workbookViewId="0">
      <selection activeCell="G17" sqref="G17"/>
    </sheetView>
  </sheetViews>
  <sheetFormatPr baseColWidth="10" defaultColWidth="11.42578125" defaultRowHeight="24" customHeight="1" x14ac:dyDescent="0.25"/>
  <cols>
    <col min="1" max="1" width="11.42578125" style="3" customWidth="1"/>
    <col min="2" max="2" width="19.7109375" style="3" customWidth="1"/>
    <col min="3" max="16384" width="11.42578125" style="3"/>
  </cols>
  <sheetData>
    <row r="1" spans="1:2" ht="24" customHeight="1" x14ac:dyDescent="0.25">
      <c r="B1" s="4"/>
    </row>
    <row r="2" spans="1:2" ht="24" customHeight="1" x14ac:dyDescent="0.25">
      <c r="B2" s="6" t="s">
        <v>22</v>
      </c>
    </row>
    <row r="3" spans="1:2" ht="24" customHeight="1" x14ac:dyDescent="0.25">
      <c r="B3" s="5" t="s">
        <v>56</v>
      </c>
    </row>
    <row r="4" spans="1:2" ht="24" customHeight="1" x14ac:dyDescent="0.25">
      <c r="B4" s="4" t="s">
        <v>60</v>
      </c>
    </row>
    <row r="5" spans="1:2" ht="24" customHeight="1" x14ac:dyDescent="0.25">
      <c r="A5" s="4"/>
    </row>
  </sheetData>
  <pageMargins left="0.75" right="0.75" top="1" bottom="1" header="0.5" footer="0.5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tabColor theme="8" tint="0.39997558519241921"/>
  </sheetPr>
  <dimension ref="A1:B5"/>
  <sheetViews>
    <sheetView workbookViewId="0">
      <selection activeCell="C9" sqref="C9"/>
    </sheetView>
  </sheetViews>
  <sheetFormatPr baseColWidth="10" defaultColWidth="11.42578125" defaultRowHeight="24" customHeight="1" x14ac:dyDescent="0.25"/>
  <cols>
    <col min="1" max="1" width="11.42578125" style="3" customWidth="1"/>
    <col min="2" max="2" width="19.7109375" style="3" customWidth="1"/>
    <col min="3" max="16384" width="11.42578125" style="3"/>
  </cols>
  <sheetData>
    <row r="1" spans="1:2" ht="24" customHeight="1" x14ac:dyDescent="0.25">
      <c r="B1" s="4"/>
    </row>
    <row r="2" spans="1:2" ht="24" customHeight="1" x14ac:dyDescent="0.25">
      <c r="B2" s="6" t="s">
        <v>22</v>
      </c>
    </row>
    <row r="3" spans="1:2" ht="24" customHeight="1" x14ac:dyDescent="0.25">
      <c r="B3" s="5" t="s">
        <v>58</v>
      </c>
    </row>
    <row r="4" spans="1:2" ht="24" customHeight="1" x14ac:dyDescent="0.25">
      <c r="B4" s="4" t="s">
        <v>59</v>
      </c>
    </row>
    <row r="5" spans="1:2" ht="24" customHeight="1" x14ac:dyDescent="0.25">
      <c r="A5" s="4"/>
    </row>
  </sheetData>
  <pageMargins left="0.75" right="0.75" top="1" bottom="1" header="0.5" footer="0.5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7</vt:i4>
      </vt:variant>
    </vt:vector>
  </HeadingPairs>
  <TitlesOfParts>
    <vt:vector size="14" baseType="lpstr">
      <vt:lpstr>MATRICE</vt:lpstr>
      <vt:lpstr>RECAP</vt:lpstr>
      <vt:lpstr>FDC</vt:lpstr>
      <vt:lpstr>MOYEN PAIEMENT</vt:lpstr>
      <vt:lpstr>VENDEURS</vt:lpstr>
      <vt:lpstr>Etat paiement</vt:lpstr>
      <vt:lpstr>Etat commande</vt:lpstr>
      <vt:lpstr>'Etat commande'!ListePaiements</vt:lpstr>
      <vt:lpstr>'Etat paiement'!ListePaiements</vt:lpstr>
      <vt:lpstr>ListePaiements</vt:lpstr>
      <vt:lpstr>'Etat commande'!ListeVendeurs</vt:lpstr>
      <vt:lpstr>'Etat paiement'!ListeVendeurs</vt:lpstr>
      <vt:lpstr>ListeVendeurs</vt:lpstr>
      <vt:lpstr>MATRICE!Zone_d_impression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 Windows</dc:creator>
  <cp:lastModifiedBy>NonoZ</cp:lastModifiedBy>
  <cp:lastPrinted>2020-01-12T22:58:34Z</cp:lastPrinted>
  <dcterms:created xsi:type="dcterms:W3CDTF">2019-12-31T14:34:39Z</dcterms:created>
  <dcterms:modified xsi:type="dcterms:W3CDTF">2020-05-06T16:18:13Z</dcterms:modified>
</cp:coreProperties>
</file>