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5170" windowHeight="18210" firstSheet="1" activeTab="3"/>
  </bookViews>
  <sheets>
    <sheet name="MENU" sheetId="7" r:id="rId1"/>
    <sheet name="SAISIE QUANTITES QUALITE LAIT" sheetId="1" r:id="rId2"/>
    <sheet name="BDD AUTRES" sheetId="6" r:id="rId3"/>
    <sheet name="RESULTATS ANALYSES" sheetId="2" r:id="rId4"/>
    <sheet name="données_rapatriées" sheetId="8" r:id="rId5"/>
    <sheet name="DONNEES SOURCE BRUNO" sheetId="10" r:id="rId6"/>
    <sheet name="BDD PRIX LAIT" sheetId="3" r:id="rId7"/>
  </sheets>
  <definedNames>
    <definedName name="bal_bas_analyses">'RESULTATS ANALYSES'!$A$1048303</definedName>
    <definedName name="bal_bas_collecte">'SAISIE QUANTITES QUALITE LAIT'!$A$1048576</definedName>
    <definedName name="bal_gauche">données_rapatriées!$XFD$1</definedName>
    <definedName name="BDD_EXPLOITATIONS">OFFSET(Tableau2[[#Headers],[NOM EXPLOITATION]],1,0,COUNTA('BDD AUTRES'!$C:$C)-1,1)</definedName>
    <definedName name="BIO_CONVENTIONNEL">'RESULTATS ANALYSES'!$U$1</definedName>
    <definedName name="BU_spores_l">'RESULTATS ANALYSES'!$K$1</definedName>
    <definedName name="CE_cellules_ml">'RESULTATS ANALYSES'!$L$1</definedName>
    <definedName name="CO_ufc_ml">'RESULTATS ANALYSES'!$M$1</definedName>
    <definedName name="Code_EDE">'RESULTATS ANALYSES'!$D$1</definedName>
    <definedName name="colonne_resultats_annee">'RESULTATS ANALYSES'!$Z:$Z</definedName>
    <definedName name="colonne_resultats_BIO_CONV">'RESULTATS ANALYSES'!$U:$U</definedName>
    <definedName name="colonne_resultats_BU">'RESULTATS ANALYSES'!$K:$K</definedName>
    <definedName name="colonne_resultats_CE">'RESULTATS ANALYSES'!$L:$L</definedName>
    <definedName name="colonne_resultats_CO">'RESULTATS ANALYSES'!$M:$M</definedName>
    <definedName name="colonne_resultats_CR">'RESULTATS ANALYSES'!$N:$N</definedName>
    <definedName name="colonne_resultats_IN">'RESULTATS ANALYSES'!$O:$O</definedName>
    <definedName name="colonne_resultats_MG">'RESULTATS ANALYSES'!$P:$P</definedName>
    <definedName name="colonne_resultats_mois">'RESULTATS ANALYSES'!$AA:$AA</definedName>
    <definedName name="colonne_resultats_MP">'RESULTATS ANALYSES'!$Q:$Q</definedName>
    <definedName name="colonne_resultats_NU">'RESULTATS ANALYSES'!$R:$R</definedName>
    <definedName name="colonne_resultats_producteur">'RESULTATS ANALYSES'!$X:$X</definedName>
    <definedName name="colonne_resultats_TR">'RESULTATS ANALYSES'!$T:$T</definedName>
    <definedName name="colonne_resultats_UR">'RESULTATS ANALYSES'!$S:$S</definedName>
    <definedName name="CR_Degre_celcius">'RESULTATS ANALYSES'!$N$1</definedName>
    <definedName name="Date">'SAISIE QUANTITES QUALITE LAIT'!$A$1</definedName>
    <definedName name="Date_collecte">'RESULTATS ANALYSES'!$Y$1</definedName>
    <definedName name="Date_de_référence">'RESULTATS ANALYSES'!$H$1</definedName>
    <definedName name="IN">'RESULTATS ANALYSES'!$O$1</definedName>
    <definedName name="Litrage">'SAISIE QUANTITES QUALITE LAIT'!$E$1</definedName>
    <definedName name="litrage_qualité">'RESULTATS ANALYSES'!$V$1</definedName>
    <definedName name="Matricule_laiterie">'RESULTATS ANALYSES'!$E$1</definedName>
    <definedName name="MG_g_l">'RESULTATS ANALYSES'!$P$1</definedName>
    <definedName name="MP_g_l">'RESULTATS ANALYSES'!$Q$1</definedName>
    <definedName name="nom_exploitation">'BDD AUTRES'!$C$1</definedName>
    <definedName name="nom_maison">'BDD AUTRES'!$D$1</definedName>
    <definedName name="nom_producteur">'BDD AUTRES'!$E$1</definedName>
    <definedName name="NU_ufc_ml">'RESULTATS ANALYSES'!$R$1</definedName>
    <definedName name="Période">'RESULTATS ANALYSES'!$A$1</definedName>
    <definedName name="Portoir">'RESULTATS ANALYSES'!$I$1</definedName>
    <definedName name="Position_portoir">'RESULTATS ANALYSES'!$J$1</definedName>
    <definedName name="Producteur">'SAISIE QUANTITES QUALITE LAIT'!$B$1</definedName>
    <definedName name="producteur_qualité">'RESULTATS ANALYSES'!$X$1</definedName>
    <definedName name="QUALITE_DU_LAIT">'BDD AUTRES'!$A$1</definedName>
    <definedName name="Référence">'RESULTATS ANALYSES'!$W$1</definedName>
    <definedName name="Routage">'RESULTATS ANALYSES'!$B$1</definedName>
    <definedName name="Tour">'RESULTATS ANALYSES'!$G$1</definedName>
    <definedName name="Tournée">'RESULTATS ANALYSES'!$F$1</definedName>
    <definedName name="Traitement_thermique">'RESULTATS ANALYSES'!$T$1</definedName>
    <definedName name="Trio_Année_Mois_Producteur">'RESULTATS ANALYSES'!$AB$1</definedName>
    <definedName name="Type_de_lait">'SAISIE QUANTITES QUALITE LAIT'!$F$1</definedName>
    <definedName name="UR_mg_l">'RESULTATS ANALYSES'!$S$1</definedName>
    <definedName name="Usine">'RESULTATS ANALYSES'!$C$1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2" l="1"/>
  <c r="Y2" i="2"/>
  <c r="AA2" i="2" l="1"/>
  <c r="AB2" i="2" l="1"/>
  <c r="C5" i="1" l="1"/>
  <c r="D5" i="1"/>
  <c r="C4" i="1"/>
  <c r="D4" i="1"/>
  <c r="C3" i="1"/>
  <c r="D3" i="1"/>
  <c r="D2" i="1" l="1"/>
  <c r="C2" i="1"/>
</calcChain>
</file>

<file path=xl/sharedStrings.xml><?xml version="1.0" encoding="utf-8"?>
<sst xmlns="http://schemas.openxmlformats.org/spreadsheetml/2006/main" count="213" uniqueCount="78">
  <si>
    <t>Année</t>
  </si>
  <si>
    <t>Mois</t>
  </si>
  <si>
    <t>Litrage</t>
  </si>
  <si>
    <t>Type de lait</t>
  </si>
  <si>
    <t xml:space="preserve"> </t>
  </si>
  <si>
    <t>NOM EXPLOITATION</t>
  </si>
  <si>
    <t>NOM DE LA MAISON</t>
  </si>
  <si>
    <t>NOM PRODUCTEUR</t>
  </si>
  <si>
    <t>EARL XERRIEKIN</t>
  </si>
  <si>
    <t>Usine</t>
  </si>
  <si>
    <t>Producteur</t>
  </si>
  <si>
    <t>BIO</t>
  </si>
  <si>
    <t>QUALITE DU LAIT</t>
  </si>
  <si>
    <t>CRU</t>
  </si>
  <si>
    <t>THERMISE</t>
  </si>
  <si>
    <t>17/05/2018</t>
  </si>
  <si>
    <t>15/05/2018</t>
  </si>
  <si>
    <t>Date de collecte</t>
  </si>
  <si>
    <t>Période</t>
  </si>
  <si>
    <t>Routage</t>
  </si>
  <si>
    <t>Code EDE</t>
  </si>
  <si>
    <t>Matricule laiterie</t>
  </si>
  <si>
    <t>Tournée</t>
  </si>
  <si>
    <t>Tour</t>
  </si>
  <si>
    <t>Date de référence</t>
  </si>
  <si>
    <t>Portoir</t>
  </si>
  <si>
    <t>Position portoir</t>
  </si>
  <si>
    <t>BU spores/l</t>
  </si>
  <si>
    <t>CE cellules/ml</t>
  </si>
  <si>
    <t>CO ufc/ml</t>
  </si>
  <si>
    <t>CR Degre celcius</t>
  </si>
  <si>
    <t xml:space="preserve">IN </t>
  </si>
  <si>
    <t>MG g/l</t>
  </si>
  <si>
    <t>MP g/l</t>
  </si>
  <si>
    <t>NU ufc/ml</t>
  </si>
  <si>
    <t>UR mg/l</t>
  </si>
  <si>
    <t>Référence</t>
  </si>
  <si>
    <t>Date collecte</t>
  </si>
  <si>
    <t>BU</t>
  </si>
  <si>
    <t>CE</t>
  </si>
  <si>
    <t>CO</t>
  </si>
  <si>
    <t>CR</t>
  </si>
  <si>
    <t>IN</t>
  </si>
  <si>
    <t>MG</t>
  </si>
  <si>
    <t>MP</t>
  </si>
  <si>
    <t>NU</t>
  </si>
  <si>
    <t>UR</t>
  </si>
  <si>
    <t>Traitement thermique</t>
  </si>
  <si>
    <t>BIO-CONVENTIONNEL</t>
  </si>
  <si>
    <t>Analyse</t>
  </si>
  <si>
    <t>Résultat</t>
  </si>
  <si>
    <t>Top</t>
  </si>
  <si>
    <t>Note</t>
  </si>
  <si>
    <t>Unité</t>
  </si>
  <si>
    <t>Qualité mensuelle (moyenne)</t>
  </si>
  <si>
    <t>Qualité mensuelle (grade)</t>
  </si>
  <si>
    <t>Qualité mensuelle (points)</t>
  </si>
  <si>
    <t>Qualité globale (grade)</t>
  </si>
  <si>
    <t>Qualité globale (points)</t>
  </si>
  <si>
    <t>spores/l</t>
  </si>
  <si>
    <t>B</t>
  </si>
  <si>
    <t>20180418/052/32</t>
  </si>
  <si>
    <t>cellules/ml</t>
  </si>
  <si>
    <t>ufc/ml</t>
  </si>
  <si>
    <t>Degre celcius</t>
  </si>
  <si>
    <t>-</t>
  </si>
  <si>
    <t>g/l</t>
  </si>
  <si>
    <t>A</t>
  </si>
  <si>
    <t>mg/l</t>
  </si>
  <si>
    <t>20180418/052/44</t>
  </si>
  <si>
    <t>20180418/052/29</t>
  </si>
  <si>
    <t>x</t>
  </si>
  <si>
    <t>Trio Année-Mois-Producteur</t>
  </si>
  <si>
    <t>Balise remplacement espaces de droite</t>
  </si>
  <si>
    <t>ESSAI 1</t>
  </si>
  <si>
    <t>ESSAI 2</t>
  </si>
  <si>
    <t>ESSAI 3</t>
  </si>
  <si>
    <t xml:space="preserve">Matricule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</si>
</sst>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b/>
      <sz val="11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14" fontId="2" fillId="0" borderId="0" xfId="0" applyNumberFormat="1" applyFont="1" applyAlignment="1">
      <alignment horizontal="left" vertical="center" indent="2"/>
    </xf>
    <xf numFmtId="0" fontId="2" fillId="0" borderId="0" xfId="0" applyNumberFormat="1" applyFont="1" applyAlignment="1">
      <alignment horizontal="left" vertical="center" indent="2"/>
    </xf>
    <xf numFmtId="0" fontId="2" fillId="0" borderId="0" xfId="0" applyFont="1" applyAlignment="1"/>
    <xf numFmtId="0" fontId="0" fillId="3" borderId="0" xfId="0" applyFill="1"/>
    <xf numFmtId="4" fontId="0" fillId="0" borderId="0" xfId="0" applyNumberFormat="1"/>
    <xf numFmtId="3" fontId="0" fillId="0" borderId="0" xfId="0" applyNumberFormat="1"/>
    <xf numFmtId="0" fontId="6" fillId="4" borderId="0" xfId="0" applyFont="1" applyFill="1" applyBorder="1" applyAlignment="1">
      <alignment horizontal="left"/>
    </xf>
    <xf numFmtId="14" fontId="6" fillId="4" borderId="0" xfId="0" applyNumberFormat="1" applyFont="1" applyFill="1" applyBorder="1" applyAlignment="1">
      <alignment horizontal="left"/>
    </xf>
    <xf numFmtId="0" fontId="6" fillId="4" borderId="0" xfId="0" applyNumberFormat="1" applyFont="1" applyFill="1" applyBorder="1" applyAlignment="1">
      <alignment horizontal="left"/>
    </xf>
    <xf numFmtId="1" fontId="3" fillId="5" borderId="1" xfId="0" applyNumberFormat="1" applyFont="1" applyFill="1" applyBorder="1" applyAlignment="1">
      <alignment horizontal="left" vertical="center" indent="2" shrinkToFit="1"/>
    </xf>
    <xf numFmtId="0" fontId="4" fillId="5" borderId="1" xfId="0" applyFont="1" applyFill="1" applyBorder="1" applyAlignment="1">
      <alignment horizontal="left" vertical="center" wrapText="1" indent="2"/>
    </xf>
    <xf numFmtId="164" fontId="3" fillId="5" borderId="1" xfId="0" applyNumberFormat="1" applyFont="1" applyFill="1" applyBorder="1" applyAlignment="1">
      <alignment horizontal="left" vertical="center" indent="2" shrinkToFit="1"/>
    </xf>
    <xf numFmtId="14" fontId="1" fillId="5" borderId="1" xfId="0" applyNumberFormat="1" applyFont="1" applyFill="1" applyBorder="1" applyAlignment="1">
      <alignment horizontal="left" vertical="center" wrapText="1" indent="2"/>
    </xf>
    <xf numFmtId="0" fontId="1" fillId="5" borderId="1" xfId="0" applyFont="1" applyFill="1" applyBorder="1" applyAlignment="1">
      <alignment horizontal="left" vertical="center" wrapText="1" indent="2"/>
    </xf>
    <xf numFmtId="165" fontId="3" fillId="5" borderId="1" xfId="0" applyNumberFormat="1" applyFont="1" applyFill="1" applyBorder="1" applyAlignment="1">
      <alignment horizontal="left" vertical="center" indent="2" shrinkToFit="1"/>
    </xf>
    <xf numFmtId="0" fontId="4" fillId="5" borderId="1" xfId="0" applyNumberFormat="1" applyFont="1" applyFill="1" applyBorder="1" applyAlignment="1">
      <alignment horizontal="left" vertical="center" wrapText="1" indent="2"/>
    </xf>
    <xf numFmtId="14" fontId="0" fillId="2" borderId="1" xfId="0" applyNumberFormat="1" applyFont="1" applyFill="1" applyBorder="1" applyAlignment="1">
      <alignment horizontal="left" vertical="center" indent="2"/>
    </xf>
    <xf numFmtId="0" fontId="0" fillId="2" borderId="1" xfId="0" applyFont="1" applyFill="1" applyBorder="1" applyAlignment="1">
      <alignment horizontal="left" vertical="center" wrapText="1" indent="2"/>
    </xf>
    <xf numFmtId="0" fontId="6" fillId="4" borderId="0" xfId="0" applyFont="1" applyFill="1" applyAlignment="1">
      <alignment horizontal="left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65" formatCode="0.00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64" formatCode="0.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64" formatCode="0.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2" justifyLastLine="0" shrinkToFit="0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2" justifyLastLine="0" shrinkToFit="1" readingOrder="0"/>
      <border diagonalUp="0" diagonalDown="0">
        <left/>
        <right/>
        <top style="medium">
          <color theme="1"/>
        </top>
        <bottom/>
        <vertical/>
        <horizontal/>
      </border>
    </dxf>
    <dxf>
      <border outline="0">
        <top style="medium">
          <color theme="1"/>
        </top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theme="9"/>
          <bgColor theme="9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1</xdr:row>
      <xdr:rowOff>152400</xdr:rowOff>
    </xdr:from>
    <xdr:to>
      <xdr:col>3</xdr:col>
      <xdr:colOff>542924</xdr:colOff>
      <xdr:row>5</xdr:row>
      <xdr:rowOff>9525</xdr:rowOff>
    </xdr:to>
    <xdr:sp macro="[0]!Nouvelle_collect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B47F8167-A45D-4D53-8E18-8B8C29DE32C6}"/>
            </a:ext>
          </a:extLst>
        </xdr:cNvPr>
        <xdr:cNvSpPr/>
      </xdr:nvSpPr>
      <xdr:spPr>
        <a:xfrm>
          <a:off x="876299" y="342900"/>
          <a:ext cx="1952625" cy="619125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Nouvelle</a:t>
          </a:r>
          <a:r>
            <a:rPr lang="fr-FR" sz="1100" baseline="0"/>
            <a:t> collecte</a:t>
          </a:r>
          <a:endParaRPr lang="fr-FR" sz="1100"/>
        </a:p>
      </xdr:txBody>
    </xdr:sp>
    <xdr:clientData/>
  </xdr:twoCellAnchor>
  <xdr:twoCellAnchor>
    <xdr:from>
      <xdr:col>3</xdr:col>
      <xdr:colOff>647699</xdr:colOff>
      <xdr:row>1</xdr:row>
      <xdr:rowOff>152400</xdr:rowOff>
    </xdr:from>
    <xdr:to>
      <xdr:col>6</xdr:col>
      <xdr:colOff>419100</xdr:colOff>
      <xdr:row>5</xdr:row>
      <xdr:rowOff>19050</xdr:rowOff>
    </xdr:to>
    <xdr:sp macro="[0]!rapatriment_et_mise_en_forme_donnée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E15956F2-AA39-4552-ADAC-276CED7D7392}"/>
            </a:ext>
          </a:extLst>
        </xdr:cNvPr>
        <xdr:cNvSpPr/>
      </xdr:nvSpPr>
      <xdr:spPr>
        <a:xfrm>
          <a:off x="2933699" y="342900"/>
          <a:ext cx="2057401" cy="62865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Extraction de résultats d'analyses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171450</xdr:rowOff>
    </xdr:from>
    <xdr:to>
      <xdr:col>1</xdr:col>
      <xdr:colOff>47625</xdr:colOff>
      <xdr:row>0</xdr:row>
      <xdr:rowOff>590550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5B7B4B6F-3C07-4FB4-91B3-6EA85F4455F3}"/>
            </a:ext>
          </a:extLst>
        </xdr:cNvPr>
        <xdr:cNvSpPr/>
      </xdr:nvSpPr>
      <xdr:spPr>
        <a:xfrm>
          <a:off x="47625" y="171450"/>
          <a:ext cx="1266825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104775</xdr:rowOff>
    </xdr:from>
    <xdr:to>
      <xdr:col>0</xdr:col>
      <xdr:colOff>1390650</xdr:colOff>
      <xdr:row>0</xdr:row>
      <xdr:rowOff>523875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6D7D02A-4009-45BC-8C75-766D966D6653}"/>
            </a:ext>
          </a:extLst>
        </xdr:cNvPr>
        <xdr:cNvSpPr/>
      </xdr:nvSpPr>
      <xdr:spPr>
        <a:xfrm>
          <a:off x="0" y="10477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95250</xdr:rowOff>
    </xdr:from>
    <xdr:to>
      <xdr:col>1</xdr:col>
      <xdr:colOff>295275</xdr:colOff>
      <xdr:row>0</xdr:row>
      <xdr:rowOff>514350</xdr:rowOff>
    </xdr:to>
    <xdr:sp macro="[0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6079F62-5A58-466A-9AEF-EBF4AF3FEE52}"/>
            </a:ext>
          </a:extLst>
        </xdr:cNvPr>
        <xdr:cNvSpPr/>
      </xdr:nvSpPr>
      <xdr:spPr>
        <a:xfrm>
          <a:off x="28575" y="95250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Retour menu</a:t>
          </a:r>
        </a:p>
      </xdr:txBody>
    </xdr:sp>
    <xdr:clientData/>
  </xdr:twoCellAnchor>
  <xdr:twoCellAnchor>
    <xdr:from>
      <xdr:col>1</xdr:col>
      <xdr:colOff>552450</xdr:colOff>
      <xdr:row>0</xdr:row>
      <xdr:rowOff>104775</xdr:rowOff>
    </xdr:from>
    <xdr:to>
      <xdr:col>3</xdr:col>
      <xdr:colOff>47625</xdr:colOff>
      <xdr:row>0</xdr:row>
      <xdr:rowOff>523875</xdr:rowOff>
    </xdr:to>
    <xdr:sp macro="[0]!explication_modification_analys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6D21ABC8-DCDA-4DA6-926C-746C3D61D811}"/>
            </a:ext>
          </a:extLst>
        </xdr:cNvPr>
        <xdr:cNvSpPr/>
      </xdr:nvSpPr>
      <xdr:spPr>
        <a:xfrm>
          <a:off x="1676400" y="104775"/>
          <a:ext cx="1390650" cy="419100"/>
        </a:xfrm>
        <a:prstGeom prst="bevel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Modifier 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Date de collecte"/>
    <tableColumn id="6" name="Producteur"/>
    <tableColumn id="2" name="Année" dataDxfId="33">
      <calculatedColumnFormula>IF(Tableau1[Date de collecte]="","",TEXT(Tableau1[Date de collecte],"aaaa"))</calculatedColumnFormula>
    </tableColumn>
    <tableColumn id="3" name="Mois" dataDxfId="32">
      <calculatedColumnFormula>IF(Tableau1[Date de collecte]="","",TEXT(Tableau1[Date de collecte],"mmmm"))</calculatedColumnFormula>
    </tableColumn>
    <tableColumn id="4" name="Litrage" dataDxfId="31"/>
    <tableColumn id="5" name="Type de lait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A4" totalsRowShown="0">
  <autoFilter ref="A1:A4"/>
  <tableColumns count="1">
    <tableColumn id="1" name="QUALITE DU LAIT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C1:E37" totalsRowShown="0">
  <autoFilter ref="C1:E37"/>
  <sortState ref="C2:E37">
    <sortCondition ref="C28"/>
  </sortState>
  <tableColumns count="3">
    <tableColumn id="1" name="NOM EXPLOITATION"/>
    <tableColumn id="2" name="NOM DE LA MAISON"/>
    <tableColumn id="3" name="NOM PRODUCTEUR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AC2" totalsRowShown="0" headerRowDxfId="30" tableBorderDxfId="29">
  <autoFilter ref="A1:AC2"/>
  <tableColumns count="29">
    <tableColumn id="1" name="Période" dataDxfId="28"/>
    <tableColumn id="2" name="Routage" dataDxfId="27"/>
    <tableColumn id="3" name="Usine" dataDxfId="26"/>
    <tableColumn id="4" name="Code EDE" dataDxfId="25"/>
    <tableColumn id="5" name="Matricule laiterie" dataDxfId="24"/>
    <tableColumn id="6" name="Tournée" dataDxfId="23"/>
    <tableColumn id="7" name="Tour" dataDxfId="22"/>
    <tableColumn id="8" name="Date de référence" dataDxfId="21"/>
    <tableColumn id="9" name="Portoir" dataDxfId="20"/>
    <tableColumn id="10" name="Position portoir" dataDxfId="19"/>
    <tableColumn id="11" name="BU spores/l" dataDxfId="18"/>
    <tableColumn id="12" name="CE cellules/ml" dataDxfId="17"/>
    <tableColumn id="13" name="CO ufc/ml" dataDxfId="16"/>
    <tableColumn id="14" name="CR Degre celcius" dataDxfId="15"/>
    <tableColumn id="15" name="IN " dataDxfId="14"/>
    <tableColumn id="16" name="MG g/l" dataDxfId="13"/>
    <tableColumn id="17" name="MP g/l" dataDxfId="12"/>
    <tableColumn id="18" name="NU ufc/ml" dataDxfId="11"/>
    <tableColumn id="19" name="UR mg/l" dataDxfId="10"/>
    <tableColumn id="20" name="Traitement thermique" dataDxfId="9"/>
    <tableColumn id="21" name="BIO-CONVENTIONNEL" dataDxfId="8"/>
    <tableColumn id="22" name="Litrage" dataDxfId="7"/>
    <tableColumn id="23" name="Référence" dataDxfId="6"/>
    <tableColumn id="24" name="Producteur" dataDxfId="5"/>
    <tableColumn id="25" name="Date collecte" dataDxfId="4">
      <calculatedColumnFormula>IFERROR(IF('RESULTATS ANALYSES'!$W$2:$W$2="","",DATE(LEFT('RESULTATS ANALYSES'!$W$2:$W$2,4),MID('RESULTATS ANALYSES'!$W$2:$W$2,5,2),MID('RESULTATS ANALYSES'!$W$2:$W$2,7,2))),"")</calculatedColumnFormula>
    </tableColumn>
    <tableColumn id="26" name="Année" dataDxfId="3">
      <calculatedColumnFormula>IF('RESULTATS ANALYSES'!$Y$2:$Y$2="","",TEXT('RESULTATS ANALYSES'!$Y$2:$Y$2,"aaaa"))</calculatedColumnFormula>
    </tableColumn>
    <tableColumn id="27" name="Mois" dataDxfId="2">
      <calculatedColumnFormula>IF('RESULTATS ANALYSES'!$Y$2:$Y$2="","",TEXT('RESULTATS ANALYSES'!$Y$2:$Y$2,"mmmm"))</calculatedColumnFormula>
    </tableColumn>
    <tableColumn id="28" name="Trio Année-Mois-Producteur" dataDxfId="1">
      <calculatedColumnFormula>IF(Tableau3[[#This Row],[Date collecte]]="","",CONCATENATE(Z2," ",AA2," ",X2))</calculatedColumnFormula>
    </tableColumn>
    <tableColumn id="29" name="Balise remplacement espaces de droite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12" sqref="J12"/>
    </sheetView>
  </sheetViews>
  <sheetFormatPr baseColWidth="10" defaultRowHeight="15" x14ac:dyDescent="0.25"/>
  <cols>
    <col min="1" max="16384" width="11.42578125" style="1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B3" sqref="B3:B5"/>
    </sheetView>
  </sheetViews>
  <sheetFormatPr baseColWidth="10" defaultColWidth="9.140625" defaultRowHeight="15" x14ac:dyDescent="0.25"/>
  <cols>
    <col min="1" max="1" width="19" customWidth="1"/>
    <col min="2" max="2" width="22" bestFit="1" customWidth="1"/>
    <col min="3" max="3" width="17.85546875" style="2" hidden="1" customWidth="1"/>
    <col min="4" max="4" width="22" style="2" hidden="1" customWidth="1"/>
    <col min="5" max="5" width="20.140625" style="2" customWidth="1"/>
    <col min="6" max="6" width="29.42578125" customWidth="1"/>
  </cols>
  <sheetData>
    <row r="1" spans="1:6" ht="75" customHeight="1" x14ac:dyDescent="0.25">
      <c r="A1" t="s">
        <v>17</v>
      </c>
      <c r="B1" t="s">
        <v>10</v>
      </c>
      <c r="C1" s="2" t="s">
        <v>0</v>
      </c>
      <c r="D1" s="2" t="s">
        <v>1</v>
      </c>
      <c r="E1" s="2" t="s">
        <v>2</v>
      </c>
      <c r="F1" t="s">
        <v>3</v>
      </c>
    </row>
    <row r="2" spans="1:6" x14ac:dyDescent="0.25">
      <c r="A2" s="1">
        <v>43321</v>
      </c>
      <c r="B2" t="s">
        <v>8</v>
      </c>
      <c r="C2" s="3" t="str">
        <f>IF(Tableau1[Date de collecte]="","",TEXT(Tableau1[Date de collecte],"aaaa"))</f>
        <v>2018</v>
      </c>
      <c r="D2" s="3" t="str">
        <f>IF(Tableau1[Date de collecte]="","",TEXT(Tableau1[Date de collecte],"mmmm"))</f>
        <v>août</v>
      </c>
      <c r="E2" s="4"/>
    </row>
    <row r="3" spans="1:6" x14ac:dyDescent="0.25">
      <c r="A3" t="s">
        <v>15</v>
      </c>
      <c r="C3" s="3" t="str">
        <f>IF(Tableau1[Date de collecte]="","",TEXT(Tableau1[Date de collecte],"aaaa"))</f>
        <v>2018</v>
      </c>
      <c r="D3" s="3" t="str">
        <f>IF(Tableau1[Date de collecte]="","",TEXT(Tableau1[Date de collecte],"mmmm"))</f>
        <v>mai</v>
      </c>
      <c r="E3" s="4">
        <v>567</v>
      </c>
      <c r="F3" t="s">
        <v>13</v>
      </c>
    </row>
    <row r="4" spans="1:6" x14ac:dyDescent="0.25">
      <c r="A4" t="s">
        <v>15</v>
      </c>
      <c r="C4" s="3" t="str">
        <f>IF(Tableau1[Date de collecte]="","",TEXT(Tableau1[Date de collecte],"aaaa"))</f>
        <v>2018</v>
      </c>
      <c r="D4" s="3" t="str">
        <f>IF(Tableau1[Date de collecte]="","",TEXT(Tableau1[Date de collecte],"mmmm"))</f>
        <v>mai</v>
      </c>
      <c r="E4" s="4">
        <v>567</v>
      </c>
      <c r="F4" t="s">
        <v>13</v>
      </c>
    </row>
    <row r="5" spans="1:6" x14ac:dyDescent="0.25">
      <c r="A5" t="s">
        <v>16</v>
      </c>
      <c r="C5" s="3" t="str">
        <f>IF(Tableau1[Date de collecte]="","",TEXT(Tableau1[Date de collecte],"aaaa"))</f>
        <v>2018</v>
      </c>
      <c r="D5" s="3" t="str">
        <f>IF(Tableau1[Date de collecte]="","",TEXT(Tableau1[Date de collecte],"mmmm"))</f>
        <v>mai</v>
      </c>
      <c r="E5" s="4">
        <v>467</v>
      </c>
      <c r="F5" t="s">
        <v>11</v>
      </c>
    </row>
  </sheetData>
  <dataValidations count="1">
    <dataValidation type="list" allowBlank="1" showInputMessage="1" showErrorMessage="1" sqref="B2:B5">
      <formula1>BDD_EXPLOITATIONS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C2" sqref="C2:E37"/>
    </sheetView>
  </sheetViews>
  <sheetFormatPr baseColWidth="10" defaultRowHeight="15" x14ac:dyDescent="0.25"/>
  <cols>
    <col min="1" max="1" width="21.7109375" customWidth="1"/>
    <col min="3" max="3" width="22" bestFit="1" customWidth="1"/>
    <col min="4" max="4" width="20.85546875" customWidth="1"/>
    <col min="5" max="5" width="20" customWidth="1"/>
  </cols>
  <sheetData>
    <row r="1" spans="1:5" ht="64.5" customHeight="1" x14ac:dyDescent="0.25">
      <c r="A1" t="s">
        <v>12</v>
      </c>
      <c r="C1" t="s">
        <v>5</v>
      </c>
      <c r="D1" t="s">
        <v>6</v>
      </c>
      <c r="E1" t="s">
        <v>7</v>
      </c>
    </row>
    <row r="2" spans="1:5" x14ac:dyDescent="0.25">
      <c r="A2" t="s">
        <v>11</v>
      </c>
    </row>
    <row r="3" spans="1:5" x14ac:dyDescent="0.25">
      <c r="A3" t="s">
        <v>13</v>
      </c>
    </row>
    <row r="4" spans="1:5" x14ac:dyDescent="0.25">
      <c r="A4" t="s">
        <v>14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2"/>
  <sheetViews>
    <sheetView tabSelected="1" workbookViewId="0">
      <selection activeCell="A2" sqref="A2"/>
    </sheetView>
  </sheetViews>
  <sheetFormatPr baseColWidth="10" defaultRowHeight="16.5" x14ac:dyDescent="0.3"/>
  <cols>
    <col min="1" max="1" width="16.85546875" style="7" customWidth="1"/>
    <col min="2" max="2" width="13.7109375" style="7" customWidth="1"/>
    <col min="3" max="3" width="14.7109375" style="7" customWidth="1"/>
    <col min="4" max="4" width="20.85546875" style="7" customWidth="1"/>
    <col min="5" max="5" width="21" style="7" customWidth="1"/>
    <col min="6" max="6" width="14" style="7" customWidth="1"/>
    <col min="7" max="7" width="11" style="7" customWidth="1"/>
    <col min="8" max="8" width="24.7109375" style="8" customWidth="1"/>
    <col min="9" max="9" width="13" style="7" customWidth="1"/>
    <col min="10" max="10" width="18.42578125" style="7" customWidth="1"/>
    <col min="11" max="11" width="14.7109375" style="7" customWidth="1"/>
    <col min="12" max="12" width="18.28515625" style="7" customWidth="1"/>
    <col min="13" max="13" width="14.140625" style="7" customWidth="1"/>
    <col min="14" max="14" width="21.42578125" style="7" customWidth="1"/>
    <col min="15" max="15" width="13" style="7" customWidth="1"/>
    <col min="16" max="16" width="10.5703125" style="7" customWidth="1"/>
    <col min="17" max="17" width="9.85546875" style="7" customWidth="1"/>
    <col min="18" max="18" width="13.5703125" style="7" customWidth="1"/>
    <col min="19" max="19" width="11.42578125" style="7" customWidth="1"/>
    <col min="20" max="20" width="25.7109375" style="7" bestFit="1" customWidth="1"/>
    <col min="21" max="21" width="25.7109375" style="7" customWidth="1"/>
    <col min="22" max="22" width="10.42578125" style="7" bestFit="1" customWidth="1"/>
    <col min="23" max="23" width="16.140625" style="9" customWidth="1"/>
    <col min="24" max="24" width="14.5703125" style="7" bestFit="1" customWidth="1"/>
    <col min="25" max="25" width="19.42578125" style="7" customWidth="1"/>
    <col min="26" max="27" width="11.42578125" style="7"/>
    <col min="28" max="28" width="66.42578125" style="5" bestFit="1" customWidth="1"/>
    <col min="29" max="16384" width="11.42578125" style="5"/>
  </cols>
  <sheetData>
    <row r="1" spans="1:29" s="10" customFormat="1" ht="88.5" customHeight="1" thickBot="1" x14ac:dyDescent="0.35">
      <c r="A1" s="14" t="s">
        <v>18</v>
      </c>
      <c r="B1" s="14" t="s">
        <v>19</v>
      </c>
      <c r="C1" s="14" t="s">
        <v>9</v>
      </c>
      <c r="D1" s="14" t="s">
        <v>20</v>
      </c>
      <c r="E1" s="14" t="s">
        <v>21</v>
      </c>
      <c r="F1" s="14" t="s">
        <v>22</v>
      </c>
      <c r="G1" s="14" t="s">
        <v>23</v>
      </c>
      <c r="H1" s="15" t="s">
        <v>24</v>
      </c>
      <c r="I1" s="14" t="s">
        <v>25</v>
      </c>
      <c r="J1" s="14" t="s">
        <v>26</v>
      </c>
      <c r="K1" s="14" t="s">
        <v>27</v>
      </c>
      <c r="L1" s="14" t="s">
        <v>28</v>
      </c>
      <c r="M1" s="14" t="s">
        <v>29</v>
      </c>
      <c r="N1" s="14" t="s">
        <v>30</v>
      </c>
      <c r="O1" s="14" t="s">
        <v>31</v>
      </c>
      <c r="P1" s="14" t="s">
        <v>32</v>
      </c>
      <c r="Q1" s="14" t="s">
        <v>33</v>
      </c>
      <c r="R1" s="14" t="s">
        <v>34</v>
      </c>
      <c r="S1" s="14" t="s">
        <v>35</v>
      </c>
      <c r="T1" s="14" t="s">
        <v>47</v>
      </c>
      <c r="U1" s="14" t="s">
        <v>48</v>
      </c>
      <c r="V1" s="14" t="s">
        <v>2</v>
      </c>
      <c r="W1" s="16" t="s">
        <v>36</v>
      </c>
      <c r="X1" s="14" t="s">
        <v>10</v>
      </c>
      <c r="Y1" s="14" t="s">
        <v>37</v>
      </c>
      <c r="Z1" s="14" t="s">
        <v>0</v>
      </c>
      <c r="AA1" s="14" t="s">
        <v>1</v>
      </c>
      <c r="AB1" s="26" t="s">
        <v>72</v>
      </c>
      <c r="AC1" s="26" t="s">
        <v>73</v>
      </c>
    </row>
    <row r="2" spans="1:29" s="6" customFormat="1" ht="15" x14ac:dyDescent="0.25">
      <c r="A2" s="17" t="s">
        <v>71</v>
      </c>
      <c r="B2" s="17" t="s">
        <v>71</v>
      </c>
      <c r="C2" s="18" t="s">
        <v>71</v>
      </c>
      <c r="D2" s="17" t="s">
        <v>71</v>
      </c>
      <c r="E2" s="19" t="s">
        <v>71</v>
      </c>
      <c r="F2" s="19" t="s">
        <v>71</v>
      </c>
      <c r="G2" s="17" t="s">
        <v>71</v>
      </c>
      <c r="H2" s="20" t="s">
        <v>71</v>
      </c>
      <c r="I2" s="21" t="s">
        <v>71</v>
      </c>
      <c r="J2" s="17" t="s">
        <v>71</v>
      </c>
      <c r="K2" s="17" t="s">
        <v>71</v>
      </c>
      <c r="L2" s="17" t="s">
        <v>71</v>
      </c>
      <c r="M2" s="17" t="s">
        <v>71</v>
      </c>
      <c r="N2" s="17" t="s">
        <v>71</v>
      </c>
      <c r="O2" s="17" t="s">
        <v>71</v>
      </c>
      <c r="P2" s="17" t="s">
        <v>71</v>
      </c>
      <c r="Q2" s="17" t="s">
        <v>71</v>
      </c>
      <c r="R2" s="22" t="s">
        <v>71</v>
      </c>
      <c r="S2" s="17" t="s">
        <v>71</v>
      </c>
      <c r="T2" s="17" t="s">
        <v>71</v>
      </c>
      <c r="U2" s="17" t="s">
        <v>71</v>
      </c>
      <c r="V2" s="18">
        <v>0</v>
      </c>
      <c r="W2" s="23" t="s">
        <v>71</v>
      </c>
      <c r="X2" s="18" t="s">
        <v>71</v>
      </c>
      <c r="Y2" s="24" t="str">
        <f>IFERROR(IF('RESULTATS ANALYSES'!$W$2:$W$2="","",DATE(LEFT('RESULTATS ANALYSES'!$W$2:$W$2,4),MID('RESULTATS ANALYSES'!$W$2:$W$2,5,2),MID('RESULTATS ANALYSES'!$W$2:$W$2,7,2))),"")</f>
        <v/>
      </c>
      <c r="Z2" s="25" t="str">
        <f>IF('RESULTATS ANALYSES'!$Y$2:$Y$2="","",TEXT('RESULTATS ANALYSES'!$Y$2:$Y$2,"aaaa"))</f>
        <v/>
      </c>
      <c r="AA2" s="25" t="str">
        <f>IF('RESULTATS ANALYSES'!$Y$2:$Y$2="","",TEXT('RESULTATS ANALYSES'!$Y$2:$Y$2,"mmmm"))</f>
        <v/>
      </c>
      <c r="AB2" s="25" t="str">
        <f>IF(Tableau3[[#This Row],[Date collecte]]="","",CONCATENATE(Z2," ",AA2," ",X2))</f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2:P28"/>
  <sheetViews>
    <sheetView workbookViewId="0">
      <selection sqref="A1:XFD1048576"/>
    </sheetView>
  </sheetViews>
  <sheetFormatPr baseColWidth="10" defaultRowHeight="15" x14ac:dyDescent="0.25"/>
  <cols>
    <col min="1" max="1" width="8" bestFit="1" customWidth="1"/>
    <col min="2" max="2" width="8.28515625" bestFit="1" customWidth="1"/>
    <col min="3" max="3" width="6" bestFit="1" customWidth="1"/>
    <col min="4" max="4" width="9.28515625" bestFit="1" customWidth="1"/>
    <col min="5" max="5" width="16.42578125" bestFit="1" customWidth="1"/>
    <col min="6" max="6" width="8.42578125" bestFit="1" customWidth="1"/>
    <col min="7" max="7" width="5" bestFit="1" customWidth="1"/>
    <col min="8" max="8" width="17.140625" bestFit="1" customWidth="1"/>
    <col min="9" max="9" width="7.140625" bestFit="1" customWidth="1"/>
    <col min="10" max="10" width="14.85546875" bestFit="1" customWidth="1"/>
    <col min="11" max="11" width="8" bestFit="1" customWidth="1"/>
    <col min="12" max="12" width="11.42578125" bestFit="1" customWidth="1"/>
    <col min="13" max="13" width="4.28515625" bestFit="1" customWidth="1"/>
    <col min="14" max="14" width="5.42578125" bestFit="1" customWidth="1"/>
    <col min="15" max="15" width="12.7109375" bestFit="1" customWidth="1"/>
    <col min="16" max="16" width="28.140625" bestFit="1" customWidth="1"/>
    <col min="17" max="17" width="24.5703125" bestFit="1" customWidth="1"/>
    <col min="18" max="18" width="25.140625" bestFit="1" customWidth="1"/>
    <col min="19" max="19" width="21.7109375" bestFit="1" customWidth="1"/>
    <col min="20" max="20" width="22.28515625" bestFit="1" customWidth="1"/>
    <col min="21" max="21" width="7" bestFit="1" customWidth="1"/>
    <col min="22" max="22" width="15.7109375" bestFit="1" customWidth="1"/>
    <col min="23" max="23" width="25.5703125" bestFit="1" customWidth="1"/>
    <col min="24" max="25" width="11.5703125" customWidth="1"/>
  </cols>
  <sheetData>
    <row r="2" spans="8:16" x14ac:dyDescent="0.25">
      <c r="H2" s="1"/>
      <c r="L2" s="12"/>
      <c r="P2" s="13"/>
    </row>
    <row r="3" spans="8:16" x14ac:dyDescent="0.25">
      <c r="H3" s="1"/>
      <c r="L3" s="13"/>
      <c r="P3" s="13"/>
    </row>
    <row r="4" spans="8:16" x14ac:dyDescent="0.25">
      <c r="H4" s="1"/>
    </row>
    <row r="5" spans="8:16" x14ac:dyDescent="0.25">
      <c r="H5" s="1"/>
    </row>
    <row r="6" spans="8:16" x14ac:dyDescent="0.25">
      <c r="H6" s="1"/>
    </row>
    <row r="7" spans="8:16" x14ac:dyDescent="0.25">
      <c r="H7" s="1"/>
    </row>
    <row r="8" spans="8:16" x14ac:dyDescent="0.25">
      <c r="H8" s="1"/>
    </row>
    <row r="9" spans="8:16" x14ac:dyDescent="0.25">
      <c r="H9" s="1"/>
      <c r="L9" s="13"/>
      <c r="P9" s="13"/>
    </row>
    <row r="10" spans="8:16" x14ac:dyDescent="0.25">
      <c r="H10" s="1"/>
    </row>
    <row r="11" spans="8:16" x14ac:dyDescent="0.25">
      <c r="H11" s="1"/>
      <c r="L11" s="13"/>
      <c r="P11" s="13"/>
    </row>
    <row r="12" spans="8:16" x14ac:dyDescent="0.25">
      <c r="H12" s="1"/>
      <c r="L12" s="13"/>
      <c r="P12" s="13"/>
    </row>
    <row r="13" spans="8:16" x14ac:dyDescent="0.25">
      <c r="H13" s="1"/>
    </row>
    <row r="14" spans="8:16" x14ac:dyDescent="0.25">
      <c r="H14" s="1"/>
    </row>
    <row r="15" spans="8:16" x14ac:dyDescent="0.25">
      <c r="H15" s="1"/>
    </row>
    <row r="16" spans="8:16" x14ac:dyDescent="0.25">
      <c r="H16" s="1"/>
    </row>
    <row r="17" spans="8:16" x14ac:dyDescent="0.25">
      <c r="H17" s="1"/>
    </row>
    <row r="18" spans="8:16" x14ac:dyDescent="0.25">
      <c r="H18" s="1"/>
      <c r="L18" s="13"/>
      <c r="P18" s="13"/>
    </row>
    <row r="19" spans="8:16" x14ac:dyDescent="0.25">
      <c r="H19" s="1"/>
    </row>
    <row r="20" spans="8:16" x14ac:dyDescent="0.25">
      <c r="H20" s="1"/>
      <c r="P20" s="12"/>
    </row>
    <row r="21" spans="8:16" x14ac:dyDescent="0.25">
      <c r="H21" s="1"/>
      <c r="L21" s="12"/>
      <c r="P21" s="12"/>
    </row>
    <row r="22" spans="8:16" x14ac:dyDescent="0.25">
      <c r="H22" s="1"/>
    </row>
    <row r="23" spans="8:16" x14ac:dyDescent="0.25">
      <c r="H23" s="1"/>
    </row>
    <row r="24" spans="8:16" x14ac:dyDescent="0.25">
      <c r="H24" s="1"/>
    </row>
    <row r="25" spans="8:16" x14ac:dyDescent="0.25">
      <c r="H25" s="1"/>
    </row>
    <row r="26" spans="8:16" x14ac:dyDescent="0.25">
      <c r="H26" s="1"/>
    </row>
    <row r="27" spans="8:16" x14ac:dyDescent="0.25">
      <c r="H27" s="1"/>
      <c r="L27" s="12"/>
      <c r="P27" s="12"/>
    </row>
    <row r="28" spans="8:16" x14ac:dyDescent="0.25">
      <c r="H28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W28"/>
  <sheetViews>
    <sheetView topLeftCell="Q1" workbookViewId="0">
      <selection activeCell="G1" sqref="G1"/>
    </sheetView>
  </sheetViews>
  <sheetFormatPr baseColWidth="10" defaultRowHeight="15" x14ac:dyDescent="0.25"/>
  <cols>
    <col min="1" max="1" width="8" bestFit="1" customWidth="1"/>
    <col min="2" max="2" width="8.28515625" bestFit="1" customWidth="1"/>
    <col min="3" max="3" width="6" bestFit="1" customWidth="1"/>
    <col min="4" max="4" width="9.28515625" bestFit="1" customWidth="1"/>
    <col min="5" max="5" width="16.42578125" bestFit="1" customWidth="1"/>
    <col min="6" max="6" width="8.42578125" bestFit="1" customWidth="1"/>
    <col min="7" max="7" width="5" bestFit="1" customWidth="1"/>
    <col min="8" max="8" width="17.140625" bestFit="1" customWidth="1"/>
    <col min="9" max="9" width="7.140625" bestFit="1" customWidth="1"/>
    <col min="10" max="10" width="14.85546875" bestFit="1" customWidth="1"/>
    <col min="11" max="11" width="8" bestFit="1" customWidth="1"/>
    <col min="12" max="12" width="11.42578125" bestFit="1" customWidth="1"/>
    <col min="13" max="13" width="4.28515625" bestFit="1" customWidth="1"/>
    <col min="14" max="14" width="5.42578125" bestFit="1" customWidth="1"/>
    <col min="15" max="15" width="12.7109375" bestFit="1" customWidth="1"/>
    <col min="16" max="16" width="28.140625" bestFit="1" customWidth="1"/>
    <col min="17" max="17" width="24.5703125" bestFit="1" customWidth="1"/>
    <col min="18" max="18" width="25.140625" bestFit="1" customWidth="1"/>
    <col min="19" max="19" width="21.7109375" bestFit="1" customWidth="1"/>
    <col min="20" max="20" width="22.28515625" bestFit="1" customWidth="1"/>
    <col min="21" max="21" width="7" bestFit="1" customWidth="1"/>
    <col min="22" max="22" width="15.7109375" bestFit="1" customWidth="1"/>
    <col min="23" max="23" width="25.5703125" bestFit="1" customWidth="1"/>
  </cols>
  <sheetData>
    <row r="1" spans="1:23" x14ac:dyDescent="0.25">
      <c r="A1" t="s">
        <v>18</v>
      </c>
      <c r="B1" t="s">
        <v>19</v>
      </c>
      <c r="C1" t="s">
        <v>9</v>
      </c>
      <c r="D1" t="s">
        <v>20</v>
      </c>
      <c r="E1" t="s">
        <v>77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55</v>
      </c>
      <c r="R1" t="s">
        <v>56</v>
      </c>
      <c r="S1" t="s">
        <v>57</v>
      </c>
      <c r="T1" t="s">
        <v>58</v>
      </c>
      <c r="U1" t="s">
        <v>2</v>
      </c>
      <c r="V1" t="s">
        <v>36</v>
      </c>
      <c r="W1" t="s">
        <v>10</v>
      </c>
    </row>
    <row r="2" spans="1:23" x14ac:dyDescent="0.25">
      <c r="A2">
        <v>201804</v>
      </c>
      <c r="F2">
        <v>1</v>
      </c>
      <c r="G2">
        <v>1</v>
      </c>
      <c r="H2" s="1">
        <v>43208</v>
      </c>
      <c r="I2">
        <v>52</v>
      </c>
      <c r="J2">
        <v>32</v>
      </c>
      <c r="K2" t="s">
        <v>38</v>
      </c>
      <c r="L2" s="12">
        <v>3500</v>
      </c>
      <c r="N2">
        <v>1</v>
      </c>
      <c r="O2" t="s">
        <v>59</v>
      </c>
      <c r="P2" s="13">
        <v>2100</v>
      </c>
      <c r="Q2" t="s">
        <v>60</v>
      </c>
      <c r="R2">
        <v>0</v>
      </c>
      <c r="U2">
        <v>363</v>
      </c>
      <c r="V2" t="s">
        <v>61</v>
      </c>
      <c r="W2" t="s">
        <v>74</v>
      </c>
    </row>
    <row r="3" spans="1:23" x14ac:dyDescent="0.25">
      <c r="A3">
        <v>201804</v>
      </c>
      <c r="F3">
        <v>1</v>
      </c>
      <c r="G3">
        <v>1</v>
      </c>
      <c r="H3" s="1">
        <v>43208</v>
      </c>
      <c r="I3">
        <v>52</v>
      </c>
      <c r="J3">
        <v>32</v>
      </c>
      <c r="K3" t="s">
        <v>39</v>
      </c>
      <c r="L3" s="13">
        <v>1147000</v>
      </c>
      <c r="O3" t="s">
        <v>62</v>
      </c>
      <c r="P3" s="13">
        <v>1228333</v>
      </c>
      <c r="R3">
        <v>0</v>
      </c>
      <c r="U3">
        <v>363</v>
      </c>
      <c r="V3" t="s">
        <v>61</v>
      </c>
      <c r="W3" t="s">
        <v>74</v>
      </c>
    </row>
    <row r="4" spans="1:23" x14ac:dyDescent="0.25">
      <c r="A4">
        <v>201804</v>
      </c>
      <c r="F4">
        <v>1</v>
      </c>
      <c r="G4">
        <v>1</v>
      </c>
      <c r="H4" s="1">
        <v>43208</v>
      </c>
      <c r="I4">
        <v>52</v>
      </c>
      <c r="J4">
        <v>32</v>
      </c>
      <c r="K4" t="s">
        <v>40</v>
      </c>
      <c r="L4">
        <v>280</v>
      </c>
      <c r="N4">
        <v>3</v>
      </c>
      <c r="O4" t="s">
        <v>63</v>
      </c>
      <c r="P4">
        <v>843</v>
      </c>
      <c r="Q4" t="s">
        <v>60</v>
      </c>
      <c r="R4">
        <v>0</v>
      </c>
      <c r="U4">
        <v>363</v>
      </c>
      <c r="V4" t="s">
        <v>61</v>
      </c>
      <c r="W4" t="s">
        <v>74</v>
      </c>
    </row>
    <row r="5" spans="1:23" x14ac:dyDescent="0.25">
      <c r="A5">
        <v>201804</v>
      </c>
      <c r="F5">
        <v>1</v>
      </c>
      <c r="G5">
        <v>1</v>
      </c>
      <c r="H5" s="1">
        <v>43208</v>
      </c>
      <c r="I5">
        <v>52</v>
      </c>
      <c r="J5">
        <v>32</v>
      </c>
      <c r="K5" t="s">
        <v>41</v>
      </c>
      <c r="L5">
        <v>-0.55900000000000005</v>
      </c>
      <c r="O5" t="s">
        <v>64</v>
      </c>
      <c r="P5">
        <v>-0.55900000000000005</v>
      </c>
      <c r="R5">
        <v>0</v>
      </c>
      <c r="U5">
        <v>363</v>
      </c>
      <c r="V5" t="s">
        <v>61</v>
      </c>
      <c r="W5" t="s">
        <v>74</v>
      </c>
    </row>
    <row r="6" spans="1:23" x14ac:dyDescent="0.25">
      <c r="A6">
        <v>201804</v>
      </c>
      <c r="F6">
        <v>1</v>
      </c>
      <c r="G6">
        <v>1</v>
      </c>
      <c r="H6" s="1">
        <v>43208</v>
      </c>
      <c r="I6">
        <v>52</v>
      </c>
      <c r="J6">
        <v>32</v>
      </c>
      <c r="K6" t="s">
        <v>42</v>
      </c>
      <c r="L6" t="s">
        <v>65</v>
      </c>
      <c r="U6">
        <v>363</v>
      </c>
      <c r="V6" t="s">
        <v>61</v>
      </c>
      <c r="W6" t="s">
        <v>74</v>
      </c>
    </row>
    <row r="7" spans="1:23" x14ac:dyDescent="0.25">
      <c r="A7">
        <v>201804</v>
      </c>
      <c r="F7">
        <v>1</v>
      </c>
      <c r="G7">
        <v>1</v>
      </c>
      <c r="H7" s="1">
        <v>43208</v>
      </c>
      <c r="I7">
        <v>52</v>
      </c>
      <c r="J7">
        <v>32</v>
      </c>
      <c r="K7" t="s">
        <v>43</v>
      </c>
      <c r="L7">
        <v>64.599999999999994</v>
      </c>
      <c r="O7" t="s">
        <v>66</v>
      </c>
      <c r="P7">
        <v>66.900000000000006</v>
      </c>
      <c r="R7">
        <v>0</v>
      </c>
      <c r="U7">
        <v>363</v>
      </c>
      <c r="V7" t="s">
        <v>61</v>
      </c>
      <c r="W7" t="s">
        <v>74</v>
      </c>
    </row>
    <row r="8" spans="1:23" x14ac:dyDescent="0.25">
      <c r="A8">
        <v>201804</v>
      </c>
      <c r="F8">
        <v>1</v>
      </c>
      <c r="G8">
        <v>1</v>
      </c>
      <c r="H8" s="1">
        <v>43208</v>
      </c>
      <c r="I8">
        <v>52</v>
      </c>
      <c r="J8">
        <v>32</v>
      </c>
      <c r="K8" t="s">
        <v>44</v>
      </c>
      <c r="L8">
        <v>50.1</v>
      </c>
      <c r="O8" t="s">
        <v>66</v>
      </c>
      <c r="P8">
        <v>50</v>
      </c>
      <c r="R8">
        <v>0</v>
      </c>
      <c r="U8">
        <v>363</v>
      </c>
      <c r="V8" t="s">
        <v>61</v>
      </c>
      <c r="W8" t="s">
        <v>74</v>
      </c>
    </row>
    <row r="9" spans="1:23" x14ac:dyDescent="0.25">
      <c r="A9">
        <v>201804</v>
      </c>
      <c r="F9">
        <v>1</v>
      </c>
      <c r="G9">
        <v>1</v>
      </c>
      <c r="H9" s="1">
        <v>43208</v>
      </c>
      <c r="I9">
        <v>52</v>
      </c>
      <c r="J9">
        <v>32</v>
      </c>
      <c r="K9" t="s">
        <v>45</v>
      </c>
      <c r="L9" s="13">
        <v>35000</v>
      </c>
      <c r="N9">
        <v>3</v>
      </c>
      <c r="O9" t="s">
        <v>63</v>
      </c>
      <c r="P9" s="13">
        <v>39333</v>
      </c>
      <c r="Q9" t="s">
        <v>67</v>
      </c>
      <c r="R9">
        <v>0</v>
      </c>
      <c r="U9">
        <v>363</v>
      </c>
      <c r="V9" t="s">
        <v>61</v>
      </c>
      <c r="W9" t="s">
        <v>74</v>
      </c>
    </row>
    <row r="10" spans="1:23" x14ac:dyDescent="0.25">
      <c r="A10">
        <v>201804</v>
      </c>
      <c r="F10">
        <v>1</v>
      </c>
      <c r="G10">
        <v>1</v>
      </c>
      <c r="H10" s="1">
        <v>43208</v>
      </c>
      <c r="I10">
        <v>52</v>
      </c>
      <c r="J10">
        <v>32</v>
      </c>
      <c r="K10" t="s">
        <v>46</v>
      </c>
      <c r="L10">
        <v>265</v>
      </c>
      <c r="O10" t="s">
        <v>68</v>
      </c>
      <c r="P10">
        <v>318</v>
      </c>
      <c r="R10">
        <v>0</v>
      </c>
      <c r="U10">
        <v>363</v>
      </c>
      <c r="V10" t="s">
        <v>61</v>
      </c>
      <c r="W10" t="s">
        <v>74</v>
      </c>
    </row>
    <row r="11" spans="1:23" x14ac:dyDescent="0.25">
      <c r="A11">
        <v>201804</v>
      </c>
      <c r="F11">
        <v>1</v>
      </c>
      <c r="G11">
        <v>1</v>
      </c>
      <c r="H11" s="1">
        <v>43208</v>
      </c>
      <c r="I11">
        <v>52</v>
      </c>
      <c r="J11">
        <v>44</v>
      </c>
      <c r="K11" t="s">
        <v>38</v>
      </c>
      <c r="L11" s="13">
        <v>1300</v>
      </c>
      <c r="N11">
        <v>2</v>
      </c>
      <c r="O11" t="s">
        <v>59</v>
      </c>
      <c r="P11" s="13">
        <v>1150</v>
      </c>
      <c r="Q11" t="s">
        <v>60</v>
      </c>
      <c r="R11">
        <v>0</v>
      </c>
      <c r="U11">
        <v>75</v>
      </c>
      <c r="V11" t="s">
        <v>69</v>
      </c>
      <c r="W11" t="s">
        <v>75</v>
      </c>
    </row>
    <row r="12" spans="1:23" x14ac:dyDescent="0.25">
      <c r="A12">
        <v>201804</v>
      </c>
      <c r="F12">
        <v>1</v>
      </c>
      <c r="G12">
        <v>1</v>
      </c>
      <c r="H12" s="1">
        <v>43208</v>
      </c>
      <c r="I12">
        <v>52</v>
      </c>
      <c r="J12">
        <v>44</v>
      </c>
      <c r="K12" t="s">
        <v>39</v>
      </c>
      <c r="L12" s="13">
        <v>1457000</v>
      </c>
      <c r="O12" t="s">
        <v>62</v>
      </c>
      <c r="P12" s="13">
        <v>1382667</v>
      </c>
      <c r="R12">
        <v>0</v>
      </c>
      <c r="U12">
        <v>75</v>
      </c>
      <c r="V12" t="s">
        <v>69</v>
      </c>
      <c r="W12" t="s">
        <v>75</v>
      </c>
    </row>
    <row r="13" spans="1:23" x14ac:dyDescent="0.25">
      <c r="A13">
        <v>201804</v>
      </c>
      <c r="F13">
        <v>1</v>
      </c>
      <c r="G13">
        <v>1</v>
      </c>
      <c r="H13" s="1">
        <v>43208</v>
      </c>
      <c r="I13">
        <v>52</v>
      </c>
      <c r="J13">
        <v>44</v>
      </c>
      <c r="K13" t="s">
        <v>40</v>
      </c>
      <c r="L13">
        <v>10</v>
      </c>
      <c r="N13">
        <v>3</v>
      </c>
      <c r="O13" t="s">
        <v>63</v>
      </c>
      <c r="P13">
        <v>20</v>
      </c>
      <c r="Q13" t="s">
        <v>67</v>
      </c>
      <c r="R13">
        <v>0</v>
      </c>
      <c r="U13">
        <v>75</v>
      </c>
      <c r="V13" t="s">
        <v>69</v>
      </c>
      <c r="W13" t="s">
        <v>75</v>
      </c>
    </row>
    <row r="14" spans="1:23" x14ac:dyDescent="0.25">
      <c r="A14">
        <v>201804</v>
      </c>
      <c r="F14">
        <v>1</v>
      </c>
      <c r="G14">
        <v>1</v>
      </c>
      <c r="H14" s="1">
        <v>43208</v>
      </c>
      <c r="I14">
        <v>52</v>
      </c>
      <c r="J14">
        <v>44</v>
      </c>
      <c r="K14" t="s">
        <v>41</v>
      </c>
      <c r="L14">
        <v>-0.55800000000000005</v>
      </c>
      <c r="O14" t="s">
        <v>64</v>
      </c>
      <c r="P14">
        <v>-0.55800000000000005</v>
      </c>
      <c r="R14">
        <v>0</v>
      </c>
      <c r="U14">
        <v>75</v>
      </c>
      <c r="V14" t="s">
        <v>69</v>
      </c>
      <c r="W14" t="s">
        <v>75</v>
      </c>
    </row>
    <row r="15" spans="1:23" x14ac:dyDescent="0.25">
      <c r="A15">
        <v>201804</v>
      </c>
      <c r="F15">
        <v>1</v>
      </c>
      <c r="G15">
        <v>1</v>
      </c>
      <c r="H15" s="1">
        <v>43208</v>
      </c>
      <c r="I15">
        <v>52</v>
      </c>
      <c r="J15">
        <v>44</v>
      </c>
      <c r="K15" t="s">
        <v>42</v>
      </c>
      <c r="L15" t="s">
        <v>65</v>
      </c>
      <c r="U15">
        <v>75</v>
      </c>
      <c r="V15" t="s">
        <v>69</v>
      </c>
      <c r="W15" t="s">
        <v>75</v>
      </c>
    </row>
    <row r="16" spans="1:23" x14ac:dyDescent="0.25">
      <c r="A16">
        <v>201804</v>
      </c>
      <c r="F16">
        <v>1</v>
      </c>
      <c r="G16">
        <v>1</v>
      </c>
      <c r="H16" s="1">
        <v>43208</v>
      </c>
      <c r="I16">
        <v>52</v>
      </c>
      <c r="J16">
        <v>44</v>
      </c>
      <c r="K16" t="s">
        <v>43</v>
      </c>
      <c r="L16">
        <v>67.3</v>
      </c>
      <c r="O16" t="s">
        <v>66</v>
      </c>
      <c r="P16">
        <v>68.8</v>
      </c>
      <c r="R16">
        <v>0</v>
      </c>
      <c r="U16">
        <v>75</v>
      </c>
      <c r="V16" t="s">
        <v>69</v>
      </c>
      <c r="W16" t="s">
        <v>75</v>
      </c>
    </row>
    <row r="17" spans="1:23" x14ac:dyDescent="0.25">
      <c r="A17">
        <v>201804</v>
      </c>
      <c r="F17">
        <v>1</v>
      </c>
      <c r="G17">
        <v>1</v>
      </c>
      <c r="H17" s="1">
        <v>43208</v>
      </c>
      <c r="I17">
        <v>52</v>
      </c>
      <c r="J17">
        <v>44</v>
      </c>
      <c r="K17" t="s">
        <v>44</v>
      </c>
      <c r="L17">
        <v>57.1</v>
      </c>
      <c r="O17" t="s">
        <v>66</v>
      </c>
      <c r="P17">
        <v>57.1</v>
      </c>
      <c r="R17">
        <v>0</v>
      </c>
      <c r="U17">
        <v>75</v>
      </c>
      <c r="V17" t="s">
        <v>69</v>
      </c>
      <c r="W17" t="s">
        <v>75</v>
      </c>
    </row>
    <row r="18" spans="1:23" x14ac:dyDescent="0.25">
      <c r="A18">
        <v>201804</v>
      </c>
      <c r="F18">
        <v>1</v>
      </c>
      <c r="G18">
        <v>1</v>
      </c>
      <c r="H18" s="1">
        <v>43208</v>
      </c>
      <c r="I18">
        <v>52</v>
      </c>
      <c r="J18">
        <v>44</v>
      </c>
      <c r="K18" t="s">
        <v>45</v>
      </c>
      <c r="L18" s="13">
        <v>28000</v>
      </c>
      <c r="N18">
        <v>3</v>
      </c>
      <c r="O18" t="s">
        <v>63</v>
      </c>
      <c r="P18" s="13">
        <v>27333</v>
      </c>
      <c r="Q18" t="s">
        <v>67</v>
      </c>
      <c r="R18">
        <v>0</v>
      </c>
      <c r="U18">
        <v>75</v>
      </c>
      <c r="V18" t="s">
        <v>69</v>
      </c>
      <c r="W18" t="s">
        <v>75</v>
      </c>
    </row>
    <row r="19" spans="1:23" x14ac:dyDescent="0.25">
      <c r="A19">
        <v>201804</v>
      </c>
      <c r="F19">
        <v>1</v>
      </c>
      <c r="G19">
        <v>1</v>
      </c>
      <c r="H19" s="1">
        <v>43208</v>
      </c>
      <c r="I19">
        <v>52</v>
      </c>
      <c r="J19">
        <v>44</v>
      </c>
      <c r="K19" t="s">
        <v>46</v>
      </c>
      <c r="L19">
        <v>338</v>
      </c>
      <c r="O19" t="s">
        <v>68</v>
      </c>
      <c r="P19">
        <v>307</v>
      </c>
      <c r="R19">
        <v>0</v>
      </c>
      <c r="U19">
        <v>75</v>
      </c>
      <c r="V19" t="s">
        <v>69</v>
      </c>
      <c r="W19" t="s">
        <v>75</v>
      </c>
    </row>
    <row r="20" spans="1:23" x14ac:dyDescent="0.25">
      <c r="A20">
        <v>201804</v>
      </c>
      <c r="F20">
        <v>1</v>
      </c>
      <c r="G20">
        <v>1</v>
      </c>
      <c r="H20" s="1">
        <v>43208</v>
      </c>
      <c r="I20">
        <v>52</v>
      </c>
      <c r="J20">
        <v>29</v>
      </c>
      <c r="K20" t="s">
        <v>38</v>
      </c>
      <c r="L20">
        <v>790</v>
      </c>
      <c r="N20">
        <v>3</v>
      </c>
      <c r="O20" t="s">
        <v>59</v>
      </c>
      <c r="P20" s="12">
        <v>2230</v>
      </c>
      <c r="Q20" t="s">
        <v>60</v>
      </c>
      <c r="R20">
        <v>0</v>
      </c>
      <c r="U20">
        <v>505</v>
      </c>
      <c r="V20" t="s">
        <v>70</v>
      </c>
      <c r="W20" t="s">
        <v>76</v>
      </c>
    </row>
    <row r="21" spans="1:23" x14ac:dyDescent="0.25">
      <c r="A21">
        <v>201804</v>
      </c>
      <c r="F21">
        <v>1</v>
      </c>
      <c r="G21">
        <v>1</v>
      </c>
      <c r="H21" s="1">
        <v>43208</v>
      </c>
      <c r="I21">
        <v>52</v>
      </c>
      <c r="J21">
        <v>29</v>
      </c>
      <c r="K21" t="s">
        <v>39</v>
      </c>
      <c r="L21" s="12">
        <v>849000</v>
      </c>
      <c r="O21" t="s">
        <v>62</v>
      </c>
      <c r="P21" s="12">
        <v>888000</v>
      </c>
      <c r="R21">
        <v>0</v>
      </c>
      <c r="U21">
        <v>505</v>
      </c>
      <c r="V21" t="s">
        <v>70</v>
      </c>
      <c r="W21" t="s">
        <v>76</v>
      </c>
    </row>
    <row r="22" spans="1:23" x14ac:dyDescent="0.25">
      <c r="A22">
        <v>201804</v>
      </c>
      <c r="F22">
        <v>1</v>
      </c>
      <c r="G22">
        <v>1</v>
      </c>
      <c r="H22" s="1">
        <v>43208</v>
      </c>
      <c r="I22">
        <v>52</v>
      </c>
      <c r="J22">
        <v>29</v>
      </c>
      <c r="K22" t="s">
        <v>40</v>
      </c>
      <c r="L22">
        <v>430</v>
      </c>
      <c r="N22">
        <v>3</v>
      </c>
      <c r="O22" t="s">
        <v>63</v>
      </c>
      <c r="P22">
        <v>443</v>
      </c>
      <c r="Q22" t="s">
        <v>67</v>
      </c>
      <c r="R22">
        <v>0</v>
      </c>
      <c r="U22">
        <v>505</v>
      </c>
      <c r="V22" t="s">
        <v>70</v>
      </c>
      <c r="W22" t="s">
        <v>76</v>
      </c>
    </row>
    <row r="23" spans="1:23" x14ac:dyDescent="0.25">
      <c r="A23">
        <v>201804</v>
      </c>
      <c r="F23">
        <v>1</v>
      </c>
      <c r="G23">
        <v>1</v>
      </c>
      <c r="H23" s="1">
        <v>43208</v>
      </c>
      <c r="I23">
        <v>52</v>
      </c>
      <c r="J23">
        <v>29</v>
      </c>
      <c r="K23" t="s">
        <v>41</v>
      </c>
      <c r="L23">
        <v>-0.56000000000000005</v>
      </c>
      <c r="O23" t="s">
        <v>64</v>
      </c>
      <c r="P23">
        <v>-0.55900000000000005</v>
      </c>
      <c r="R23">
        <v>0</v>
      </c>
      <c r="U23">
        <v>505</v>
      </c>
      <c r="V23" t="s">
        <v>70</v>
      </c>
      <c r="W23" t="s">
        <v>76</v>
      </c>
    </row>
    <row r="24" spans="1:23" x14ac:dyDescent="0.25">
      <c r="A24">
        <v>201804</v>
      </c>
      <c r="F24">
        <v>1</v>
      </c>
      <c r="G24">
        <v>1</v>
      </c>
      <c r="H24" s="1">
        <v>43208</v>
      </c>
      <c r="I24">
        <v>52</v>
      </c>
      <c r="J24">
        <v>29</v>
      </c>
      <c r="K24" t="s">
        <v>42</v>
      </c>
      <c r="L24" t="s">
        <v>65</v>
      </c>
      <c r="U24">
        <v>505</v>
      </c>
      <c r="V24" t="s">
        <v>70</v>
      </c>
      <c r="W24" t="s">
        <v>76</v>
      </c>
    </row>
    <row r="25" spans="1:23" x14ac:dyDescent="0.25">
      <c r="A25">
        <v>201804</v>
      </c>
      <c r="F25">
        <v>1</v>
      </c>
      <c r="G25">
        <v>1</v>
      </c>
      <c r="H25" s="1">
        <v>43208</v>
      </c>
      <c r="I25">
        <v>52</v>
      </c>
      <c r="J25">
        <v>29</v>
      </c>
      <c r="K25" t="s">
        <v>43</v>
      </c>
      <c r="L25">
        <v>67.599999999999994</v>
      </c>
      <c r="O25" t="s">
        <v>66</v>
      </c>
      <c r="P25">
        <v>68.3</v>
      </c>
      <c r="R25">
        <v>0</v>
      </c>
      <c r="U25">
        <v>505</v>
      </c>
      <c r="V25" t="s">
        <v>70</v>
      </c>
      <c r="W25" t="s">
        <v>76</v>
      </c>
    </row>
    <row r="26" spans="1:23" x14ac:dyDescent="0.25">
      <c r="A26">
        <v>201804</v>
      </c>
      <c r="F26">
        <v>1</v>
      </c>
      <c r="G26">
        <v>1</v>
      </c>
      <c r="H26" s="1">
        <v>43208</v>
      </c>
      <c r="I26">
        <v>52</v>
      </c>
      <c r="J26">
        <v>29</v>
      </c>
      <c r="K26" t="s">
        <v>44</v>
      </c>
      <c r="L26">
        <v>51.8</v>
      </c>
      <c r="O26" t="s">
        <v>66</v>
      </c>
      <c r="P26">
        <v>51.9</v>
      </c>
      <c r="R26">
        <v>0</v>
      </c>
      <c r="U26">
        <v>505</v>
      </c>
      <c r="V26" t="s">
        <v>70</v>
      </c>
      <c r="W26" t="s">
        <v>76</v>
      </c>
    </row>
    <row r="27" spans="1:23" x14ac:dyDescent="0.25">
      <c r="A27">
        <v>201804</v>
      </c>
      <c r="F27">
        <v>1</v>
      </c>
      <c r="G27">
        <v>1</v>
      </c>
      <c r="H27" s="1">
        <v>43208</v>
      </c>
      <c r="I27">
        <v>52</v>
      </c>
      <c r="J27">
        <v>29</v>
      </c>
      <c r="K27" t="s">
        <v>45</v>
      </c>
      <c r="L27" s="12">
        <v>88000</v>
      </c>
      <c r="N27">
        <v>3</v>
      </c>
      <c r="O27" t="s">
        <v>63</v>
      </c>
      <c r="P27" s="12">
        <v>40667</v>
      </c>
      <c r="Q27" t="s">
        <v>67</v>
      </c>
      <c r="R27">
        <v>0</v>
      </c>
      <c r="U27">
        <v>505</v>
      </c>
      <c r="V27" t="s">
        <v>70</v>
      </c>
      <c r="W27" t="s">
        <v>76</v>
      </c>
    </row>
    <row r="28" spans="1:23" x14ac:dyDescent="0.25">
      <c r="A28">
        <v>201804</v>
      </c>
      <c r="F28">
        <v>1</v>
      </c>
      <c r="G28">
        <v>1</v>
      </c>
      <c r="H28" s="1">
        <v>43208</v>
      </c>
      <c r="I28">
        <v>52</v>
      </c>
      <c r="J28">
        <v>29</v>
      </c>
      <c r="K28" t="s">
        <v>46</v>
      </c>
      <c r="L28">
        <v>508</v>
      </c>
      <c r="O28" t="s">
        <v>68</v>
      </c>
      <c r="P28">
        <v>515</v>
      </c>
      <c r="R28">
        <v>0</v>
      </c>
      <c r="U28">
        <v>505</v>
      </c>
      <c r="V28" t="s">
        <v>70</v>
      </c>
      <c r="W28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H14"/>
  <sheetViews>
    <sheetView topLeftCell="A22" workbookViewId="0">
      <selection activeCell="F14" sqref="F14"/>
    </sheetView>
  </sheetViews>
  <sheetFormatPr baseColWidth="10" defaultRowHeight="15" x14ac:dyDescent="0.25"/>
  <sheetData>
    <row r="14" spans="8:8" x14ac:dyDescent="0.25">
      <c r="H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51</vt:i4>
      </vt:variant>
    </vt:vector>
  </HeadingPairs>
  <TitlesOfParts>
    <vt:vector size="58" baseType="lpstr">
      <vt:lpstr>MENU</vt:lpstr>
      <vt:lpstr>SAISIE QUANTITES QUALITE LAIT</vt:lpstr>
      <vt:lpstr>BDD AUTRES</vt:lpstr>
      <vt:lpstr>RESULTATS ANALYSES</vt:lpstr>
      <vt:lpstr>données_rapatriées</vt:lpstr>
      <vt:lpstr>DONNEES SOURCE BRUNO</vt:lpstr>
      <vt:lpstr>BDD PRIX LAIT</vt:lpstr>
      <vt:lpstr>bal_bas_analyses</vt:lpstr>
      <vt:lpstr>bal_bas_collecte</vt:lpstr>
      <vt:lpstr>bal_gauche</vt:lpstr>
      <vt:lpstr>BIO_CONVENTIONNEL</vt:lpstr>
      <vt:lpstr>BU_spores_l</vt:lpstr>
      <vt:lpstr>CE_cellules_ml</vt:lpstr>
      <vt:lpstr>CO_ufc_ml</vt:lpstr>
      <vt:lpstr>Code_EDE</vt:lpstr>
      <vt:lpstr>colonne_resultats_annee</vt:lpstr>
      <vt:lpstr>colonne_resultats_BIO_CONV</vt:lpstr>
      <vt:lpstr>colonne_resultats_BU</vt:lpstr>
      <vt:lpstr>colonne_resultats_CE</vt:lpstr>
      <vt:lpstr>colonne_resultats_CO</vt:lpstr>
      <vt:lpstr>colonne_resultats_CR</vt:lpstr>
      <vt:lpstr>colonne_resultats_IN</vt:lpstr>
      <vt:lpstr>colonne_resultats_MG</vt:lpstr>
      <vt:lpstr>colonne_resultats_mois</vt:lpstr>
      <vt:lpstr>colonne_resultats_MP</vt:lpstr>
      <vt:lpstr>colonne_resultats_NU</vt:lpstr>
      <vt:lpstr>colonne_resultats_producteur</vt:lpstr>
      <vt:lpstr>colonne_resultats_TR</vt:lpstr>
      <vt:lpstr>colonne_resultats_UR</vt:lpstr>
      <vt:lpstr>CR_Degre_celcius</vt:lpstr>
      <vt:lpstr>Date</vt:lpstr>
      <vt:lpstr>Date_collecte</vt:lpstr>
      <vt:lpstr>Date_de_référence</vt:lpstr>
      <vt:lpstr>IN</vt:lpstr>
      <vt:lpstr>Litrage</vt:lpstr>
      <vt:lpstr>litrage_qualité</vt:lpstr>
      <vt:lpstr>Matricule_laiterie</vt:lpstr>
      <vt:lpstr>MG_g_l</vt:lpstr>
      <vt:lpstr>MP_g_l</vt:lpstr>
      <vt:lpstr>nom_exploitation</vt:lpstr>
      <vt:lpstr>nom_maison</vt:lpstr>
      <vt:lpstr>nom_producteur</vt:lpstr>
      <vt:lpstr>NU_ufc_ml</vt:lpstr>
      <vt:lpstr>Période</vt:lpstr>
      <vt:lpstr>Portoir</vt:lpstr>
      <vt:lpstr>Position_portoir</vt:lpstr>
      <vt:lpstr>Producteur</vt:lpstr>
      <vt:lpstr>producteur_qualité</vt:lpstr>
      <vt:lpstr>QUALITE_DU_LAIT</vt:lpstr>
      <vt:lpstr>Référence</vt:lpstr>
      <vt:lpstr>Routage</vt:lpstr>
      <vt:lpstr>Tour</vt:lpstr>
      <vt:lpstr>Tournée</vt:lpstr>
      <vt:lpstr>Traitement_thermique</vt:lpstr>
      <vt:lpstr>Trio_Année_Mois_Producteur</vt:lpstr>
      <vt:lpstr>Type_de_lait</vt:lpstr>
      <vt:lpstr>UR_mg_l</vt:lpstr>
      <vt:lpstr>Usine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2018-05-22T16:57:22Z</dcterms:modified>
</cp:coreProperties>
</file>