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235" windowHeight="21075" tabRatio="204"/>
  </bookViews>
  <sheets>
    <sheet name="ESSAI" sheetId="3" r:id="rId1"/>
  </sheets>
  <definedNames>
    <definedName name="_xlnm._FilterDatabase" localSheetId="0" hidden="1">ESSAI!#REF!</definedName>
    <definedName name="_xlnm.Print_Area" localSheetId="0">ESSAI!$A$2:$T$156</definedName>
  </definedNames>
  <calcPr calcId="162913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8" i="3" l="1"/>
  <c r="S18" i="3" s="1"/>
  <c r="P18" i="3"/>
  <c r="J18" i="3"/>
  <c r="J17" i="3"/>
  <c r="P17" i="3"/>
  <c r="R17" i="3"/>
  <c r="S17" i="3" s="1"/>
  <c r="J16" i="3" l="1"/>
  <c r="P16" i="3"/>
  <c r="R16" i="3"/>
  <c r="S16" i="3" s="1"/>
  <c r="G20" i="3" l="1"/>
  <c r="R5" i="3" l="1"/>
  <c r="S5" i="3" s="1"/>
  <c r="R6" i="3"/>
  <c r="S6" i="3" s="1"/>
  <c r="R7" i="3"/>
  <c r="S7" i="3" s="1"/>
  <c r="R8" i="3"/>
  <c r="S8" i="3" s="1"/>
  <c r="R9" i="3"/>
  <c r="S9" i="3" s="1"/>
  <c r="R10" i="3"/>
  <c r="S10" i="3" s="1"/>
  <c r="R11" i="3"/>
  <c r="S11" i="3" s="1"/>
  <c r="R12" i="3"/>
  <c r="S12" i="3" s="1"/>
  <c r="R13" i="3"/>
  <c r="S13" i="3" s="1"/>
  <c r="R14" i="3"/>
  <c r="S14" i="3" s="1"/>
  <c r="R15" i="3"/>
  <c r="S15" i="3" s="1"/>
  <c r="R19" i="3"/>
  <c r="S19" i="3" s="1"/>
  <c r="P5" i="3"/>
  <c r="P6" i="3"/>
  <c r="P7" i="3"/>
  <c r="P8" i="3"/>
  <c r="P9" i="3"/>
  <c r="P10" i="3"/>
  <c r="P11" i="3"/>
  <c r="P12" i="3"/>
  <c r="P13" i="3"/>
  <c r="P14" i="3"/>
  <c r="P15" i="3"/>
  <c r="P19" i="3"/>
  <c r="J5" i="3"/>
  <c r="J6" i="3"/>
  <c r="J7" i="3"/>
  <c r="J8" i="3"/>
  <c r="J9" i="3"/>
  <c r="J10" i="3"/>
  <c r="J11" i="3"/>
  <c r="J12" i="3"/>
  <c r="J13" i="3"/>
  <c r="J14" i="3"/>
  <c r="J15" i="3"/>
  <c r="J19" i="3"/>
  <c r="R150" i="3" l="1"/>
  <c r="P60" i="3" l="1"/>
  <c r="P59" i="3"/>
  <c r="P58" i="3"/>
  <c r="R60" i="3"/>
  <c r="S60" i="3" s="1"/>
  <c r="R59" i="3"/>
  <c r="S59" i="3" s="1"/>
  <c r="R58" i="3"/>
  <c r="S58" i="3" s="1"/>
  <c r="J60" i="3"/>
  <c r="J59" i="3"/>
  <c r="J58" i="3"/>
  <c r="T148" i="3"/>
  <c r="R148" i="3"/>
  <c r="R152" i="3"/>
  <c r="R151" i="3"/>
  <c r="R149" i="3"/>
  <c r="T152" i="3"/>
  <c r="T151" i="3"/>
  <c r="T150" i="3"/>
  <c r="T149" i="3"/>
  <c r="T147" i="3"/>
  <c r="R147" i="3"/>
  <c r="T153" i="3" l="1"/>
  <c r="R153" i="3"/>
  <c r="I135" i="3"/>
  <c r="I136" i="3" s="1"/>
  <c r="I137" i="3" s="1"/>
  <c r="I138" i="3" s="1"/>
  <c r="I139" i="3" s="1"/>
  <c r="I140" i="3" s="1"/>
  <c r="I141" i="3" s="1"/>
  <c r="I142" i="3" s="1"/>
  <c r="I143" i="3" s="1"/>
  <c r="F135" i="3"/>
  <c r="F136" i="3" s="1"/>
  <c r="F137" i="3" s="1"/>
  <c r="F138" i="3" s="1"/>
  <c r="F139" i="3" s="1"/>
  <c r="F140" i="3" s="1"/>
  <c r="F141" i="3" s="1"/>
  <c r="F142" i="3" s="1"/>
  <c r="F143" i="3" s="1"/>
  <c r="E135" i="3"/>
  <c r="E136" i="3" s="1"/>
  <c r="E137" i="3" s="1"/>
  <c r="E138" i="3" s="1"/>
  <c r="E139" i="3" s="1"/>
  <c r="E140" i="3" s="1"/>
  <c r="E141" i="3" s="1"/>
  <c r="E142" i="3" s="1"/>
  <c r="E143" i="3" s="1"/>
  <c r="B128" i="3" l="1"/>
  <c r="U126" i="3" l="1"/>
  <c r="T126" i="3"/>
  <c r="U99" i="3"/>
  <c r="T99" i="3"/>
  <c r="U68" i="3"/>
  <c r="T68" i="3"/>
  <c r="U38" i="3"/>
  <c r="T38" i="3"/>
  <c r="P136" i="3" l="1"/>
  <c r="A104" i="3" l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73" i="3"/>
  <c r="A43" i="3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25" i="3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74" i="3" l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R36" i="3"/>
  <c r="S36" i="3" s="1"/>
  <c r="R35" i="3"/>
  <c r="R34" i="3"/>
  <c r="R33" i="3"/>
  <c r="R32" i="3"/>
  <c r="R31" i="3"/>
  <c r="R30" i="3"/>
  <c r="R29" i="3"/>
  <c r="R28" i="3"/>
  <c r="R27" i="3"/>
  <c r="R26" i="3"/>
  <c r="R25" i="3"/>
  <c r="J29" i="3"/>
  <c r="P36" i="3"/>
  <c r="J36" i="3"/>
  <c r="H135" i="3" l="1"/>
  <c r="H136" i="3" s="1"/>
  <c r="H137" i="3" s="1"/>
  <c r="H138" i="3" s="1"/>
  <c r="H139" i="3" s="1"/>
  <c r="H140" i="3" s="1"/>
  <c r="H141" i="3" s="1"/>
  <c r="H142" i="3" s="1"/>
  <c r="H143" i="3" s="1"/>
  <c r="G135" i="3"/>
  <c r="G136" i="3" s="1"/>
  <c r="G137" i="3" s="1"/>
  <c r="G138" i="3" s="1"/>
  <c r="G139" i="3" s="1"/>
  <c r="G140" i="3" s="1"/>
  <c r="G141" i="3" s="1"/>
  <c r="G142" i="3" s="1"/>
  <c r="G143" i="3" s="1"/>
  <c r="G126" i="3"/>
  <c r="G99" i="3"/>
  <c r="G68" i="3"/>
  <c r="G38" i="3"/>
  <c r="R112" i="3"/>
  <c r="S112" i="3" s="1"/>
  <c r="R111" i="3"/>
  <c r="S111" i="3" s="1"/>
  <c r="P112" i="3"/>
  <c r="P111" i="3"/>
  <c r="J112" i="3"/>
  <c r="J111" i="3"/>
  <c r="R78" i="3"/>
  <c r="S78" i="3" s="1"/>
  <c r="R77" i="3"/>
  <c r="S77" i="3" s="1"/>
  <c r="P78" i="3"/>
  <c r="P77" i="3"/>
  <c r="J78" i="3"/>
  <c r="J77" i="3"/>
  <c r="L68" i="3"/>
  <c r="K68" i="3"/>
  <c r="R48" i="3"/>
  <c r="S48" i="3" s="1"/>
  <c r="R47" i="3"/>
  <c r="S47" i="3" s="1"/>
  <c r="P48" i="3"/>
  <c r="P47" i="3"/>
  <c r="J48" i="3"/>
  <c r="J47" i="3"/>
  <c r="J46" i="3"/>
  <c r="Q38" i="3"/>
  <c r="O38" i="3"/>
  <c r="N38" i="3"/>
  <c r="M38" i="3"/>
  <c r="L38" i="3"/>
  <c r="K38" i="3"/>
  <c r="O20" i="3"/>
  <c r="N20" i="3"/>
  <c r="M20" i="3"/>
  <c r="L20" i="3"/>
  <c r="J34" i="3"/>
  <c r="J25" i="3"/>
  <c r="S34" i="3"/>
  <c r="S25" i="3"/>
  <c r="P34" i="3"/>
  <c r="P25" i="3"/>
  <c r="G128" i="3" l="1"/>
  <c r="R124" i="3"/>
  <c r="R123" i="3"/>
  <c r="R122" i="3"/>
  <c r="R121" i="3"/>
  <c r="R120" i="3"/>
  <c r="R119" i="3"/>
  <c r="R118" i="3"/>
  <c r="S118" i="3" s="1"/>
  <c r="R117" i="3"/>
  <c r="R116" i="3"/>
  <c r="R115" i="3"/>
  <c r="R114" i="3"/>
  <c r="R113" i="3"/>
  <c r="R110" i="3"/>
  <c r="R109" i="3"/>
  <c r="R108" i="3"/>
  <c r="R107" i="3"/>
  <c r="R106" i="3"/>
  <c r="R105" i="3"/>
  <c r="R104" i="3"/>
  <c r="R97" i="3"/>
  <c r="R96" i="3"/>
  <c r="R95" i="3"/>
  <c r="R94" i="3"/>
  <c r="R93" i="3"/>
  <c r="R92" i="3"/>
  <c r="R91" i="3"/>
  <c r="R90" i="3"/>
  <c r="R89" i="3"/>
  <c r="R88" i="3"/>
  <c r="R87" i="3"/>
  <c r="R86" i="3"/>
  <c r="R85" i="3"/>
  <c r="R84" i="3"/>
  <c r="S84" i="3" s="1"/>
  <c r="R83" i="3"/>
  <c r="R82" i="3"/>
  <c r="R81" i="3"/>
  <c r="R80" i="3"/>
  <c r="R79" i="3"/>
  <c r="R76" i="3"/>
  <c r="R75" i="3"/>
  <c r="R74" i="3"/>
  <c r="R73" i="3"/>
  <c r="R66" i="3"/>
  <c r="R65" i="3"/>
  <c r="R64" i="3"/>
  <c r="R63" i="3"/>
  <c r="R62" i="3"/>
  <c r="R61" i="3"/>
  <c r="R57" i="3"/>
  <c r="R56" i="3"/>
  <c r="R55" i="3"/>
  <c r="R54" i="3"/>
  <c r="R53" i="3"/>
  <c r="R52" i="3"/>
  <c r="R51" i="3"/>
  <c r="R50" i="3"/>
  <c r="R49" i="3"/>
  <c r="R46" i="3"/>
  <c r="S46" i="3" s="1"/>
  <c r="R45" i="3"/>
  <c r="R44" i="3"/>
  <c r="R43" i="3"/>
  <c r="Q126" i="3"/>
  <c r="K126" i="3"/>
  <c r="Q99" i="3"/>
  <c r="K99" i="3"/>
  <c r="Q68" i="3"/>
  <c r="O68" i="3"/>
  <c r="N68" i="3"/>
  <c r="M68" i="3"/>
  <c r="R68" i="3" l="1"/>
  <c r="R20" i="3"/>
  <c r="R38" i="3"/>
  <c r="S38" i="3" s="1"/>
  <c r="I146" i="3"/>
  <c r="I147" i="3" s="1"/>
  <c r="I148" i="3" s="1"/>
  <c r="I149" i="3" s="1"/>
  <c r="I150" i="3" s="1"/>
  <c r="I151" i="3" s="1"/>
  <c r="I152" i="3" s="1"/>
  <c r="I153" i="3" s="1"/>
  <c r="I154" i="3" s="1"/>
  <c r="I155" i="3" s="1"/>
  <c r="H146" i="3"/>
  <c r="H147" i="3" s="1"/>
  <c r="H148" i="3" s="1"/>
  <c r="H149" i="3" s="1"/>
  <c r="H150" i="3" s="1"/>
  <c r="H151" i="3" s="1"/>
  <c r="H152" i="3" s="1"/>
  <c r="H153" i="3" s="1"/>
  <c r="H154" i="3" s="1"/>
  <c r="H155" i="3" s="1"/>
  <c r="F146" i="3"/>
  <c r="F147" i="3" s="1"/>
  <c r="F148" i="3" s="1"/>
  <c r="F149" i="3" s="1"/>
  <c r="F150" i="3" s="1"/>
  <c r="F151" i="3" s="1"/>
  <c r="F152" i="3" s="1"/>
  <c r="F153" i="3" s="1"/>
  <c r="F154" i="3" s="1"/>
  <c r="F155" i="3" s="1"/>
  <c r="E146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0" i="3"/>
  <c r="P109" i="3"/>
  <c r="P108" i="3"/>
  <c r="P107" i="3"/>
  <c r="P106" i="3"/>
  <c r="P105" i="3"/>
  <c r="P104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6" i="3"/>
  <c r="P75" i="3"/>
  <c r="P74" i="3"/>
  <c r="P73" i="3"/>
  <c r="P66" i="3"/>
  <c r="P65" i="3"/>
  <c r="P64" i="3"/>
  <c r="P63" i="3"/>
  <c r="P62" i="3"/>
  <c r="P61" i="3"/>
  <c r="P57" i="3"/>
  <c r="P56" i="3"/>
  <c r="P55" i="3"/>
  <c r="P54" i="3"/>
  <c r="P53" i="3"/>
  <c r="P52" i="3"/>
  <c r="P51" i="3"/>
  <c r="P50" i="3"/>
  <c r="P49" i="3"/>
  <c r="P46" i="3"/>
  <c r="P45" i="3"/>
  <c r="P44" i="3"/>
  <c r="P43" i="3"/>
  <c r="P35" i="3"/>
  <c r="P33" i="3"/>
  <c r="P32" i="3"/>
  <c r="P31" i="3"/>
  <c r="P30" i="3"/>
  <c r="P29" i="3"/>
  <c r="P28" i="3"/>
  <c r="P27" i="3"/>
  <c r="P26" i="3"/>
  <c r="S109" i="3"/>
  <c r="J91" i="3"/>
  <c r="O126" i="3"/>
  <c r="L99" i="3"/>
  <c r="M99" i="3"/>
  <c r="N99" i="3"/>
  <c r="O99" i="3"/>
  <c r="S92" i="3"/>
  <c r="J92" i="3"/>
  <c r="J106" i="3"/>
  <c r="S106" i="3"/>
  <c r="J109" i="3"/>
  <c r="J94" i="3"/>
  <c r="S79" i="3"/>
  <c r="J110" i="3"/>
  <c r="J124" i="3"/>
  <c r="J118" i="3"/>
  <c r="J114" i="3"/>
  <c r="J79" i="3"/>
  <c r="L126" i="3"/>
  <c r="M126" i="3"/>
  <c r="N126" i="3"/>
  <c r="J119" i="3"/>
  <c r="J84" i="3"/>
  <c r="J85" i="3"/>
  <c r="J93" i="3"/>
  <c r="J61" i="3"/>
  <c r="J62" i="3"/>
  <c r="J63" i="3"/>
  <c r="J64" i="3"/>
  <c r="J90" i="3"/>
  <c r="S90" i="3"/>
  <c r="J95" i="3"/>
  <c r="J107" i="3"/>
  <c r="J80" i="3"/>
  <c r="J74" i="3"/>
  <c r="J104" i="3"/>
  <c r="J105" i="3"/>
  <c r="J108" i="3"/>
  <c r="J113" i="3"/>
  <c r="J115" i="3"/>
  <c r="J116" i="3"/>
  <c r="J117" i="3"/>
  <c r="J87" i="3"/>
  <c r="J120" i="3"/>
  <c r="J121" i="3"/>
  <c r="J123" i="3"/>
  <c r="J75" i="3"/>
  <c r="J76" i="3"/>
  <c r="J81" i="3"/>
  <c r="J82" i="3"/>
  <c r="J83" i="3"/>
  <c r="J86" i="3"/>
  <c r="J88" i="3"/>
  <c r="J89" i="3"/>
  <c r="J96" i="3"/>
  <c r="J97" i="3"/>
  <c r="J73" i="3"/>
  <c r="J44" i="3"/>
  <c r="J45" i="3"/>
  <c r="J49" i="3"/>
  <c r="J51" i="3"/>
  <c r="J52" i="3"/>
  <c r="J53" i="3"/>
  <c r="J54" i="3"/>
  <c r="J55" i="3"/>
  <c r="J56" i="3"/>
  <c r="J57" i="3"/>
  <c r="J66" i="3"/>
  <c r="J65" i="3"/>
  <c r="J43" i="3"/>
  <c r="J50" i="3"/>
  <c r="J26" i="3"/>
  <c r="J30" i="3"/>
  <c r="J32" i="3"/>
  <c r="J122" i="3"/>
  <c r="J35" i="3"/>
  <c r="J27" i="3"/>
  <c r="J33" i="3"/>
  <c r="J31" i="3"/>
  <c r="J28" i="3"/>
  <c r="S114" i="3"/>
  <c r="S124" i="3"/>
  <c r="S110" i="3"/>
  <c r="S119" i="3"/>
  <c r="S123" i="3"/>
  <c r="S121" i="3"/>
  <c r="S120" i="3"/>
  <c r="S87" i="3"/>
  <c r="S117" i="3"/>
  <c r="S116" i="3"/>
  <c r="S115" i="3"/>
  <c r="S113" i="3"/>
  <c r="S108" i="3"/>
  <c r="S105" i="3"/>
  <c r="S104" i="3"/>
  <c r="S74" i="3"/>
  <c r="S80" i="3"/>
  <c r="S107" i="3"/>
  <c r="S85" i="3"/>
  <c r="S95" i="3"/>
  <c r="S97" i="3"/>
  <c r="S96" i="3"/>
  <c r="S94" i="3"/>
  <c r="S93" i="3"/>
  <c r="S91" i="3"/>
  <c r="S89" i="3"/>
  <c r="S88" i="3"/>
  <c r="S86" i="3"/>
  <c r="S83" i="3"/>
  <c r="S82" i="3"/>
  <c r="S81" i="3"/>
  <c r="S76" i="3"/>
  <c r="S75" i="3"/>
  <c r="S73" i="3"/>
  <c r="S50" i="3"/>
  <c r="S43" i="3"/>
  <c r="S65" i="3"/>
  <c r="S66" i="3"/>
  <c r="S64" i="3"/>
  <c r="S63" i="3"/>
  <c r="S62" i="3"/>
  <c r="S61" i="3"/>
  <c r="S57" i="3"/>
  <c r="S56" i="3"/>
  <c r="S55" i="3"/>
  <c r="S54" i="3"/>
  <c r="S53" i="3"/>
  <c r="S52" i="3"/>
  <c r="S51" i="3"/>
  <c r="S49" i="3"/>
  <c r="S45" i="3"/>
  <c r="S44" i="3"/>
  <c r="S68" i="3"/>
  <c r="S28" i="3"/>
  <c r="S35" i="3"/>
  <c r="S27" i="3"/>
  <c r="S33" i="3"/>
  <c r="S29" i="3"/>
  <c r="S122" i="3"/>
  <c r="S32" i="3"/>
  <c r="S30" i="3"/>
  <c r="S31" i="3"/>
  <c r="S26" i="3"/>
  <c r="U20" i="3" l="1"/>
  <c r="U128" i="3" s="1"/>
  <c r="T20" i="3"/>
  <c r="T128" i="3" s="1"/>
  <c r="J20" i="3"/>
  <c r="K20" i="3"/>
  <c r="K130" i="3" s="1"/>
  <c r="Q20" i="3"/>
  <c r="S20" i="3" s="1"/>
  <c r="E147" i="3"/>
  <c r="E148" i="3" s="1"/>
  <c r="E149" i="3" s="1"/>
  <c r="P99" i="3"/>
  <c r="P20" i="3"/>
  <c r="P126" i="3"/>
  <c r="J38" i="3"/>
  <c r="P68" i="3"/>
  <c r="P38" i="3"/>
  <c r="J99" i="3"/>
  <c r="P128" i="3"/>
  <c r="J68" i="3"/>
  <c r="J126" i="3"/>
  <c r="R99" i="3"/>
  <c r="S99" i="3" s="1"/>
  <c r="R126" i="3"/>
  <c r="S126" i="3" s="1"/>
  <c r="O130" i="3"/>
  <c r="M130" i="3"/>
  <c r="N130" i="3"/>
  <c r="L130" i="3"/>
  <c r="J135" i="3"/>
  <c r="Q130" i="3" l="1"/>
  <c r="E128" i="3"/>
  <c r="J130" i="3"/>
  <c r="E150" i="3"/>
  <c r="E151" i="3" s="1"/>
  <c r="E152" i="3" s="1"/>
  <c r="E153" i="3" s="1"/>
  <c r="E154" i="3" s="1"/>
  <c r="E155" i="3" s="1"/>
  <c r="R130" i="3"/>
  <c r="S130" i="3"/>
  <c r="J136" i="3"/>
  <c r="J137" i="3" l="1"/>
  <c r="J138" i="3" l="1"/>
  <c r="J139" i="3" l="1"/>
  <c r="J140" i="3" l="1"/>
  <c r="J141" i="3" l="1"/>
  <c r="J142" i="3" l="1"/>
  <c r="G146" i="3" l="1"/>
  <c r="G147" i="3" s="1"/>
  <c r="G148" i="3" s="1"/>
  <c r="G149" i="3" s="1"/>
  <c r="G150" i="3" s="1"/>
  <c r="G151" i="3" s="1"/>
  <c r="G152" i="3" s="1"/>
  <c r="G153" i="3" s="1"/>
  <c r="G154" i="3" s="1"/>
  <c r="G155" i="3" s="1"/>
  <c r="J143" i="3"/>
  <c r="J146" i="3" l="1"/>
  <c r="J147" i="3" l="1"/>
  <c r="J148" i="3" l="1"/>
  <c r="J149" i="3" l="1"/>
  <c r="J150" i="3" l="1"/>
  <c r="J151" i="3" l="1"/>
  <c r="J152" i="3" l="1"/>
  <c r="J153" i="3" l="1"/>
  <c r="J154" i="3" l="1"/>
  <c r="J155" i="3"/>
</calcChain>
</file>

<file path=xl/sharedStrings.xml><?xml version="1.0" encoding="utf-8"?>
<sst xmlns="http://schemas.openxmlformats.org/spreadsheetml/2006/main" count="181" uniqueCount="57">
  <si>
    <t>Noms</t>
  </si>
  <si>
    <t>heure/jour</t>
  </si>
  <si>
    <t xml:space="preserve">Né(e) le </t>
  </si>
  <si>
    <t>realisé</t>
  </si>
  <si>
    <t>F/HEBD</t>
  </si>
  <si>
    <t>DS</t>
  </si>
  <si>
    <t>Object/Previ</t>
  </si>
  <si>
    <t>OBJECTIF PREVISIONNEL</t>
  </si>
  <si>
    <t>OBJECTIF REALISE</t>
  </si>
  <si>
    <t>conge</t>
  </si>
  <si>
    <t>conges</t>
  </si>
  <si>
    <t>Realisé</t>
  </si>
  <si>
    <t>Conge</t>
  </si>
  <si>
    <t>BB</t>
  </si>
  <si>
    <t>GBB</t>
  </si>
  <si>
    <t>Moyen</t>
  </si>
  <si>
    <t>Grand</t>
  </si>
  <si>
    <t>DOSSIERS SAISIS</t>
  </si>
  <si>
    <t>Début</t>
  </si>
  <si>
    <t>Fin</t>
  </si>
  <si>
    <t>TOTAL</t>
  </si>
  <si>
    <t>TOTAL AGREMENT PAR JOUR</t>
  </si>
  <si>
    <t>L</t>
  </si>
  <si>
    <t>M</t>
  </si>
  <si>
    <t>J</t>
  </si>
  <si>
    <t>V</t>
  </si>
  <si>
    <t>Définitif</t>
  </si>
  <si>
    <t>MARTIN</t>
  </si>
  <si>
    <t>SOIR</t>
  </si>
  <si>
    <t>HORAIRES MANQUANTS</t>
  </si>
  <si>
    <t>ADAPTATION</t>
  </si>
  <si>
    <t>RDV PEDIATRE</t>
  </si>
  <si>
    <t>DOSSIER</t>
  </si>
  <si>
    <t>COMMENTAIRE</t>
  </si>
  <si>
    <t>DATE</t>
  </si>
  <si>
    <t>HEURE</t>
  </si>
  <si>
    <t>SIGNE</t>
  </si>
  <si>
    <t>CHQ ADHE</t>
  </si>
  <si>
    <t>CONTRAT</t>
  </si>
  <si>
    <t>EN ATTENTE</t>
  </si>
  <si>
    <t>N</t>
  </si>
  <si>
    <t>E</t>
  </si>
  <si>
    <t>P</t>
  </si>
  <si>
    <t>Colonne1</t>
  </si>
  <si>
    <t>Colonne2</t>
  </si>
  <si>
    <t>Colonne3</t>
  </si>
  <si>
    <t>PORTAIL</t>
  </si>
  <si>
    <r>
      <t>DATE</t>
    </r>
    <r>
      <rPr>
        <b/>
        <sz val="10"/>
        <color theme="0"/>
        <rFont val="Arial"/>
        <family val="2"/>
      </rPr>
      <t>6</t>
    </r>
  </si>
  <si>
    <r>
      <t>HEURE</t>
    </r>
    <r>
      <rPr>
        <b/>
        <sz val="10"/>
        <color theme="0"/>
        <rFont val="Arial"/>
        <family val="2"/>
      </rPr>
      <t>7</t>
    </r>
  </si>
  <si>
    <r>
      <t>DATE</t>
    </r>
    <r>
      <rPr>
        <b/>
        <sz val="10"/>
        <color theme="0"/>
        <rFont val="Arial"/>
        <family val="2"/>
      </rPr>
      <t>7</t>
    </r>
  </si>
  <si>
    <r>
      <t>HEURE</t>
    </r>
    <r>
      <rPr>
        <b/>
        <sz val="10"/>
        <color theme="0"/>
        <rFont val="Arial"/>
        <family val="2"/>
      </rPr>
      <t>8</t>
    </r>
  </si>
  <si>
    <r>
      <t>M</t>
    </r>
    <r>
      <rPr>
        <b/>
        <sz val="14"/>
        <color theme="0"/>
        <rFont val="Calibri"/>
        <family val="2"/>
        <scheme val="minor"/>
      </rPr>
      <t>3</t>
    </r>
  </si>
  <si>
    <r>
      <t>M</t>
    </r>
    <r>
      <rPr>
        <b/>
        <sz val="14"/>
        <color theme="0"/>
        <rFont val="Calibri"/>
        <family val="2"/>
        <scheme val="minor"/>
      </rPr>
      <t>4</t>
    </r>
  </si>
  <si>
    <r>
      <t>heure/jour</t>
    </r>
    <r>
      <rPr>
        <b/>
        <sz val="14"/>
        <color theme="0"/>
        <rFont val="Calibri"/>
        <family val="2"/>
        <scheme val="minor"/>
      </rPr>
      <t>4</t>
    </r>
  </si>
  <si>
    <r>
      <t>heure/jour</t>
    </r>
    <r>
      <rPr>
        <b/>
        <sz val="14"/>
        <color theme="0"/>
        <rFont val="Calibri"/>
        <family val="2"/>
        <scheme val="minor"/>
      </rPr>
      <t>5</t>
    </r>
  </si>
  <si>
    <t>A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</si>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</sst>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;[Red]0.00"/>
    <numFmt numFmtId="165" formatCode="0.0"/>
    <numFmt numFmtId="166" formatCode="h:mm;@"/>
  </numFmts>
  <fonts count="30" x14ac:knownFonts="1">
    <font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2"/>
      <color indexed="62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13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45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4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0" tint="-0.2499465926084170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CFF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ill="0" applyBorder="0" applyAlignment="0" applyProtection="0"/>
  </cellStyleXfs>
  <cellXfs count="442">
    <xf numFmtId="0" fontId="0" fillId="0" borderId="0" xfId="0"/>
    <xf numFmtId="0" fontId="3" fillId="0" borderId="0" xfId="0" applyFont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2" fontId="2" fillId="0" borderId="0" xfId="0" applyNumberFormat="1" applyFont="1" applyAlignment="1" applyProtection="1">
      <alignment horizontal="center" vertical="center"/>
      <protection locked="0"/>
    </xf>
    <xf numFmtId="2" fontId="2" fillId="0" borderId="0" xfId="0" applyNumberFormat="1" applyFont="1" applyProtection="1">
      <protection locked="0"/>
    </xf>
    <xf numFmtId="0" fontId="2" fillId="0" borderId="0" xfId="0" applyFont="1" applyProtection="1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1" fontId="2" fillId="0" borderId="0" xfId="0" applyNumberFormat="1" applyFont="1" applyProtection="1">
      <protection locked="0"/>
    </xf>
    <xf numFmtId="0" fontId="6" fillId="9" borderId="0" xfId="0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Fill="1" applyProtection="1">
      <protection locked="0"/>
    </xf>
    <xf numFmtId="0" fontId="2" fillId="9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horizontal="center" vertical="center"/>
    </xf>
    <xf numFmtId="1" fontId="2" fillId="0" borderId="0" xfId="0" applyNumberFormat="1" applyFont="1" applyProtection="1"/>
    <xf numFmtId="0" fontId="5" fillId="0" borderId="30" xfId="0" applyFont="1" applyFill="1" applyBorder="1" applyAlignment="1" applyProtection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</xf>
    <xf numFmtId="0" fontId="5" fillId="0" borderId="34" xfId="0" applyFont="1" applyFill="1" applyBorder="1" applyAlignment="1" applyProtection="1">
      <alignment horizontal="center" vertical="center"/>
    </xf>
    <xf numFmtId="0" fontId="5" fillId="0" borderId="33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2" fontId="8" fillId="9" borderId="21" xfId="0" applyNumberFormat="1" applyFont="1" applyFill="1" applyBorder="1" applyAlignment="1" applyProtection="1">
      <alignment horizontal="center" vertical="center"/>
    </xf>
    <xf numFmtId="2" fontId="8" fillId="9" borderId="20" xfId="0" applyNumberFormat="1" applyFont="1" applyFill="1" applyBorder="1" applyAlignment="1" applyProtection="1">
      <alignment horizontal="center" vertical="center"/>
    </xf>
    <xf numFmtId="2" fontId="8" fillId="9" borderId="18" xfId="0" applyNumberFormat="1" applyFont="1" applyFill="1" applyBorder="1" applyAlignment="1" applyProtection="1">
      <alignment horizontal="center" vertical="center"/>
    </xf>
    <xf numFmtId="2" fontId="8" fillId="9" borderId="12" xfId="0" applyNumberFormat="1" applyFont="1" applyFill="1" applyBorder="1" applyAlignment="1" applyProtection="1">
      <alignment horizontal="center" vertical="center"/>
    </xf>
    <xf numFmtId="2" fontId="8" fillId="9" borderId="38" xfId="0" applyNumberFormat="1" applyFont="1" applyFill="1" applyBorder="1" applyAlignment="1" applyProtection="1">
      <alignment horizontal="center" vertical="center"/>
    </xf>
    <xf numFmtId="0" fontId="6" fillId="9" borderId="0" xfId="0" applyFont="1" applyFill="1" applyBorder="1" applyAlignment="1" applyProtection="1">
      <alignment horizontal="center" vertical="center"/>
    </xf>
    <xf numFmtId="2" fontId="12" fillId="11" borderId="41" xfId="0" applyNumberFormat="1" applyFont="1" applyFill="1" applyBorder="1" applyAlignment="1" applyProtection="1">
      <alignment horizontal="center" vertical="center" wrapText="1"/>
    </xf>
    <xf numFmtId="2" fontId="12" fillId="11" borderId="32" xfId="0" applyNumberFormat="1" applyFont="1" applyFill="1" applyBorder="1" applyAlignment="1" applyProtection="1">
      <alignment vertical="center" wrapText="1"/>
    </xf>
    <xf numFmtId="2" fontId="12" fillId="11" borderId="40" xfId="0" applyNumberFormat="1" applyFont="1" applyFill="1" applyBorder="1" applyAlignment="1" applyProtection="1">
      <alignment vertical="center" wrapText="1"/>
    </xf>
    <xf numFmtId="4" fontId="12" fillId="3" borderId="43" xfId="0" applyNumberFormat="1" applyFont="1" applyFill="1" applyBorder="1" applyAlignment="1" applyProtection="1">
      <alignment horizontal="center" vertical="center"/>
    </xf>
    <xf numFmtId="0" fontId="12" fillId="11" borderId="40" xfId="0" applyFont="1" applyFill="1" applyBorder="1" applyAlignment="1" applyProtection="1">
      <alignment horizontal="center" vertical="center"/>
    </xf>
    <xf numFmtId="0" fontId="12" fillId="11" borderId="44" xfId="0" applyFont="1" applyFill="1" applyBorder="1" applyAlignment="1" applyProtection="1">
      <alignment horizontal="center" vertical="center"/>
    </xf>
    <xf numFmtId="3" fontId="12" fillId="11" borderId="40" xfId="0" applyNumberFormat="1" applyFont="1" applyFill="1" applyBorder="1" applyAlignment="1" applyProtection="1">
      <alignment horizontal="center" vertical="center"/>
    </xf>
    <xf numFmtId="1" fontId="12" fillId="11" borderId="44" xfId="0" applyNumberFormat="1" applyFont="1" applyFill="1" applyBorder="1" applyAlignment="1" applyProtection="1">
      <alignment horizontal="center" vertical="center"/>
    </xf>
    <xf numFmtId="3" fontId="12" fillId="11" borderId="45" xfId="0" applyNumberFormat="1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166" fontId="5" fillId="0" borderId="32" xfId="0" applyNumberFormat="1" applyFont="1" applyFill="1" applyBorder="1" applyAlignment="1" applyProtection="1">
      <alignment horizontal="center" vertical="center"/>
    </xf>
    <xf numFmtId="0" fontId="4" fillId="0" borderId="32" xfId="0" applyFont="1" applyFill="1" applyBorder="1" applyAlignment="1" applyProtection="1">
      <alignment horizontal="center" vertical="center"/>
    </xf>
    <xf numFmtId="0" fontId="4" fillId="0" borderId="32" xfId="0" applyFont="1" applyFill="1" applyBorder="1" applyProtection="1"/>
    <xf numFmtId="0" fontId="2" fillId="0" borderId="32" xfId="0" applyFont="1" applyBorder="1" applyAlignment="1" applyProtection="1">
      <alignment horizontal="center" vertical="center"/>
    </xf>
    <xf numFmtId="2" fontId="8" fillId="9" borderId="12" xfId="0" applyNumberFormat="1" applyFont="1" applyFill="1" applyBorder="1" applyAlignment="1" applyProtection="1">
      <alignment horizontal="center"/>
    </xf>
    <xf numFmtId="0" fontId="7" fillId="0" borderId="0" xfId="0" applyFont="1" applyProtection="1"/>
    <xf numFmtId="0" fontId="5" fillId="0" borderId="0" xfId="0" applyFont="1" applyFill="1" applyBorder="1" applyAlignment="1" applyProtection="1">
      <alignment horizont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Protection="1"/>
    <xf numFmtId="0" fontId="2" fillId="0" borderId="0" xfId="0" applyFont="1" applyBorder="1" applyAlignment="1" applyProtection="1">
      <alignment horizontal="center" vertical="center"/>
    </xf>
    <xf numFmtId="0" fontId="5" fillId="9" borderId="0" xfId="0" applyFont="1" applyFill="1" applyBorder="1" applyAlignment="1" applyProtection="1">
      <alignment horizontal="center" vertical="center"/>
    </xf>
    <xf numFmtId="0" fontId="8" fillId="9" borderId="0" xfId="0" applyFont="1" applyFill="1" applyBorder="1" applyAlignment="1" applyProtection="1">
      <alignment horizontal="center" vertical="center"/>
    </xf>
    <xf numFmtId="14" fontId="9" fillId="0" borderId="0" xfId="0" applyNumberFormat="1" applyFont="1" applyFill="1" applyBorder="1" applyAlignment="1" applyProtection="1">
      <alignment horizontal="center" vertical="center"/>
    </xf>
    <xf numFmtId="166" fontId="4" fillId="0" borderId="0" xfId="0" applyNumberFormat="1" applyFont="1" applyFill="1" applyBorder="1" applyAlignment="1" applyProtection="1">
      <alignment horizontal="center" vertical="center"/>
    </xf>
    <xf numFmtId="164" fontId="4" fillId="5" borderId="0" xfId="0" applyNumberFormat="1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Protection="1"/>
    <xf numFmtId="0" fontId="2" fillId="0" borderId="0" xfId="0" applyFont="1" applyAlignment="1" applyProtection="1">
      <alignment horizontal="center" vertical="center"/>
    </xf>
    <xf numFmtId="1" fontId="5" fillId="9" borderId="0" xfId="0" applyNumberFormat="1" applyFont="1" applyFill="1" applyBorder="1" applyAlignment="1" applyProtection="1">
      <alignment horizontal="center" vertical="center"/>
    </xf>
    <xf numFmtId="166" fontId="5" fillId="9" borderId="0" xfId="0" applyNumberFormat="1" applyFont="1" applyFill="1" applyBorder="1" applyAlignment="1" applyProtection="1">
      <alignment horizontal="center" vertical="center"/>
    </xf>
    <xf numFmtId="2" fontId="4" fillId="5" borderId="0" xfId="0" applyNumberFormat="1" applyFont="1" applyFill="1" applyBorder="1" applyAlignment="1" applyProtection="1">
      <alignment horizontal="center" vertical="center"/>
    </xf>
    <xf numFmtId="1" fontId="4" fillId="9" borderId="0" xfId="0" applyNumberFormat="1" applyFont="1" applyFill="1" applyBorder="1" applyAlignment="1" applyProtection="1">
      <alignment horizontal="center" vertical="center"/>
    </xf>
    <xf numFmtId="2" fontId="4" fillId="9" borderId="0" xfId="0" applyNumberFormat="1" applyFont="1" applyFill="1" applyBorder="1" applyProtection="1"/>
    <xf numFmtId="0" fontId="2" fillId="0" borderId="0" xfId="0" applyFont="1" applyBorder="1" applyProtection="1"/>
    <xf numFmtId="0" fontId="12" fillId="11" borderId="2" xfId="0" applyFont="1" applyFill="1" applyBorder="1" applyAlignment="1" applyProtection="1">
      <alignment horizontal="center" vertical="center"/>
    </xf>
    <xf numFmtId="9" fontId="12" fillId="11" borderId="1" xfId="3" applyFont="1" applyFill="1" applyBorder="1" applyAlignment="1" applyProtection="1">
      <alignment horizontal="center" vertical="center"/>
    </xf>
    <xf numFmtId="1" fontId="12" fillId="11" borderId="1" xfId="0" applyNumberFormat="1" applyFont="1" applyFill="1" applyBorder="1" applyAlignment="1" applyProtection="1">
      <alignment horizontal="center" vertical="center"/>
    </xf>
    <xf numFmtId="4" fontId="12" fillId="0" borderId="1" xfId="0" applyNumberFormat="1" applyFont="1" applyFill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0" fillId="0" borderId="1" xfId="0" applyFont="1" applyBorder="1" applyProtection="1"/>
    <xf numFmtId="3" fontId="12" fillId="12" borderId="1" xfId="0" applyNumberFormat="1" applyFont="1" applyFill="1" applyBorder="1" applyAlignment="1" applyProtection="1">
      <alignment horizontal="center" vertical="center"/>
    </xf>
    <xf numFmtId="1" fontId="12" fillId="12" borderId="1" xfId="0" applyNumberFormat="1" applyFont="1" applyFill="1" applyBorder="1" applyAlignment="1" applyProtection="1">
      <alignment horizontal="center" vertical="center"/>
    </xf>
    <xf numFmtId="1" fontId="6" fillId="13" borderId="1" xfId="0" applyNumberFormat="1" applyFont="1" applyFill="1" applyBorder="1" applyAlignment="1" applyProtection="1">
      <alignment horizontal="center" vertical="center"/>
    </xf>
    <xf numFmtId="1" fontId="6" fillId="13" borderId="2" xfId="0" applyNumberFormat="1" applyFont="1" applyFill="1" applyBorder="1" applyAlignment="1" applyProtection="1">
      <alignment horizontal="center" vertical="center"/>
    </xf>
    <xf numFmtId="1" fontId="12" fillId="13" borderId="8" xfId="0" applyNumberFormat="1" applyFont="1" applyFill="1" applyBorder="1" applyAlignment="1" applyProtection="1">
      <alignment horizontal="center" vertical="center"/>
    </xf>
    <xf numFmtId="1" fontId="8" fillId="0" borderId="7" xfId="0" applyNumberFormat="1" applyFont="1" applyBorder="1" applyAlignment="1" applyProtection="1">
      <alignment horizontal="center" vertical="center"/>
    </xf>
    <xf numFmtId="1" fontId="8" fillId="0" borderId="7" xfId="0" applyNumberFormat="1" applyFont="1" applyFill="1" applyBorder="1" applyAlignment="1" applyProtection="1">
      <alignment horizontal="center" vertical="center"/>
    </xf>
    <xf numFmtId="1" fontId="8" fillId="0" borderId="10" xfId="0" applyNumberFormat="1" applyFont="1" applyFill="1" applyBorder="1" applyAlignment="1" applyProtection="1">
      <alignment horizontal="center" vertical="center"/>
    </xf>
    <xf numFmtId="1" fontId="12" fillId="0" borderId="11" xfId="0" applyNumberFormat="1" applyFont="1" applyBorder="1" applyAlignment="1" applyProtection="1">
      <alignment horizontal="center" vertical="center"/>
    </xf>
    <xf numFmtId="1" fontId="8" fillId="0" borderId="12" xfId="0" applyNumberFormat="1" applyFont="1" applyBorder="1" applyAlignment="1" applyProtection="1">
      <alignment horizontal="center" vertical="center"/>
    </xf>
    <xf numFmtId="1" fontId="8" fillId="0" borderId="12" xfId="0" applyNumberFormat="1" applyFont="1" applyFill="1" applyBorder="1" applyAlignment="1" applyProtection="1">
      <alignment horizontal="center" vertical="center"/>
    </xf>
    <xf numFmtId="1" fontId="8" fillId="0" borderId="13" xfId="0" applyNumberFormat="1" applyFont="1" applyFill="1" applyBorder="1" applyAlignment="1" applyProtection="1">
      <alignment horizontal="center" vertical="center"/>
    </xf>
    <xf numFmtId="1" fontId="12" fillId="0" borderId="14" xfId="0" applyNumberFormat="1" applyFont="1" applyBorder="1" applyAlignment="1" applyProtection="1">
      <alignment horizontal="center" vertical="center"/>
    </xf>
    <xf numFmtId="1" fontId="8" fillId="10" borderId="12" xfId="0" applyNumberFormat="1" applyFont="1" applyFill="1" applyBorder="1" applyAlignment="1" applyProtection="1">
      <alignment horizontal="center" vertical="center"/>
    </xf>
    <xf numFmtId="1" fontId="8" fillId="10" borderId="13" xfId="0" applyNumberFormat="1" applyFont="1" applyFill="1" applyBorder="1" applyAlignment="1" applyProtection="1">
      <alignment horizontal="center" vertical="center"/>
    </xf>
    <xf numFmtId="1" fontId="8" fillId="0" borderId="3" xfId="0" applyNumberFormat="1" applyFont="1" applyBorder="1" applyAlignment="1" applyProtection="1">
      <alignment horizontal="center" vertical="center"/>
    </xf>
    <xf numFmtId="1" fontId="8" fillId="0" borderId="3" xfId="0" applyNumberFormat="1" applyFont="1" applyFill="1" applyBorder="1" applyAlignment="1" applyProtection="1">
      <alignment horizontal="center" vertical="center"/>
    </xf>
    <xf numFmtId="1" fontId="8" fillId="0" borderId="9" xfId="0" applyNumberFormat="1" applyFont="1" applyFill="1" applyBorder="1" applyAlignment="1" applyProtection="1">
      <alignment horizontal="center" vertical="center"/>
    </xf>
    <xf numFmtId="1" fontId="12" fillId="0" borderId="15" xfId="0" applyNumberFormat="1" applyFont="1" applyBorder="1" applyAlignment="1" applyProtection="1">
      <alignment horizontal="center" vertical="center"/>
    </xf>
    <xf numFmtId="1" fontId="12" fillId="13" borderId="1" xfId="0" applyNumberFormat="1" applyFont="1" applyFill="1" applyBorder="1" applyAlignment="1" applyProtection="1">
      <alignment horizontal="center" vertical="center"/>
    </xf>
    <xf numFmtId="1" fontId="12" fillId="13" borderId="2" xfId="0" applyNumberFormat="1" applyFont="1" applyFill="1" applyBorder="1" applyAlignment="1" applyProtection="1">
      <alignment horizontal="center" vertical="center"/>
    </xf>
    <xf numFmtId="1" fontId="8" fillId="0" borderId="10" xfId="0" applyNumberFormat="1" applyFont="1" applyBorder="1" applyAlignment="1" applyProtection="1">
      <alignment horizontal="center" vertical="center"/>
    </xf>
    <xf numFmtId="1" fontId="8" fillId="0" borderId="16" xfId="0" applyNumberFormat="1" applyFont="1" applyBorder="1" applyAlignment="1" applyProtection="1">
      <alignment horizontal="center" vertical="center"/>
    </xf>
    <xf numFmtId="1" fontId="8" fillId="0" borderId="9" xfId="0" applyNumberFormat="1" applyFont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Protection="1"/>
    <xf numFmtId="0" fontId="2" fillId="9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2" fontId="8" fillId="9" borderId="51" xfId="0" applyNumberFormat="1" applyFont="1" applyFill="1" applyBorder="1" applyAlignment="1" applyProtection="1">
      <alignment horizontal="center" vertical="center"/>
    </xf>
    <xf numFmtId="0" fontId="12" fillId="11" borderId="32" xfId="0" applyFont="1" applyFill="1" applyBorder="1" applyAlignment="1" applyProtection="1">
      <alignment vertical="center" wrapText="1"/>
    </xf>
    <xf numFmtId="0" fontId="12" fillId="11" borderId="40" xfId="0" applyFont="1" applyFill="1" applyBorder="1" applyAlignment="1" applyProtection="1">
      <alignment vertical="center" wrapText="1"/>
    </xf>
    <xf numFmtId="0" fontId="4" fillId="0" borderId="20" xfId="0" applyFont="1" applyBorder="1" applyAlignment="1" applyProtection="1">
      <alignment horizontal="center" vertical="center"/>
      <protection locked="0"/>
    </xf>
    <xf numFmtId="0" fontId="10" fillId="9" borderId="20" xfId="0" applyFont="1" applyFill="1" applyBorder="1" applyProtection="1">
      <protection locked="0"/>
    </xf>
    <xf numFmtId="14" fontId="13" fillId="9" borderId="20" xfId="0" applyNumberFormat="1" applyFont="1" applyFill="1" applyBorder="1" applyAlignment="1" applyProtection="1">
      <alignment horizontal="center" vertical="center"/>
      <protection locked="0"/>
    </xf>
    <xf numFmtId="0" fontId="6" fillId="8" borderId="20" xfId="0" applyFont="1" applyFill="1" applyBorder="1" applyAlignment="1" applyProtection="1">
      <alignment horizontal="center" vertical="center"/>
      <protection locked="0"/>
    </xf>
    <xf numFmtId="0" fontId="8" fillId="9" borderId="20" xfId="0" applyFont="1" applyFill="1" applyBorder="1" applyAlignment="1" applyProtection="1">
      <alignment horizontal="center"/>
      <protection locked="0"/>
    </xf>
    <xf numFmtId="0" fontId="8" fillId="9" borderId="48" xfId="0" applyFont="1" applyFill="1" applyBorder="1" applyAlignment="1" applyProtection="1">
      <alignment horizontal="center"/>
      <protection locked="0"/>
    </xf>
    <xf numFmtId="2" fontId="8" fillId="9" borderId="36" xfId="0" applyNumberFormat="1" applyFont="1" applyFill="1" applyBorder="1" applyAlignment="1" applyProtection="1">
      <alignment horizontal="center" vertical="center"/>
      <protection locked="0"/>
    </xf>
    <xf numFmtId="0" fontId="8" fillId="9" borderId="20" xfId="0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10" fillId="9" borderId="12" xfId="0" applyFont="1" applyFill="1" applyBorder="1" applyProtection="1">
      <protection locked="0"/>
    </xf>
    <xf numFmtId="14" fontId="13" fillId="9" borderId="12" xfId="0" applyNumberFormat="1" applyFont="1" applyFill="1" applyBorder="1" applyAlignment="1" applyProtection="1">
      <alignment horizontal="center" vertical="center"/>
      <protection locked="0"/>
    </xf>
    <xf numFmtId="0" fontId="6" fillId="8" borderId="12" xfId="0" applyFont="1" applyFill="1" applyBorder="1" applyAlignment="1" applyProtection="1">
      <alignment horizontal="center" vertical="center"/>
      <protection locked="0"/>
    </xf>
    <xf numFmtId="0" fontId="8" fillId="9" borderId="23" xfId="0" applyFont="1" applyFill="1" applyBorder="1" applyAlignment="1" applyProtection="1">
      <alignment horizontal="center" vertical="center"/>
      <protection locked="0"/>
    </xf>
    <xf numFmtId="0" fontId="8" fillId="9" borderId="12" xfId="0" applyFont="1" applyFill="1" applyBorder="1" applyAlignment="1" applyProtection="1">
      <alignment horizontal="center" vertical="center"/>
      <protection locked="0"/>
    </xf>
    <xf numFmtId="0" fontId="8" fillId="9" borderId="22" xfId="0" applyFont="1" applyFill="1" applyBorder="1" applyAlignment="1" applyProtection="1">
      <alignment horizontal="center"/>
      <protection locked="0"/>
    </xf>
    <xf numFmtId="0" fontId="8" fillId="9" borderId="12" xfId="0" applyFont="1" applyFill="1" applyBorder="1" applyAlignment="1" applyProtection="1">
      <alignment horizontal="center"/>
      <protection locked="0"/>
    </xf>
    <xf numFmtId="2" fontId="8" fillId="9" borderId="23" xfId="0" applyNumberFormat="1" applyFont="1" applyFill="1" applyBorder="1" applyAlignment="1" applyProtection="1">
      <alignment horizontal="center" vertical="center"/>
      <protection locked="0"/>
    </xf>
    <xf numFmtId="0" fontId="8" fillId="9" borderId="38" xfId="0" applyFont="1" applyFill="1" applyBorder="1" applyAlignment="1" applyProtection="1">
      <alignment horizontal="center" vertical="center"/>
      <protection locked="0"/>
    </xf>
    <xf numFmtId="0" fontId="10" fillId="9" borderId="12" xfId="0" applyFont="1" applyFill="1" applyBorder="1" applyAlignment="1" applyProtection="1">
      <alignment horizontal="left"/>
      <protection locked="0"/>
    </xf>
    <xf numFmtId="0" fontId="6" fillId="9" borderId="12" xfId="0" applyFont="1" applyFill="1" applyBorder="1" applyAlignment="1" applyProtection="1">
      <alignment horizontal="center" vertical="center"/>
      <protection locked="0"/>
    </xf>
    <xf numFmtId="14" fontId="13" fillId="9" borderId="38" xfId="0" applyNumberFormat="1" applyFont="1" applyFill="1" applyBorder="1" applyAlignment="1" applyProtection="1">
      <alignment horizontal="center" vertical="center"/>
      <protection locked="0"/>
    </xf>
    <xf numFmtId="0" fontId="6" fillId="8" borderId="3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2" fontId="8" fillId="9" borderId="23" xfId="0" applyNumberFormat="1" applyFont="1" applyFill="1" applyBorder="1" applyAlignment="1" applyProtection="1">
      <alignment horizontal="center"/>
      <protection locked="0"/>
    </xf>
    <xf numFmtId="0" fontId="8" fillId="9" borderId="23" xfId="0" applyFont="1" applyFill="1" applyBorder="1" applyAlignment="1" applyProtection="1">
      <alignment horizont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6" fillId="8" borderId="12" xfId="0" applyNumberFormat="1" applyFont="1" applyFill="1" applyBorder="1" applyAlignment="1" applyProtection="1">
      <alignment horizontal="center" vertical="center"/>
      <protection locked="0"/>
    </xf>
    <xf numFmtId="0" fontId="10" fillId="9" borderId="12" xfId="1" applyFont="1" applyFill="1" applyBorder="1" applyAlignment="1" applyProtection="1">
      <alignment horizontal="left" vertical="center"/>
      <protection locked="0"/>
    </xf>
    <xf numFmtId="0" fontId="4" fillId="0" borderId="48" xfId="0" applyFont="1" applyFill="1" applyBorder="1" applyAlignment="1" applyProtection="1">
      <alignment horizontal="center" vertical="center"/>
      <protection locked="0"/>
    </xf>
    <xf numFmtId="0" fontId="8" fillId="9" borderId="46" xfId="0" applyFont="1" applyFill="1" applyBorder="1" applyAlignment="1" applyProtection="1">
      <alignment horizontal="center" vertical="center"/>
      <protection locked="0"/>
    </xf>
    <xf numFmtId="2" fontId="8" fillId="9" borderId="36" xfId="0" applyNumberFormat="1" applyFont="1" applyFill="1" applyBorder="1" applyAlignment="1" applyProtection="1">
      <alignment horizontal="center"/>
      <protection locked="0"/>
    </xf>
    <xf numFmtId="0" fontId="4" fillId="2" borderId="29" xfId="0" applyFont="1" applyFill="1" applyBorder="1" applyAlignment="1" applyProtection="1">
      <alignment horizontal="center" vertical="center"/>
      <protection locked="0"/>
    </xf>
    <xf numFmtId="0" fontId="8" fillId="9" borderId="22" xfId="0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10" fillId="9" borderId="38" xfId="0" applyFont="1" applyFill="1" applyBorder="1" applyProtection="1">
      <protection locked="0"/>
    </xf>
    <xf numFmtId="0" fontId="8" fillId="9" borderId="52" xfId="0" applyFont="1" applyFill="1" applyBorder="1" applyAlignment="1" applyProtection="1">
      <alignment horizontal="center" vertical="center"/>
      <protection locked="0"/>
    </xf>
    <xf numFmtId="2" fontId="8" fillId="9" borderId="39" xfId="0" applyNumberFormat="1" applyFont="1" applyFill="1" applyBorder="1" applyAlignment="1" applyProtection="1">
      <alignment horizont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horizontal="left"/>
    </xf>
    <xf numFmtId="2" fontId="5" fillId="0" borderId="0" xfId="0" applyNumberFormat="1" applyFont="1" applyAlignment="1" applyProtection="1">
      <alignment horizontal="center" vertical="center"/>
    </xf>
    <xf numFmtId="0" fontId="11" fillId="9" borderId="12" xfId="0" applyFont="1" applyFill="1" applyBorder="1" applyAlignment="1" applyProtection="1">
      <alignment horizontal="left"/>
      <protection locked="0"/>
    </xf>
    <xf numFmtId="0" fontId="15" fillId="9" borderId="0" xfId="0" applyFont="1" applyFill="1" applyBorder="1" applyAlignment="1" applyProtection="1">
      <alignment horizontal="center" vertical="center"/>
    </xf>
    <xf numFmtId="0" fontId="15" fillId="14" borderId="0" xfId="0" applyFont="1" applyFill="1" applyBorder="1" applyAlignment="1" applyProtection="1">
      <alignment horizontal="center" vertical="center"/>
    </xf>
    <xf numFmtId="1" fontId="16" fillId="11" borderId="1" xfId="0" applyNumberFormat="1" applyFont="1" applyFill="1" applyBorder="1" applyAlignment="1" applyProtection="1">
      <alignment horizontal="center" vertical="center"/>
    </xf>
    <xf numFmtId="0" fontId="8" fillId="9" borderId="57" xfId="0" applyFont="1" applyFill="1" applyBorder="1" applyAlignment="1" applyProtection="1">
      <alignment horizontal="center"/>
      <protection locked="0"/>
    </xf>
    <xf numFmtId="0" fontId="8" fillId="9" borderId="56" xfId="0" applyFont="1" applyFill="1" applyBorder="1" applyAlignment="1" applyProtection="1">
      <alignment horizontal="center"/>
      <protection locked="0"/>
    </xf>
    <xf numFmtId="20" fontId="17" fillId="9" borderId="20" xfId="0" applyNumberFormat="1" applyFont="1" applyFill="1" applyBorder="1" applyAlignment="1" applyProtection="1">
      <alignment horizontal="center" vertical="center"/>
    </xf>
    <xf numFmtId="20" fontId="17" fillId="9" borderId="12" xfId="0" applyNumberFormat="1" applyFont="1" applyFill="1" applyBorder="1" applyAlignment="1" applyProtection="1">
      <alignment horizontal="center" vertical="center"/>
    </xf>
    <xf numFmtId="20" fontId="17" fillId="9" borderId="38" xfId="0" applyNumberFormat="1" applyFont="1" applyFill="1" applyBorder="1" applyAlignment="1" applyProtection="1">
      <alignment horizontal="center" vertical="center"/>
    </xf>
    <xf numFmtId="166" fontId="18" fillId="11" borderId="44" xfId="0" applyNumberFormat="1" applyFont="1" applyFill="1" applyBorder="1" applyAlignment="1" applyProtection="1">
      <alignment horizontal="center" vertical="center"/>
    </xf>
    <xf numFmtId="20" fontId="17" fillId="8" borderId="20" xfId="0" applyNumberFormat="1" applyFont="1" applyFill="1" applyBorder="1" applyAlignment="1" applyProtection="1">
      <alignment horizontal="center" vertical="center"/>
      <protection locked="0"/>
    </xf>
    <xf numFmtId="20" fontId="17" fillId="8" borderId="12" xfId="0" applyNumberFormat="1" applyFont="1" applyFill="1" applyBorder="1" applyAlignment="1" applyProtection="1">
      <alignment horizontal="center" vertical="center"/>
      <protection locked="0"/>
    </xf>
    <xf numFmtId="20" fontId="17" fillId="9" borderId="12" xfId="0" applyNumberFormat="1" applyFont="1" applyFill="1" applyBorder="1" applyAlignment="1" applyProtection="1">
      <alignment horizontal="center" vertical="center"/>
      <protection locked="0"/>
    </xf>
    <xf numFmtId="20" fontId="17" fillId="8" borderId="38" xfId="0" applyNumberFormat="1" applyFont="1" applyFill="1" applyBorder="1" applyAlignment="1" applyProtection="1">
      <alignment horizontal="center" vertical="center"/>
      <protection locked="0"/>
    </xf>
    <xf numFmtId="20" fontId="17" fillId="9" borderId="38" xfId="0" applyNumberFormat="1" applyFont="1" applyFill="1" applyBorder="1" applyAlignment="1" applyProtection="1">
      <alignment horizontal="center" vertical="center"/>
      <protection locked="0"/>
    </xf>
    <xf numFmtId="20" fontId="19" fillId="9" borderId="12" xfId="0" applyNumberFormat="1" applyFont="1" applyFill="1" applyBorder="1" applyAlignment="1" applyProtection="1">
      <alignment horizontal="center" vertical="center"/>
      <protection locked="0"/>
    </xf>
    <xf numFmtId="20" fontId="17" fillId="9" borderId="20" xfId="0" applyNumberFormat="1" applyFont="1" applyFill="1" applyBorder="1" applyAlignment="1" applyProtection="1">
      <alignment horizontal="center" vertical="center"/>
      <protection locked="0"/>
    </xf>
    <xf numFmtId="20" fontId="17" fillId="10" borderId="20" xfId="0" applyNumberFormat="1" applyFont="1" applyFill="1" applyBorder="1" applyAlignment="1" applyProtection="1">
      <alignment horizontal="center" vertical="center"/>
    </xf>
    <xf numFmtId="20" fontId="17" fillId="10" borderId="12" xfId="0" applyNumberFormat="1" applyFont="1" applyFill="1" applyBorder="1" applyAlignment="1" applyProtection="1">
      <alignment horizontal="center" vertical="center"/>
    </xf>
    <xf numFmtId="20" fontId="17" fillId="10" borderId="38" xfId="0" applyNumberFormat="1" applyFont="1" applyFill="1" applyBorder="1" applyAlignment="1" applyProtection="1">
      <alignment horizontal="center" vertical="center"/>
    </xf>
    <xf numFmtId="166" fontId="18" fillId="11" borderId="1" xfId="0" applyNumberFormat="1" applyFont="1" applyFill="1" applyBorder="1" applyAlignment="1" applyProtection="1">
      <alignment horizontal="center" vertical="center"/>
    </xf>
    <xf numFmtId="0" fontId="20" fillId="0" borderId="31" xfId="0" applyFont="1" applyFill="1" applyBorder="1" applyAlignment="1" applyProtection="1">
      <alignment horizontal="center" vertical="center"/>
    </xf>
    <xf numFmtId="0" fontId="17" fillId="9" borderId="0" xfId="0" applyFont="1" applyFill="1" applyBorder="1" applyAlignment="1" applyProtection="1">
      <alignment horizontal="center" vertical="center"/>
    </xf>
    <xf numFmtId="0" fontId="17" fillId="9" borderId="6" xfId="0" applyFont="1" applyFill="1" applyBorder="1" applyAlignment="1" applyProtection="1">
      <alignment horizontal="center" vertical="center"/>
    </xf>
    <xf numFmtId="20" fontId="17" fillId="9" borderId="7" xfId="0" applyNumberFormat="1" applyFont="1" applyFill="1" applyBorder="1" applyAlignment="1" applyProtection="1">
      <alignment horizontal="center" vertical="center"/>
    </xf>
    <xf numFmtId="20" fontId="17" fillId="9" borderId="58" xfId="0" applyNumberFormat="1" applyFont="1" applyFill="1" applyBorder="1" applyAlignment="1" applyProtection="1">
      <alignment horizontal="center" vertical="center"/>
    </xf>
    <xf numFmtId="20" fontId="17" fillId="9" borderId="19" xfId="0" applyNumberFormat="1" applyFont="1" applyFill="1" applyBorder="1" applyAlignment="1" applyProtection="1">
      <alignment horizontal="center" vertical="center"/>
    </xf>
    <xf numFmtId="20" fontId="17" fillId="9" borderId="59" xfId="0" applyNumberFormat="1" applyFont="1" applyFill="1" applyBorder="1" applyAlignment="1" applyProtection="1">
      <alignment horizontal="center" vertical="center"/>
    </xf>
    <xf numFmtId="0" fontId="8" fillId="0" borderId="12" xfId="0" applyFont="1" applyFill="1" applyBorder="1" applyAlignment="1" applyProtection="1">
      <alignment horizontal="left" vertical="center" wrapText="1"/>
      <protection locked="0"/>
    </xf>
    <xf numFmtId="0" fontId="8" fillId="0" borderId="60" xfId="0" applyFont="1" applyFill="1" applyBorder="1" applyAlignment="1" applyProtection="1">
      <alignment horizontal="left" vertical="center"/>
      <protection locked="0"/>
    </xf>
    <xf numFmtId="0" fontId="8" fillId="0" borderId="12" xfId="0" applyFont="1" applyFill="1" applyBorder="1" applyAlignment="1" applyProtection="1">
      <alignment horizontal="left" vertical="center"/>
      <protection locked="0"/>
    </xf>
    <xf numFmtId="0" fontId="12" fillId="11" borderId="42" xfId="0" applyFont="1" applyFill="1" applyBorder="1" applyAlignment="1" applyProtection="1">
      <alignment horizontal="center" vertical="center" wrapText="1"/>
    </xf>
    <xf numFmtId="0" fontId="12" fillId="11" borderId="32" xfId="0" applyFont="1" applyFill="1" applyBorder="1" applyAlignment="1" applyProtection="1">
      <alignment horizontal="center" vertical="center" wrapText="1"/>
    </xf>
    <xf numFmtId="0" fontId="12" fillId="11" borderId="40" xfId="0" applyFont="1" applyFill="1" applyBorder="1" applyAlignment="1" applyProtection="1">
      <alignment horizontal="center" vertical="center" wrapText="1"/>
    </xf>
    <xf numFmtId="0" fontId="8" fillId="0" borderId="61" xfId="0" applyFont="1" applyFill="1" applyBorder="1" applyAlignment="1" applyProtection="1">
      <alignment horizontal="left" vertical="center" wrapText="1"/>
      <protection locked="0"/>
    </xf>
    <xf numFmtId="1" fontId="6" fillId="9" borderId="12" xfId="0" applyNumberFormat="1" applyFont="1" applyFill="1" applyBorder="1" applyAlignment="1" applyProtection="1">
      <alignment horizontal="center" vertical="center" wrapText="1"/>
      <protection locked="0"/>
    </xf>
    <xf numFmtId="165" fontId="6" fillId="9" borderId="12" xfId="0" applyNumberFormat="1" applyFont="1" applyFill="1" applyBorder="1" applyAlignment="1" applyProtection="1">
      <alignment horizontal="center" vertical="center" wrapText="1"/>
      <protection locked="0"/>
    </xf>
    <xf numFmtId="20" fontId="17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10" fillId="9" borderId="61" xfId="0" applyFont="1" applyFill="1" applyBorder="1" applyAlignment="1" applyProtection="1">
      <alignment horizontal="left"/>
      <protection locked="0"/>
    </xf>
    <xf numFmtId="14" fontId="13" fillId="9" borderId="61" xfId="0" applyNumberFormat="1" applyFont="1" applyFill="1" applyBorder="1" applyAlignment="1" applyProtection="1">
      <alignment horizontal="center" vertical="center"/>
      <protection locked="0"/>
    </xf>
    <xf numFmtId="20" fontId="17" fillId="9" borderId="61" xfId="0" applyNumberFormat="1" applyFont="1" applyFill="1" applyBorder="1" applyAlignment="1" applyProtection="1">
      <alignment horizontal="center" vertical="center"/>
      <protection locked="0"/>
    </xf>
    <xf numFmtId="20" fontId="17" fillId="8" borderId="61" xfId="0" applyNumberFormat="1" applyFont="1" applyFill="1" applyBorder="1" applyAlignment="1" applyProtection="1">
      <alignment horizontal="center" vertical="center"/>
      <protection locked="0"/>
    </xf>
    <xf numFmtId="2" fontId="8" fillId="9" borderId="62" xfId="0" applyNumberFormat="1" applyFont="1" applyFill="1" applyBorder="1" applyAlignment="1" applyProtection="1">
      <alignment horizontal="center" vertical="center"/>
    </xf>
    <xf numFmtId="0" fontId="8" fillId="9" borderId="63" xfId="0" applyFont="1" applyFill="1" applyBorder="1" applyAlignment="1" applyProtection="1">
      <alignment horizontal="center"/>
      <protection locked="0"/>
    </xf>
    <xf numFmtId="0" fontId="8" fillId="9" borderId="61" xfId="0" applyFont="1" applyFill="1" applyBorder="1" applyAlignment="1" applyProtection="1">
      <alignment horizontal="center"/>
      <protection locked="0"/>
    </xf>
    <xf numFmtId="2" fontId="8" fillId="9" borderId="61" xfId="0" applyNumberFormat="1" applyFont="1" applyFill="1" applyBorder="1" applyAlignment="1" applyProtection="1">
      <alignment horizontal="center" vertical="center"/>
    </xf>
    <xf numFmtId="0" fontId="8" fillId="9" borderId="61" xfId="0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left" vertical="center" wrapText="1"/>
      <protection locked="0"/>
    </xf>
    <xf numFmtId="0" fontId="12" fillId="11" borderId="24" xfId="0" applyFont="1" applyFill="1" applyBorder="1" applyAlignment="1" applyProtection="1">
      <alignment horizontal="center" vertical="center" wrapText="1"/>
    </xf>
    <xf numFmtId="0" fontId="12" fillId="11" borderId="26" xfId="0" applyFont="1" applyFill="1" applyBorder="1" applyAlignment="1" applyProtection="1">
      <alignment horizontal="center" vertical="center" wrapText="1"/>
    </xf>
    <xf numFmtId="0" fontId="12" fillId="11" borderId="33" xfId="0" applyFont="1" applyFill="1" applyBorder="1" applyAlignment="1" applyProtection="1">
      <alignment horizontal="center" vertical="center" wrapText="1"/>
    </xf>
    <xf numFmtId="0" fontId="26" fillId="0" borderId="49" xfId="0" applyFont="1" applyFill="1" applyBorder="1" applyProtection="1">
      <protection locked="0"/>
    </xf>
    <xf numFmtId="0" fontId="26" fillId="0" borderId="15" xfId="0" applyFont="1" applyFill="1" applyBorder="1" applyAlignment="1" applyProtection="1">
      <alignment horizontal="center" vertical="center"/>
      <protection locked="0"/>
    </xf>
    <xf numFmtId="0" fontId="8" fillId="0" borderId="56" xfId="0" applyFont="1" applyFill="1" applyBorder="1" applyAlignment="1" applyProtection="1">
      <alignment horizontal="left" vertical="center" wrapText="1"/>
      <protection locked="0"/>
    </xf>
    <xf numFmtId="0" fontId="4" fillId="0" borderId="56" xfId="0" applyFont="1" applyFill="1" applyBorder="1" applyAlignment="1" applyProtection="1">
      <alignment horizontal="left" vertic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0" fontId="20" fillId="0" borderId="33" xfId="0" applyFont="1" applyFill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left" vertical="center"/>
      <protection locked="0"/>
    </xf>
    <xf numFmtId="0" fontId="8" fillId="9" borderId="56" xfId="0" applyFont="1" applyFill="1" applyBorder="1" applyAlignment="1" applyProtection="1">
      <alignment horizontal="center" vertical="center"/>
      <protection locked="0"/>
    </xf>
    <xf numFmtId="2" fontId="12" fillId="11" borderId="33" xfId="0" applyNumberFormat="1" applyFont="1" applyFill="1" applyBorder="1" applyAlignment="1" applyProtection="1">
      <alignment vertical="center" wrapText="1"/>
    </xf>
    <xf numFmtId="2" fontId="12" fillId="11" borderId="26" xfId="0" applyNumberFormat="1" applyFont="1" applyFill="1" applyBorder="1" applyAlignment="1" applyProtection="1">
      <alignment vertical="center" wrapText="1"/>
    </xf>
    <xf numFmtId="2" fontId="12" fillId="11" borderId="35" xfId="0" applyNumberFormat="1" applyFont="1" applyFill="1" applyBorder="1" applyAlignment="1" applyProtection="1">
      <alignment horizontal="center" vertical="center" wrapText="1"/>
    </xf>
    <xf numFmtId="0" fontId="4" fillId="0" borderId="65" xfId="0" applyFont="1" applyFill="1" applyBorder="1" applyAlignment="1" applyProtection="1">
      <alignment horizontal="center" vertical="center"/>
    </xf>
    <xf numFmtId="0" fontId="4" fillId="0" borderId="25" xfId="0" applyFont="1" applyFill="1" applyBorder="1" applyAlignment="1" applyProtection="1">
      <alignment horizontal="left" vertical="center"/>
    </xf>
    <xf numFmtId="0" fontId="4" fillId="0" borderId="66" xfId="0" applyFont="1" applyFill="1" applyBorder="1" applyAlignment="1" applyProtection="1">
      <alignment horizontal="left" vertical="center"/>
      <protection locked="0"/>
    </xf>
    <xf numFmtId="0" fontId="10" fillId="9" borderId="56" xfId="0" applyFont="1" applyFill="1" applyBorder="1" applyProtection="1">
      <protection locked="0"/>
    </xf>
    <xf numFmtId="14" fontId="13" fillId="9" borderId="56" xfId="0" applyNumberFormat="1" applyFont="1" applyFill="1" applyBorder="1" applyAlignment="1" applyProtection="1">
      <alignment horizontal="center" vertical="center"/>
      <protection locked="0"/>
    </xf>
    <xf numFmtId="0" fontId="6" fillId="8" borderId="56" xfId="0" applyFont="1" applyFill="1" applyBorder="1" applyAlignment="1" applyProtection="1">
      <alignment horizontal="center" vertical="center"/>
      <protection locked="0"/>
    </xf>
    <xf numFmtId="20" fontId="17" fillId="8" borderId="56" xfId="0" applyNumberFormat="1" applyFont="1" applyFill="1" applyBorder="1" applyAlignment="1" applyProtection="1">
      <alignment horizontal="center" vertical="center"/>
      <protection locked="0"/>
    </xf>
    <xf numFmtId="20" fontId="17" fillId="9" borderId="56" xfId="0" applyNumberFormat="1" applyFont="1" applyFill="1" applyBorder="1" applyAlignment="1" applyProtection="1">
      <alignment horizontal="center" vertical="center"/>
      <protection locked="0"/>
    </xf>
    <xf numFmtId="2" fontId="8" fillId="9" borderId="67" xfId="0" applyNumberFormat="1" applyFont="1" applyFill="1" applyBorder="1" applyAlignment="1" applyProtection="1">
      <alignment horizontal="center" vertical="center"/>
    </xf>
    <xf numFmtId="0" fontId="8" fillId="9" borderId="66" xfId="0" applyFont="1" applyFill="1" applyBorder="1" applyAlignment="1" applyProtection="1">
      <alignment horizontal="center"/>
      <protection locked="0"/>
    </xf>
    <xf numFmtId="20" fontId="17" fillId="9" borderId="56" xfId="0" applyNumberFormat="1" applyFont="1" applyFill="1" applyBorder="1" applyAlignment="1" applyProtection="1">
      <alignment horizontal="center" vertical="center"/>
    </xf>
    <xf numFmtId="2" fontId="8" fillId="9" borderId="66" xfId="0" applyNumberFormat="1" applyFont="1" applyFill="1" applyBorder="1" applyAlignment="1" applyProtection="1">
      <alignment horizontal="center" vertical="center"/>
      <protection locked="0"/>
    </xf>
    <xf numFmtId="2" fontId="8" fillId="9" borderId="56" xfId="0" applyNumberFormat="1" applyFont="1" applyFill="1" applyBorder="1" applyAlignment="1" applyProtection="1">
      <alignment horizontal="center" vertical="center"/>
    </xf>
    <xf numFmtId="0" fontId="4" fillId="0" borderId="61" xfId="0" applyFont="1" applyFill="1" applyBorder="1" applyAlignment="1" applyProtection="1">
      <alignment horizontal="center" vertical="center"/>
      <protection locked="0"/>
    </xf>
    <xf numFmtId="0" fontId="6" fillId="8" borderId="61" xfId="0" applyFont="1" applyFill="1" applyBorder="1" applyAlignment="1" applyProtection="1">
      <alignment horizontal="center" vertical="center"/>
      <protection locked="0"/>
    </xf>
    <xf numFmtId="20" fontId="17" fillId="9" borderId="61" xfId="0" applyNumberFormat="1" applyFont="1" applyFill="1" applyBorder="1" applyAlignment="1" applyProtection="1">
      <alignment horizontal="center" vertical="center"/>
    </xf>
    <xf numFmtId="2" fontId="8" fillId="9" borderId="63" xfId="0" applyNumberFormat="1" applyFont="1" applyFill="1" applyBorder="1" applyAlignment="1" applyProtection="1">
      <alignment horizontal="center"/>
      <protection locked="0"/>
    </xf>
    <xf numFmtId="2" fontId="8" fillId="9" borderId="61" xfId="0" applyNumberFormat="1" applyFont="1" applyFill="1" applyBorder="1" applyAlignment="1" applyProtection="1">
      <alignment horizontal="center"/>
    </xf>
    <xf numFmtId="0" fontId="4" fillId="0" borderId="68" xfId="0" applyFont="1" applyFill="1" applyBorder="1" applyAlignment="1" applyProtection="1">
      <alignment horizontal="left" vertical="center"/>
      <protection locked="0"/>
    </xf>
    <xf numFmtId="0" fontId="4" fillId="2" borderId="69" xfId="0" applyFont="1" applyFill="1" applyBorder="1" applyAlignment="1" applyProtection="1">
      <alignment horizontal="left" vertical="center"/>
      <protection locked="0"/>
    </xf>
    <xf numFmtId="1" fontId="12" fillId="11" borderId="31" xfId="0" applyNumberFormat="1" applyFont="1" applyFill="1" applyBorder="1" applyAlignment="1" applyProtection="1">
      <alignment horizontal="center" vertical="center"/>
    </xf>
    <xf numFmtId="3" fontId="12" fillId="11" borderId="31" xfId="0" applyNumberFormat="1" applyFont="1" applyFill="1" applyBorder="1" applyAlignment="1" applyProtection="1">
      <alignment horizontal="center" vertical="center"/>
    </xf>
    <xf numFmtId="166" fontId="18" fillId="11" borderId="31" xfId="0" applyNumberFormat="1" applyFont="1" applyFill="1" applyBorder="1" applyAlignment="1" applyProtection="1">
      <alignment horizontal="center" vertical="center"/>
    </xf>
    <xf numFmtId="0" fontId="12" fillId="11" borderId="31" xfId="0" applyFont="1" applyFill="1" applyBorder="1" applyAlignment="1" applyProtection="1">
      <alignment horizontal="center" vertical="center"/>
    </xf>
    <xf numFmtId="0" fontId="12" fillId="11" borderId="47" xfId="0" applyFont="1" applyFill="1" applyBorder="1" applyAlignment="1" applyProtection="1">
      <alignment horizontal="center" vertical="center"/>
    </xf>
    <xf numFmtId="4" fontId="12" fillId="3" borderId="34" xfId="0" applyNumberFormat="1" applyFont="1" applyFill="1" applyBorder="1" applyAlignment="1" applyProtection="1">
      <alignment horizontal="center" vertical="center"/>
    </xf>
    <xf numFmtId="2" fontId="12" fillId="11" borderId="33" xfId="0" applyNumberFormat="1" applyFont="1" applyFill="1" applyBorder="1" applyAlignment="1" applyProtection="1">
      <alignment horizontal="center" vertical="center" wrapText="1"/>
    </xf>
    <xf numFmtId="2" fontId="12" fillId="11" borderId="26" xfId="0" applyNumberFormat="1" applyFont="1" applyFill="1" applyBorder="1" applyAlignment="1" applyProtection="1">
      <alignment horizontal="center" vertical="center" wrapText="1"/>
    </xf>
    <xf numFmtId="0" fontId="8" fillId="0" borderId="41" xfId="0" applyFont="1" applyFill="1" applyBorder="1" applyAlignment="1" applyProtection="1">
      <alignment horizontal="left" vertical="center"/>
      <protection locked="0"/>
    </xf>
    <xf numFmtId="0" fontId="4" fillId="2" borderId="61" xfId="0" applyFont="1" applyFill="1" applyBorder="1" applyAlignment="1" applyProtection="1">
      <alignment horizontal="center" vertical="center"/>
      <protection locked="0"/>
    </xf>
    <xf numFmtId="0" fontId="4" fillId="0" borderId="72" xfId="0" applyFont="1" applyFill="1" applyBorder="1" applyAlignment="1" applyProtection="1">
      <alignment horizontal="left" vertical="center"/>
      <protection locked="0"/>
    </xf>
    <xf numFmtId="0" fontId="4" fillId="0" borderId="13" xfId="0" applyFont="1" applyFill="1" applyBorder="1" applyAlignment="1" applyProtection="1">
      <alignment horizontal="left" vertical="center"/>
      <protection locked="0"/>
    </xf>
    <xf numFmtId="0" fontId="8" fillId="0" borderId="56" xfId="0" applyFont="1" applyFill="1" applyBorder="1" applyAlignment="1" applyProtection="1">
      <alignment horizontal="left" vertical="center"/>
      <protection locked="0"/>
    </xf>
    <xf numFmtId="0" fontId="8" fillId="9" borderId="74" xfId="0" applyFont="1" applyFill="1" applyBorder="1" applyAlignment="1" applyProtection="1">
      <alignment horizontal="center" vertical="center"/>
      <protection locked="0"/>
    </xf>
    <xf numFmtId="20" fontId="17" fillId="10" borderId="61" xfId="0" applyNumberFormat="1" applyFont="1" applyFill="1" applyBorder="1" applyAlignment="1" applyProtection="1">
      <alignment horizontal="center" vertical="center"/>
    </xf>
    <xf numFmtId="0" fontId="10" fillId="9" borderId="61" xfId="0" applyFont="1" applyFill="1" applyBorder="1" applyProtection="1">
      <protection locked="0"/>
    </xf>
    <xf numFmtId="0" fontId="4" fillId="0" borderId="61" xfId="0" applyFont="1" applyFill="1" applyBorder="1" applyAlignment="1" applyProtection="1">
      <alignment horizontal="left" vertical="center"/>
      <protection locked="0"/>
    </xf>
    <xf numFmtId="0" fontId="8" fillId="0" borderId="44" xfId="0" applyFont="1" applyFill="1" applyBorder="1" applyAlignment="1" applyProtection="1">
      <alignment horizontal="left" vertical="center"/>
      <protection locked="0"/>
    </xf>
    <xf numFmtId="0" fontId="4" fillId="0" borderId="23" xfId="0" applyFont="1" applyFill="1" applyBorder="1" applyAlignment="1" applyProtection="1">
      <alignment horizontal="left" vertical="center"/>
      <protection locked="0"/>
    </xf>
    <xf numFmtId="1" fontId="2" fillId="0" borderId="25" xfId="0" applyNumberFormat="1" applyFont="1" applyBorder="1" applyProtection="1">
      <protection locked="0"/>
    </xf>
    <xf numFmtId="0" fontId="27" fillId="0" borderId="0" xfId="0" applyFont="1"/>
    <xf numFmtId="0" fontId="2" fillId="0" borderId="25" xfId="0" applyFont="1" applyBorder="1" applyProtection="1">
      <protection locked="0"/>
    </xf>
    <xf numFmtId="0" fontId="0" fillId="0" borderId="25" xfId="0" applyBorder="1"/>
    <xf numFmtId="0" fontId="14" fillId="0" borderId="25" xfId="0" applyFont="1" applyBorder="1" applyAlignment="1" applyProtection="1">
      <alignment horizontal="center" vertical="center"/>
    </xf>
    <xf numFmtId="0" fontId="14" fillId="0" borderId="65" xfId="0" applyFont="1" applyBorder="1" applyAlignment="1" applyProtection="1">
      <alignment horizontal="center" vertical="center"/>
    </xf>
    <xf numFmtId="0" fontId="26" fillId="0" borderId="49" xfId="0" applyFont="1" applyFill="1" applyBorder="1" applyProtection="1"/>
    <xf numFmtId="0" fontId="26" fillId="0" borderId="15" xfId="0" applyFont="1" applyFill="1" applyBorder="1" applyAlignment="1" applyProtection="1">
      <alignment horizontal="center" vertical="center"/>
    </xf>
    <xf numFmtId="0" fontId="3" fillId="0" borderId="47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6" fillId="9" borderId="66" xfId="0" applyFont="1" applyFill="1" applyBorder="1" applyAlignment="1" applyProtection="1">
      <alignment horizontal="center" vertical="center"/>
      <protection locked="0"/>
    </xf>
    <xf numFmtId="0" fontId="6" fillId="9" borderId="23" xfId="0" applyFont="1" applyFill="1" applyBorder="1" applyAlignment="1" applyProtection="1">
      <alignment horizontal="center" vertical="center"/>
      <protection locked="0"/>
    </xf>
    <xf numFmtId="0" fontId="6" fillId="9" borderId="63" xfId="0" applyFont="1" applyFill="1" applyBorder="1" applyAlignment="1" applyProtection="1">
      <alignment horizontal="center" vertical="center"/>
      <protection locked="0"/>
    </xf>
    <xf numFmtId="1" fontId="2" fillId="0" borderId="36" xfId="0" applyNumberFormat="1" applyFont="1" applyBorder="1" applyProtection="1">
      <protection locked="0"/>
    </xf>
    <xf numFmtId="1" fontId="2" fillId="0" borderId="23" xfId="0" applyNumberFormat="1" applyFont="1" applyBorder="1" applyProtection="1">
      <protection locked="0"/>
    </xf>
    <xf numFmtId="1" fontId="2" fillId="0" borderId="63" xfId="0" applyNumberFormat="1" applyFont="1" applyBorder="1" applyProtection="1">
      <protection locked="0"/>
    </xf>
    <xf numFmtId="1" fontId="2" fillId="0" borderId="67" xfId="0" applyNumberFormat="1" applyFont="1" applyBorder="1" applyProtection="1">
      <protection locked="0"/>
    </xf>
    <xf numFmtId="1" fontId="2" fillId="0" borderId="18" xfId="0" applyNumberFormat="1" applyFont="1" applyBorder="1" applyProtection="1">
      <protection locked="0"/>
    </xf>
    <xf numFmtId="1" fontId="2" fillId="0" borderId="62" xfId="0" applyNumberFormat="1" applyFont="1" applyBorder="1" applyProtection="1">
      <protection locked="0"/>
    </xf>
    <xf numFmtId="1" fontId="4" fillId="0" borderId="17" xfId="0" applyNumberFormat="1" applyFont="1" applyFill="1" applyBorder="1" applyProtection="1">
      <protection locked="0"/>
    </xf>
    <xf numFmtId="1" fontId="4" fillId="0" borderId="23" xfId="0" applyNumberFormat="1" applyFont="1" applyFill="1" applyBorder="1" applyProtection="1">
      <protection locked="0"/>
    </xf>
    <xf numFmtId="1" fontId="4" fillId="0" borderId="63" xfId="0" applyNumberFormat="1" applyFont="1" applyFill="1" applyBorder="1" applyProtection="1">
      <protection locked="0"/>
    </xf>
    <xf numFmtId="0" fontId="3" fillId="0" borderId="76" xfId="0" applyFont="1" applyBorder="1" applyAlignment="1" applyProtection="1">
      <alignment horizontal="center" vertical="center"/>
      <protection locked="0"/>
    </xf>
    <xf numFmtId="1" fontId="2" fillId="0" borderId="53" xfId="0" applyNumberFormat="1" applyFont="1" applyBorder="1" applyProtection="1">
      <protection locked="0"/>
    </xf>
    <xf numFmtId="1" fontId="2" fillId="0" borderId="16" xfId="0" applyNumberFormat="1" applyFont="1" applyBorder="1" applyProtection="1">
      <protection locked="0"/>
    </xf>
    <xf numFmtId="1" fontId="2" fillId="0" borderId="82" xfId="0" applyNumberFormat="1" applyFont="1" applyBorder="1" applyProtection="1">
      <protection locked="0"/>
    </xf>
    <xf numFmtId="1" fontId="2" fillId="0" borderId="55" xfId="0" applyNumberFormat="1" applyFont="1" applyBorder="1" applyProtection="1"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8" fillId="9" borderId="83" xfId="0" applyFont="1" applyFill="1" applyBorder="1" applyAlignment="1" applyProtection="1">
      <alignment horizontal="center" vertical="center"/>
      <protection locked="0"/>
    </xf>
    <xf numFmtId="0" fontId="8" fillId="9" borderId="84" xfId="0" applyFont="1" applyFill="1" applyBorder="1" applyAlignment="1" applyProtection="1">
      <alignment horizontal="center" vertical="center"/>
      <protection locked="0"/>
    </xf>
    <xf numFmtId="0" fontId="8" fillId="9" borderId="85" xfId="0" applyFont="1" applyFill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center" vertical="center"/>
    </xf>
    <xf numFmtId="1" fontId="2" fillId="0" borderId="86" xfId="0" applyNumberFormat="1" applyFont="1" applyBorder="1" applyProtection="1">
      <protection locked="0"/>
    </xf>
    <xf numFmtId="1" fontId="4" fillId="0" borderId="86" xfId="0" applyNumberFormat="1" applyFont="1" applyFill="1" applyBorder="1" applyProtection="1">
      <protection locked="0"/>
    </xf>
    <xf numFmtId="0" fontId="6" fillId="9" borderId="25" xfId="0" applyFont="1" applyFill="1" applyBorder="1" applyAlignment="1" applyProtection="1">
      <alignment horizontal="center" vertical="center"/>
      <protection locked="0"/>
    </xf>
    <xf numFmtId="1" fontId="2" fillId="0" borderId="65" xfId="0" applyNumberFormat="1" applyFont="1" applyBorder="1" applyProtection="1">
      <protection locked="0"/>
    </xf>
    <xf numFmtId="1" fontId="4" fillId="0" borderId="66" xfId="0" applyNumberFormat="1" applyFont="1" applyFill="1" applyBorder="1" applyProtection="1">
      <protection locked="0"/>
    </xf>
    <xf numFmtId="1" fontId="2" fillId="0" borderId="37" xfId="0" applyNumberFormat="1" applyFont="1" applyBorder="1" applyProtection="1">
      <protection locked="0"/>
    </xf>
    <xf numFmtId="1" fontId="2" fillId="0" borderId="17" xfId="0" applyNumberFormat="1" applyFont="1" applyBorder="1" applyProtection="1">
      <protection locked="0"/>
    </xf>
    <xf numFmtId="0" fontId="3" fillId="9" borderId="23" xfId="0" applyFont="1" applyFill="1" applyBorder="1" applyAlignment="1" applyProtection="1">
      <alignment horizontal="center" vertical="center"/>
      <protection locked="0"/>
    </xf>
    <xf numFmtId="0" fontId="8" fillId="9" borderId="80" xfId="0" applyFont="1" applyFill="1" applyBorder="1" applyAlignment="1" applyProtection="1">
      <alignment horizontal="center" vertical="center"/>
      <protection locked="0"/>
    </xf>
    <xf numFmtId="0" fontId="15" fillId="9" borderId="25" xfId="0" applyFont="1" applyFill="1" applyBorder="1" applyAlignment="1" applyProtection="1">
      <alignment horizontal="center" vertical="center"/>
    </xf>
    <xf numFmtId="0" fontId="21" fillId="0" borderId="17" xfId="0" applyFont="1" applyBorder="1" applyAlignment="1">
      <alignment horizontal="center" vertical="center" wrapText="1"/>
    </xf>
    <xf numFmtId="0" fontId="21" fillId="0" borderId="43" xfId="0" applyFont="1" applyBorder="1" applyAlignment="1">
      <alignment horizontal="center" vertical="center" wrapText="1"/>
    </xf>
    <xf numFmtId="0" fontId="21" fillId="0" borderId="40" xfId="0" applyFont="1" applyBorder="1" applyAlignment="1">
      <alignment horizontal="center" vertical="center" wrapText="1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34" xfId="0" applyFont="1" applyBorder="1" applyAlignment="1" applyProtection="1">
      <alignment horizontal="center" vertical="center"/>
      <protection locked="0"/>
    </xf>
    <xf numFmtId="0" fontId="3" fillId="0" borderId="37" xfId="0" applyFont="1" applyBorder="1" applyAlignment="1" applyProtection="1">
      <alignment horizontal="center" vertical="center"/>
      <protection locked="0"/>
    </xf>
    <xf numFmtId="0" fontId="21" fillId="0" borderId="47" xfId="0" applyFont="1" applyBorder="1" applyAlignment="1">
      <alignment horizontal="center" vertical="center" wrapText="1"/>
    </xf>
    <xf numFmtId="0" fontId="21" fillId="0" borderId="34" xfId="0" applyFont="1" applyBorder="1" applyAlignment="1">
      <alignment horizontal="center" vertical="center" wrapText="1"/>
    </xf>
    <xf numFmtId="0" fontId="21" fillId="0" borderId="41" xfId="0" applyFont="1" applyBorder="1" applyAlignment="1">
      <alignment horizontal="center" vertical="center" wrapText="1"/>
    </xf>
    <xf numFmtId="0" fontId="3" fillId="0" borderId="71" xfId="0" applyFont="1" applyBorder="1" applyAlignment="1" applyProtection="1">
      <alignment horizontal="center" vertical="center"/>
      <protection locked="0"/>
    </xf>
    <xf numFmtId="0" fontId="3" fillId="9" borderId="86" xfId="0" applyFont="1" applyFill="1" applyBorder="1" applyAlignment="1" applyProtection="1">
      <alignment horizontal="center" vertical="center"/>
      <protection locked="0"/>
    </xf>
    <xf numFmtId="0" fontId="2" fillId="0" borderId="86" xfId="0" applyFont="1" applyBorder="1" applyProtection="1"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5" fillId="9" borderId="23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Protection="1">
      <protection locked="0"/>
    </xf>
    <xf numFmtId="0" fontId="2" fillId="0" borderId="18" xfId="0" applyFont="1" applyBorder="1" applyProtection="1">
      <protection locked="0"/>
    </xf>
    <xf numFmtId="0" fontId="2" fillId="0" borderId="91" xfId="0" applyFont="1" applyBorder="1" applyProtection="1">
      <protection locked="0"/>
    </xf>
    <xf numFmtId="0" fontId="2" fillId="0" borderId="16" xfId="0" applyFont="1" applyBorder="1" applyProtection="1">
      <protection locked="0"/>
    </xf>
    <xf numFmtId="0" fontId="2" fillId="0" borderId="37" xfId="0" applyFont="1" applyBorder="1" applyProtection="1">
      <protection locked="0"/>
    </xf>
    <xf numFmtId="0" fontId="21" fillId="0" borderId="33" xfId="0" applyFont="1" applyBorder="1" applyAlignment="1">
      <alignment horizontal="center" vertical="center" wrapText="1"/>
    </xf>
    <xf numFmtId="0" fontId="3" fillId="0" borderId="33" xfId="0" applyFont="1" applyBorder="1" applyAlignment="1" applyProtection="1">
      <alignment horizontal="center" vertical="center"/>
      <protection locked="0"/>
    </xf>
    <xf numFmtId="0" fontId="3" fillId="0" borderId="64" xfId="0" applyFont="1" applyBorder="1" applyAlignment="1" applyProtection="1">
      <alignment horizontal="center" vertical="center"/>
      <protection locked="0"/>
    </xf>
    <xf numFmtId="0" fontId="8" fillId="9" borderId="92" xfId="0" applyFont="1" applyFill="1" applyBorder="1" applyAlignment="1" applyProtection="1">
      <alignment horizontal="center" vertical="center"/>
      <protection locked="0"/>
    </xf>
    <xf numFmtId="0" fontId="8" fillId="14" borderId="92" xfId="0" applyFont="1" applyFill="1" applyBorder="1" applyAlignment="1" applyProtection="1">
      <alignment horizontal="center" vertical="center"/>
      <protection locked="0"/>
    </xf>
    <xf numFmtId="0" fontId="4" fillId="9" borderId="84" xfId="0" applyFont="1" applyFill="1" applyBorder="1" applyAlignment="1" applyProtection="1">
      <alignment horizontal="center" vertical="center"/>
      <protection locked="0"/>
    </xf>
    <xf numFmtId="1" fontId="2" fillId="0" borderId="91" xfId="0" applyNumberFormat="1" applyFont="1" applyBorder="1" applyProtection="1">
      <protection locked="0"/>
    </xf>
    <xf numFmtId="0" fontId="2" fillId="0" borderId="82" xfId="0" applyFont="1" applyBorder="1" applyProtection="1">
      <protection locked="0"/>
    </xf>
    <xf numFmtId="1" fontId="7" fillId="0" borderId="67" xfId="0" applyNumberFormat="1" applyFont="1" applyBorder="1" applyProtection="1">
      <protection locked="0"/>
    </xf>
    <xf numFmtId="1" fontId="7" fillId="0" borderId="18" xfId="0" applyNumberFormat="1" applyFont="1" applyBorder="1" applyProtection="1">
      <protection locked="0"/>
    </xf>
    <xf numFmtId="0" fontId="7" fillId="0" borderId="18" xfId="0" applyFont="1" applyBorder="1" applyProtection="1">
      <protection locked="0"/>
    </xf>
    <xf numFmtId="0" fontId="7" fillId="0" borderId="62" xfId="0" applyFont="1" applyBorder="1" applyProtection="1">
      <protection locked="0"/>
    </xf>
    <xf numFmtId="1" fontId="7" fillId="0" borderId="66" xfId="0" applyNumberFormat="1" applyFont="1" applyFill="1" applyBorder="1" applyProtection="1">
      <protection locked="0"/>
    </xf>
    <xf numFmtId="1" fontId="7" fillId="0" borderId="23" xfId="0" applyNumberFormat="1" applyFont="1" applyFill="1" applyBorder="1" applyProtection="1">
      <protection locked="0"/>
    </xf>
    <xf numFmtId="1" fontId="7" fillId="0" borderId="23" xfId="0" applyNumberFormat="1" applyFont="1" applyBorder="1" applyAlignment="1" applyProtection="1">
      <protection locked="0"/>
    </xf>
    <xf numFmtId="1" fontId="7" fillId="0" borderId="63" xfId="0" applyNumberFormat="1" applyFont="1" applyFill="1" applyBorder="1" applyProtection="1">
      <protection locked="0"/>
    </xf>
    <xf numFmtId="1" fontId="7" fillId="0" borderId="18" xfId="0" applyNumberFormat="1" applyFont="1" applyBorder="1" applyAlignment="1" applyProtection="1">
      <protection locked="0"/>
    </xf>
    <xf numFmtId="1" fontId="7" fillId="0" borderId="62" xfId="0" applyNumberFormat="1" applyFont="1" applyBorder="1" applyProtection="1">
      <protection locked="0"/>
    </xf>
    <xf numFmtId="1" fontId="7" fillId="0" borderId="66" xfId="0" applyNumberFormat="1" applyFont="1" applyBorder="1" applyProtection="1">
      <protection locked="0"/>
    </xf>
    <xf numFmtId="1" fontId="7" fillId="0" borderId="23" xfId="0" applyNumberFormat="1" applyFont="1" applyBorder="1" applyProtection="1">
      <protection locked="0"/>
    </xf>
    <xf numFmtId="1" fontId="7" fillId="0" borderId="63" xfId="0" applyNumberFormat="1" applyFont="1" applyBorder="1" applyProtection="1">
      <protection locked="0"/>
    </xf>
    <xf numFmtId="1" fontId="4" fillId="0" borderId="18" xfId="0" applyNumberFormat="1" applyFont="1" applyBorder="1" applyAlignment="1" applyProtection="1"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0" fontId="3" fillId="0" borderId="66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Protection="1">
      <protection locked="0"/>
    </xf>
    <xf numFmtId="0" fontId="2" fillId="0" borderId="67" xfId="0" applyFont="1" applyBorder="1" applyProtection="1">
      <protection locked="0"/>
    </xf>
    <xf numFmtId="0" fontId="2" fillId="0" borderId="21" xfId="0" applyFont="1" applyBorder="1" applyProtection="1">
      <protection locked="0"/>
    </xf>
    <xf numFmtId="166" fontId="2" fillId="0" borderId="18" xfId="0" applyNumberFormat="1" applyFont="1" applyBorder="1" applyProtection="1">
      <protection locked="0"/>
    </xf>
    <xf numFmtId="1" fontId="2" fillId="0" borderId="93" xfId="0" applyNumberFormat="1" applyFont="1" applyBorder="1" applyProtection="1">
      <protection locked="0"/>
    </xf>
    <xf numFmtId="0" fontId="8" fillId="9" borderId="81" xfId="0" applyFont="1" applyFill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</xf>
    <xf numFmtId="0" fontId="3" fillId="0" borderId="79" xfId="0" applyFont="1" applyBorder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left" vertical="center"/>
      <protection locked="0"/>
    </xf>
    <xf numFmtId="0" fontId="26" fillId="0" borderId="53" xfId="0" applyFont="1" applyFill="1" applyBorder="1" applyAlignment="1" applyProtection="1">
      <alignment horizontal="center" vertical="center"/>
      <protection locked="0"/>
    </xf>
    <xf numFmtId="0" fontId="26" fillId="0" borderId="32" xfId="0" applyFont="1" applyFill="1" applyBorder="1" applyAlignment="1" applyProtection="1">
      <alignment horizontal="left" vertical="center"/>
    </xf>
    <xf numFmtId="0" fontId="29" fillId="0" borderId="0" xfId="0" applyFont="1" applyProtection="1"/>
    <xf numFmtId="0" fontId="29" fillId="0" borderId="15" xfId="0" applyFont="1" applyBorder="1" applyAlignment="1" applyProtection="1">
      <alignment horizontal="center" vertical="center"/>
    </xf>
    <xf numFmtId="0" fontId="5" fillId="2" borderId="70" xfId="0" applyFont="1" applyFill="1" applyBorder="1" applyAlignment="1" applyProtection="1">
      <alignment horizontal="left" vertical="center"/>
      <protection locked="0"/>
    </xf>
    <xf numFmtId="0" fontId="5" fillId="0" borderId="73" xfId="0" applyFont="1" applyFill="1" applyBorder="1" applyAlignment="1" applyProtection="1">
      <alignment horizontal="left" vertical="center"/>
      <protection locked="0"/>
    </xf>
    <xf numFmtId="0" fontId="5" fillId="0" borderId="63" xfId="0" applyFont="1" applyFill="1" applyBorder="1" applyAlignment="1" applyProtection="1">
      <alignment horizontal="left" vertical="center"/>
      <protection locked="0"/>
    </xf>
    <xf numFmtId="0" fontId="4" fillId="0" borderId="69" xfId="0" applyFont="1" applyFill="1" applyBorder="1" applyAlignment="1" applyProtection="1">
      <alignment horizontal="left" vertical="center"/>
      <protection locked="0"/>
    </xf>
    <xf numFmtId="0" fontId="5" fillId="0" borderId="7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center" vertical="center"/>
    </xf>
    <xf numFmtId="0" fontId="14" fillId="0" borderId="94" xfId="0" applyFont="1" applyBorder="1" applyAlignment="1" applyProtection="1">
      <alignment horizontal="center" vertical="center"/>
    </xf>
    <xf numFmtId="1" fontId="4" fillId="0" borderId="25" xfId="0" applyNumberFormat="1" applyFont="1" applyFill="1" applyBorder="1" applyProtection="1">
      <protection locked="0"/>
    </xf>
    <xf numFmtId="0" fontId="25" fillId="0" borderId="50" xfId="0" applyFont="1" applyBorder="1" applyAlignment="1" applyProtection="1">
      <alignment horizontal="center" vertical="center"/>
      <protection locked="0"/>
    </xf>
    <xf numFmtId="0" fontId="26" fillId="0" borderId="50" xfId="0" applyFont="1" applyBorder="1" applyAlignment="1" applyProtection="1">
      <alignment horizontal="center" vertical="center"/>
      <protection locked="0"/>
    </xf>
    <xf numFmtId="0" fontId="26" fillId="0" borderId="24" xfId="0" applyFont="1" applyBorder="1" applyAlignment="1" applyProtection="1">
      <alignment horizontal="center" vertical="center"/>
      <protection locked="0"/>
    </xf>
    <xf numFmtId="0" fontId="25" fillId="0" borderId="24" xfId="0" applyFont="1" applyBorder="1" applyAlignment="1" applyProtection="1">
      <alignment horizontal="center" vertical="center"/>
      <protection locked="0"/>
    </xf>
    <xf numFmtId="0" fontId="20" fillId="0" borderId="31" xfId="0" applyFont="1" applyFill="1" applyBorder="1" applyAlignment="1" applyProtection="1">
      <alignment vertical="center"/>
    </xf>
    <xf numFmtId="0" fontId="8" fillId="0" borderId="38" xfId="0" applyFont="1" applyFill="1" applyBorder="1" applyAlignment="1" applyProtection="1">
      <alignment horizontal="left" vertical="center" wrapText="1"/>
      <protection locked="0"/>
    </xf>
    <xf numFmtId="0" fontId="4" fillId="0" borderId="38" xfId="0" applyFont="1" applyBorder="1" applyAlignment="1" applyProtection="1">
      <alignment horizontal="center" vertical="center"/>
      <protection locked="0"/>
    </xf>
    <xf numFmtId="0" fontId="10" fillId="9" borderId="38" xfId="0" applyFont="1" applyFill="1" applyBorder="1" applyAlignment="1" applyProtection="1">
      <alignment horizontal="left"/>
      <protection locked="0"/>
    </xf>
    <xf numFmtId="0" fontId="6" fillId="9" borderId="38" xfId="0" applyFont="1" applyFill="1" applyBorder="1" applyAlignment="1" applyProtection="1">
      <alignment horizontal="center" vertical="center"/>
      <protection locked="0"/>
    </xf>
    <xf numFmtId="0" fontId="8" fillId="9" borderId="38" xfId="0" applyFont="1" applyFill="1" applyBorder="1" applyAlignment="1" applyProtection="1">
      <alignment horizontal="center"/>
      <protection locked="0"/>
    </xf>
    <xf numFmtId="2" fontId="8" fillId="9" borderId="39" xfId="0" applyNumberFormat="1" applyFont="1" applyFill="1" applyBorder="1" applyAlignment="1" applyProtection="1">
      <alignment horizontal="center" vertical="center"/>
      <protection locked="0"/>
    </xf>
    <xf numFmtId="0" fontId="6" fillId="9" borderId="39" xfId="0" applyFont="1" applyFill="1" applyBorder="1" applyAlignment="1" applyProtection="1">
      <alignment horizontal="center" vertical="center"/>
      <protection locked="0"/>
    </xf>
    <xf numFmtId="1" fontId="2" fillId="0" borderId="51" xfId="0" applyNumberFormat="1" applyFont="1" applyBorder="1" applyProtection="1">
      <protection locked="0"/>
    </xf>
    <xf numFmtId="1" fontId="2" fillId="0" borderId="39" xfId="0" applyNumberFormat="1" applyFont="1" applyBorder="1" applyProtection="1">
      <protection locked="0"/>
    </xf>
    <xf numFmtId="1" fontId="4" fillId="0" borderId="39" xfId="0" applyNumberFormat="1" applyFont="1" applyFill="1" applyBorder="1" applyProtection="1">
      <protection locked="0"/>
    </xf>
    <xf numFmtId="1" fontId="2" fillId="0" borderId="95" xfId="0" applyNumberFormat="1" applyFont="1" applyBorder="1" applyProtection="1">
      <protection locked="0"/>
    </xf>
    <xf numFmtId="0" fontId="8" fillId="9" borderId="52" xfId="0" applyFont="1" applyFill="1" applyBorder="1" applyAlignment="1" applyProtection="1">
      <alignment horizontal="center"/>
      <protection locked="0"/>
    </xf>
    <xf numFmtId="0" fontId="4" fillId="0" borderId="39" xfId="0" applyFont="1" applyBorder="1" applyAlignment="1" applyProtection="1">
      <alignment horizontal="left" vertical="center"/>
      <protection locked="0"/>
    </xf>
    <xf numFmtId="0" fontId="4" fillId="0" borderId="25" xfId="0" applyFont="1" applyFill="1" applyBorder="1" applyAlignment="1" applyProtection="1">
      <alignment horizontal="center" vertical="center"/>
    </xf>
    <xf numFmtId="0" fontId="12" fillId="11" borderId="33" xfId="0" applyFont="1" applyFill="1" applyBorder="1" applyAlignment="1" applyProtection="1">
      <alignment horizontal="center" vertical="center"/>
    </xf>
    <xf numFmtId="3" fontId="12" fillId="11" borderId="33" xfId="0" applyNumberFormat="1" applyFont="1" applyFill="1" applyBorder="1" applyAlignment="1" applyProtection="1">
      <alignment horizontal="center" vertical="center"/>
    </xf>
    <xf numFmtId="3" fontId="12" fillId="11" borderId="96" xfId="0" applyNumberFormat="1" applyFont="1" applyFill="1" applyBorder="1" applyAlignment="1" applyProtection="1">
      <alignment horizontal="center" vertical="center"/>
    </xf>
    <xf numFmtId="0" fontId="6" fillId="9" borderId="75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  <protection locked="0"/>
    </xf>
    <xf numFmtId="0" fontId="6" fillId="4" borderId="77" xfId="0" applyFont="1" applyFill="1" applyBorder="1" applyAlignment="1" applyProtection="1">
      <alignment horizontal="center" vertical="center"/>
    </xf>
    <xf numFmtId="0" fontId="6" fillId="4" borderId="25" xfId="0" applyFont="1" applyFill="1" applyBorder="1" applyAlignment="1" applyProtection="1">
      <alignment horizontal="center" vertical="center"/>
    </xf>
    <xf numFmtId="0" fontId="6" fillId="4" borderId="54" xfId="0" applyFont="1" applyFill="1" applyBorder="1" applyAlignment="1" applyProtection="1">
      <alignment horizontal="center" vertical="center"/>
    </xf>
    <xf numFmtId="0" fontId="6" fillId="4" borderId="78" xfId="0" applyFont="1" applyFill="1" applyBorder="1" applyAlignment="1" applyProtection="1">
      <alignment horizontal="center" vertical="center"/>
    </xf>
    <xf numFmtId="0" fontId="6" fillId="4" borderId="32" xfId="0" applyFont="1" applyFill="1" applyBorder="1" applyAlignment="1" applyProtection="1">
      <alignment horizontal="center" vertical="center"/>
    </xf>
    <xf numFmtId="0" fontId="6" fillId="4" borderId="40" xfId="0" applyFont="1" applyFill="1" applyBorder="1" applyAlignment="1" applyProtection="1">
      <alignment horizontal="center" vertical="center"/>
    </xf>
    <xf numFmtId="0" fontId="5" fillId="0" borderId="37" xfId="0" applyFont="1" applyFill="1" applyBorder="1" applyAlignment="1" applyProtection="1">
      <alignment horizontal="center" vertical="center"/>
    </xf>
    <xf numFmtId="0" fontId="5" fillId="0" borderId="43" xfId="0" applyFont="1" applyFill="1" applyBorder="1" applyAlignment="1" applyProtection="1">
      <alignment horizontal="center" vertical="center"/>
    </xf>
    <xf numFmtId="0" fontId="12" fillId="0" borderId="2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vertical="center"/>
    </xf>
    <xf numFmtId="2" fontId="12" fillId="11" borderId="2" xfId="0" applyNumberFormat="1" applyFont="1" applyFill="1" applyBorder="1" applyAlignment="1" applyProtection="1">
      <alignment horizontal="center" vertical="center" wrapText="1"/>
    </xf>
    <xf numFmtId="2" fontId="12" fillId="11" borderId="5" xfId="0" applyNumberFormat="1" applyFont="1" applyFill="1" applyBorder="1" applyAlignment="1" applyProtection="1">
      <alignment horizontal="center" vertical="center" wrapText="1"/>
    </xf>
    <xf numFmtId="2" fontId="12" fillId="11" borderId="4" xfId="0" applyNumberFormat="1" applyFont="1" applyFill="1" applyBorder="1" applyAlignment="1" applyProtection="1">
      <alignment horizontal="center" vertical="center" wrapText="1"/>
    </xf>
    <xf numFmtId="0" fontId="5" fillId="0" borderId="80" xfId="0" applyFont="1" applyFill="1" applyBorder="1" applyAlignment="1" applyProtection="1">
      <alignment horizontal="center" vertical="center"/>
    </xf>
    <xf numFmtId="0" fontId="5" fillId="0" borderId="79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0" fontId="6" fillId="6" borderId="75" xfId="0" applyFont="1" applyFill="1" applyBorder="1" applyAlignment="1" applyProtection="1">
      <alignment horizontal="center" vertical="center"/>
    </xf>
    <xf numFmtId="0" fontId="6" fillId="6" borderId="25" xfId="0" applyFont="1" applyFill="1" applyBorder="1" applyAlignment="1" applyProtection="1">
      <alignment horizontal="center" vertical="center"/>
    </xf>
    <xf numFmtId="0" fontId="6" fillId="6" borderId="28" xfId="0" applyFont="1" applyFill="1" applyBorder="1" applyAlignment="1" applyProtection="1">
      <alignment horizontal="center" vertical="center"/>
    </xf>
    <xf numFmtId="0" fontId="6" fillId="6" borderId="42" xfId="0" applyFont="1" applyFill="1" applyBorder="1" applyAlignment="1" applyProtection="1">
      <alignment horizontal="center" vertical="center"/>
    </xf>
    <xf numFmtId="0" fontId="6" fillId="6" borderId="32" xfId="0" applyFont="1" applyFill="1" applyBorder="1" applyAlignment="1" applyProtection="1">
      <alignment horizontal="center" vertical="center"/>
    </xf>
    <xf numFmtId="0" fontId="6" fillId="6" borderId="79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53" xfId="0" applyFont="1" applyFill="1" applyBorder="1" applyAlignment="1" applyProtection="1">
      <alignment horizontal="center" vertical="center" wrapText="1"/>
      <protection locked="0"/>
    </xf>
    <xf numFmtId="0" fontId="3" fillId="0" borderId="88" xfId="0" applyFont="1" applyBorder="1" applyAlignment="1" applyProtection="1">
      <alignment horizontal="center" vertical="center" wrapText="1"/>
      <protection locked="0"/>
    </xf>
    <xf numFmtId="0" fontId="3" fillId="0" borderId="90" xfId="0" applyFont="1" applyBorder="1" applyAlignment="1" applyProtection="1">
      <alignment horizontal="center" vertical="center" wrapText="1"/>
      <protection locked="0"/>
    </xf>
    <xf numFmtId="0" fontId="3" fillId="0" borderId="87" xfId="0" applyFont="1" applyBorder="1" applyAlignment="1" applyProtection="1">
      <alignment horizontal="center" vertical="center" wrapText="1"/>
      <protection locked="0"/>
    </xf>
    <xf numFmtId="0" fontId="3" fillId="0" borderId="80" xfId="0" applyFont="1" applyBorder="1" applyAlignment="1" applyProtection="1">
      <alignment horizontal="center" vertical="center" wrapText="1"/>
      <protection locked="0"/>
    </xf>
    <xf numFmtId="0" fontId="3" fillId="0" borderId="89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1" fontId="3" fillId="0" borderId="87" xfId="0" applyNumberFormat="1" applyFont="1" applyBorder="1" applyAlignment="1" applyProtection="1">
      <alignment horizontal="center" vertical="center"/>
      <protection locked="0"/>
    </xf>
    <xf numFmtId="1" fontId="3" fillId="0" borderId="78" xfId="0" applyNumberFormat="1" applyFont="1" applyBorder="1" applyAlignment="1" applyProtection="1">
      <alignment horizontal="center" vertical="center"/>
      <protection locked="0"/>
    </xf>
    <xf numFmtId="0" fontId="3" fillId="0" borderId="32" xfId="0" applyFont="1" applyBorder="1" applyAlignment="1" applyProtection="1">
      <alignment horizontal="center" vertical="center" wrapText="1"/>
      <protection locked="0"/>
    </xf>
    <xf numFmtId="0" fontId="3" fillId="0" borderId="79" xfId="0" applyFont="1" applyBorder="1" applyAlignment="1" applyProtection="1">
      <alignment horizontal="center" vertical="center" wrapText="1"/>
      <protection locked="0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78" xfId="0" applyFont="1" applyBorder="1" applyAlignment="1" applyProtection="1">
      <alignment horizontal="center" vertical="center" wrapText="1"/>
      <protection locked="0"/>
    </xf>
    <xf numFmtId="1" fontId="3" fillId="0" borderId="32" xfId="0" applyNumberFormat="1" applyFont="1" applyBorder="1" applyAlignment="1" applyProtection="1">
      <alignment horizontal="center" vertical="center"/>
      <protection locked="0"/>
    </xf>
    <xf numFmtId="1" fontId="23" fillId="0" borderId="2" xfId="0" applyNumberFormat="1" applyFont="1" applyBorder="1" applyAlignment="1" applyProtection="1">
      <alignment horizontal="center" vertical="center"/>
      <protection locked="0"/>
    </xf>
    <xf numFmtId="1" fontId="23" fillId="0" borderId="4" xfId="0" applyNumberFormat="1" applyFont="1" applyBorder="1" applyAlignment="1" applyProtection="1">
      <alignment horizontal="center" vertical="center"/>
      <protection locked="0"/>
    </xf>
    <xf numFmtId="1" fontId="23" fillId="0" borderId="5" xfId="0" applyNumberFormat="1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horizontal="center" vertical="center"/>
      <protection locked="0"/>
    </xf>
    <xf numFmtId="0" fontId="22" fillId="0" borderId="4" xfId="0" applyFont="1" applyBorder="1" applyAlignment="1" applyProtection="1">
      <alignment horizontal="center" vertical="center"/>
      <protection locked="0"/>
    </xf>
    <xf numFmtId="0" fontId="22" fillId="0" borderId="5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2" fontId="6" fillId="0" borderId="0" xfId="0" applyNumberFormat="1" applyFont="1" applyAlignment="1" applyProtection="1">
      <alignment horizontal="center" vertical="center"/>
    </xf>
    <xf numFmtId="0" fontId="23" fillId="17" borderId="2" xfId="0" applyFont="1" applyFill="1" applyBorder="1" applyAlignment="1" applyProtection="1">
      <alignment horizontal="left" vertical="center"/>
      <protection locked="0"/>
    </xf>
    <xf numFmtId="0" fontId="23" fillId="17" borderId="4" xfId="0" applyFont="1" applyFill="1" applyBorder="1" applyAlignment="1" applyProtection="1">
      <alignment horizontal="left" vertical="center"/>
      <protection locked="0"/>
    </xf>
    <xf numFmtId="0" fontId="23" fillId="0" borderId="2" xfId="0" applyFont="1" applyBorder="1" applyAlignment="1" applyProtection="1">
      <alignment horizontal="left" vertical="center"/>
      <protection locked="0"/>
    </xf>
    <xf numFmtId="0" fontId="23" fillId="0" borderId="4" xfId="0" applyFont="1" applyBorder="1" applyAlignment="1" applyProtection="1">
      <alignment horizontal="left" vertical="center"/>
      <protection locked="0"/>
    </xf>
    <xf numFmtId="0" fontId="23" fillId="16" borderId="2" xfId="0" applyFont="1" applyFill="1" applyBorder="1" applyAlignment="1" applyProtection="1">
      <alignment horizontal="left" vertical="center"/>
      <protection locked="0"/>
    </xf>
    <xf numFmtId="0" fontId="23" fillId="16" borderId="4" xfId="0" applyFont="1" applyFill="1" applyBorder="1" applyAlignment="1" applyProtection="1">
      <alignment horizontal="left" vertical="center"/>
      <protection locked="0"/>
    </xf>
    <xf numFmtId="0" fontId="23" fillId="15" borderId="2" xfId="0" applyFont="1" applyFill="1" applyBorder="1" applyAlignment="1" applyProtection="1">
      <alignment horizontal="left" vertical="center"/>
      <protection locked="0"/>
    </xf>
    <xf numFmtId="0" fontId="23" fillId="15" borderId="4" xfId="0" applyFont="1" applyFill="1" applyBorder="1" applyAlignment="1" applyProtection="1">
      <alignment horizontal="left" vertical="center"/>
      <protection locked="0"/>
    </xf>
    <xf numFmtId="0" fontId="24" fillId="0" borderId="24" xfId="0" applyFont="1" applyBorder="1" applyAlignment="1" applyProtection="1">
      <alignment horizontal="center" vertical="center"/>
      <protection locked="0"/>
    </xf>
    <xf numFmtId="0" fontId="24" fillId="0" borderId="33" xfId="0" applyFont="1" applyBorder="1" applyAlignment="1" applyProtection="1">
      <alignment horizontal="center" vertical="center"/>
      <protection locked="0"/>
    </xf>
    <xf numFmtId="1" fontId="24" fillId="0" borderId="35" xfId="0" applyNumberFormat="1" applyFont="1" applyBorder="1" applyAlignment="1" applyProtection="1">
      <alignment horizontal="center" vertical="center"/>
      <protection locked="0"/>
    </xf>
    <xf numFmtId="1" fontId="24" fillId="0" borderId="33" xfId="0" applyNumberFormat="1" applyFont="1" applyBorder="1" applyAlignment="1" applyProtection="1">
      <alignment horizontal="center" vertical="center"/>
      <protection locked="0"/>
    </xf>
    <xf numFmtId="0" fontId="24" fillId="0" borderId="26" xfId="0" applyFont="1" applyBorder="1" applyAlignment="1" applyProtection="1">
      <alignment horizontal="center" vertical="center"/>
      <protection locked="0"/>
    </xf>
    <xf numFmtId="0" fontId="24" fillId="0" borderId="27" xfId="0" applyFont="1" applyBorder="1" applyAlignment="1" applyProtection="1">
      <alignment horizontal="center" vertical="center"/>
      <protection locked="0"/>
    </xf>
    <xf numFmtId="0" fontId="23" fillId="12" borderId="2" xfId="0" applyFont="1" applyFill="1" applyBorder="1" applyAlignment="1" applyProtection="1">
      <alignment horizontal="left" vertical="center"/>
      <protection locked="0"/>
    </xf>
    <xf numFmtId="0" fontId="23" fillId="12" borderId="4" xfId="0" applyFont="1" applyFill="1" applyBorder="1" applyAlignment="1" applyProtection="1">
      <alignment horizontal="left" vertical="center"/>
      <protection locked="0"/>
    </xf>
    <xf numFmtId="0" fontId="23" fillId="4" borderId="2" xfId="0" applyFont="1" applyFill="1" applyBorder="1" applyAlignment="1" applyProtection="1">
      <alignment horizontal="left" vertical="center"/>
      <protection locked="0"/>
    </xf>
    <xf numFmtId="0" fontId="23" fillId="4" borderId="4" xfId="0" applyFont="1" applyFill="1" applyBorder="1" applyAlignment="1" applyProtection="1">
      <alignment horizontal="left" vertical="center"/>
      <protection locked="0"/>
    </xf>
  </cellXfs>
  <cellStyles count="4">
    <cellStyle name="Normal" xfId="0" builtinId="0"/>
    <cellStyle name="Normal 2" xfId="1"/>
    <cellStyle name="Normal 3" xfId="2"/>
    <cellStyle name="Pourcentage 2" xfId="3"/>
  </cellStyles>
  <dxfs count="150">
    <dxf>
      <font>
        <b/>
        <i val="0"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FFCC66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FFCC66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26"/>
          <bgColor indexed="9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3CA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FCC66"/>
      <color rgb="FFFFCC00"/>
      <color rgb="FFFFCC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19</xdr:row>
          <xdr:rowOff>47625</xdr:rowOff>
        </xdr:from>
        <xdr:to>
          <xdr:col>1</xdr:col>
          <xdr:colOff>962025</xdr:colOff>
          <xdr:row>20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1" displayName="Tableau1" ref="A4:AB19" totalsRowShown="0">
  <sortState ref="A5:AB16">
    <sortCondition ref="D5:D16"/>
  </sortState>
  <tableColumns count="28">
    <tableColumn id="1" name="Colonne1" dataDxfId="149"/>
    <tableColumn id="2" name="Colonne3" dataDxfId="148"/>
    <tableColumn id="3" name="Colonne2" dataDxfId="147"/>
    <tableColumn id="4" name="Noms"/>
    <tableColumn id="5" name="Né(e) le " dataDxfId="146"/>
    <tableColumn id="6" name="F/HEBD"/>
    <tableColumn id="7" name="heure/jour"/>
    <tableColumn id="8" name="Début"/>
    <tableColumn id="9" name="Fin"/>
    <tableColumn id="10" name="Object/Previ" dataDxfId="145">
      <calculatedColumnFormula>Tableau1[[#This Row],[F/HEBD]]*Tableau1[[#This Row],[heure/jour]]*45/11</calculatedColumnFormula>
    </tableColumn>
    <tableColumn id="11" name="L" dataDxfId="144"/>
    <tableColumn id="12" name="M" dataDxfId="143"/>
    <tableColumn id="13" name="M3" dataDxfId="142"/>
    <tableColumn id="14" name="J" dataDxfId="141"/>
    <tableColumn id="15" name="V" dataDxfId="140"/>
    <tableColumn id="16" name="heure/jour4" dataDxfId="139">
      <calculatedColumnFormula>Tableau1[[#This Row],[Fin]]-Tableau1[[#This Row],[Début]]</calculatedColumnFormula>
    </tableColumn>
    <tableColumn id="17" name="realisé" dataDxfId="138"/>
    <tableColumn id="18" name="conge" dataDxfId="137">
      <calculatedColumnFormula>Tableau1[[#This Row],[F/HEBD]]*Tableau1[[#This Row],[heure/jour]]*2/11</calculatedColumnFormula>
    </tableColumn>
    <tableColumn id="19" name="Définitif" dataDxfId="136">
      <calculatedColumnFormula>Tableau1[[#This Row],[realisé]]-Tableau1[[#This Row],[conge]]</calculatedColumnFormula>
    </tableColumn>
    <tableColumn id="20" name="DS" dataDxfId="135"/>
    <tableColumn id="21" name="PORTAIL" dataDxfId="134"/>
    <tableColumn id="22" name="DATE"/>
    <tableColumn id="23" name="HEURE"/>
    <tableColumn id="24" name="DATE6"/>
    <tableColumn id="25" name="HEURE7"/>
    <tableColumn id="26" name="SIGNE"/>
    <tableColumn id="27" name="CHQ ADHE"/>
    <tableColumn id="28" name="COMMENTAIRE" dataDxfId="13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5" name="Tableau2" displayName="Tableau2" ref="A24:AB38" totalsRowShown="0">
  <tableColumns count="28">
    <tableColumn id="1" name="Colonne1" dataDxfId="132"/>
    <tableColumn id="2" name="Colonne3" dataDxfId="131"/>
    <tableColumn id="3" name="Colonne2" dataDxfId="130"/>
    <tableColumn id="4" name="Noms" dataDxfId="129"/>
    <tableColumn id="5" name="Né(e) le " dataDxfId="128"/>
    <tableColumn id="6" name="F/HEBD" dataDxfId="127"/>
    <tableColumn id="7" name="heure/jour" dataDxfId="126"/>
    <tableColumn id="8" name="Début" dataDxfId="125"/>
    <tableColumn id="9" name="Fin" dataDxfId="124"/>
    <tableColumn id="10" name="Object/Previ" dataDxfId="123"/>
    <tableColumn id="11" name="L" dataDxfId="122"/>
    <tableColumn id="12" name="M" dataDxfId="121"/>
    <tableColumn id="13" name="M3" dataDxfId="120"/>
    <tableColumn id="14" name="J" dataDxfId="119"/>
    <tableColumn id="15" name="V" dataDxfId="118"/>
    <tableColumn id="16" name="heure/jour4" dataDxfId="117"/>
    <tableColumn id="17" name="Realisé" dataDxfId="116"/>
    <tableColumn id="18" name="Conge" dataDxfId="115"/>
    <tableColumn id="19" name="Définitif" dataDxfId="114">
      <calculatedColumnFormula>Q25-R25</calculatedColumnFormula>
    </tableColumn>
    <tableColumn id="20" name="DS" dataDxfId="113"/>
    <tableColumn id="21" name="PORTAIL" dataDxfId="112"/>
    <tableColumn id="22" name="DATE" dataDxfId="111"/>
    <tableColumn id="23" name="HEURE" dataDxfId="110"/>
    <tableColumn id="24" name="DATE6" dataDxfId="109"/>
    <tableColumn id="25" name="HEURE7" dataDxfId="108"/>
    <tableColumn id="26" name="SIGNE" dataDxfId="107"/>
    <tableColumn id="27" name="CHQ ADHE" dataDxfId="106"/>
    <tableColumn id="28" name="COMMENTAIRE" dataDxfId="10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6" name="Tableau3" displayName="Tableau3" ref="A42:AB68" totalsRowShown="0" dataDxfId="104">
  <tableColumns count="28">
    <tableColumn id="1" name="Colonne1" dataDxfId="103"/>
    <tableColumn id="2" name="Colonne3" dataDxfId="102"/>
    <tableColumn id="3" name="Colonne2"/>
    <tableColumn id="4" name="Noms" dataDxfId="101"/>
    <tableColumn id="5" name="Né(e) le " dataDxfId="100"/>
    <tableColumn id="6" name="F/HEBD" dataDxfId="99"/>
    <tableColumn id="7" name="heure/jour" dataDxfId="98"/>
    <tableColumn id="8" name="Début" dataDxfId="97"/>
    <tableColumn id="9" name="Fin" dataDxfId="96"/>
    <tableColumn id="10" name="Object/Previ" dataDxfId="95"/>
    <tableColumn id="11" name="L" dataDxfId="94"/>
    <tableColumn id="12" name="M" dataDxfId="93"/>
    <tableColumn id="13" name="M3" dataDxfId="92"/>
    <tableColumn id="14" name="J" dataDxfId="91"/>
    <tableColumn id="15" name="V" dataDxfId="90"/>
    <tableColumn id="16" name="heure/jour4" dataDxfId="89"/>
    <tableColumn id="17" name="realisé" dataDxfId="88"/>
    <tableColumn id="18" name="conge" dataDxfId="87"/>
    <tableColumn id="19" name="Définitif" dataDxfId="86">
      <calculatedColumnFormula>Q43-R43</calculatedColumnFormula>
    </tableColumn>
    <tableColumn id="20" name="DS" dataDxfId="85"/>
    <tableColumn id="21" name="PORTAIL" dataDxfId="84"/>
    <tableColumn id="22" name="DATE" dataDxfId="83"/>
    <tableColumn id="23" name="HEURE" dataDxfId="82"/>
    <tableColumn id="24" name="DATE6" dataDxfId="81"/>
    <tableColumn id="25" name="HEURE7" dataDxfId="80"/>
    <tableColumn id="26" name="SIGNE" dataDxfId="79"/>
    <tableColumn id="27" name="CHQ ADHE" dataDxfId="78"/>
    <tableColumn id="28" name="COMMENTAIRE" dataDxfId="77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7" name="Tableau4" displayName="Tableau4" ref="A72:AB99" totalsRowShown="0" dataDxfId="76">
  <tableColumns count="28">
    <tableColumn id="1" name="Colonne1" dataDxfId="75"/>
    <tableColumn id="2" name="Colonne3" dataDxfId="74"/>
    <tableColumn id="3" name="Colonne2" dataDxfId="73"/>
    <tableColumn id="4" name="Noms" dataDxfId="72"/>
    <tableColumn id="5" name="Né(e) le " dataDxfId="71"/>
    <tableColumn id="6" name="F/HEBD" dataDxfId="70"/>
    <tableColumn id="7" name="heure/jour" dataDxfId="69"/>
    <tableColumn id="8" name="Début" dataDxfId="68"/>
    <tableColumn id="9" name="Fin" dataDxfId="67"/>
    <tableColumn id="10" name="Object/Previ" dataDxfId="66"/>
    <tableColumn id="11" name="L"/>
    <tableColumn id="12" name="M" dataDxfId="65"/>
    <tableColumn id="13" name="M3" dataDxfId="64"/>
    <tableColumn id="14" name="J" dataDxfId="63"/>
    <tableColumn id="15" name="V" dataDxfId="62"/>
    <tableColumn id="16" name="heure/jour4" dataDxfId="61"/>
    <tableColumn id="17" name="realisé" dataDxfId="60"/>
    <tableColumn id="18" name="conges" dataDxfId="59"/>
    <tableColumn id="19" name="Définitif" dataDxfId="58">
      <calculatedColumnFormula>Q73-R73</calculatedColumnFormula>
    </tableColumn>
    <tableColumn id="20" name="DS" dataDxfId="57"/>
    <tableColumn id="21" name="PORTAIL" dataDxfId="56"/>
    <tableColumn id="22" name="DATE" dataDxfId="55"/>
    <tableColumn id="23" name="HEURE" dataDxfId="54"/>
    <tableColumn id="24" name="DATE6" dataDxfId="53"/>
    <tableColumn id="25" name="HEURE7" dataDxfId="52"/>
    <tableColumn id="26" name="SIGNE" dataDxfId="51"/>
    <tableColumn id="27" name="CHQ ADHE" dataDxfId="50"/>
    <tableColumn id="28" name="COMMENTAIRE" dataDxfId="49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8" name="Tableau5" displayName="Tableau5" ref="A103:AB126" totalsRowShown="0" dataDxfId="48">
  <tableColumns count="28">
    <tableColumn id="2" name="Colonne2" dataDxfId="47"/>
    <tableColumn id="3" name="Colonne1" dataDxfId="46"/>
    <tableColumn id="4" name="Colonne3" dataDxfId="45"/>
    <tableColumn id="5" name="Noms" dataDxfId="44"/>
    <tableColumn id="6" name="Né(e) le " dataDxfId="43"/>
    <tableColumn id="7" name="F/HEBD" dataDxfId="42"/>
    <tableColumn id="8" name="heure/jour" dataDxfId="41"/>
    <tableColumn id="9" name="Début" dataDxfId="40"/>
    <tableColumn id="10" name="Fin" dataDxfId="39"/>
    <tableColumn id="11" name="Object/Previ" dataDxfId="38"/>
    <tableColumn id="12" name="L" dataDxfId="37"/>
    <tableColumn id="13" name="M" dataDxfId="36"/>
    <tableColumn id="14" name="M4" dataDxfId="35"/>
    <tableColumn id="15" name="J" dataDxfId="34"/>
    <tableColumn id="16" name="V" dataDxfId="33"/>
    <tableColumn id="17" name="heure/jour5" dataDxfId="32"/>
    <tableColumn id="18" name="realisé" dataDxfId="31"/>
    <tableColumn id="19" name="conges" dataDxfId="30"/>
    <tableColumn id="20" name="Définitif" dataDxfId="29">
      <calculatedColumnFormula>Q104-R104</calculatedColumnFormula>
    </tableColumn>
    <tableColumn id="21" name="DS" dataDxfId="28"/>
    <tableColumn id="22" name="PORTAIL" dataDxfId="27"/>
    <tableColumn id="23" name="DATE" dataDxfId="26"/>
    <tableColumn id="24" name="HEURE" dataDxfId="25"/>
    <tableColumn id="25" name="DATE7" dataDxfId="24"/>
    <tableColumn id="26" name="HEURE8" dataDxfId="23"/>
    <tableColumn id="27" name="SIGNE" dataDxfId="22"/>
    <tableColumn id="28" name="CHQ ADHE" dataDxfId="21"/>
    <tableColumn id="29" name="COMMENTAIRE" dataDxfId="2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table" Target="../tables/table5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55"/>
  <sheetViews>
    <sheetView tabSelected="1" zoomScale="70" zoomScaleNormal="70" workbookViewId="0">
      <selection activeCell="A22" sqref="A22:D23"/>
    </sheetView>
  </sheetViews>
  <sheetFormatPr baseColWidth="10" defaultColWidth="11.5703125" defaultRowHeight="12.75" x14ac:dyDescent="0.2"/>
  <cols>
    <col min="1" max="1" width="4.7109375" style="9" customWidth="1"/>
    <col min="2" max="2" width="15.85546875" style="9" customWidth="1"/>
    <col min="3" max="3" width="4.7109375" style="10" customWidth="1"/>
    <col min="4" max="4" width="50.42578125" style="9" customWidth="1"/>
    <col min="5" max="5" width="17.5703125" style="10" customWidth="1"/>
    <col min="6" max="6" width="11.5703125" style="10" customWidth="1"/>
    <col min="7" max="7" width="15.7109375" style="10" customWidth="1"/>
    <col min="8" max="8" width="10.140625" style="10" customWidth="1"/>
    <col min="9" max="9" width="10.28515625" style="10" customWidth="1"/>
    <col min="10" max="10" width="17.5703125" style="10" customWidth="1"/>
    <col min="11" max="15" width="5.7109375" style="9" customWidth="1"/>
    <col min="16" max="16" width="14.140625" style="9" customWidth="1"/>
    <col min="17" max="17" width="13" style="9" customWidth="1"/>
    <col min="18" max="18" width="10.85546875" style="9" customWidth="1"/>
    <col min="19" max="19" width="12.28515625" style="9" customWidth="1"/>
    <col min="20" max="20" width="6.5703125" style="10" customWidth="1"/>
    <col min="21" max="21" width="13.42578125" style="14" customWidth="1"/>
    <col min="22" max="22" width="9.5703125" style="1" customWidth="1"/>
    <col min="23" max="24" width="11.5703125" style="9"/>
    <col min="25" max="25" width="12.28515625" style="9" customWidth="1"/>
    <col min="26" max="26" width="11.5703125" style="9"/>
    <col min="27" max="27" width="15.28515625" style="9" customWidth="1"/>
    <col min="28" max="28" width="46.42578125" style="9" customWidth="1"/>
    <col min="29" max="29" width="13.140625" style="9" bestFit="1" customWidth="1"/>
    <col min="30" max="16384" width="11.5703125" style="9"/>
  </cols>
  <sheetData>
    <row r="1" spans="1:29" ht="13.5" thickBot="1" x14ac:dyDescent="0.25"/>
    <row r="2" spans="1:29" ht="26.25" customHeight="1" thickTop="1" x14ac:dyDescent="0.2">
      <c r="A2" s="401"/>
      <c r="B2" s="401"/>
      <c r="C2" s="402"/>
      <c r="D2" s="394" t="s">
        <v>7</v>
      </c>
      <c r="E2" s="395"/>
      <c r="F2" s="395"/>
      <c r="G2" s="395"/>
      <c r="H2" s="395"/>
      <c r="I2" s="395"/>
      <c r="J2" s="396"/>
      <c r="K2" s="376" t="s">
        <v>8</v>
      </c>
      <c r="L2" s="377"/>
      <c r="M2" s="377"/>
      <c r="N2" s="377"/>
      <c r="O2" s="377"/>
      <c r="P2" s="377"/>
      <c r="Q2" s="377"/>
      <c r="R2" s="377"/>
      <c r="S2" s="377"/>
      <c r="T2" s="378"/>
      <c r="U2" s="382"/>
      <c r="V2" s="403" t="s">
        <v>30</v>
      </c>
      <c r="W2" s="404"/>
      <c r="X2" s="407" t="s">
        <v>31</v>
      </c>
      <c r="Y2" s="404"/>
      <c r="Z2" s="407" t="s">
        <v>32</v>
      </c>
      <c r="AA2" s="404"/>
      <c r="AB2" s="409"/>
      <c r="AC2" s="2"/>
    </row>
    <row r="3" spans="1:29" ht="18.75" customHeight="1" thickBot="1" x14ac:dyDescent="0.25">
      <c r="A3" s="401"/>
      <c r="B3" s="401"/>
      <c r="C3" s="402"/>
      <c r="D3" s="397"/>
      <c r="E3" s="398"/>
      <c r="F3" s="398"/>
      <c r="G3" s="398"/>
      <c r="H3" s="398"/>
      <c r="I3" s="398"/>
      <c r="J3" s="399"/>
      <c r="K3" s="379"/>
      <c r="L3" s="380"/>
      <c r="M3" s="380"/>
      <c r="N3" s="380"/>
      <c r="O3" s="380"/>
      <c r="P3" s="380"/>
      <c r="Q3" s="380"/>
      <c r="R3" s="380"/>
      <c r="S3" s="380"/>
      <c r="T3" s="381"/>
      <c r="U3" s="383"/>
      <c r="V3" s="405"/>
      <c r="W3" s="406"/>
      <c r="X3" s="408"/>
      <c r="Y3" s="406"/>
      <c r="Z3" s="408"/>
      <c r="AA3" s="406"/>
      <c r="AB3" s="410"/>
      <c r="AC3" s="2"/>
    </row>
    <row r="4" spans="1:29" ht="21.75" customHeight="1" thickBot="1" x14ac:dyDescent="0.35">
      <c r="A4" s="196" t="s">
        <v>43</v>
      </c>
      <c r="B4" s="352" t="s">
        <v>45</v>
      </c>
      <c r="C4" s="197" t="s">
        <v>44</v>
      </c>
      <c r="D4" s="18" t="s">
        <v>0</v>
      </c>
      <c r="E4" s="19" t="s">
        <v>2</v>
      </c>
      <c r="F4" s="19" t="s">
        <v>4</v>
      </c>
      <c r="G4" s="19" t="s">
        <v>1</v>
      </c>
      <c r="H4" s="166" t="s">
        <v>18</v>
      </c>
      <c r="I4" s="166" t="s">
        <v>19</v>
      </c>
      <c r="J4" s="20" t="s">
        <v>6</v>
      </c>
      <c r="K4" s="21" t="s">
        <v>22</v>
      </c>
      <c r="L4" s="19" t="s">
        <v>23</v>
      </c>
      <c r="M4" s="19" t="s">
        <v>51</v>
      </c>
      <c r="N4" s="19" t="s">
        <v>24</v>
      </c>
      <c r="O4" s="22" t="s">
        <v>25</v>
      </c>
      <c r="P4" s="356" t="s">
        <v>53</v>
      </c>
      <c r="Q4" s="21" t="s">
        <v>3</v>
      </c>
      <c r="R4" s="19" t="s">
        <v>9</v>
      </c>
      <c r="S4" s="19" t="s">
        <v>26</v>
      </c>
      <c r="T4" s="337" t="s">
        <v>5</v>
      </c>
      <c r="U4" s="338" t="s">
        <v>46</v>
      </c>
      <c r="V4" s="294" t="s">
        <v>34</v>
      </c>
      <c r="W4" s="295" t="s">
        <v>35</v>
      </c>
      <c r="X4" s="294" t="s">
        <v>47</v>
      </c>
      <c r="Y4" s="295" t="s">
        <v>48</v>
      </c>
      <c r="Z4" s="254" t="s">
        <v>36</v>
      </c>
      <c r="AA4" s="292" t="s">
        <v>37</v>
      </c>
      <c r="AB4" s="268" t="s">
        <v>33</v>
      </c>
    </row>
    <row r="5" spans="1:29" ht="23.25" customHeight="1" x14ac:dyDescent="0.35">
      <c r="A5" s="202">
        <v>1</v>
      </c>
      <c r="B5" s="192"/>
      <c r="C5" s="101"/>
      <c r="D5" s="102"/>
      <c r="E5" s="103"/>
      <c r="F5" s="104"/>
      <c r="G5" s="104"/>
      <c r="H5" s="155"/>
      <c r="I5" s="155"/>
      <c r="J5" s="23">
        <f>Tableau1[[#This Row],[F/HEBD]]*Tableau1[[#This Row],[heure/jour]]*45/11</f>
        <v>0</v>
      </c>
      <c r="K5" s="149"/>
      <c r="L5" s="150"/>
      <c r="M5" s="105"/>
      <c r="N5" s="106"/>
      <c r="O5" s="105"/>
      <c r="P5" s="151">
        <f>Tableau1[[#This Row],[Fin]]-Tableau1[[#This Row],[Début]]</f>
        <v>0</v>
      </c>
      <c r="Q5" s="107"/>
      <c r="R5" s="24">
        <f>Tableau1[[#This Row],[F/HEBD]]*Tableau1[[#This Row],[heure/jour]]*2/11</f>
        <v>0</v>
      </c>
      <c r="S5" s="24">
        <f>Tableau1[[#This Row],[realisé]]-Tableau1[[#This Row],[conge]]</f>
        <v>0</v>
      </c>
      <c r="T5" s="108"/>
      <c r="U5" s="336"/>
      <c r="V5" s="330"/>
      <c r="W5" s="332"/>
      <c r="X5" s="331"/>
      <c r="Y5" s="333"/>
      <c r="Z5" s="331"/>
      <c r="AA5" s="333"/>
      <c r="AB5" s="335"/>
    </row>
    <row r="6" spans="1:29" ht="23.25" customHeight="1" x14ac:dyDescent="0.35">
      <c r="A6" s="202">
        <v>2</v>
      </c>
      <c r="B6" s="173"/>
      <c r="C6" s="109"/>
      <c r="D6" s="110"/>
      <c r="E6" s="111"/>
      <c r="F6" s="112"/>
      <c r="G6" s="112"/>
      <c r="H6" s="156"/>
      <c r="I6" s="156"/>
      <c r="J6" s="25">
        <f>Tableau1[[#This Row],[F/HEBD]]*Tableau1[[#This Row],[heure/jour]]*45/11</f>
        <v>0</v>
      </c>
      <c r="K6" s="115"/>
      <c r="L6" s="116"/>
      <c r="M6" s="116"/>
      <c r="N6" s="116"/>
      <c r="O6" s="116"/>
      <c r="P6" s="152">
        <f>Tableau1[[#This Row],[Fin]]-Tableau1[[#This Row],[Début]]</f>
        <v>0</v>
      </c>
      <c r="Q6" s="113"/>
      <c r="R6" s="26">
        <f>Tableau1[[#This Row],[F/HEBD]]*Tableau1[[#This Row],[heure/jour]]*2/11</f>
        <v>0</v>
      </c>
      <c r="S6" s="26">
        <f>Tableau1[[#This Row],[realisé]]-Tableau1[[#This Row],[conge]]</f>
        <v>0</v>
      </c>
      <c r="T6" s="114"/>
      <c r="U6" s="275"/>
      <c r="V6" s="300"/>
      <c r="W6" s="303"/>
      <c r="X6" s="302"/>
      <c r="Y6" s="303"/>
      <c r="Z6" s="302"/>
      <c r="AA6" s="303"/>
      <c r="AB6" s="270"/>
    </row>
    <row r="7" spans="1:29" ht="23.25" customHeight="1" x14ac:dyDescent="0.35">
      <c r="A7" s="202">
        <v>3</v>
      </c>
      <c r="B7" s="173"/>
      <c r="C7" s="109"/>
      <c r="D7" s="119"/>
      <c r="E7" s="111"/>
      <c r="F7" s="120"/>
      <c r="G7" s="120"/>
      <c r="H7" s="157"/>
      <c r="I7" s="156"/>
      <c r="J7" s="25">
        <f>Tableau1[[#This Row],[F/HEBD]]*Tableau1[[#This Row],[heure/jour]]*45/11</f>
        <v>0</v>
      </c>
      <c r="K7" s="115"/>
      <c r="L7" s="116"/>
      <c r="M7" s="116"/>
      <c r="N7" s="116"/>
      <c r="O7" s="116"/>
      <c r="P7" s="152">
        <f>Tableau1[[#This Row],[Fin]]-Tableau1[[#This Row],[Début]]</f>
        <v>0</v>
      </c>
      <c r="Q7" s="117"/>
      <c r="R7" s="26">
        <f>Tableau1[[#This Row],[F/HEBD]]*Tableau1[[#This Row],[heure/jour]]*2/11</f>
        <v>0</v>
      </c>
      <c r="S7" s="26">
        <f>Tableau1[[#This Row],[realisé]]-Tableau1[[#This Row],[conge]]</f>
        <v>0</v>
      </c>
      <c r="T7" s="114"/>
      <c r="U7" s="275"/>
      <c r="V7" s="300"/>
      <c r="W7" s="303"/>
      <c r="X7" s="302"/>
      <c r="Y7" s="303"/>
      <c r="Z7" s="302"/>
      <c r="AA7" s="303"/>
      <c r="AB7" s="270"/>
    </row>
    <row r="8" spans="1:29" ht="23.25" customHeight="1" x14ac:dyDescent="0.35">
      <c r="A8" s="202">
        <v>4</v>
      </c>
      <c r="B8" s="173"/>
      <c r="C8" s="109"/>
      <c r="D8" s="119"/>
      <c r="E8" s="111"/>
      <c r="F8" s="120"/>
      <c r="G8" s="120"/>
      <c r="H8" s="157"/>
      <c r="I8" s="156"/>
      <c r="J8" s="25">
        <f>Tableau1[[#This Row],[F/HEBD]]*Tableau1[[#This Row],[heure/jour]]*45/11</f>
        <v>0</v>
      </c>
      <c r="K8" s="115"/>
      <c r="L8" s="116"/>
      <c r="M8" s="116"/>
      <c r="N8" s="116"/>
      <c r="O8" s="116"/>
      <c r="P8" s="152">
        <f>Tableau1[[#This Row],[Fin]]-Tableau1[[#This Row],[Début]]</f>
        <v>0</v>
      </c>
      <c r="Q8" s="117"/>
      <c r="R8" s="26">
        <f>Tableau1[[#This Row],[F/HEBD]]*Tableau1[[#This Row],[heure/jour]]*2/11</f>
        <v>0</v>
      </c>
      <c r="S8" s="26">
        <f>Tableau1[[#This Row],[realisé]]-Tableau1[[#This Row],[conge]]</f>
        <v>0</v>
      </c>
      <c r="T8" s="114"/>
      <c r="U8" s="275"/>
      <c r="V8" s="300"/>
      <c r="W8" s="303"/>
      <c r="X8" s="302"/>
      <c r="Y8" s="303"/>
      <c r="Z8" s="302"/>
      <c r="AA8" s="303"/>
      <c r="AB8" s="270"/>
    </row>
    <row r="9" spans="1:29" ht="23.25" customHeight="1" x14ac:dyDescent="0.35">
      <c r="A9" s="202">
        <v>5</v>
      </c>
      <c r="B9" s="173"/>
      <c r="C9" s="109"/>
      <c r="D9" s="145"/>
      <c r="E9" s="111"/>
      <c r="F9" s="112"/>
      <c r="G9" s="112"/>
      <c r="H9" s="156"/>
      <c r="I9" s="156"/>
      <c r="J9" s="25">
        <f>Tableau1[[#This Row],[F/HEBD]]*Tableau1[[#This Row],[heure/jour]]*45/11</f>
        <v>0</v>
      </c>
      <c r="K9" s="115"/>
      <c r="L9" s="116"/>
      <c r="M9" s="116"/>
      <c r="N9" s="116"/>
      <c r="O9" s="116"/>
      <c r="P9" s="152">
        <f>Tableau1[[#This Row],[Fin]]-Tableau1[[#This Row],[Début]]</f>
        <v>0</v>
      </c>
      <c r="Q9" s="117"/>
      <c r="R9" s="26">
        <f>Tableau1[[#This Row],[F/HEBD]]*Tableau1[[#This Row],[heure/jour]]*2/11</f>
        <v>0</v>
      </c>
      <c r="S9" s="26">
        <f>Tableau1[[#This Row],[realisé]]-Tableau1[[#This Row],[conge]]</f>
        <v>0</v>
      </c>
      <c r="T9" s="114"/>
      <c r="U9" s="275"/>
      <c r="V9" s="300"/>
      <c r="W9" s="303"/>
      <c r="X9" s="302"/>
      <c r="Y9" s="303"/>
      <c r="Z9" s="302"/>
      <c r="AA9" s="303"/>
      <c r="AB9" s="270"/>
    </row>
    <row r="10" spans="1:29" ht="23.25" customHeight="1" x14ac:dyDescent="0.35">
      <c r="A10" s="202">
        <v>6</v>
      </c>
      <c r="B10" s="173"/>
      <c r="C10" s="109"/>
      <c r="D10" s="145"/>
      <c r="E10" s="111"/>
      <c r="F10" s="112"/>
      <c r="G10" s="112"/>
      <c r="H10" s="156"/>
      <c r="I10" s="156"/>
      <c r="J10" s="25">
        <f>Tableau1[[#This Row],[F/HEBD]]*Tableau1[[#This Row],[heure/jour]]*45/11</f>
        <v>0</v>
      </c>
      <c r="K10" s="115"/>
      <c r="L10" s="116"/>
      <c r="M10" s="116"/>
      <c r="N10" s="116"/>
      <c r="O10" s="116"/>
      <c r="P10" s="152">
        <f>Tableau1[[#This Row],[Fin]]-Tableau1[[#This Row],[Début]]</f>
        <v>0</v>
      </c>
      <c r="Q10" s="117"/>
      <c r="R10" s="26">
        <f>Tableau1[[#This Row],[F/HEBD]]*Tableau1[[#This Row],[heure/jour]]*2/11</f>
        <v>0</v>
      </c>
      <c r="S10" s="26">
        <f>Tableau1[[#This Row],[realisé]]-Tableau1[[#This Row],[conge]]</f>
        <v>0</v>
      </c>
      <c r="T10" s="114"/>
      <c r="U10" s="275"/>
      <c r="V10" s="300"/>
      <c r="W10" s="303"/>
      <c r="X10" s="302"/>
      <c r="Y10" s="303"/>
      <c r="Z10" s="302"/>
      <c r="AA10" s="303"/>
      <c r="AB10" s="270"/>
    </row>
    <row r="11" spans="1:29" ht="23.25" customHeight="1" x14ac:dyDescent="0.35">
      <c r="A11" s="202">
        <v>7</v>
      </c>
      <c r="B11" s="173"/>
      <c r="C11" s="109"/>
      <c r="D11" s="110"/>
      <c r="E11" s="111"/>
      <c r="F11" s="180"/>
      <c r="G11" s="181"/>
      <c r="H11" s="182"/>
      <c r="I11" s="182"/>
      <c r="J11" s="25">
        <f>Tableau1[[#This Row],[F/HEBD]]*Tableau1[[#This Row],[heure/jour]]*45/11</f>
        <v>0</v>
      </c>
      <c r="K11" s="115"/>
      <c r="L11" s="116"/>
      <c r="M11" s="116"/>
      <c r="N11" s="116"/>
      <c r="O11" s="116"/>
      <c r="P11" s="152">
        <f>Tableau1[[#This Row],[Fin]]-Tableau1[[#This Row],[Début]]</f>
        <v>0</v>
      </c>
      <c r="Q11" s="117"/>
      <c r="R11" s="26">
        <f>Tableau1[[#This Row],[F/HEBD]]*Tableau1[[#This Row],[heure/jour]]*2/11</f>
        <v>0</v>
      </c>
      <c r="S11" s="26">
        <f>Tableau1[[#This Row],[realisé]]-Tableau1[[#This Row],[conge]]</f>
        <v>0</v>
      </c>
      <c r="T11" s="114"/>
      <c r="U11" s="275"/>
      <c r="V11" s="300"/>
      <c r="W11" s="303"/>
      <c r="X11" s="302"/>
      <c r="Y11" s="334"/>
      <c r="Z11" s="302"/>
      <c r="AA11" s="303"/>
      <c r="AB11" s="270"/>
    </row>
    <row r="12" spans="1:29" ht="23.25" customHeight="1" x14ac:dyDescent="0.35">
      <c r="A12" s="202">
        <v>8</v>
      </c>
      <c r="B12" s="173"/>
      <c r="C12" s="109"/>
      <c r="D12" s="110"/>
      <c r="E12" s="111"/>
      <c r="F12" s="112"/>
      <c r="G12" s="112"/>
      <c r="H12" s="156"/>
      <c r="I12" s="157"/>
      <c r="J12" s="25">
        <f>Tableau1[[#This Row],[F/HEBD]]*Tableau1[[#This Row],[heure/jour]]*45/11</f>
        <v>0</v>
      </c>
      <c r="K12" s="115"/>
      <c r="L12" s="116"/>
      <c r="M12" s="116"/>
      <c r="N12" s="116"/>
      <c r="O12" s="116"/>
      <c r="P12" s="152">
        <f>Tableau1[[#This Row],[Fin]]-Tableau1[[#This Row],[Début]]</f>
        <v>0</v>
      </c>
      <c r="Q12" s="117"/>
      <c r="R12" s="26">
        <f>Tableau1[[#This Row],[F/HEBD]]*Tableau1[[#This Row],[heure/jour]]*2/11</f>
        <v>0</v>
      </c>
      <c r="S12" s="26">
        <f>Tableau1[[#This Row],[realisé]]-Tableau1[[#This Row],[conge]]</f>
        <v>0</v>
      </c>
      <c r="T12" s="114"/>
      <c r="U12" s="275"/>
      <c r="V12" s="300"/>
      <c r="W12" s="303"/>
      <c r="X12" s="302"/>
      <c r="Y12" s="303"/>
      <c r="Z12" s="302"/>
      <c r="AA12" s="303"/>
      <c r="AB12" s="270"/>
    </row>
    <row r="13" spans="1:29" ht="23.25" customHeight="1" x14ac:dyDescent="0.35">
      <c r="A13" s="202">
        <v>9</v>
      </c>
      <c r="B13" s="173"/>
      <c r="C13" s="109"/>
      <c r="D13" s="110"/>
      <c r="E13" s="111"/>
      <c r="F13" s="112"/>
      <c r="G13" s="112"/>
      <c r="H13" s="156"/>
      <c r="I13" s="156"/>
      <c r="J13" s="25">
        <f>Tableau1[[#This Row],[F/HEBD]]*Tableau1[[#This Row],[heure/jour]]*45/11</f>
        <v>0</v>
      </c>
      <c r="K13" s="115"/>
      <c r="L13" s="116"/>
      <c r="M13" s="116"/>
      <c r="N13" s="116"/>
      <c r="O13" s="116"/>
      <c r="P13" s="152">
        <f>Tableau1[[#This Row],[Fin]]-Tableau1[[#This Row],[Début]]</f>
        <v>0</v>
      </c>
      <c r="Q13" s="117"/>
      <c r="R13" s="26">
        <f>Tableau1[[#This Row],[F/HEBD]]*Tableau1[[#This Row],[heure/jour]]*2/11</f>
        <v>0</v>
      </c>
      <c r="S13" s="26">
        <f>Tableau1[[#This Row],[realisé]]-Tableau1[[#This Row],[conge]]</f>
        <v>0</v>
      </c>
      <c r="T13" s="114"/>
      <c r="U13" s="275"/>
      <c r="V13" s="300"/>
      <c r="W13" s="303"/>
      <c r="X13" s="302"/>
      <c r="Y13" s="303"/>
      <c r="Z13" s="302"/>
      <c r="AA13" s="303"/>
      <c r="AB13" s="270"/>
    </row>
    <row r="14" spans="1:29" ht="23.25" customHeight="1" x14ac:dyDescent="0.35">
      <c r="A14" s="202">
        <v>10</v>
      </c>
      <c r="B14" s="173"/>
      <c r="C14" s="109"/>
      <c r="D14" s="110"/>
      <c r="E14" s="111"/>
      <c r="F14" s="112"/>
      <c r="G14" s="112"/>
      <c r="H14" s="156"/>
      <c r="I14" s="157"/>
      <c r="J14" s="25">
        <f>Tableau1[[#This Row],[F/HEBD]]*Tableau1[[#This Row],[heure/jour]]*45/11</f>
        <v>0</v>
      </c>
      <c r="K14" s="115"/>
      <c r="L14" s="116"/>
      <c r="M14" s="116"/>
      <c r="N14" s="116"/>
      <c r="O14" s="116"/>
      <c r="P14" s="152">
        <f>Tableau1[[#This Row],[Fin]]-Tableau1[[#This Row],[Début]]</f>
        <v>0</v>
      </c>
      <c r="Q14" s="117"/>
      <c r="R14" s="26">
        <f>Tableau1[[#This Row],[F/HEBD]]*Tableau1[[#This Row],[heure/jour]]*2/11</f>
        <v>0</v>
      </c>
      <c r="S14" s="26">
        <f>Tableau1[[#This Row],[realisé]]-Tableau1[[#This Row],[conge]]</f>
        <v>0</v>
      </c>
      <c r="T14" s="114"/>
      <c r="U14" s="275"/>
      <c r="V14" s="300"/>
      <c r="W14" s="303"/>
      <c r="X14" s="302"/>
      <c r="Y14" s="303"/>
      <c r="Z14" s="302"/>
      <c r="AA14" s="303"/>
      <c r="AB14" s="270"/>
    </row>
    <row r="15" spans="1:29" ht="23.25" customHeight="1" x14ac:dyDescent="0.35">
      <c r="A15" s="202">
        <v>11</v>
      </c>
      <c r="B15" s="173"/>
      <c r="C15" s="109"/>
      <c r="D15" s="110"/>
      <c r="E15" s="111"/>
      <c r="F15" s="112"/>
      <c r="G15" s="112"/>
      <c r="H15" s="156"/>
      <c r="I15" s="156"/>
      <c r="J15" s="25">
        <f>Tableau1[[#This Row],[F/HEBD]]*Tableau1[[#This Row],[heure/jour]]*45/11</f>
        <v>0</v>
      </c>
      <c r="K15" s="115"/>
      <c r="L15" s="116"/>
      <c r="M15" s="116"/>
      <c r="N15" s="116"/>
      <c r="O15" s="116"/>
      <c r="P15" s="152">
        <f>Tableau1[[#This Row],[Fin]]-Tableau1[[#This Row],[Début]]</f>
        <v>0</v>
      </c>
      <c r="Q15" s="117"/>
      <c r="R15" s="26">
        <f>Tableau1[[#This Row],[F/HEBD]]*Tableau1[[#This Row],[heure/jour]]*2/11</f>
        <v>0</v>
      </c>
      <c r="S15" s="26">
        <f>Tableau1[[#This Row],[realisé]]-Tableau1[[#This Row],[conge]]</f>
        <v>0</v>
      </c>
      <c r="T15" s="114"/>
      <c r="U15" s="275"/>
      <c r="V15" s="257"/>
      <c r="W15" s="263"/>
      <c r="X15" s="260"/>
      <c r="Y15" s="263"/>
      <c r="Z15" s="266"/>
      <c r="AA15" s="263"/>
      <c r="AB15" s="270"/>
      <c r="AC15" s="247"/>
    </row>
    <row r="16" spans="1:29" ht="23.25" customHeight="1" x14ac:dyDescent="0.35">
      <c r="A16" s="202">
        <v>12</v>
      </c>
      <c r="B16" s="173"/>
      <c r="C16" s="109"/>
      <c r="D16" s="110"/>
      <c r="E16" s="111"/>
      <c r="F16" s="112"/>
      <c r="G16" s="112"/>
      <c r="H16" s="156"/>
      <c r="I16" s="156"/>
      <c r="J16" s="25">
        <f>Tableau1[[#This Row],[F/HEBD]]*Tableau1[[#This Row],[heure/jour]]*45/11</f>
        <v>0</v>
      </c>
      <c r="K16" s="115"/>
      <c r="L16" s="116"/>
      <c r="M16" s="116"/>
      <c r="N16" s="116"/>
      <c r="O16" s="116"/>
      <c r="P16" s="152">
        <f>Tableau1[[#This Row],[Fin]]-Tableau1[[#This Row],[Début]]</f>
        <v>0</v>
      </c>
      <c r="Q16" s="117"/>
      <c r="R16" s="26">
        <f>Tableau1[[#This Row],[F/HEBD]]*Tableau1[[#This Row],[heure/jour]]*2/11</f>
        <v>0</v>
      </c>
      <c r="S16" s="26">
        <f>Tableau1[[#This Row],[realisé]]-Tableau1[[#This Row],[conge]]</f>
        <v>0</v>
      </c>
      <c r="T16" s="114"/>
      <c r="U16" s="275"/>
      <c r="V16" s="257"/>
      <c r="W16" s="263"/>
      <c r="X16" s="260"/>
      <c r="Y16" s="263"/>
      <c r="Z16" s="266"/>
      <c r="AA16" s="263"/>
      <c r="AB16" s="270"/>
      <c r="AC16" s="247"/>
    </row>
    <row r="17" spans="1:29" ht="23.25" customHeight="1" x14ac:dyDescent="0.35">
      <c r="A17" s="202">
        <v>13</v>
      </c>
      <c r="B17" s="173"/>
      <c r="C17" s="109"/>
      <c r="D17" s="110"/>
      <c r="E17" s="111"/>
      <c r="F17" s="112"/>
      <c r="G17" s="112"/>
      <c r="H17" s="156"/>
      <c r="I17" s="156"/>
      <c r="J17" s="25">
        <f>Tableau1[[#This Row],[F/HEBD]]*Tableau1[[#This Row],[heure/jour]]*45/11</f>
        <v>0</v>
      </c>
      <c r="K17" s="115"/>
      <c r="L17" s="116"/>
      <c r="M17" s="116"/>
      <c r="N17" s="116"/>
      <c r="O17" s="116"/>
      <c r="P17" s="152">
        <f>Tableau1[[#This Row],[Fin]]-Tableau1[[#This Row],[Début]]</f>
        <v>0</v>
      </c>
      <c r="Q17" s="117"/>
      <c r="R17" s="26">
        <f>Tableau1[[#This Row],[F/HEBD]]*Tableau1[[#This Row],[heure/jour]]*2/11</f>
        <v>0</v>
      </c>
      <c r="S17" s="26">
        <f>Tableau1[[#This Row],[realisé]]-Tableau1[[#This Row],[conge]]</f>
        <v>0</v>
      </c>
      <c r="T17" s="114"/>
      <c r="U17" s="275"/>
      <c r="V17" s="257"/>
      <c r="W17" s="263"/>
      <c r="X17" s="260"/>
      <c r="Y17" s="263"/>
      <c r="Z17" s="266"/>
      <c r="AA17" s="263"/>
      <c r="AB17" s="270"/>
      <c r="AC17" s="247"/>
    </row>
    <row r="18" spans="1:29" ht="23.25" customHeight="1" thickBot="1" x14ac:dyDescent="0.4">
      <c r="A18" s="369">
        <v>14</v>
      </c>
      <c r="B18" s="357"/>
      <c r="C18" s="358"/>
      <c r="D18" s="359"/>
      <c r="E18" s="121"/>
      <c r="F18" s="360"/>
      <c r="G18" s="360"/>
      <c r="H18" s="159"/>
      <c r="I18" s="158"/>
      <c r="J18" s="98">
        <f>Tableau1[[#This Row],[F/HEBD]]*Tableau1[[#This Row],[heure/jour]]*45/11</f>
        <v>0</v>
      </c>
      <c r="K18" s="368"/>
      <c r="L18" s="361"/>
      <c r="M18" s="361"/>
      <c r="N18" s="361"/>
      <c r="O18" s="361"/>
      <c r="P18" s="153">
        <f>Tableau1[[#This Row],[Fin]]-Tableau1[[#This Row],[Début]]</f>
        <v>0</v>
      </c>
      <c r="Q18" s="362"/>
      <c r="R18" s="27">
        <f>Tableau1[[#This Row],[F/HEBD]]*Tableau1[[#This Row],[heure/jour]]*2/11</f>
        <v>0</v>
      </c>
      <c r="S18" s="27">
        <f>Tableau1[[#This Row],[realisé]]-Tableau1[[#This Row],[conge]]</f>
        <v>0</v>
      </c>
      <c r="T18" s="118"/>
      <c r="U18" s="310"/>
      <c r="V18" s="363"/>
      <c r="W18" s="364"/>
      <c r="X18" s="365"/>
      <c r="Y18" s="364"/>
      <c r="Z18" s="366"/>
      <c r="AA18" s="364"/>
      <c r="AB18" s="367"/>
    </row>
    <row r="19" spans="1:29" ht="23.25" hidden="1" customHeight="1" thickBot="1" x14ac:dyDescent="0.4">
      <c r="A19" s="369"/>
      <c r="B19" s="357"/>
      <c r="C19" s="358"/>
      <c r="D19" s="359"/>
      <c r="E19" s="121"/>
      <c r="F19" s="360"/>
      <c r="G19" s="360"/>
      <c r="H19" s="159"/>
      <c r="I19" s="158"/>
      <c r="J19" s="98">
        <f>Tableau1[[#This Row],[F/HEBD]]*Tableau1[[#This Row],[heure/jour]]*45/11</f>
        <v>0</v>
      </c>
      <c r="K19" s="368"/>
      <c r="L19" s="361"/>
      <c r="M19" s="361"/>
      <c r="N19" s="361"/>
      <c r="O19" s="361"/>
      <c r="P19" s="153">
        <f>Tableau1[[#This Row],[Fin]]-Tableau1[[#This Row],[Début]]</f>
        <v>0</v>
      </c>
      <c r="Q19" s="362"/>
      <c r="R19" s="27">
        <f>Tableau1[[#This Row],[F/HEBD]]*Tableau1[[#This Row],[heure/jour]]*2/11</f>
        <v>0</v>
      </c>
      <c r="S19" s="27">
        <f>Tableau1[[#This Row],[realisé]]-Tableau1[[#This Row],[conge]]</f>
        <v>0</v>
      </c>
      <c r="T19" s="118"/>
      <c r="U19" s="310"/>
      <c r="V19" s="363"/>
      <c r="W19" s="364"/>
      <c r="X19" s="365"/>
      <c r="Y19" s="364"/>
      <c r="Z19" s="366"/>
      <c r="AA19" s="364"/>
      <c r="AB19" s="367"/>
    </row>
    <row r="20" spans="1:29" ht="23.25" customHeight="1" thickBot="1" x14ac:dyDescent="0.35">
      <c r="A20" s="208"/>
      <c r="B20" s="208"/>
      <c r="C20" s="370"/>
      <c r="D20" s="193" t="s">
        <v>20</v>
      </c>
      <c r="E20" s="194"/>
      <c r="F20" s="195"/>
      <c r="G20" s="206">
        <f>IF(G5="",0,AVERAGE(G5:G19))</f>
        <v>0</v>
      </c>
      <c r="H20" s="205"/>
      <c r="I20" s="204"/>
      <c r="J20" s="232">
        <f>SUM(J5:J19)</f>
        <v>0</v>
      </c>
      <c r="K20" s="371">
        <f>SUM(K5:K19)</f>
        <v>0</v>
      </c>
      <c r="L20" s="230">
        <f>SUM(L5:L19)</f>
        <v>0</v>
      </c>
      <c r="M20" s="230">
        <f>SUM(M5:M19)</f>
        <v>0</v>
      </c>
      <c r="N20" s="230">
        <f>SUM(N5:N19)</f>
        <v>0</v>
      </c>
      <c r="O20" s="230">
        <f>SUM(O5:O19)</f>
        <v>0</v>
      </c>
      <c r="P20" s="229" t="e">
        <f>AVERAGEIF(H5:H19,"&gt;0",P5:P19)</f>
        <v>#DIV/0!</v>
      </c>
      <c r="Q20" s="372">
        <f>SUM(Q5:Q19)</f>
        <v>0</v>
      </c>
      <c r="R20" s="227">
        <f>SUM(R5:R19)</f>
        <v>0</v>
      </c>
      <c r="S20" s="373">
        <f>Q20-R20</f>
        <v>0</v>
      </c>
      <c r="T20" s="374">
        <f>COUNTIF($T$5:$T$19,"X")</f>
        <v>0</v>
      </c>
      <c r="U20" s="287">
        <f>COUNTA($D$5:$D$19)-COUNTA($T$5:$T$19)</f>
        <v>0</v>
      </c>
      <c r="V20" s="375"/>
      <c r="W20" s="246"/>
      <c r="X20" s="246"/>
      <c r="Y20" s="246"/>
      <c r="Z20" s="351"/>
      <c r="AA20" s="246"/>
      <c r="AB20" s="246"/>
    </row>
    <row r="21" spans="1:29" ht="23.25" customHeight="1" thickBot="1" x14ac:dyDescent="0.25">
      <c r="A21"/>
      <c r="B21"/>
      <c r="C21"/>
      <c r="D21" s="249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</row>
    <row r="22" spans="1:29" ht="23.25" customHeight="1" thickTop="1" x14ac:dyDescent="0.2">
      <c r="A22" s="400"/>
      <c r="B22" s="400"/>
      <c r="C22" s="400"/>
      <c r="D22" s="400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 s="255"/>
      <c r="U22" s="390"/>
      <c r="V22" s="403" t="s">
        <v>30</v>
      </c>
      <c r="W22" s="404"/>
      <c r="X22" s="407" t="s">
        <v>31</v>
      </c>
      <c r="Y22" s="404"/>
      <c r="Z22" s="407" t="s">
        <v>32</v>
      </c>
      <c r="AA22" s="404"/>
      <c r="AB22" s="409"/>
    </row>
    <row r="23" spans="1:29" ht="23.25" customHeight="1" thickBot="1" x14ac:dyDescent="0.35">
      <c r="A23" s="400"/>
      <c r="B23" s="400"/>
      <c r="C23" s="400"/>
      <c r="D23" s="400"/>
      <c r="E23" s="349"/>
      <c r="F23" s="39"/>
      <c r="G23" s="39"/>
      <c r="H23" s="40"/>
      <c r="I23" s="40"/>
      <c r="J23" s="41"/>
      <c r="K23" s="38"/>
      <c r="L23" s="38"/>
      <c r="M23" s="38"/>
      <c r="N23" s="38"/>
      <c r="O23" s="38"/>
      <c r="P23" s="38"/>
      <c r="Q23" s="42"/>
      <c r="R23" s="42"/>
      <c r="S23" s="42"/>
      <c r="T23" s="43"/>
      <c r="U23" s="391"/>
      <c r="V23" s="405"/>
      <c r="W23" s="406"/>
      <c r="X23" s="408"/>
      <c r="Y23" s="406"/>
      <c r="Z23" s="408"/>
      <c r="AA23" s="406"/>
      <c r="AB23" s="410"/>
    </row>
    <row r="24" spans="1:29" ht="23.25" customHeight="1" thickBot="1" x14ac:dyDescent="0.25">
      <c r="A24" s="339" t="s">
        <v>43</v>
      </c>
      <c r="B24" s="353" t="s">
        <v>45</v>
      </c>
      <c r="C24" s="340" t="s">
        <v>44</v>
      </c>
      <c r="D24" s="18" t="s">
        <v>0</v>
      </c>
      <c r="E24" s="21" t="s">
        <v>2</v>
      </c>
      <c r="F24" s="19" t="s">
        <v>4</v>
      </c>
      <c r="G24" s="19" t="s">
        <v>1</v>
      </c>
      <c r="H24" s="201" t="s">
        <v>18</v>
      </c>
      <c r="I24" s="166" t="s">
        <v>19</v>
      </c>
      <c r="J24" s="20" t="s">
        <v>6</v>
      </c>
      <c r="K24" s="21" t="s">
        <v>22</v>
      </c>
      <c r="L24" s="19" t="s">
        <v>23</v>
      </c>
      <c r="M24" s="19" t="s">
        <v>51</v>
      </c>
      <c r="N24" s="19" t="s">
        <v>24</v>
      </c>
      <c r="O24" s="22" t="s">
        <v>25</v>
      </c>
      <c r="P24" s="356" t="s">
        <v>53</v>
      </c>
      <c r="Q24" s="21" t="s">
        <v>11</v>
      </c>
      <c r="R24" s="19" t="s">
        <v>12</v>
      </c>
      <c r="S24" s="19" t="s">
        <v>26</v>
      </c>
      <c r="T24" s="277" t="s">
        <v>5</v>
      </c>
      <c r="U24" s="309" t="s">
        <v>46</v>
      </c>
      <c r="V24" s="307" t="s">
        <v>34</v>
      </c>
      <c r="W24" s="295" t="s">
        <v>35</v>
      </c>
      <c r="X24" s="307" t="s">
        <v>47</v>
      </c>
      <c r="Y24" s="295" t="s">
        <v>48</v>
      </c>
      <c r="Z24" s="308" t="s">
        <v>36</v>
      </c>
      <c r="AA24" s="292" t="s">
        <v>37</v>
      </c>
      <c r="AB24" s="329" t="s">
        <v>33</v>
      </c>
    </row>
    <row r="25" spans="1:29" ht="23.25" customHeight="1" x14ac:dyDescent="0.35">
      <c r="A25" s="225" t="str">
        <f>IF(D25&gt;0,1,"")</f>
        <v/>
      </c>
      <c r="B25" s="198"/>
      <c r="C25" s="200"/>
      <c r="D25" s="210"/>
      <c r="E25" s="211"/>
      <c r="F25" s="212"/>
      <c r="G25" s="212"/>
      <c r="H25" s="213"/>
      <c r="I25" s="214"/>
      <c r="J25" s="215">
        <f t="shared" ref="J25:J36" si="0">F25*G25*45/11</f>
        <v>0</v>
      </c>
      <c r="K25" s="216"/>
      <c r="L25" s="150"/>
      <c r="M25" s="150"/>
      <c r="N25" s="150"/>
      <c r="O25" s="150"/>
      <c r="P25" s="217">
        <f t="shared" ref="P25:P36" si="1">I25-H25</f>
        <v>0</v>
      </c>
      <c r="Q25" s="218"/>
      <c r="R25" s="219">
        <f t="shared" ref="R25:R36" si="2">F25*G25*2/11</f>
        <v>0</v>
      </c>
      <c r="S25" s="219">
        <f t="shared" ref="S25" si="3">Q25-R25</f>
        <v>0</v>
      </c>
      <c r="T25" s="203"/>
      <c r="U25" s="274"/>
      <c r="V25" s="256"/>
      <c r="W25" s="262"/>
      <c r="X25" s="325"/>
      <c r="Y25" s="315"/>
      <c r="Z25" s="319"/>
      <c r="AA25" s="315"/>
      <c r="AB25" s="313"/>
    </row>
    <row r="26" spans="1:29" ht="23.25" customHeight="1" x14ac:dyDescent="0.35">
      <c r="A26" s="226" t="str">
        <f>IF(D26&gt;0,A25+1,"")</f>
        <v/>
      </c>
      <c r="B26" s="173"/>
      <c r="C26" s="124"/>
      <c r="D26" s="110"/>
      <c r="E26" s="111"/>
      <c r="F26" s="112"/>
      <c r="G26" s="112"/>
      <c r="H26" s="156"/>
      <c r="I26" s="156"/>
      <c r="J26" s="25">
        <f t="shared" si="0"/>
        <v>0</v>
      </c>
      <c r="K26" s="126"/>
      <c r="L26" s="116"/>
      <c r="M26" s="116"/>
      <c r="N26" s="116"/>
      <c r="O26" s="116"/>
      <c r="P26" s="152">
        <f t="shared" si="1"/>
        <v>0</v>
      </c>
      <c r="Q26" s="125"/>
      <c r="R26" s="44">
        <f t="shared" si="2"/>
        <v>0</v>
      </c>
      <c r="S26" s="44">
        <f t="shared" ref="S26:S36" si="4">Q26-R26</f>
        <v>0</v>
      </c>
      <c r="T26" s="114"/>
      <c r="U26" s="275"/>
      <c r="V26" s="257"/>
      <c r="W26" s="263"/>
      <c r="X26" s="326"/>
      <c r="Y26" s="316"/>
      <c r="Z26" s="320"/>
      <c r="AA26" s="316"/>
      <c r="AB26" s="270"/>
    </row>
    <row r="27" spans="1:29" ht="23.25" customHeight="1" x14ac:dyDescent="0.35">
      <c r="A27" s="226" t="str">
        <f t="shared" ref="A27:A36" si="5">IF(D27&gt;0,A26+1,"")</f>
        <v/>
      </c>
      <c r="B27" s="173"/>
      <c r="C27" s="109"/>
      <c r="D27" s="110"/>
      <c r="E27" s="111"/>
      <c r="F27" s="112"/>
      <c r="G27" s="112"/>
      <c r="H27" s="156"/>
      <c r="I27" s="156"/>
      <c r="J27" s="25">
        <f t="shared" si="0"/>
        <v>0</v>
      </c>
      <c r="K27" s="126"/>
      <c r="L27" s="116"/>
      <c r="M27" s="116"/>
      <c r="N27" s="116"/>
      <c r="O27" s="116"/>
      <c r="P27" s="152">
        <f t="shared" si="1"/>
        <v>0</v>
      </c>
      <c r="Q27" s="125"/>
      <c r="R27" s="44">
        <f t="shared" si="2"/>
        <v>0</v>
      </c>
      <c r="S27" s="44">
        <f t="shared" si="4"/>
        <v>0</v>
      </c>
      <c r="T27" s="114"/>
      <c r="U27" s="275"/>
      <c r="V27" s="257"/>
      <c r="W27" s="263"/>
      <c r="X27" s="326"/>
      <c r="Y27" s="316"/>
      <c r="Z27" s="320"/>
      <c r="AA27" s="316"/>
      <c r="AB27" s="270"/>
    </row>
    <row r="28" spans="1:29" ht="24" customHeight="1" x14ac:dyDescent="0.35">
      <c r="A28" s="226" t="str">
        <f t="shared" si="5"/>
        <v/>
      </c>
      <c r="B28" s="173"/>
      <c r="C28" s="127"/>
      <c r="D28" s="110"/>
      <c r="E28" s="111"/>
      <c r="F28" s="112"/>
      <c r="G28" s="112"/>
      <c r="H28" s="156"/>
      <c r="I28" s="156"/>
      <c r="J28" s="25">
        <f t="shared" si="0"/>
        <v>0</v>
      </c>
      <c r="K28" s="126"/>
      <c r="L28" s="116"/>
      <c r="M28" s="116"/>
      <c r="N28" s="116"/>
      <c r="O28" s="116"/>
      <c r="P28" s="152">
        <f t="shared" si="1"/>
        <v>0</v>
      </c>
      <c r="Q28" s="125"/>
      <c r="R28" s="44">
        <f t="shared" si="2"/>
        <v>0</v>
      </c>
      <c r="S28" s="44">
        <f t="shared" si="4"/>
        <v>0</v>
      </c>
      <c r="T28" s="114"/>
      <c r="U28" s="275"/>
      <c r="V28" s="257"/>
      <c r="W28" s="263"/>
      <c r="X28" s="326"/>
      <c r="Y28" s="316"/>
      <c r="Z28" s="320"/>
      <c r="AA28" s="316"/>
      <c r="AB28" s="270"/>
    </row>
    <row r="29" spans="1:29" customFormat="1" ht="24" customHeight="1" x14ac:dyDescent="0.35">
      <c r="A29" s="226" t="str">
        <f t="shared" si="5"/>
        <v/>
      </c>
      <c r="B29" s="173"/>
      <c r="C29" s="124"/>
      <c r="D29" s="110"/>
      <c r="E29" s="111"/>
      <c r="F29" s="112"/>
      <c r="G29" s="128"/>
      <c r="H29" s="156"/>
      <c r="I29" s="156"/>
      <c r="J29" s="25">
        <f t="shared" si="0"/>
        <v>0</v>
      </c>
      <c r="K29" s="126"/>
      <c r="L29" s="116"/>
      <c r="M29" s="116"/>
      <c r="N29" s="116"/>
      <c r="O29" s="116"/>
      <c r="P29" s="152">
        <f t="shared" si="1"/>
        <v>0</v>
      </c>
      <c r="Q29" s="125"/>
      <c r="R29" s="44">
        <f t="shared" si="2"/>
        <v>0</v>
      </c>
      <c r="S29" s="44">
        <f t="shared" si="4"/>
        <v>0</v>
      </c>
      <c r="T29" s="114"/>
      <c r="U29" s="275"/>
      <c r="V29" s="257"/>
      <c r="W29" s="263"/>
      <c r="X29" s="326"/>
      <c r="Y29" s="316"/>
      <c r="Z29" s="320"/>
      <c r="AA29" s="316"/>
      <c r="AB29" s="270"/>
    </row>
    <row r="30" spans="1:29" customFormat="1" ht="24" customHeight="1" x14ac:dyDescent="0.35">
      <c r="A30" s="226" t="str">
        <f t="shared" si="5"/>
        <v/>
      </c>
      <c r="B30" s="173"/>
      <c r="C30" s="109"/>
      <c r="D30" s="110"/>
      <c r="E30" s="111"/>
      <c r="F30" s="112"/>
      <c r="G30" s="112"/>
      <c r="H30" s="156"/>
      <c r="I30" s="156"/>
      <c r="J30" s="25">
        <f t="shared" si="0"/>
        <v>0</v>
      </c>
      <c r="K30" s="126"/>
      <c r="L30" s="116"/>
      <c r="M30" s="116"/>
      <c r="N30" s="116"/>
      <c r="O30" s="116"/>
      <c r="P30" s="152">
        <f t="shared" si="1"/>
        <v>0</v>
      </c>
      <c r="Q30" s="125"/>
      <c r="R30" s="44">
        <f t="shared" si="2"/>
        <v>0</v>
      </c>
      <c r="S30" s="44">
        <f t="shared" si="4"/>
        <v>0</v>
      </c>
      <c r="T30" s="114"/>
      <c r="U30" s="275"/>
      <c r="V30" s="257"/>
      <c r="W30" s="263"/>
      <c r="X30" s="326"/>
      <c r="Y30" s="316"/>
      <c r="Z30" s="320"/>
      <c r="AA30" s="316"/>
      <c r="AB30" s="270"/>
      <c r="AC30" s="255"/>
    </row>
    <row r="31" spans="1:29" ht="19.5" customHeight="1" x14ac:dyDescent="0.35">
      <c r="A31" s="226" t="str">
        <f t="shared" si="5"/>
        <v/>
      </c>
      <c r="B31" s="173"/>
      <c r="C31" s="127"/>
      <c r="D31" s="129"/>
      <c r="E31" s="111"/>
      <c r="F31" s="112"/>
      <c r="G31" s="112"/>
      <c r="H31" s="156"/>
      <c r="I31" s="156"/>
      <c r="J31" s="25">
        <f t="shared" si="0"/>
        <v>0</v>
      </c>
      <c r="K31" s="126"/>
      <c r="L31" s="116"/>
      <c r="M31" s="116"/>
      <c r="N31" s="116"/>
      <c r="O31" s="116"/>
      <c r="P31" s="152">
        <f t="shared" si="1"/>
        <v>0</v>
      </c>
      <c r="Q31" s="125"/>
      <c r="R31" s="44">
        <f t="shared" si="2"/>
        <v>0</v>
      </c>
      <c r="S31" s="44">
        <f t="shared" si="4"/>
        <v>0</v>
      </c>
      <c r="T31" s="114"/>
      <c r="U31" s="275"/>
      <c r="V31" s="257"/>
      <c r="W31" s="263"/>
      <c r="X31" s="326"/>
      <c r="Y31" s="316"/>
      <c r="Z31" s="320"/>
      <c r="AA31" s="316"/>
      <c r="AB31" s="270"/>
      <c r="AC31" s="2"/>
    </row>
    <row r="32" spans="1:29" ht="23.25" x14ac:dyDescent="0.35">
      <c r="A32" s="226" t="str">
        <f t="shared" si="5"/>
        <v/>
      </c>
      <c r="B32" s="173"/>
      <c r="C32" s="124"/>
      <c r="D32" s="110"/>
      <c r="E32" s="111"/>
      <c r="F32" s="112"/>
      <c r="G32" s="112"/>
      <c r="H32" s="156"/>
      <c r="I32" s="156"/>
      <c r="J32" s="25">
        <f t="shared" si="0"/>
        <v>0</v>
      </c>
      <c r="K32" s="126"/>
      <c r="L32" s="116"/>
      <c r="M32" s="116"/>
      <c r="N32" s="116"/>
      <c r="O32" s="116"/>
      <c r="P32" s="152">
        <f t="shared" si="1"/>
        <v>0</v>
      </c>
      <c r="Q32" s="125"/>
      <c r="R32" s="26">
        <f t="shared" si="2"/>
        <v>0</v>
      </c>
      <c r="S32" s="26">
        <f t="shared" si="4"/>
        <v>0</v>
      </c>
      <c r="T32" s="114"/>
      <c r="U32" s="275"/>
      <c r="V32" s="257"/>
      <c r="W32" s="263"/>
      <c r="X32" s="326"/>
      <c r="Y32" s="316"/>
      <c r="Z32" s="320"/>
      <c r="AA32" s="316"/>
      <c r="AB32" s="270"/>
    </row>
    <row r="33" spans="1:28" ht="23.25" customHeight="1" x14ac:dyDescent="0.35">
      <c r="A33" s="226" t="str">
        <f t="shared" si="5"/>
        <v/>
      </c>
      <c r="B33" s="173"/>
      <c r="C33" s="109"/>
      <c r="D33" s="110"/>
      <c r="E33" s="111"/>
      <c r="F33" s="112"/>
      <c r="G33" s="112"/>
      <c r="H33" s="156"/>
      <c r="I33" s="157"/>
      <c r="J33" s="25">
        <f t="shared" si="0"/>
        <v>0</v>
      </c>
      <c r="K33" s="126"/>
      <c r="L33" s="116"/>
      <c r="M33" s="116"/>
      <c r="N33" s="116"/>
      <c r="O33" s="116"/>
      <c r="P33" s="152">
        <f t="shared" si="1"/>
        <v>0</v>
      </c>
      <c r="Q33" s="125"/>
      <c r="R33" s="44">
        <f t="shared" si="2"/>
        <v>0</v>
      </c>
      <c r="S33" s="44">
        <f t="shared" si="4"/>
        <v>0</v>
      </c>
      <c r="T33" s="114"/>
      <c r="U33" s="275"/>
      <c r="V33" s="257"/>
      <c r="W33" s="328"/>
      <c r="X33" s="321"/>
      <c r="Y33" s="323"/>
      <c r="Z33" s="321"/>
      <c r="AA33" s="316"/>
      <c r="AB33" s="270"/>
    </row>
    <row r="34" spans="1:28" ht="23.25" customHeight="1" x14ac:dyDescent="0.35">
      <c r="A34" s="226" t="str">
        <f t="shared" si="5"/>
        <v/>
      </c>
      <c r="B34" s="173"/>
      <c r="C34" s="109"/>
      <c r="D34" s="110"/>
      <c r="E34" s="111"/>
      <c r="F34" s="112"/>
      <c r="G34" s="112"/>
      <c r="H34" s="156"/>
      <c r="I34" s="160"/>
      <c r="J34" s="25">
        <f t="shared" si="0"/>
        <v>0</v>
      </c>
      <c r="K34" s="126"/>
      <c r="L34" s="116"/>
      <c r="M34" s="116"/>
      <c r="N34" s="116"/>
      <c r="O34" s="116"/>
      <c r="P34" s="152">
        <f t="shared" si="1"/>
        <v>0</v>
      </c>
      <c r="Q34" s="125"/>
      <c r="R34" s="44">
        <f t="shared" si="2"/>
        <v>0</v>
      </c>
      <c r="S34" s="44">
        <f t="shared" ref="S34" si="6">Q34-R34</f>
        <v>0</v>
      </c>
      <c r="T34" s="114"/>
      <c r="U34" s="275"/>
      <c r="V34" s="257"/>
      <c r="W34" s="328"/>
      <c r="X34" s="321"/>
      <c r="Y34" s="323"/>
      <c r="Z34" s="321"/>
      <c r="AA34" s="316"/>
      <c r="AB34" s="270"/>
    </row>
    <row r="35" spans="1:28" ht="23.25" customHeight="1" x14ac:dyDescent="0.35">
      <c r="A35" s="226" t="str">
        <f t="shared" si="5"/>
        <v/>
      </c>
      <c r="B35" s="173"/>
      <c r="C35" s="127"/>
      <c r="D35" s="119"/>
      <c r="E35" s="111"/>
      <c r="F35" s="112"/>
      <c r="G35" s="112"/>
      <c r="H35" s="156"/>
      <c r="I35" s="156"/>
      <c r="J35" s="25">
        <f t="shared" si="0"/>
        <v>0</v>
      </c>
      <c r="K35" s="126"/>
      <c r="L35" s="116"/>
      <c r="M35" s="116"/>
      <c r="N35" s="116"/>
      <c r="O35" s="116"/>
      <c r="P35" s="152">
        <f t="shared" si="1"/>
        <v>0</v>
      </c>
      <c r="Q35" s="125"/>
      <c r="R35" s="44">
        <f t="shared" si="2"/>
        <v>0</v>
      </c>
      <c r="S35" s="44">
        <f t="shared" si="4"/>
        <v>0</v>
      </c>
      <c r="T35" s="114"/>
      <c r="U35" s="275"/>
      <c r="V35" s="257"/>
      <c r="W35" s="263"/>
      <c r="X35" s="326"/>
      <c r="Y35" s="316"/>
      <c r="Z35" s="320"/>
      <c r="AA35" s="317"/>
      <c r="AB35" s="305"/>
    </row>
    <row r="36" spans="1:28" ht="23.25" customHeight="1" x14ac:dyDescent="0.35">
      <c r="A36" s="226" t="str">
        <f t="shared" si="5"/>
        <v/>
      </c>
      <c r="B36" s="173"/>
      <c r="C36" s="127"/>
      <c r="D36" s="119"/>
      <c r="E36" s="111"/>
      <c r="F36" s="112"/>
      <c r="G36" s="112"/>
      <c r="H36" s="156"/>
      <c r="I36" s="156"/>
      <c r="J36" s="25">
        <f t="shared" si="0"/>
        <v>0</v>
      </c>
      <c r="K36" s="126"/>
      <c r="L36" s="116"/>
      <c r="M36" s="116"/>
      <c r="N36" s="116"/>
      <c r="O36" s="116"/>
      <c r="P36" s="152">
        <f t="shared" si="1"/>
        <v>0</v>
      </c>
      <c r="Q36" s="125"/>
      <c r="R36" s="44">
        <f t="shared" si="2"/>
        <v>0</v>
      </c>
      <c r="S36" s="44">
        <f t="shared" si="4"/>
        <v>0</v>
      </c>
      <c r="T36" s="114"/>
      <c r="U36" s="275"/>
      <c r="V36" s="257"/>
      <c r="W36" s="263"/>
      <c r="X36" s="326"/>
      <c r="Y36" s="316"/>
      <c r="Z36" s="320"/>
      <c r="AA36" s="317"/>
      <c r="AB36" s="305"/>
    </row>
    <row r="37" spans="1:28" ht="23.25" customHeight="1" thickBot="1" x14ac:dyDescent="0.4">
      <c r="A37" s="344"/>
      <c r="B37" s="179"/>
      <c r="C37" s="220"/>
      <c r="D37" s="183"/>
      <c r="E37" s="184"/>
      <c r="F37" s="221"/>
      <c r="G37" s="221"/>
      <c r="H37" s="186"/>
      <c r="I37" s="186"/>
      <c r="J37" s="187"/>
      <c r="K37" s="188"/>
      <c r="L37" s="189"/>
      <c r="M37" s="189"/>
      <c r="N37" s="189"/>
      <c r="O37" s="189"/>
      <c r="P37" s="222"/>
      <c r="Q37" s="223"/>
      <c r="R37" s="224"/>
      <c r="S37" s="224"/>
      <c r="T37" s="191"/>
      <c r="U37" s="276"/>
      <c r="V37" s="258"/>
      <c r="W37" s="264"/>
      <c r="X37" s="327"/>
      <c r="Y37" s="324"/>
      <c r="Z37" s="322"/>
      <c r="AA37" s="318"/>
      <c r="AB37" s="314"/>
    </row>
    <row r="38" spans="1:28" ht="23.25" customHeight="1" thickBot="1" x14ac:dyDescent="0.35">
      <c r="A38" s="208"/>
      <c r="B38" s="208"/>
      <c r="C38" s="207"/>
      <c r="D38" s="193" t="s">
        <v>20</v>
      </c>
      <c r="E38" s="194"/>
      <c r="F38" s="195"/>
      <c r="G38" s="206">
        <f>IF(G25="",0,AVERAGE(G25:G37))</f>
        <v>0</v>
      </c>
      <c r="H38" s="205"/>
      <c r="I38" s="204"/>
      <c r="J38" s="32">
        <f t="shared" ref="J38:O38" si="7">SUM(J25:J37)</f>
        <v>0</v>
      </c>
      <c r="K38" s="33">
        <f t="shared" si="7"/>
        <v>0</v>
      </c>
      <c r="L38" s="34">
        <f t="shared" si="7"/>
        <v>0</v>
      </c>
      <c r="M38" s="34">
        <f t="shared" si="7"/>
        <v>0</v>
      </c>
      <c r="N38" s="34">
        <f t="shared" si="7"/>
        <v>0</v>
      </c>
      <c r="O38" s="34">
        <f t="shared" si="7"/>
        <v>0</v>
      </c>
      <c r="P38" s="154" t="e">
        <f>AVERAGEIF(H25:H37,"&gt;0",P25:P37)</f>
        <v>#DIV/0!</v>
      </c>
      <c r="Q38" s="35">
        <f>SUM(Q25:Q37)</f>
        <v>0</v>
      </c>
      <c r="R38" s="36">
        <f>SUM(R25:R37)</f>
        <v>0</v>
      </c>
      <c r="S38" s="37">
        <f>Q38-R38</f>
        <v>0</v>
      </c>
      <c r="T38" s="28">
        <f>COUNTIF($T$25:$T$37,"X")</f>
        <v>0</v>
      </c>
      <c r="U38" s="147">
        <f>COUNTA($D$25:$D$37)-COUNTA($T$25:$T$37)</f>
        <v>0</v>
      </c>
      <c r="V38" s="298"/>
      <c r="W38" s="278"/>
      <c r="X38" s="278"/>
      <c r="Y38" s="278"/>
      <c r="Z38" s="279"/>
      <c r="AA38" s="299"/>
      <c r="AB38" s="248"/>
    </row>
    <row r="39" spans="1:28" ht="23.25" customHeight="1" thickBo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</row>
    <row r="40" spans="1:28" ht="23.25" customHeight="1" thickTop="1" x14ac:dyDescent="0.2">
      <c r="A40" s="400"/>
      <c r="B40" s="400"/>
      <c r="C40" s="400"/>
      <c r="D40" s="40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 s="255"/>
      <c r="U40" s="390"/>
      <c r="V40" s="408" t="s">
        <v>30</v>
      </c>
      <c r="W40" s="406"/>
      <c r="X40" s="408" t="s">
        <v>31</v>
      </c>
      <c r="Y40" s="406"/>
      <c r="Z40" s="407" t="s">
        <v>32</v>
      </c>
      <c r="AA40" s="404"/>
      <c r="AB40" s="413"/>
    </row>
    <row r="41" spans="1:28" ht="23.25" customHeight="1" thickBot="1" x14ac:dyDescent="0.35">
      <c r="A41" s="400"/>
      <c r="B41" s="400"/>
      <c r="C41" s="400"/>
      <c r="D41" s="400"/>
      <c r="E41" s="16"/>
      <c r="F41" s="39"/>
      <c r="G41" s="39"/>
      <c r="H41" s="47"/>
      <c r="I41" s="47"/>
      <c r="J41" s="48"/>
      <c r="K41" s="15"/>
      <c r="L41" s="15"/>
      <c r="M41" s="49"/>
      <c r="N41" s="15"/>
      <c r="O41" s="15"/>
      <c r="P41" s="46"/>
      <c r="Q41" s="15"/>
      <c r="R41" s="15"/>
      <c r="S41" s="15"/>
      <c r="T41" s="50"/>
      <c r="U41" s="391"/>
      <c r="V41" s="411"/>
      <c r="W41" s="412"/>
      <c r="X41" s="411"/>
      <c r="Y41" s="412"/>
      <c r="Z41" s="411"/>
      <c r="AA41" s="412"/>
      <c r="AB41" s="413"/>
    </row>
    <row r="42" spans="1:28" ht="23.25" customHeight="1" thickBot="1" x14ac:dyDescent="0.25">
      <c r="A42" s="341" t="s">
        <v>43</v>
      </c>
      <c r="B42" s="353" t="s">
        <v>45</v>
      </c>
      <c r="C42" s="253" t="s">
        <v>44</v>
      </c>
      <c r="D42" s="18" t="s">
        <v>0</v>
      </c>
      <c r="E42" s="19" t="s">
        <v>2</v>
      </c>
      <c r="F42" s="19" t="s">
        <v>4</v>
      </c>
      <c r="G42" s="19" t="s">
        <v>1</v>
      </c>
      <c r="H42" s="166" t="s">
        <v>18</v>
      </c>
      <c r="I42" s="166" t="s">
        <v>19</v>
      </c>
      <c r="J42" s="22" t="s">
        <v>6</v>
      </c>
      <c r="K42" s="18" t="s">
        <v>22</v>
      </c>
      <c r="L42" s="19" t="s">
        <v>23</v>
      </c>
      <c r="M42" s="19" t="s">
        <v>51</v>
      </c>
      <c r="N42" s="19" t="s">
        <v>24</v>
      </c>
      <c r="O42" s="22" t="s">
        <v>25</v>
      </c>
      <c r="P42" s="356" t="s">
        <v>53</v>
      </c>
      <c r="Q42" s="21" t="s">
        <v>3</v>
      </c>
      <c r="R42" s="19" t="s">
        <v>9</v>
      </c>
      <c r="S42" s="19" t="s">
        <v>26</v>
      </c>
      <c r="T42" s="277" t="s">
        <v>5</v>
      </c>
      <c r="U42" s="309" t="s">
        <v>46</v>
      </c>
      <c r="V42" s="307" t="s">
        <v>34</v>
      </c>
      <c r="W42" s="295" t="s">
        <v>35</v>
      </c>
      <c r="X42" s="307" t="s">
        <v>47</v>
      </c>
      <c r="Y42" s="295" t="s">
        <v>48</v>
      </c>
      <c r="Z42" s="308" t="s">
        <v>36</v>
      </c>
      <c r="AA42" s="292" t="s">
        <v>37</v>
      </c>
      <c r="AB42" s="268" t="s">
        <v>33</v>
      </c>
    </row>
    <row r="43" spans="1:28" ht="23.25" customHeight="1" x14ac:dyDescent="0.35">
      <c r="A43" s="237" t="str">
        <f>IF(D43&gt;0,1,"")</f>
        <v/>
      </c>
      <c r="B43" s="174"/>
      <c r="C43" s="130"/>
      <c r="D43" s="102"/>
      <c r="E43" s="103"/>
      <c r="F43" s="104"/>
      <c r="G43" s="104"/>
      <c r="H43" s="155"/>
      <c r="I43" s="161"/>
      <c r="J43" s="23">
        <f>F43*G43*45/11</f>
        <v>0</v>
      </c>
      <c r="K43" s="131"/>
      <c r="L43" s="108"/>
      <c r="M43" s="108"/>
      <c r="N43" s="108"/>
      <c r="O43" s="108"/>
      <c r="P43" s="162">
        <f t="shared" ref="P43:P66" si="8">I43-H43</f>
        <v>0</v>
      </c>
      <c r="Q43" s="132"/>
      <c r="R43" s="24">
        <f t="shared" ref="R43:R66" si="9">F43*G43*2/11</f>
        <v>0</v>
      </c>
      <c r="S43" s="24">
        <f>Q43-R43</f>
        <v>0</v>
      </c>
      <c r="T43" s="108"/>
      <c r="U43" s="274"/>
      <c r="V43" s="256"/>
      <c r="W43" s="262"/>
      <c r="X43" s="259"/>
      <c r="Y43" s="283"/>
      <c r="Z43" s="265"/>
      <c r="AA43" s="306"/>
      <c r="AB43" s="304"/>
    </row>
    <row r="44" spans="1:28" ht="23.25" customHeight="1" x14ac:dyDescent="0.35">
      <c r="A44" s="238" t="str">
        <f>IF(D44&gt;0,A43+1,"")</f>
        <v/>
      </c>
      <c r="B44" s="175"/>
      <c r="C44" s="133"/>
      <c r="D44" s="110"/>
      <c r="E44" s="111"/>
      <c r="F44" s="112"/>
      <c r="G44" s="112"/>
      <c r="H44" s="156"/>
      <c r="I44" s="157"/>
      <c r="J44" s="25">
        <f>F44*G44*45/11</f>
        <v>0</v>
      </c>
      <c r="K44" s="134"/>
      <c r="L44" s="114"/>
      <c r="M44" s="114"/>
      <c r="N44" s="114"/>
      <c r="O44" s="114"/>
      <c r="P44" s="163">
        <f t="shared" si="8"/>
        <v>0</v>
      </c>
      <c r="Q44" s="125"/>
      <c r="R44" s="26">
        <f t="shared" si="9"/>
        <v>0</v>
      </c>
      <c r="S44" s="26">
        <f>Q44-R44</f>
        <v>0</v>
      </c>
      <c r="T44" s="114"/>
      <c r="U44" s="286"/>
      <c r="V44" s="257"/>
      <c r="W44" s="263"/>
      <c r="X44" s="260"/>
      <c r="Y44" s="263"/>
      <c r="Z44" s="266"/>
      <c r="AA44" s="303"/>
      <c r="AB44" s="305"/>
    </row>
    <row r="45" spans="1:28" ht="23.25" customHeight="1" x14ac:dyDescent="0.35">
      <c r="A45" s="238" t="str">
        <f t="shared" ref="A45:A66" si="10">IF(D45&gt;0,A44+1,"")</f>
        <v/>
      </c>
      <c r="B45" s="175"/>
      <c r="C45" s="133"/>
      <c r="D45" s="110"/>
      <c r="E45" s="111"/>
      <c r="F45" s="112"/>
      <c r="G45" s="112"/>
      <c r="H45" s="156"/>
      <c r="I45" s="157"/>
      <c r="J45" s="25">
        <f>F45*G45*45/11</f>
        <v>0</v>
      </c>
      <c r="K45" s="134"/>
      <c r="L45" s="114"/>
      <c r="M45" s="114"/>
      <c r="N45" s="114"/>
      <c r="O45" s="114"/>
      <c r="P45" s="163">
        <f t="shared" si="8"/>
        <v>0</v>
      </c>
      <c r="Q45" s="125"/>
      <c r="R45" s="26">
        <f t="shared" si="9"/>
        <v>0</v>
      </c>
      <c r="S45" s="26">
        <f>Q45-R45</f>
        <v>0</v>
      </c>
      <c r="T45" s="114"/>
      <c r="U45" s="310"/>
      <c r="V45" s="257"/>
      <c r="W45" s="263"/>
      <c r="X45" s="260"/>
      <c r="Y45" s="263"/>
      <c r="Z45" s="266"/>
      <c r="AA45" s="263"/>
      <c r="AB45" s="270"/>
    </row>
    <row r="46" spans="1:28" ht="23.25" customHeight="1" x14ac:dyDescent="0.35">
      <c r="A46" s="238" t="str">
        <f t="shared" si="10"/>
        <v/>
      </c>
      <c r="B46" s="175"/>
      <c r="C46" s="135"/>
      <c r="D46" s="110"/>
      <c r="E46" s="111"/>
      <c r="F46" s="112"/>
      <c r="G46" s="112"/>
      <c r="H46" s="156"/>
      <c r="I46" s="157"/>
      <c r="J46" s="25">
        <f>F46*G46*45/11</f>
        <v>0</v>
      </c>
      <c r="K46" s="134"/>
      <c r="L46" s="114"/>
      <c r="M46" s="114"/>
      <c r="N46" s="114"/>
      <c r="O46" s="114"/>
      <c r="P46" s="163">
        <f t="shared" si="8"/>
        <v>0</v>
      </c>
      <c r="Q46" s="125"/>
      <c r="R46" s="26">
        <f t="shared" si="9"/>
        <v>0</v>
      </c>
      <c r="S46" s="26">
        <f>Q46-R46</f>
        <v>0</v>
      </c>
      <c r="T46" s="114"/>
      <c r="U46" s="275"/>
      <c r="V46" s="257"/>
      <c r="W46" s="263"/>
      <c r="X46" s="260"/>
      <c r="Y46" s="263"/>
      <c r="Z46" s="266"/>
      <c r="AA46" s="263"/>
      <c r="AB46" s="270"/>
    </row>
    <row r="47" spans="1:28" ht="23.25" customHeight="1" x14ac:dyDescent="0.35">
      <c r="A47" s="238" t="str">
        <f t="shared" si="10"/>
        <v/>
      </c>
      <c r="B47" s="175"/>
      <c r="C47" s="135"/>
      <c r="D47" s="110"/>
      <c r="E47" s="111"/>
      <c r="F47" s="112"/>
      <c r="G47" s="112"/>
      <c r="H47" s="156"/>
      <c r="I47" s="157"/>
      <c r="J47" s="25">
        <f t="shared" ref="J47:J48" si="11">F47*G47*45/11</f>
        <v>0</v>
      </c>
      <c r="K47" s="134"/>
      <c r="L47" s="114"/>
      <c r="M47" s="114"/>
      <c r="N47" s="114"/>
      <c r="O47" s="114"/>
      <c r="P47" s="163">
        <f t="shared" si="8"/>
        <v>0</v>
      </c>
      <c r="Q47" s="125"/>
      <c r="R47" s="26">
        <f t="shared" ref="R47:R48" si="12">F47*G47*2/11</f>
        <v>0</v>
      </c>
      <c r="S47" s="26">
        <f t="shared" ref="S47:S48" si="13">Q47-R47</f>
        <v>0</v>
      </c>
      <c r="T47" s="114"/>
      <c r="U47" s="275"/>
      <c r="V47" s="257"/>
      <c r="W47" s="263"/>
      <c r="X47" s="260"/>
      <c r="Y47" s="263"/>
      <c r="Z47" s="266"/>
      <c r="AA47" s="263"/>
      <c r="AB47" s="270"/>
    </row>
    <row r="48" spans="1:28" ht="23.25" customHeight="1" x14ac:dyDescent="0.35">
      <c r="A48" s="238" t="str">
        <f t="shared" si="10"/>
        <v/>
      </c>
      <c r="B48" s="175"/>
      <c r="C48" s="135"/>
      <c r="D48" s="110"/>
      <c r="E48" s="111"/>
      <c r="F48" s="112"/>
      <c r="G48" s="112"/>
      <c r="H48" s="156"/>
      <c r="I48" s="157"/>
      <c r="J48" s="25">
        <f t="shared" si="11"/>
        <v>0</v>
      </c>
      <c r="K48" s="134"/>
      <c r="L48" s="114"/>
      <c r="M48" s="114"/>
      <c r="N48" s="114"/>
      <c r="O48" s="114"/>
      <c r="P48" s="163">
        <f t="shared" si="8"/>
        <v>0</v>
      </c>
      <c r="Q48" s="125"/>
      <c r="R48" s="26">
        <f t="shared" si="12"/>
        <v>0</v>
      </c>
      <c r="S48" s="26">
        <f t="shared" si="13"/>
        <v>0</v>
      </c>
      <c r="T48" s="114"/>
      <c r="U48" s="275"/>
      <c r="V48" s="257"/>
      <c r="W48" s="263"/>
      <c r="X48" s="260"/>
      <c r="Y48" s="263"/>
      <c r="Z48" s="266"/>
      <c r="AA48" s="263"/>
      <c r="AB48" s="270"/>
    </row>
    <row r="49" spans="1:29" ht="23.25" customHeight="1" x14ac:dyDescent="0.35">
      <c r="A49" s="238" t="str">
        <f t="shared" si="10"/>
        <v/>
      </c>
      <c r="B49" s="175"/>
      <c r="C49" s="133"/>
      <c r="D49" s="110"/>
      <c r="E49" s="111"/>
      <c r="F49" s="112"/>
      <c r="G49" s="112"/>
      <c r="H49" s="156"/>
      <c r="I49" s="157"/>
      <c r="J49" s="25">
        <f t="shared" ref="J49:J66" si="14">F49*G49*45/11</f>
        <v>0</v>
      </c>
      <c r="K49" s="134"/>
      <c r="L49" s="114"/>
      <c r="M49" s="114"/>
      <c r="N49" s="114"/>
      <c r="O49" s="114"/>
      <c r="P49" s="163">
        <f t="shared" si="8"/>
        <v>0</v>
      </c>
      <c r="Q49" s="125"/>
      <c r="R49" s="26">
        <f t="shared" si="9"/>
        <v>0</v>
      </c>
      <c r="S49" s="26">
        <f t="shared" ref="S49:S66" si="15">Q49-R49</f>
        <v>0</v>
      </c>
      <c r="T49" s="114"/>
      <c r="U49" s="275"/>
      <c r="V49" s="300"/>
      <c r="W49" s="303"/>
      <c r="X49" s="302"/>
      <c r="Y49" s="303"/>
      <c r="Z49" s="302"/>
      <c r="AA49" s="303"/>
      <c r="AB49" s="270"/>
    </row>
    <row r="50" spans="1:29" ht="23.25" customHeight="1" x14ac:dyDescent="0.35">
      <c r="A50" s="238" t="str">
        <f t="shared" si="10"/>
        <v/>
      </c>
      <c r="B50" s="175"/>
      <c r="C50" s="133"/>
      <c r="D50" s="110"/>
      <c r="E50" s="111"/>
      <c r="F50" s="112"/>
      <c r="G50" s="112"/>
      <c r="H50" s="156"/>
      <c r="I50" s="157"/>
      <c r="J50" s="25">
        <f t="shared" si="14"/>
        <v>0</v>
      </c>
      <c r="K50" s="134"/>
      <c r="L50" s="114"/>
      <c r="M50" s="114"/>
      <c r="N50" s="114"/>
      <c r="O50" s="114"/>
      <c r="P50" s="163">
        <f t="shared" si="8"/>
        <v>0</v>
      </c>
      <c r="Q50" s="125"/>
      <c r="R50" s="26">
        <f t="shared" si="9"/>
        <v>0</v>
      </c>
      <c r="S50" s="26">
        <f t="shared" si="15"/>
        <v>0</v>
      </c>
      <c r="T50" s="114"/>
      <c r="U50" s="275"/>
      <c r="V50" s="300"/>
      <c r="W50" s="303"/>
      <c r="X50" s="302"/>
      <c r="Y50" s="303"/>
      <c r="Z50" s="302"/>
      <c r="AA50" s="303"/>
      <c r="AB50" s="270"/>
    </row>
    <row r="51" spans="1:29" ht="23.25" customHeight="1" x14ac:dyDescent="0.35">
      <c r="A51" s="238" t="str">
        <f t="shared" si="10"/>
        <v/>
      </c>
      <c r="B51" s="175"/>
      <c r="C51" s="135"/>
      <c r="D51" s="110"/>
      <c r="E51" s="111"/>
      <c r="F51" s="112"/>
      <c r="G51" s="112"/>
      <c r="H51" s="156"/>
      <c r="I51" s="157"/>
      <c r="J51" s="25">
        <f t="shared" si="14"/>
        <v>0</v>
      </c>
      <c r="K51" s="134"/>
      <c r="L51" s="114"/>
      <c r="M51" s="114"/>
      <c r="N51" s="114"/>
      <c r="O51" s="114"/>
      <c r="P51" s="163">
        <f t="shared" si="8"/>
        <v>0</v>
      </c>
      <c r="Q51" s="125"/>
      <c r="R51" s="26">
        <f t="shared" si="9"/>
        <v>0</v>
      </c>
      <c r="S51" s="26">
        <f t="shared" si="15"/>
        <v>0</v>
      </c>
      <c r="T51" s="114"/>
      <c r="U51" s="275"/>
      <c r="V51" s="300"/>
      <c r="W51" s="303"/>
      <c r="X51" s="302"/>
      <c r="Y51" s="303"/>
      <c r="Z51" s="302"/>
      <c r="AA51" s="303"/>
      <c r="AB51" s="270"/>
    </row>
    <row r="52" spans="1:29" ht="23.25" customHeight="1" x14ac:dyDescent="0.35">
      <c r="A52" s="238" t="str">
        <f t="shared" si="10"/>
        <v/>
      </c>
      <c r="B52" s="175"/>
      <c r="C52" s="133"/>
      <c r="D52" s="110"/>
      <c r="E52" s="111"/>
      <c r="F52" s="112"/>
      <c r="G52" s="112"/>
      <c r="H52" s="156"/>
      <c r="I52" s="157"/>
      <c r="J52" s="25">
        <f t="shared" si="14"/>
        <v>0</v>
      </c>
      <c r="K52" s="134"/>
      <c r="L52" s="114"/>
      <c r="M52" s="114"/>
      <c r="N52" s="114"/>
      <c r="O52" s="114"/>
      <c r="P52" s="163">
        <f t="shared" si="8"/>
        <v>0</v>
      </c>
      <c r="Q52" s="125"/>
      <c r="R52" s="26">
        <f t="shared" si="9"/>
        <v>0</v>
      </c>
      <c r="S52" s="26">
        <f t="shared" si="15"/>
        <v>0</v>
      </c>
      <c r="T52" s="114"/>
      <c r="U52" s="286"/>
      <c r="V52" s="300"/>
      <c r="W52" s="303"/>
      <c r="X52" s="302"/>
      <c r="Y52" s="303"/>
      <c r="Z52" s="302"/>
      <c r="AA52" s="303"/>
      <c r="AB52" s="270"/>
    </row>
    <row r="53" spans="1:29" ht="23.25" customHeight="1" x14ac:dyDescent="0.35">
      <c r="A53" s="238" t="str">
        <f t="shared" si="10"/>
        <v/>
      </c>
      <c r="B53" s="175"/>
      <c r="C53" s="133"/>
      <c r="D53" s="110"/>
      <c r="E53" s="111"/>
      <c r="F53" s="112"/>
      <c r="G53" s="112"/>
      <c r="H53" s="156"/>
      <c r="I53" s="157"/>
      <c r="J53" s="25">
        <f t="shared" si="14"/>
        <v>0</v>
      </c>
      <c r="K53" s="134"/>
      <c r="L53" s="114"/>
      <c r="M53" s="114"/>
      <c r="N53" s="114"/>
      <c r="O53" s="114"/>
      <c r="P53" s="163">
        <f t="shared" si="8"/>
        <v>0</v>
      </c>
      <c r="Q53" s="125"/>
      <c r="R53" s="26">
        <f t="shared" si="9"/>
        <v>0</v>
      </c>
      <c r="S53" s="26">
        <f t="shared" si="15"/>
        <v>0</v>
      </c>
      <c r="T53" s="114"/>
      <c r="U53" s="310"/>
      <c r="V53" s="300"/>
      <c r="W53" s="303"/>
      <c r="X53" s="302"/>
      <c r="Y53" s="303"/>
      <c r="Z53" s="302"/>
      <c r="AA53" s="303"/>
      <c r="AB53" s="270"/>
    </row>
    <row r="54" spans="1:29" ht="23.25" customHeight="1" x14ac:dyDescent="0.35">
      <c r="A54" s="238" t="str">
        <f t="shared" si="10"/>
        <v/>
      </c>
      <c r="B54" s="175"/>
      <c r="C54" s="135"/>
      <c r="D54" s="110"/>
      <c r="E54" s="111"/>
      <c r="F54" s="112"/>
      <c r="G54" s="112"/>
      <c r="H54" s="156"/>
      <c r="I54" s="157"/>
      <c r="J54" s="25">
        <f t="shared" si="14"/>
        <v>0</v>
      </c>
      <c r="K54" s="134"/>
      <c r="L54" s="114"/>
      <c r="M54" s="114"/>
      <c r="N54" s="114"/>
      <c r="O54" s="114"/>
      <c r="P54" s="163">
        <f t="shared" si="8"/>
        <v>0</v>
      </c>
      <c r="Q54" s="125"/>
      <c r="R54" s="26">
        <f t="shared" si="9"/>
        <v>0</v>
      </c>
      <c r="S54" s="26">
        <f t="shared" si="15"/>
        <v>0</v>
      </c>
      <c r="T54" s="114"/>
      <c r="U54" s="311"/>
      <c r="V54" s="300"/>
      <c r="W54" s="303"/>
      <c r="X54" s="302"/>
      <c r="Y54" s="303"/>
      <c r="Z54" s="302"/>
      <c r="AA54" s="303"/>
      <c r="AB54" s="270"/>
    </row>
    <row r="55" spans="1:29" ht="23.25" customHeight="1" x14ac:dyDescent="0.35">
      <c r="A55" s="238" t="str">
        <f t="shared" si="10"/>
        <v/>
      </c>
      <c r="B55" s="175"/>
      <c r="C55" s="133"/>
      <c r="D55" s="110"/>
      <c r="E55" s="111"/>
      <c r="F55" s="112"/>
      <c r="G55" s="112"/>
      <c r="H55" s="156"/>
      <c r="I55" s="157"/>
      <c r="J55" s="25">
        <f t="shared" si="14"/>
        <v>0</v>
      </c>
      <c r="K55" s="134"/>
      <c r="L55" s="114"/>
      <c r="M55" s="114"/>
      <c r="N55" s="114"/>
      <c r="O55" s="114"/>
      <c r="P55" s="163">
        <f t="shared" si="8"/>
        <v>0</v>
      </c>
      <c r="Q55" s="125"/>
      <c r="R55" s="26">
        <f t="shared" si="9"/>
        <v>0</v>
      </c>
      <c r="S55" s="26">
        <f t="shared" si="15"/>
        <v>0</v>
      </c>
      <c r="T55" s="114"/>
      <c r="U55" s="310"/>
      <c r="V55" s="300"/>
      <c r="W55" s="303"/>
      <c r="X55" s="302"/>
      <c r="Y55" s="303"/>
      <c r="Z55" s="302"/>
      <c r="AA55" s="303"/>
      <c r="AB55" s="270"/>
    </row>
    <row r="56" spans="1:29" ht="23.25" customHeight="1" x14ac:dyDescent="0.35">
      <c r="A56" s="238" t="str">
        <f t="shared" si="10"/>
        <v/>
      </c>
      <c r="B56" s="175"/>
      <c r="C56" s="133"/>
      <c r="D56" s="110"/>
      <c r="E56" s="111"/>
      <c r="F56" s="112"/>
      <c r="G56" s="112"/>
      <c r="H56" s="156"/>
      <c r="I56" s="157"/>
      <c r="J56" s="25">
        <f t="shared" si="14"/>
        <v>0</v>
      </c>
      <c r="K56" s="134"/>
      <c r="L56" s="114"/>
      <c r="M56" s="114"/>
      <c r="N56" s="114"/>
      <c r="O56" s="114"/>
      <c r="P56" s="163">
        <f t="shared" si="8"/>
        <v>0</v>
      </c>
      <c r="Q56" s="125"/>
      <c r="R56" s="26">
        <f t="shared" si="9"/>
        <v>0</v>
      </c>
      <c r="S56" s="26">
        <f t="shared" si="15"/>
        <v>0</v>
      </c>
      <c r="T56" s="114"/>
      <c r="U56" s="310"/>
      <c r="V56" s="300"/>
      <c r="W56" s="303"/>
      <c r="X56" s="302"/>
      <c r="Y56" s="303"/>
      <c r="Z56" s="302"/>
      <c r="AA56" s="303"/>
      <c r="AB56" s="270"/>
    </row>
    <row r="57" spans="1:29" ht="23.25" customHeight="1" x14ac:dyDescent="0.35">
      <c r="A57" s="238" t="str">
        <f t="shared" si="10"/>
        <v/>
      </c>
      <c r="B57" s="175"/>
      <c r="C57" s="135"/>
      <c r="D57" s="110"/>
      <c r="E57" s="111"/>
      <c r="F57" s="112"/>
      <c r="G57" s="112"/>
      <c r="H57" s="156"/>
      <c r="I57" s="157"/>
      <c r="J57" s="25">
        <f t="shared" si="14"/>
        <v>0</v>
      </c>
      <c r="K57" s="134"/>
      <c r="L57" s="114"/>
      <c r="M57" s="114"/>
      <c r="N57" s="114"/>
      <c r="O57" s="114"/>
      <c r="P57" s="163">
        <f t="shared" si="8"/>
        <v>0</v>
      </c>
      <c r="Q57" s="125"/>
      <c r="R57" s="26">
        <f t="shared" si="9"/>
        <v>0</v>
      </c>
      <c r="S57" s="26">
        <f t="shared" si="15"/>
        <v>0</v>
      </c>
      <c r="T57" s="114"/>
      <c r="U57" s="275"/>
      <c r="V57" s="300"/>
      <c r="W57" s="303"/>
      <c r="X57" s="302"/>
      <c r="Y57" s="303"/>
      <c r="Z57" s="302"/>
      <c r="AA57" s="303"/>
      <c r="AB57" s="270"/>
    </row>
    <row r="58" spans="1:29" ht="24" customHeight="1" x14ac:dyDescent="0.35">
      <c r="A58" s="238" t="str">
        <f t="shared" si="10"/>
        <v/>
      </c>
      <c r="B58" s="175"/>
      <c r="C58" s="135"/>
      <c r="D58" s="110"/>
      <c r="E58" s="111"/>
      <c r="F58" s="112"/>
      <c r="G58" s="112"/>
      <c r="H58" s="156"/>
      <c r="I58" s="157"/>
      <c r="J58" s="25">
        <f t="shared" si="14"/>
        <v>0</v>
      </c>
      <c r="K58" s="134"/>
      <c r="L58" s="114"/>
      <c r="M58" s="114"/>
      <c r="N58" s="114"/>
      <c r="O58" s="114"/>
      <c r="P58" s="163">
        <f t="shared" si="8"/>
        <v>0</v>
      </c>
      <c r="Q58" s="125"/>
      <c r="R58" s="26">
        <f t="shared" ref="R58:R60" si="16">F58*G58*2/11</f>
        <v>0</v>
      </c>
      <c r="S58" s="26">
        <f t="shared" ref="S58:S60" si="17">Q58-R58</f>
        <v>0</v>
      </c>
      <c r="T58" s="114"/>
      <c r="U58" s="275"/>
      <c r="V58" s="300"/>
      <c r="W58" s="303"/>
      <c r="X58" s="302"/>
      <c r="Y58" s="303"/>
      <c r="Z58" s="302"/>
      <c r="AA58" s="303"/>
      <c r="AB58" s="270"/>
    </row>
    <row r="59" spans="1:29" customFormat="1" ht="24" customHeight="1" x14ac:dyDescent="0.35">
      <c r="A59" s="238" t="str">
        <f t="shared" si="10"/>
        <v/>
      </c>
      <c r="B59" s="175"/>
      <c r="C59" s="135"/>
      <c r="D59" s="110"/>
      <c r="E59" s="111"/>
      <c r="F59" s="112"/>
      <c r="G59" s="112"/>
      <c r="H59" s="156"/>
      <c r="I59" s="157"/>
      <c r="J59" s="25">
        <f t="shared" si="14"/>
        <v>0</v>
      </c>
      <c r="K59" s="134"/>
      <c r="L59" s="114"/>
      <c r="M59" s="114"/>
      <c r="N59" s="114"/>
      <c r="O59" s="114"/>
      <c r="P59" s="163">
        <f t="shared" si="8"/>
        <v>0</v>
      </c>
      <c r="Q59" s="125"/>
      <c r="R59" s="26">
        <f t="shared" si="16"/>
        <v>0</v>
      </c>
      <c r="S59" s="26">
        <f t="shared" si="17"/>
        <v>0</v>
      </c>
      <c r="T59" s="114"/>
      <c r="U59" s="275"/>
      <c r="V59" s="300"/>
      <c r="W59" s="303"/>
      <c r="X59" s="302"/>
      <c r="Y59" s="303"/>
      <c r="Z59" s="302"/>
      <c r="AA59" s="303"/>
      <c r="AB59" s="270"/>
    </row>
    <row r="60" spans="1:29" customFormat="1" ht="24" customHeight="1" x14ac:dyDescent="0.35">
      <c r="A60" s="238" t="str">
        <f t="shared" si="10"/>
        <v/>
      </c>
      <c r="B60" s="175"/>
      <c r="C60" s="135"/>
      <c r="D60" s="110"/>
      <c r="E60" s="111"/>
      <c r="F60" s="112"/>
      <c r="G60" s="112"/>
      <c r="H60" s="156"/>
      <c r="I60" s="157"/>
      <c r="J60" s="25">
        <f t="shared" si="14"/>
        <v>0</v>
      </c>
      <c r="K60" s="134"/>
      <c r="L60" s="114"/>
      <c r="M60" s="114"/>
      <c r="N60" s="114"/>
      <c r="O60" s="114"/>
      <c r="P60" s="163">
        <f t="shared" si="8"/>
        <v>0</v>
      </c>
      <c r="Q60" s="125"/>
      <c r="R60" s="26">
        <f t="shared" si="16"/>
        <v>0</v>
      </c>
      <c r="S60" s="26">
        <f t="shared" si="17"/>
        <v>0</v>
      </c>
      <c r="T60" s="114"/>
      <c r="U60" s="275"/>
      <c r="V60" s="300"/>
      <c r="W60" s="303"/>
      <c r="X60" s="302"/>
      <c r="Y60" s="303"/>
      <c r="Z60" s="302"/>
      <c r="AA60" s="303"/>
      <c r="AB60" s="270"/>
      <c r="AC60" s="255"/>
    </row>
    <row r="61" spans="1:29" ht="19.5" customHeight="1" x14ac:dyDescent="0.35">
      <c r="A61" s="238" t="str">
        <f t="shared" si="10"/>
        <v/>
      </c>
      <c r="B61" s="175"/>
      <c r="C61" s="133"/>
      <c r="D61" s="110"/>
      <c r="E61" s="111"/>
      <c r="F61" s="112"/>
      <c r="G61" s="112"/>
      <c r="H61" s="156"/>
      <c r="I61" s="157"/>
      <c r="J61" s="25">
        <f t="shared" si="14"/>
        <v>0</v>
      </c>
      <c r="K61" s="134"/>
      <c r="L61" s="114"/>
      <c r="M61" s="114"/>
      <c r="N61" s="114"/>
      <c r="O61" s="114"/>
      <c r="P61" s="163">
        <f t="shared" si="8"/>
        <v>0</v>
      </c>
      <c r="Q61" s="125"/>
      <c r="R61" s="26">
        <f t="shared" si="9"/>
        <v>0</v>
      </c>
      <c r="S61" s="26">
        <f t="shared" si="15"/>
        <v>0</v>
      </c>
      <c r="T61" s="114"/>
      <c r="U61" s="275"/>
      <c r="V61" s="300"/>
      <c r="W61" s="303"/>
      <c r="X61" s="302"/>
      <c r="Y61" s="303"/>
      <c r="Z61" s="302"/>
      <c r="AA61" s="303"/>
      <c r="AB61" s="270"/>
    </row>
    <row r="62" spans="1:29" ht="23.25" x14ac:dyDescent="0.35">
      <c r="A62" s="238" t="str">
        <f t="shared" si="10"/>
        <v/>
      </c>
      <c r="B62" s="175"/>
      <c r="C62" s="133"/>
      <c r="D62" s="110"/>
      <c r="E62" s="111"/>
      <c r="F62" s="112"/>
      <c r="G62" s="112"/>
      <c r="H62" s="156"/>
      <c r="I62" s="157"/>
      <c r="J62" s="25">
        <f t="shared" si="14"/>
        <v>0</v>
      </c>
      <c r="K62" s="134"/>
      <c r="L62" s="114"/>
      <c r="M62" s="114"/>
      <c r="N62" s="114"/>
      <c r="O62" s="114"/>
      <c r="P62" s="163">
        <f t="shared" si="8"/>
        <v>0</v>
      </c>
      <c r="Q62" s="125"/>
      <c r="R62" s="26">
        <f t="shared" si="9"/>
        <v>0</v>
      </c>
      <c r="S62" s="26">
        <f t="shared" si="15"/>
        <v>0</v>
      </c>
      <c r="T62" s="114"/>
      <c r="U62" s="286"/>
      <c r="V62" s="257"/>
      <c r="W62" s="263"/>
      <c r="X62" s="260"/>
      <c r="Y62" s="263"/>
      <c r="Z62" s="266"/>
      <c r="AA62" s="263"/>
      <c r="AB62" s="270"/>
    </row>
    <row r="63" spans="1:29" ht="23.25" customHeight="1" x14ac:dyDescent="0.35">
      <c r="A63" s="238" t="str">
        <f t="shared" si="10"/>
        <v/>
      </c>
      <c r="B63" s="175"/>
      <c r="C63" s="135"/>
      <c r="D63" s="110"/>
      <c r="E63" s="111"/>
      <c r="F63" s="112"/>
      <c r="G63" s="112"/>
      <c r="H63" s="156"/>
      <c r="I63" s="157"/>
      <c r="J63" s="25">
        <f t="shared" si="14"/>
        <v>0</v>
      </c>
      <c r="K63" s="134"/>
      <c r="L63" s="114"/>
      <c r="M63" s="114"/>
      <c r="N63" s="114"/>
      <c r="O63" s="114"/>
      <c r="P63" s="163">
        <f t="shared" si="8"/>
        <v>0</v>
      </c>
      <c r="Q63" s="125"/>
      <c r="R63" s="26">
        <f t="shared" si="9"/>
        <v>0</v>
      </c>
      <c r="S63" s="26">
        <f t="shared" si="15"/>
        <v>0</v>
      </c>
      <c r="T63" s="114"/>
      <c r="U63" s="310"/>
      <c r="V63" s="257"/>
      <c r="W63" s="263"/>
      <c r="X63" s="260"/>
      <c r="Y63" s="263"/>
      <c r="Z63" s="266"/>
      <c r="AA63" s="263"/>
      <c r="AB63" s="270"/>
    </row>
    <row r="64" spans="1:29" ht="23.25" customHeight="1" x14ac:dyDescent="0.35">
      <c r="A64" s="238" t="str">
        <f t="shared" si="10"/>
        <v/>
      </c>
      <c r="B64" s="175"/>
      <c r="C64" s="133"/>
      <c r="D64" s="110"/>
      <c r="E64" s="111"/>
      <c r="F64" s="112"/>
      <c r="G64" s="112"/>
      <c r="H64" s="156"/>
      <c r="I64" s="157"/>
      <c r="J64" s="25">
        <f t="shared" si="14"/>
        <v>0</v>
      </c>
      <c r="K64" s="134"/>
      <c r="L64" s="114"/>
      <c r="M64" s="114"/>
      <c r="N64" s="114"/>
      <c r="O64" s="114"/>
      <c r="P64" s="163">
        <f t="shared" si="8"/>
        <v>0</v>
      </c>
      <c r="Q64" s="125"/>
      <c r="R64" s="26">
        <f t="shared" si="9"/>
        <v>0</v>
      </c>
      <c r="S64" s="26">
        <f t="shared" si="15"/>
        <v>0</v>
      </c>
      <c r="T64" s="114"/>
      <c r="U64" s="275"/>
      <c r="V64" s="257"/>
      <c r="W64" s="263"/>
      <c r="X64" s="260"/>
      <c r="Y64" s="263"/>
      <c r="Z64" s="266"/>
      <c r="AA64" s="263"/>
      <c r="AB64" s="270"/>
    </row>
    <row r="65" spans="1:28" ht="23.25" customHeight="1" x14ac:dyDescent="0.35">
      <c r="A65" s="238" t="str">
        <f t="shared" si="10"/>
        <v/>
      </c>
      <c r="B65" s="175"/>
      <c r="C65" s="133"/>
      <c r="D65" s="110"/>
      <c r="E65" s="111"/>
      <c r="F65" s="112"/>
      <c r="G65" s="112"/>
      <c r="H65" s="156"/>
      <c r="I65" s="157"/>
      <c r="J65" s="25">
        <f t="shared" si="14"/>
        <v>0</v>
      </c>
      <c r="K65" s="134"/>
      <c r="L65" s="114"/>
      <c r="M65" s="114"/>
      <c r="N65" s="114"/>
      <c r="O65" s="114"/>
      <c r="P65" s="163">
        <f t="shared" si="8"/>
        <v>0</v>
      </c>
      <c r="Q65" s="125"/>
      <c r="R65" s="26">
        <f t="shared" si="9"/>
        <v>0</v>
      </c>
      <c r="S65" s="26">
        <f t="shared" si="15"/>
        <v>0</v>
      </c>
      <c r="T65" s="114"/>
      <c r="U65" s="275"/>
      <c r="V65" s="257"/>
      <c r="W65" s="263"/>
      <c r="X65" s="260"/>
      <c r="Y65" s="263"/>
      <c r="Z65" s="266"/>
      <c r="AA65" s="263"/>
      <c r="AB65" s="270"/>
    </row>
    <row r="66" spans="1:28" ht="23.25" customHeight="1" x14ac:dyDescent="0.35">
      <c r="A66" s="238" t="str">
        <f t="shared" si="10"/>
        <v/>
      </c>
      <c r="B66" s="175"/>
      <c r="C66" s="135"/>
      <c r="D66" s="110"/>
      <c r="E66" s="111"/>
      <c r="F66" s="112"/>
      <c r="G66" s="112"/>
      <c r="H66" s="156"/>
      <c r="I66" s="157"/>
      <c r="J66" s="25">
        <f t="shared" si="14"/>
        <v>0</v>
      </c>
      <c r="K66" s="134"/>
      <c r="L66" s="114"/>
      <c r="M66" s="114"/>
      <c r="N66" s="114"/>
      <c r="O66" s="114"/>
      <c r="P66" s="163">
        <f t="shared" si="8"/>
        <v>0</v>
      </c>
      <c r="Q66" s="125"/>
      <c r="R66" s="26">
        <f t="shared" si="9"/>
        <v>0</v>
      </c>
      <c r="S66" s="26">
        <f t="shared" si="15"/>
        <v>0</v>
      </c>
      <c r="T66" s="114"/>
      <c r="U66" s="312"/>
      <c r="V66" s="301"/>
      <c r="W66" s="263"/>
      <c r="X66" s="260"/>
      <c r="Y66" s="263"/>
      <c r="Z66" s="266"/>
      <c r="AA66" s="263"/>
      <c r="AB66" s="270"/>
    </row>
    <row r="67" spans="1:28" ht="23.25" customHeight="1" thickBot="1" x14ac:dyDescent="0.4">
      <c r="A67" s="345"/>
      <c r="B67" s="235"/>
      <c r="C67" s="236"/>
      <c r="D67" s="136"/>
      <c r="E67" s="121"/>
      <c r="F67" s="122"/>
      <c r="G67" s="122"/>
      <c r="H67" s="158"/>
      <c r="I67" s="159"/>
      <c r="J67" s="98"/>
      <c r="K67" s="137"/>
      <c r="L67" s="118"/>
      <c r="M67" s="118"/>
      <c r="N67" s="118"/>
      <c r="O67" s="118"/>
      <c r="P67" s="164"/>
      <c r="Q67" s="138"/>
      <c r="R67" s="27"/>
      <c r="S67" s="190"/>
      <c r="T67" s="191"/>
      <c r="U67" s="276"/>
      <c r="V67" s="258"/>
      <c r="W67" s="264"/>
      <c r="X67" s="261"/>
      <c r="Y67" s="264"/>
      <c r="Z67" s="267"/>
      <c r="AA67" s="264"/>
      <c r="AB67" s="271"/>
    </row>
    <row r="68" spans="1:28" ht="23.25" customHeight="1" thickBot="1" x14ac:dyDescent="0.35">
      <c r="A68" s="15"/>
      <c r="B68" s="15"/>
      <c r="C68" s="16"/>
      <c r="D68" s="193" t="s">
        <v>20</v>
      </c>
      <c r="E68" s="194"/>
      <c r="F68" s="195"/>
      <c r="G68" s="206">
        <f>IF(G43="",0,AVERAGE(G43:G67))</f>
        <v>0</v>
      </c>
      <c r="H68" s="234"/>
      <c r="I68" s="233"/>
      <c r="J68" s="232">
        <f t="shared" ref="J68:O68" si="18">SUM(J43:J67)</f>
        <v>0</v>
      </c>
      <c r="K68" s="231">
        <f t="shared" si="18"/>
        <v>0</v>
      </c>
      <c r="L68" s="230">
        <f t="shared" si="18"/>
        <v>0</v>
      </c>
      <c r="M68" s="230">
        <f t="shared" si="18"/>
        <v>0</v>
      </c>
      <c r="N68" s="230">
        <f t="shared" si="18"/>
        <v>0</v>
      </c>
      <c r="O68" s="230">
        <f t="shared" si="18"/>
        <v>0</v>
      </c>
      <c r="P68" s="229" t="e">
        <f>AVERAGEIF(H43:H67,"&gt;0",P43:P67)</f>
        <v>#DIV/0!</v>
      </c>
      <c r="Q68" s="228">
        <f>SUM(Q43:Q67)</f>
        <v>0</v>
      </c>
      <c r="R68" s="227">
        <f>SUM(R43:R67)</f>
        <v>0</v>
      </c>
      <c r="S68" s="37">
        <f>Q68-R68</f>
        <v>0</v>
      </c>
      <c r="T68" s="28">
        <f>COUNTIF($T$43:$T$67,"X")</f>
        <v>0</v>
      </c>
      <c r="U68" s="287">
        <f>COUNTA($D$43:$D$67)-COUNTA($T$43:$T$67)</f>
        <v>0</v>
      </c>
      <c r="V68" s="280"/>
      <c r="W68" s="246"/>
      <c r="X68" s="11"/>
      <c r="Y68" s="11"/>
      <c r="Z68" s="13"/>
      <c r="AA68" s="11"/>
      <c r="AB68" s="11"/>
    </row>
    <row r="69" spans="1:28" ht="23.25" customHeight="1" thickBot="1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</row>
    <row r="70" spans="1:28" ht="23.25" customHeight="1" thickTop="1" x14ac:dyDescent="0.2">
      <c r="A70" s="400"/>
      <c r="B70" s="400"/>
      <c r="C70" s="400"/>
      <c r="D70" s="400"/>
      <c r="E70"/>
      <c r="F70"/>
      <c r="G70"/>
      <c r="H70"/>
      <c r="I70"/>
      <c r="J70"/>
      <c r="K70"/>
      <c r="L70"/>
      <c r="M70"/>
      <c r="N70"/>
      <c r="O70"/>
      <c r="P70"/>
      <c r="Q70"/>
      <c r="R70" s="255"/>
      <c r="S70"/>
      <c r="T70" s="255"/>
      <c r="U70" s="390"/>
      <c r="V70" s="403" t="s">
        <v>30</v>
      </c>
      <c r="W70" s="404"/>
      <c r="X70" s="403" t="s">
        <v>31</v>
      </c>
      <c r="Y70" s="404"/>
      <c r="Z70" s="403" t="s">
        <v>32</v>
      </c>
      <c r="AA70" s="404"/>
      <c r="AB70" s="409"/>
    </row>
    <row r="71" spans="1:28" ht="23.25" customHeight="1" thickBot="1" x14ac:dyDescent="0.35">
      <c r="A71" s="400"/>
      <c r="B71" s="400"/>
      <c r="C71" s="400"/>
      <c r="D71" s="400"/>
      <c r="E71" s="53"/>
      <c r="F71" s="16"/>
      <c r="G71" s="16"/>
      <c r="H71" s="54"/>
      <c r="I71" s="54"/>
      <c r="J71" s="55"/>
      <c r="K71" s="16"/>
      <c r="L71" s="16"/>
      <c r="M71" s="16"/>
      <c r="N71" s="16"/>
      <c r="O71" s="16"/>
      <c r="P71" s="16"/>
      <c r="Q71" s="42"/>
      <c r="R71" s="42"/>
      <c r="S71" s="56"/>
      <c r="T71" s="50"/>
      <c r="U71" s="391"/>
      <c r="V71" s="414"/>
      <c r="W71" s="412"/>
      <c r="X71" s="414"/>
      <c r="Y71" s="412"/>
      <c r="Z71" s="414"/>
      <c r="AA71" s="412"/>
      <c r="AB71" s="410"/>
    </row>
    <row r="72" spans="1:28" ht="23.25" customHeight="1" thickBot="1" x14ac:dyDescent="0.25">
      <c r="A72" s="342" t="s">
        <v>43</v>
      </c>
      <c r="B72" s="354" t="s">
        <v>45</v>
      </c>
      <c r="C72" s="343" t="s">
        <v>44</v>
      </c>
      <c r="D72" s="18" t="s">
        <v>0</v>
      </c>
      <c r="E72" s="19" t="s">
        <v>2</v>
      </c>
      <c r="F72" s="19" t="s">
        <v>4</v>
      </c>
      <c r="G72" s="19" t="s">
        <v>1</v>
      </c>
      <c r="H72" s="166" t="s">
        <v>18</v>
      </c>
      <c r="I72" s="166" t="s">
        <v>19</v>
      </c>
      <c r="J72" s="20" t="s">
        <v>6</v>
      </c>
      <c r="K72" s="21" t="s">
        <v>22</v>
      </c>
      <c r="L72" s="19" t="s">
        <v>23</v>
      </c>
      <c r="M72" s="19" t="s">
        <v>51</v>
      </c>
      <c r="N72" s="19" t="s">
        <v>24</v>
      </c>
      <c r="O72" s="22" t="s">
        <v>25</v>
      </c>
      <c r="P72" s="356" t="s">
        <v>53</v>
      </c>
      <c r="Q72" s="21" t="s">
        <v>3</v>
      </c>
      <c r="R72" s="19" t="s">
        <v>10</v>
      </c>
      <c r="S72" s="19" t="s">
        <v>26</v>
      </c>
      <c r="T72" s="277" t="s">
        <v>5</v>
      </c>
      <c r="U72" s="292" t="s">
        <v>46</v>
      </c>
      <c r="V72" s="288" t="s">
        <v>34</v>
      </c>
      <c r="W72" s="289" t="s">
        <v>35</v>
      </c>
      <c r="X72" s="290" t="s">
        <v>47</v>
      </c>
      <c r="Y72" s="289" t="s">
        <v>48</v>
      </c>
      <c r="Z72" s="291" t="s">
        <v>36</v>
      </c>
      <c r="AA72" s="293" t="s">
        <v>37</v>
      </c>
      <c r="AB72" s="268" t="s">
        <v>33</v>
      </c>
    </row>
    <row r="73" spans="1:28" ht="23.25" customHeight="1" x14ac:dyDescent="0.35">
      <c r="A73" s="209" t="str">
        <f>IF(D73&gt;0,1,"")</f>
        <v/>
      </c>
      <c r="B73" s="239"/>
      <c r="C73" s="139"/>
      <c r="D73" s="102"/>
      <c r="E73" s="103"/>
      <c r="F73" s="104"/>
      <c r="G73" s="104"/>
      <c r="H73" s="155"/>
      <c r="I73" s="161"/>
      <c r="J73" s="23">
        <f t="shared" ref="J73:J97" si="19">F73*G73*45/11</f>
        <v>0</v>
      </c>
      <c r="K73" s="131"/>
      <c r="L73" s="108"/>
      <c r="M73" s="108"/>
      <c r="N73" s="108"/>
      <c r="O73" s="108"/>
      <c r="P73" s="162">
        <f t="shared" ref="P73:P97" si="20">I73-H73</f>
        <v>0</v>
      </c>
      <c r="Q73" s="132"/>
      <c r="R73" s="24">
        <f t="shared" ref="R73:R97" si="21">F73*G73*2/11</f>
        <v>0</v>
      </c>
      <c r="S73" s="24">
        <f t="shared" ref="S73:S84" si="22">Q73-R73</f>
        <v>0</v>
      </c>
      <c r="T73" s="108"/>
      <c r="U73" s="274"/>
      <c r="V73" s="256"/>
      <c r="W73" s="283"/>
      <c r="X73" s="284"/>
      <c r="Y73" s="283"/>
      <c r="Z73" s="282"/>
      <c r="AA73" s="262"/>
      <c r="AB73" s="281"/>
    </row>
    <row r="74" spans="1:28" ht="23.25" customHeight="1" x14ac:dyDescent="0.35">
      <c r="A74" s="245" t="str">
        <f>IF(D74&gt;0,A73+1,"")</f>
        <v/>
      </c>
      <c r="B74" s="175"/>
      <c r="C74" s="127"/>
      <c r="D74" s="110"/>
      <c r="E74" s="111"/>
      <c r="F74" s="112"/>
      <c r="G74" s="112"/>
      <c r="H74" s="156"/>
      <c r="I74" s="157"/>
      <c r="J74" s="25">
        <f t="shared" si="19"/>
        <v>0</v>
      </c>
      <c r="K74" s="134"/>
      <c r="L74" s="114"/>
      <c r="M74" s="114"/>
      <c r="N74" s="114"/>
      <c r="O74" s="114"/>
      <c r="P74" s="163">
        <f t="shared" si="20"/>
        <v>0</v>
      </c>
      <c r="Q74" s="125"/>
      <c r="R74" s="26">
        <f t="shared" si="21"/>
        <v>0</v>
      </c>
      <c r="S74" s="26">
        <f t="shared" si="22"/>
        <v>0</v>
      </c>
      <c r="T74" s="114"/>
      <c r="U74" s="275"/>
      <c r="V74" s="257"/>
      <c r="W74" s="263"/>
      <c r="X74" s="260"/>
      <c r="Y74" s="263"/>
      <c r="Z74" s="266"/>
      <c r="AA74" s="263"/>
      <c r="AB74" s="270"/>
    </row>
    <row r="75" spans="1:28" ht="23.25" customHeight="1" x14ac:dyDescent="0.35">
      <c r="A75" s="245" t="str">
        <f t="shared" ref="A75:A97" si="23">IF(D75&gt;0,A74+1,"")</f>
        <v/>
      </c>
      <c r="B75" s="175"/>
      <c r="C75" s="127"/>
      <c r="D75" s="110"/>
      <c r="E75" s="111"/>
      <c r="F75" s="112"/>
      <c r="G75" s="112"/>
      <c r="H75" s="156"/>
      <c r="I75" s="157"/>
      <c r="J75" s="25">
        <f t="shared" si="19"/>
        <v>0</v>
      </c>
      <c r="K75" s="134"/>
      <c r="L75" s="114"/>
      <c r="M75" s="114"/>
      <c r="N75" s="114"/>
      <c r="O75" s="114"/>
      <c r="P75" s="163">
        <f t="shared" si="20"/>
        <v>0</v>
      </c>
      <c r="Q75" s="125"/>
      <c r="R75" s="26">
        <f t="shared" si="21"/>
        <v>0</v>
      </c>
      <c r="S75" s="26">
        <f t="shared" si="22"/>
        <v>0</v>
      </c>
      <c r="T75" s="114"/>
      <c r="U75" s="275"/>
      <c r="V75" s="257"/>
      <c r="W75" s="263"/>
      <c r="X75" s="260"/>
      <c r="Y75" s="263"/>
      <c r="Z75" s="266"/>
      <c r="AA75" s="263"/>
      <c r="AB75" s="270"/>
    </row>
    <row r="76" spans="1:28" ht="23.25" customHeight="1" x14ac:dyDescent="0.35">
      <c r="A76" s="245" t="str">
        <f t="shared" si="23"/>
        <v/>
      </c>
      <c r="B76" s="175"/>
      <c r="C76" s="127"/>
      <c r="D76" s="110"/>
      <c r="E76" s="111"/>
      <c r="F76" s="112"/>
      <c r="G76" s="112"/>
      <c r="H76" s="156"/>
      <c r="I76" s="157"/>
      <c r="J76" s="25">
        <f t="shared" si="19"/>
        <v>0</v>
      </c>
      <c r="K76" s="134"/>
      <c r="L76" s="114"/>
      <c r="M76" s="114"/>
      <c r="N76" s="114"/>
      <c r="O76" s="114"/>
      <c r="P76" s="163">
        <f t="shared" si="20"/>
        <v>0</v>
      </c>
      <c r="Q76" s="125"/>
      <c r="R76" s="26">
        <f t="shared" si="21"/>
        <v>0</v>
      </c>
      <c r="S76" s="26">
        <f t="shared" si="22"/>
        <v>0</v>
      </c>
      <c r="T76" s="114"/>
      <c r="U76" s="275"/>
      <c r="V76" s="257"/>
      <c r="W76" s="263"/>
      <c r="X76" s="260"/>
      <c r="Y76" s="263"/>
      <c r="Z76" s="266"/>
      <c r="AA76" s="263"/>
      <c r="AB76" s="270"/>
    </row>
    <row r="77" spans="1:28" ht="23.25" customHeight="1" x14ac:dyDescent="0.35">
      <c r="A77" s="245" t="str">
        <f t="shared" si="23"/>
        <v/>
      </c>
      <c r="B77" s="175"/>
      <c r="C77" s="127"/>
      <c r="D77" s="110"/>
      <c r="E77" s="111"/>
      <c r="F77" s="112"/>
      <c r="G77" s="112"/>
      <c r="H77" s="156"/>
      <c r="I77" s="157"/>
      <c r="J77" s="25">
        <f t="shared" si="19"/>
        <v>0</v>
      </c>
      <c r="K77" s="134"/>
      <c r="L77" s="114"/>
      <c r="M77" s="114"/>
      <c r="N77" s="114"/>
      <c r="O77" s="114"/>
      <c r="P77" s="163">
        <f t="shared" si="20"/>
        <v>0</v>
      </c>
      <c r="Q77" s="125"/>
      <c r="R77" s="26">
        <f t="shared" ref="R77:R78" si="24">F77*G77*2/11</f>
        <v>0</v>
      </c>
      <c r="S77" s="26">
        <f t="shared" ref="S77:S78" si="25">Q77-R77</f>
        <v>0</v>
      </c>
      <c r="T77" s="114"/>
      <c r="U77" s="275"/>
      <c r="V77" s="257"/>
      <c r="W77" s="263"/>
      <c r="X77" s="260"/>
      <c r="Y77" s="263"/>
      <c r="Z77" s="266"/>
      <c r="AA77" s="263"/>
      <c r="AB77" s="270"/>
    </row>
    <row r="78" spans="1:28" ht="23.25" customHeight="1" x14ac:dyDescent="0.35">
      <c r="A78" s="245" t="str">
        <f t="shared" si="23"/>
        <v/>
      </c>
      <c r="B78" s="175"/>
      <c r="C78" s="127"/>
      <c r="D78" s="110"/>
      <c r="E78" s="111"/>
      <c r="F78" s="112"/>
      <c r="G78" s="112"/>
      <c r="H78" s="156"/>
      <c r="I78" s="157"/>
      <c r="J78" s="25">
        <f t="shared" si="19"/>
        <v>0</v>
      </c>
      <c r="K78" s="134"/>
      <c r="L78" s="114"/>
      <c r="M78" s="114"/>
      <c r="N78" s="114"/>
      <c r="O78" s="114"/>
      <c r="P78" s="163">
        <f t="shared" si="20"/>
        <v>0</v>
      </c>
      <c r="Q78" s="125"/>
      <c r="R78" s="26">
        <f t="shared" si="24"/>
        <v>0</v>
      </c>
      <c r="S78" s="26">
        <f t="shared" si="25"/>
        <v>0</v>
      </c>
      <c r="T78" s="114"/>
      <c r="U78" s="275"/>
      <c r="V78" s="257"/>
      <c r="W78" s="263"/>
      <c r="X78" s="260"/>
      <c r="Y78" s="263"/>
      <c r="Z78" s="266"/>
      <c r="AA78" s="263"/>
      <c r="AB78" s="270"/>
    </row>
    <row r="79" spans="1:28" ht="23.25" customHeight="1" x14ac:dyDescent="0.35">
      <c r="A79" s="245" t="str">
        <f t="shared" si="23"/>
        <v/>
      </c>
      <c r="B79" s="175"/>
      <c r="C79" s="127"/>
      <c r="D79" s="110"/>
      <c r="E79" s="111"/>
      <c r="F79" s="112"/>
      <c r="G79" s="112"/>
      <c r="H79" s="156"/>
      <c r="I79" s="157"/>
      <c r="J79" s="25">
        <f t="shared" si="19"/>
        <v>0</v>
      </c>
      <c r="K79" s="134"/>
      <c r="L79" s="114"/>
      <c r="M79" s="114"/>
      <c r="N79" s="114"/>
      <c r="O79" s="114"/>
      <c r="P79" s="163">
        <f t="shared" si="20"/>
        <v>0</v>
      </c>
      <c r="Q79" s="125"/>
      <c r="R79" s="26">
        <f t="shared" si="21"/>
        <v>0</v>
      </c>
      <c r="S79" s="26">
        <f t="shared" si="22"/>
        <v>0</v>
      </c>
      <c r="T79" s="114"/>
      <c r="U79" s="275"/>
      <c r="V79" s="285"/>
      <c r="W79" s="263"/>
      <c r="X79" s="260"/>
      <c r="Y79" s="263"/>
      <c r="Z79" s="266"/>
      <c r="AA79" s="263"/>
      <c r="AB79" s="270"/>
    </row>
    <row r="80" spans="1:28" ht="23.25" customHeight="1" x14ac:dyDescent="0.35">
      <c r="A80" s="245" t="str">
        <f t="shared" si="23"/>
        <v/>
      </c>
      <c r="B80" s="175"/>
      <c r="C80" s="127"/>
      <c r="D80" s="110"/>
      <c r="E80" s="111"/>
      <c r="F80" s="112"/>
      <c r="G80" s="112"/>
      <c r="H80" s="156"/>
      <c r="I80" s="157"/>
      <c r="J80" s="25">
        <f t="shared" si="19"/>
        <v>0</v>
      </c>
      <c r="K80" s="134"/>
      <c r="L80" s="114"/>
      <c r="M80" s="114"/>
      <c r="N80" s="114"/>
      <c r="O80" s="114"/>
      <c r="P80" s="163">
        <f t="shared" si="20"/>
        <v>0</v>
      </c>
      <c r="Q80" s="125"/>
      <c r="R80" s="26">
        <f t="shared" si="21"/>
        <v>0</v>
      </c>
      <c r="S80" s="26">
        <f t="shared" si="22"/>
        <v>0</v>
      </c>
      <c r="T80" s="114"/>
      <c r="U80" s="275"/>
      <c r="V80" s="257"/>
      <c r="W80" s="263"/>
      <c r="X80" s="260"/>
      <c r="Y80" s="263"/>
      <c r="Z80" s="266"/>
      <c r="AA80" s="263"/>
      <c r="AB80" s="270"/>
    </row>
    <row r="81" spans="1:28" ht="23.25" customHeight="1" x14ac:dyDescent="0.35">
      <c r="A81" s="245" t="str">
        <f t="shared" si="23"/>
        <v/>
      </c>
      <c r="B81" s="175"/>
      <c r="C81" s="127"/>
      <c r="D81" s="110"/>
      <c r="E81" s="111"/>
      <c r="F81" s="112"/>
      <c r="G81" s="112"/>
      <c r="H81" s="156"/>
      <c r="I81" s="157"/>
      <c r="J81" s="25">
        <f t="shared" si="19"/>
        <v>0</v>
      </c>
      <c r="K81" s="134"/>
      <c r="L81" s="114"/>
      <c r="M81" s="114"/>
      <c r="N81" s="114"/>
      <c r="O81" s="114"/>
      <c r="P81" s="163">
        <f t="shared" si="20"/>
        <v>0</v>
      </c>
      <c r="Q81" s="125"/>
      <c r="R81" s="26">
        <f t="shared" si="21"/>
        <v>0</v>
      </c>
      <c r="S81" s="26">
        <f t="shared" si="22"/>
        <v>0</v>
      </c>
      <c r="T81" s="114"/>
      <c r="U81" s="275"/>
      <c r="V81" s="257"/>
      <c r="W81" s="263"/>
      <c r="X81" s="260"/>
      <c r="Y81" s="263"/>
      <c r="Z81" s="266"/>
      <c r="AA81" s="263"/>
      <c r="AB81" s="270"/>
    </row>
    <row r="82" spans="1:28" ht="23.25" customHeight="1" x14ac:dyDescent="0.35">
      <c r="A82" s="245" t="str">
        <f t="shared" si="23"/>
        <v/>
      </c>
      <c r="B82" s="175"/>
      <c r="C82" s="127"/>
      <c r="D82" s="110"/>
      <c r="E82" s="111"/>
      <c r="F82" s="112"/>
      <c r="G82" s="112"/>
      <c r="H82" s="156"/>
      <c r="I82" s="157"/>
      <c r="J82" s="25">
        <f t="shared" si="19"/>
        <v>0</v>
      </c>
      <c r="K82" s="134"/>
      <c r="L82" s="114"/>
      <c r="M82" s="114"/>
      <c r="N82" s="114"/>
      <c r="O82" s="114"/>
      <c r="P82" s="163">
        <f t="shared" si="20"/>
        <v>0</v>
      </c>
      <c r="Q82" s="125"/>
      <c r="R82" s="26">
        <f t="shared" si="21"/>
        <v>0</v>
      </c>
      <c r="S82" s="26">
        <f t="shared" si="22"/>
        <v>0</v>
      </c>
      <c r="T82" s="114"/>
      <c r="U82" s="275"/>
      <c r="V82" s="257"/>
      <c r="W82" s="263"/>
      <c r="X82" s="260"/>
      <c r="Y82" s="263"/>
      <c r="Z82" s="266"/>
      <c r="AA82" s="263"/>
      <c r="AB82" s="270"/>
    </row>
    <row r="83" spans="1:28" ht="23.25" customHeight="1" x14ac:dyDescent="0.35">
      <c r="A83" s="245" t="str">
        <f t="shared" si="23"/>
        <v/>
      </c>
      <c r="B83" s="175"/>
      <c r="C83" s="127"/>
      <c r="D83" s="110"/>
      <c r="E83" s="111"/>
      <c r="F83" s="112"/>
      <c r="G83" s="112"/>
      <c r="H83" s="156"/>
      <c r="I83" s="157"/>
      <c r="J83" s="25">
        <f t="shared" si="19"/>
        <v>0</v>
      </c>
      <c r="K83" s="134"/>
      <c r="L83" s="114"/>
      <c r="M83" s="114"/>
      <c r="N83" s="114"/>
      <c r="O83" s="114"/>
      <c r="P83" s="163">
        <f t="shared" si="20"/>
        <v>0</v>
      </c>
      <c r="Q83" s="125"/>
      <c r="R83" s="26">
        <f t="shared" si="21"/>
        <v>0</v>
      </c>
      <c r="S83" s="26">
        <f t="shared" si="22"/>
        <v>0</v>
      </c>
      <c r="T83" s="114"/>
      <c r="U83" s="275"/>
      <c r="V83" s="257"/>
      <c r="W83" s="263"/>
      <c r="X83" s="260"/>
      <c r="Y83" s="263"/>
      <c r="Z83" s="266"/>
      <c r="AA83" s="263"/>
      <c r="AB83" s="270"/>
    </row>
    <row r="84" spans="1:28" ht="23.25" customHeight="1" x14ac:dyDescent="0.35">
      <c r="A84" s="245" t="str">
        <f>IF(D84&gt;0,A83+1,"")</f>
        <v/>
      </c>
      <c r="B84" s="175"/>
      <c r="C84" s="127"/>
      <c r="D84" s="110"/>
      <c r="E84" s="111"/>
      <c r="F84" s="112"/>
      <c r="G84" s="112"/>
      <c r="H84" s="156"/>
      <c r="I84" s="157"/>
      <c r="J84" s="25">
        <f t="shared" si="19"/>
        <v>0</v>
      </c>
      <c r="K84" s="134"/>
      <c r="L84" s="114"/>
      <c r="M84" s="114"/>
      <c r="N84" s="114"/>
      <c r="O84" s="114"/>
      <c r="P84" s="163">
        <f t="shared" si="20"/>
        <v>0</v>
      </c>
      <c r="Q84" s="125"/>
      <c r="R84" s="26">
        <f t="shared" si="21"/>
        <v>0</v>
      </c>
      <c r="S84" s="26">
        <f t="shared" si="22"/>
        <v>0</v>
      </c>
      <c r="T84" s="114"/>
      <c r="U84" s="275"/>
      <c r="V84" s="257"/>
      <c r="W84" s="263"/>
      <c r="X84" s="260"/>
      <c r="Y84" s="263"/>
      <c r="Z84" s="266"/>
      <c r="AA84" s="263"/>
      <c r="AB84" s="270"/>
    </row>
    <row r="85" spans="1:28" ht="23.25" customHeight="1" x14ac:dyDescent="0.35">
      <c r="A85" s="245" t="str">
        <f t="shared" si="23"/>
        <v/>
      </c>
      <c r="B85" s="175"/>
      <c r="C85" s="127"/>
      <c r="D85" s="110"/>
      <c r="E85" s="111"/>
      <c r="F85" s="112"/>
      <c r="G85" s="112"/>
      <c r="H85" s="156"/>
      <c r="I85" s="157"/>
      <c r="J85" s="25">
        <f t="shared" si="19"/>
        <v>0</v>
      </c>
      <c r="K85" s="134"/>
      <c r="L85" s="114"/>
      <c r="M85" s="114"/>
      <c r="N85" s="114"/>
      <c r="O85" s="114"/>
      <c r="P85" s="163">
        <f t="shared" si="20"/>
        <v>0</v>
      </c>
      <c r="Q85" s="125"/>
      <c r="R85" s="26">
        <f t="shared" si="21"/>
        <v>0</v>
      </c>
      <c r="S85" s="26">
        <f t="shared" ref="S85:S99" si="26">Q85-R85</f>
        <v>0</v>
      </c>
      <c r="T85" s="114"/>
      <c r="U85" s="275"/>
      <c r="V85" s="257"/>
      <c r="W85" s="263"/>
      <c r="X85" s="260"/>
      <c r="Y85" s="263"/>
      <c r="Z85" s="266"/>
      <c r="AA85" s="263"/>
      <c r="AB85" s="270"/>
    </row>
    <row r="86" spans="1:28" ht="23.25" customHeight="1" x14ac:dyDescent="0.35">
      <c r="A86" s="245" t="str">
        <f t="shared" si="23"/>
        <v/>
      </c>
      <c r="B86" s="175"/>
      <c r="C86" s="127"/>
      <c r="D86" s="110"/>
      <c r="E86" s="111"/>
      <c r="F86" s="112"/>
      <c r="G86" s="112"/>
      <c r="H86" s="156"/>
      <c r="I86" s="157"/>
      <c r="J86" s="25">
        <f t="shared" si="19"/>
        <v>0</v>
      </c>
      <c r="K86" s="134"/>
      <c r="L86" s="114"/>
      <c r="M86" s="114"/>
      <c r="N86" s="114"/>
      <c r="O86" s="114"/>
      <c r="P86" s="163">
        <f t="shared" si="20"/>
        <v>0</v>
      </c>
      <c r="Q86" s="125"/>
      <c r="R86" s="26">
        <f t="shared" si="21"/>
        <v>0</v>
      </c>
      <c r="S86" s="26">
        <f t="shared" si="26"/>
        <v>0</v>
      </c>
      <c r="T86" s="114"/>
      <c r="U86" s="275"/>
      <c r="V86" s="257"/>
      <c r="W86" s="263"/>
      <c r="X86" s="260"/>
      <c r="Y86" s="263"/>
      <c r="Z86" s="266"/>
      <c r="AA86" s="263"/>
      <c r="AB86" s="270"/>
    </row>
    <row r="87" spans="1:28" ht="23.25" customHeight="1" x14ac:dyDescent="0.35">
      <c r="A87" s="245" t="str">
        <f t="shared" si="23"/>
        <v/>
      </c>
      <c r="B87" s="175"/>
      <c r="C87" s="127"/>
      <c r="D87" s="110"/>
      <c r="E87" s="111"/>
      <c r="F87" s="112"/>
      <c r="G87" s="112"/>
      <c r="H87" s="156"/>
      <c r="I87" s="157"/>
      <c r="J87" s="25">
        <f t="shared" si="19"/>
        <v>0</v>
      </c>
      <c r="K87" s="134"/>
      <c r="L87" s="114"/>
      <c r="M87" s="114"/>
      <c r="N87" s="114"/>
      <c r="O87" s="114"/>
      <c r="P87" s="163">
        <f t="shared" si="20"/>
        <v>0</v>
      </c>
      <c r="Q87" s="125"/>
      <c r="R87" s="26">
        <f t="shared" si="21"/>
        <v>0</v>
      </c>
      <c r="S87" s="26">
        <f t="shared" si="26"/>
        <v>0</v>
      </c>
      <c r="T87" s="114"/>
      <c r="U87" s="275"/>
      <c r="V87" s="257"/>
      <c r="W87" s="263"/>
      <c r="X87" s="260"/>
      <c r="Y87" s="263"/>
      <c r="Z87" s="266"/>
      <c r="AA87" s="263"/>
      <c r="AB87" s="270"/>
    </row>
    <row r="88" spans="1:28" ht="23.25" customHeight="1" x14ac:dyDescent="0.35">
      <c r="A88" s="245" t="str">
        <f t="shared" si="23"/>
        <v/>
      </c>
      <c r="B88" s="175"/>
      <c r="C88" s="127"/>
      <c r="D88" s="110"/>
      <c r="E88" s="111"/>
      <c r="F88" s="112"/>
      <c r="G88" s="112"/>
      <c r="H88" s="156"/>
      <c r="I88" s="157"/>
      <c r="J88" s="25">
        <f t="shared" si="19"/>
        <v>0</v>
      </c>
      <c r="K88" s="134"/>
      <c r="L88" s="114"/>
      <c r="M88" s="114"/>
      <c r="N88" s="114"/>
      <c r="O88" s="114"/>
      <c r="P88" s="163">
        <f t="shared" si="20"/>
        <v>0</v>
      </c>
      <c r="Q88" s="125"/>
      <c r="R88" s="26">
        <f t="shared" si="21"/>
        <v>0</v>
      </c>
      <c r="S88" s="26">
        <f t="shared" si="26"/>
        <v>0</v>
      </c>
      <c r="T88" s="114"/>
      <c r="U88" s="275"/>
      <c r="V88" s="257"/>
      <c r="W88" s="263"/>
      <c r="X88" s="260"/>
      <c r="Y88" s="263"/>
      <c r="Z88" s="266"/>
      <c r="AA88" s="263"/>
      <c r="AB88" s="270"/>
    </row>
    <row r="89" spans="1:28" ht="23.25" x14ac:dyDescent="0.35">
      <c r="A89" s="245" t="str">
        <f t="shared" si="23"/>
        <v/>
      </c>
      <c r="B89" s="175"/>
      <c r="C89" s="127"/>
      <c r="D89" s="110"/>
      <c r="E89" s="111"/>
      <c r="F89" s="112"/>
      <c r="G89" s="112"/>
      <c r="H89" s="156"/>
      <c r="I89" s="157"/>
      <c r="J89" s="25">
        <f t="shared" si="19"/>
        <v>0</v>
      </c>
      <c r="K89" s="134"/>
      <c r="L89" s="114"/>
      <c r="M89" s="114"/>
      <c r="N89" s="114"/>
      <c r="O89" s="114"/>
      <c r="P89" s="163">
        <f t="shared" si="20"/>
        <v>0</v>
      </c>
      <c r="Q89" s="125"/>
      <c r="R89" s="26">
        <f t="shared" si="21"/>
        <v>0</v>
      </c>
      <c r="S89" s="26">
        <f t="shared" si="26"/>
        <v>0</v>
      </c>
      <c r="T89" s="114"/>
      <c r="U89" s="275"/>
      <c r="V89" s="257"/>
      <c r="W89" s="263"/>
      <c r="X89" s="260"/>
      <c r="Y89" s="263"/>
      <c r="Z89" s="266"/>
      <c r="AA89" s="263"/>
      <c r="AB89" s="270"/>
    </row>
    <row r="90" spans="1:28" customFormat="1" ht="23.25" x14ac:dyDescent="0.35">
      <c r="A90" s="245" t="str">
        <f t="shared" si="23"/>
        <v/>
      </c>
      <c r="B90" s="175"/>
      <c r="C90" s="127"/>
      <c r="D90" s="110"/>
      <c r="E90" s="111"/>
      <c r="F90" s="112"/>
      <c r="G90" s="112"/>
      <c r="H90" s="156"/>
      <c r="I90" s="157"/>
      <c r="J90" s="25">
        <f t="shared" si="19"/>
        <v>0</v>
      </c>
      <c r="K90" s="134"/>
      <c r="L90" s="114"/>
      <c r="M90" s="114"/>
      <c r="N90" s="114"/>
      <c r="O90" s="114"/>
      <c r="P90" s="163">
        <f t="shared" si="20"/>
        <v>0</v>
      </c>
      <c r="Q90" s="125"/>
      <c r="R90" s="26">
        <f t="shared" si="21"/>
        <v>0</v>
      </c>
      <c r="S90" s="26">
        <f t="shared" si="26"/>
        <v>0</v>
      </c>
      <c r="T90" s="114"/>
      <c r="U90" s="275"/>
      <c r="V90" s="257"/>
      <c r="W90" s="263"/>
      <c r="X90" s="260"/>
      <c r="Y90" s="263"/>
      <c r="Z90" s="266"/>
      <c r="AA90" s="263"/>
      <c r="AB90" s="270"/>
    </row>
    <row r="91" spans="1:28" customFormat="1" ht="25.5" customHeight="1" x14ac:dyDescent="0.35">
      <c r="A91" s="245" t="str">
        <f t="shared" si="23"/>
        <v/>
      </c>
      <c r="B91" s="175"/>
      <c r="C91" s="127"/>
      <c r="D91" s="110"/>
      <c r="E91" s="111"/>
      <c r="F91" s="112"/>
      <c r="G91" s="112"/>
      <c r="H91" s="156"/>
      <c r="I91" s="157"/>
      <c r="J91" s="25">
        <f t="shared" si="19"/>
        <v>0</v>
      </c>
      <c r="K91" s="134"/>
      <c r="L91" s="114"/>
      <c r="M91" s="114"/>
      <c r="N91" s="114"/>
      <c r="O91" s="114"/>
      <c r="P91" s="163">
        <f t="shared" si="20"/>
        <v>0</v>
      </c>
      <c r="Q91" s="125"/>
      <c r="R91" s="26">
        <f t="shared" si="21"/>
        <v>0</v>
      </c>
      <c r="S91" s="26">
        <f t="shared" si="26"/>
        <v>0</v>
      </c>
      <c r="T91" s="114"/>
      <c r="U91" s="275"/>
      <c r="V91" s="257"/>
      <c r="W91" s="263"/>
      <c r="X91" s="260"/>
      <c r="Y91" s="263"/>
      <c r="Z91" s="266"/>
      <c r="AA91" s="263"/>
      <c r="AB91" s="270"/>
    </row>
    <row r="92" spans="1:28" s="2" customFormat="1" ht="21.75" customHeight="1" x14ac:dyDescent="0.35">
      <c r="A92" s="245" t="str">
        <f t="shared" si="23"/>
        <v/>
      </c>
      <c r="B92" s="175"/>
      <c r="C92" s="127"/>
      <c r="D92" s="110"/>
      <c r="E92" s="111"/>
      <c r="F92" s="112"/>
      <c r="G92" s="112"/>
      <c r="H92" s="156"/>
      <c r="I92" s="157"/>
      <c r="J92" s="25">
        <f t="shared" si="19"/>
        <v>0</v>
      </c>
      <c r="K92" s="134"/>
      <c r="L92" s="114"/>
      <c r="M92" s="114"/>
      <c r="N92" s="114"/>
      <c r="O92" s="114"/>
      <c r="P92" s="163">
        <f t="shared" si="20"/>
        <v>0</v>
      </c>
      <c r="Q92" s="125"/>
      <c r="R92" s="26">
        <f t="shared" si="21"/>
        <v>0</v>
      </c>
      <c r="S92" s="26">
        <f t="shared" si="26"/>
        <v>0</v>
      </c>
      <c r="T92" s="114"/>
      <c r="U92" s="275"/>
      <c r="V92" s="257"/>
      <c r="W92" s="263"/>
      <c r="X92" s="260"/>
      <c r="Y92" s="263"/>
      <c r="Z92" s="266"/>
      <c r="AA92" s="263"/>
      <c r="AB92" s="270"/>
    </row>
    <row r="93" spans="1:28" ht="21.75" customHeight="1" x14ac:dyDescent="0.35">
      <c r="A93" s="245" t="str">
        <f t="shared" si="23"/>
        <v/>
      </c>
      <c r="B93" s="175"/>
      <c r="C93" s="127"/>
      <c r="D93" s="110"/>
      <c r="E93" s="111"/>
      <c r="F93" s="112"/>
      <c r="G93" s="112"/>
      <c r="H93" s="156"/>
      <c r="I93" s="157"/>
      <c r="J93" s="25">
        <f t="shared" si="19"/>
        <v>0</v>
      </c>
      <c r="K93" s="134"/>
      <c r="L93" s="114"/>
      <c r="M93" s="114"/>
      <c r="N93" s="114"/>
      <c r="O93" s="114"/>
      <c r="P93" s="163">
        <f t="shared" si="20"/>
        <v>0</v>
      </c>
      <c r="Q93" s="125"/>
      <c r="R93" s="26">
        <f t="shared" si="21"/>
        <v>0</v>
      </c>
      <c r="S93" s="26">
        <f t="shared" si="26"/>
        <v>0</v>
      </c>
      <c r="T93" s="114"/>
      <c r="U93" s="275"/>
      <c r="V93" s="257"/>
      <c r="W93" s="263"/>
      <c r="X93" s="260"/>
      <c r="Y93" s="263"/>
      <c r="Z93" s="266"/>
      <c r="AA93" s="263"/>
      <c r="AB93" s="270"/>
    </row>
    <row r="94" spans="1:28" ht="23.25" customHeight="1" x14ac:dyDescent="0.35">
      <c r="A94" s="245" t="str">
        <f t="shared" si="23"/>
        <v/>
      </c>
      <c r="B94" s="175"/>
      <c r="C94" s="127"/>
      <c r="D94" s="110"/>
      <c r="E94" s="111"/>
      <c r="F94" s="112"/>
      <c r="G94" s="112"/>
      <c r="H94" s="156"/>
      <c r="I94" s="157"/>
      <c r="J94" s="25">
        <f t="shared" si="19"/>
        <v>0</v>
      </c>
      <c r="K94" s="134"/>
      <c r="L94" s="114"/>
      <c r="M94" s="114"/>
      <c r="N94" s="114"/>
      <c r="O94" s="114"/>
      <c r="P94" s="163">
        <f t="shared" si="20"/>
        <v>0</v>
      </c>
      <c r="Q94" s="125"/>
      <c r="R94" s="26">
        <f t="shared" si="21"/>
        <v>0</v>
      </c>
      <c r="S94" s="26">
        <f t="shared" si="26"/>
        <v>0</v>
      </c>
      <c r="T94" s="114"/>
      <c r="U94" s="275"/>
      <c r="V94" s="257"/>
      <c r="W94" s="263"/>
      <c r="X94" s="260"/>
      <c r="Y94" s="263"/>
      <c r="Z94" s="266"/>
      <c r="AA94" s="263"/>
      <c r="AB94" s="270"/>
    </row>
    <row r="95" spans="1:28" ht="23.25" customHeight="1" x14ac:dyDescent="0.35">
      <c r="A95" s="245" t="str">
        <f t="shared" si="23"/>
        <v/>
      </c>
      <c r="B95" s="175"/>
      <c r="C95" s="127"/>
      <c r="D95" s="110"/>
      <c r="E95" s="111"/>
      <c r="F95" s="112"/>
      <c r="G95" s="112"/>
      <c r="H95" s="156"/>
      <c r="I95" s="157"/>
      <c r="J95" s="25">
        <f t="shared" si="19"/>
        <v>0</v>
      </c>
      <c r="K95" s="134"/>
      <c r="L95" s="114"/>
      <c r="M95" s="114"/>
      <c r="N95" s="114"/>
      <c r="O95" s="114"/>
      <c r="P95" s="163">
        <f t="shared" si="20"/>
        <v>0</v>
      </c>
      <c r="Q95" s="125"/>
      <c r="R95" s="26">
        <f t="shared" si="21"/>
        <v>0</v>
      </c>
      <c r="S95" s="26">
        <f t="shared" si="26"/>
        <v>0</v>
      </c>
      <c r="T95" s="114"/>
      <c r="U95" s="275"/>
      <c r="V95" s="285"/>
      <c r="W95" s="263"/>
      <c r="X95" s="260"/>
      <c r="Y95" s="263"/>
      <c r="Z95" s="266"/>
      <c r="AA95" s="263"/>
      <c r="AB95" s="270"/>
    </row>
    <row r="96" spans="1:28" ht="23.25" customHeight="1" x14ac:dyDescent="0.35">
      <c r="A96" s="245" t="str">
        <f t="shared" si="23"/>
        <v/>
      </c>
      <c r="B96" s="175"/>
      <c r="C96" s="127"/>
      <c r="D96" s="110"/>
      <c r="E96" s="111"/>
      <c r="F96" s="112"/>
      <c r="G96" s="112"/>
      <c r="H96" s="156"/>
      <c r="I96" s="157"/>
      <c r="J96" s="25">
        <f t="shared" si="19"/>
        <v>0</v>
      </c>
      <c r="K96" s="134"/>
      <c r="L96" s="114"/>
      <c r="M96" s="114"/>
      <c r="N96" s="114"/>
      <c r="O96" s="114"/>
      <c r="P96" s="163">
        <f t="shared" si="20"/>
        <v>0</v>
      </c>
      <c r="Q96" s="125"/>
      <c r="R96" s="26">
        <f t="shared" si="21"/>
        <v>0</v>
      </c>
      <c r="S96" s="26">
        <f t="shared" si="26"/>
        <v>0</v>
      </c>
      <c r="T96" s="114"/>
      <c r="U96" s="275"/>
      <c r="V96" s="257"/>
      <c r="W96" s="263"/>
      <c r="X96" s="260"/>
      <c r="Y96" s="263"/>
      <c r="Z96" s="266"/>
      <c r="AA96" s="263"/>
      <c r="AB96" s="270"/>
    </row>
    <row r="97" spans="1:28" ht="23.25" customHeight="1" x14ac:dyDescent="0.35">
      <c r="A97" s="245" t="str">
        <f t="shared" si="23"/>
        <v/>
      </c>
      <c r="B97" s="175"/>
      <c r="C97" s="127"/>
      <c r="D97" s="110"/>
      <c r="E97" s="111"/>
      <c r="F97" s="112"/>
      <c r="G97" s="112"/>
      <c r="H97" s="156"/>
      <c r="I97" s="157"/>
      <c r="J97" s="25">
        <f t="shared" si="19"/>
        <v>0</v>
      </c>
      <c r="K97" s="134"/>
      <c r="L97" s="114"/>
      <c r="M97" s="114"/>
      <c r="N97" s="114"/>
      <c r="O97" s="114"/>
      <c r="P97" s="163">
        <f t="shared" si="20"/>
        <v>0</v>
      </c>
      <c r="Q97" s="125"/>
      <c r="R97" s="26">
        <f t="shared" si="21"/>
        <v>0</v>
      </c>
      <c r="S97" s="26">
        <f t="shared" si="26"/>
        <v>0</v>
      </c>
      <c r="T97" s="114"/>
      <c r="U97" s="275"/>
      <c r="V97" s="257"/>
      <c r="W97" s="263"/>
      <c r="X97" s="260"/>
      <c r="Y97" s="263"/>
      <c r="Z97" s="266"/>
      <c r="AA97" s="263"/>
      <c r="AB97" s="270"/>
    </row>
    <row r="98" spans="1:28" ht="23.25" customHeight="1" thickBot="1" x14ac:dyDescent="0.4">
      <c r="A98" s="346"/>
      <c r="B98" s="244"/>
      <c r="C98" s="220"/>
      <c r="D98" s="242"/>
      <c r="E98" s="184"/>
      <c r="F98" s="221"/>
      <c r="G98" s="221"/>
      <c r="H98" s="186"/>
      <c r="I98" s="185"/>
      <c r="J98" s="187"/>
      <c r="K98" s="240"/>
      <c r="L98" s="191"/>
      <c r="M98" s="191"/>
      <c r="N98" s="191"/>
      <c r="O98" s="191"/>
      <c r="P98" s="241"/>
      <c r="Q98" s="223"/>
      <c r="R98" s="190"/>
      <c r="S98" s="190"/>
      <c r="T98" s="191"/>
      <c r="U98" s="276"/>
      <c r="V98" s="258"/>
      <c r="W98" s="264"/>
      <c r="X98" s="261"/>
      <c r="Y98" s="264"/>
      <c r="Z98" s="267"/>
      <c r="AA98" s="264"/>
      <c r="AB98" s="271"/>
    </row>
    <row r="99" spans="1:28" ht="23.25" customHeight="1" thickBot="1" x14ac:dyDescent="0.35">
      <c r="A99" s="15"/>
      <c r="B99" s="15"/>
      <c r="C99" s="16"/>
      <c r="D99" s="176" t="s">
        <v>20</v>
      </c>
      <c r="E99" s="177"/>
      <c r="F99" s="178"/>
      <c r="G99" s="29">
        <f>IF(G73="",0,AVERAGE(G73:G98))</f>
        <v>0</v>
      </c>
      <c r="H99" s="30"/>
      <c r="I99" s="31"/>
      <c r="J99" s="32">
        <f t="shared" ref="J99:O99" si="27">SUM(J73:J98)</f>
        <v>0</v>
      </c>
      <c r="K99" s="33">
        <f t="shared" si="27"/>
        <v>0</v>
      </c>
      <c r="L99" s="34">
        <f t="shared" si="27"/>
        <v>0</v>
      </c>
      <c r="M99" s="34">
        <f t="shared" si="27"/>
        <v>0</v>
      </c>
      <c r="N99" s="34">
        <f t="shared" si="27"/>
        <v>0</v>
      </c>
      <c r="O99" s="34">
        <f t="shared" si="27"/>
        <v>0</v>
      </c>
      <c r="P99" s="154" t="e">
        <f>AVERAGEIF(H73:H98,"&gt;0",P73:P98)</f>
        <v>#DIV/0!</v>
      </c>
      <c r="Q99" s="35">
        <f>SUM(Q73:Q98)</f>
        <v>0</v>
      </c>
      <c r="R99" s="36">
        <f>SUM(R73:R98)</f>
        <v>0</v>
      </c>
      <c r="S99" s="37">
        <f t="shared" si="26"/>
        <v>0</v>
      </c>
      <c r="T99" s="28">
        <f>COUNTIF($T$73:$T$98,"X")</f>
        <v>0</v>
      </c>
      <c r="U99" s="146">
        <f>COUNTA($D$73:$D$98)-COUNTA($T$73:$T$98)</f>
        <v>0</v>
      </c>
      <c r="V99" s="280"/>
      <c r="W99" s="246"/>
      <c r="X99" s="246"/>
      <c r="Y99" s="246"/>
      <c r="Z99" s="351"/>
      <c r="AA99" s="246"/>
      <c r="AB99" s="246"/>
    </row>
    <row r="100" spans="1:28" ht="23.25" customHeight="1" thickBo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 s="255"/>
      <c r="W100" s="255"/>
      <c r="X100" s="255"/>
      <c r="Y100" s="255"/>
      <c r="Z100" s="255"/>
      <c r="AA100" s="255"/>
      <c r="AB100"/>
    </row>
    <row r="101" spans="1:28" ht="23.25" customHeight="1" thickTop="1" x14ac:dyDescent="0.2">
      <c r="A101" s="400"/>
      <c r="B101" s="400"/>
      <c r="C101" s="400"/>
      <c r="D101" s="400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 s="255"/>
      <c r="U101" s="392"/>
      <c r="V101" s="403" t="s">
        <v>30</v>
      </c>
      <c r="W101" s="404"/>
      <c r="X101" s="403" t="s">
        <v>31</v>
      </c>
      <c r="Y101" s="404"/>
      <c r="Z101" s="403" t="s">
        <v>32</v>
      </c>
      <c r="AA101" s="404"/>
      <c r="AB101" s="413"/>
    </row>
    <row r="102" spans="1:28" ht="23.25" customHeight="1" thickBot="1" x14ac:dyDescent="0.35">
      <c r="A102" s="400"/>
      <c r="B102" s="400"/>
      <c r="C102" s="400"/>
      <c r="D102" s="400"/>
      <c r="E102" s="51"/>
      <c r="F102" s="58"/>
      <c r="G102" s="58"/>
      <c r="H102" s="59"/>
      <c r="I102" s="59"/>
      <c r="J102" s="60"/>
      <c r="K102" s="51"/>
      <c r="L102" s="51"/>
      <c r="M102" s="51"/>
      <c r="N102" s="51"/>
      <c r="O102" s="51"/>
      <c r="P102" s="58"/>
      <c r="Q102" s="61"/>
      <c r="R102" s="61"/>
      <c r="S102" s="62"/>
      <c r="T102" s="52"/>
      <c r="U102" s="393"/>
      <c r="V102" s="414"/>
      <c r="W102" s="412"/>
      <c r="X102" s="414"/>
      <c r="Y102" s="412"/>
      <c r="Z102" s="414"/>
      <c r="AA102" s="412"/>
      <c r="AB102" s="415"/>
    </row>
    <row r="103" spans="1:28" ht="23.25" customHeight="1" thickBot="1" x14ac:dyDescent="0.35">
      <c r="A103" s="252" t="s">
        <v>44</v>
      </c>
      <c r="B103" s="355" t="s">
        <v>43</v>
      </c>
      <c r="C103" s="253" t="s">
        <v>45</v>
      </c>
      <c r="D103" s="18" t="s">
        <v>0</v>
      </c>
      <c r="E103" s="19" t="s">
        <v>2</v>
      </c>
      <c r="F103" s="19" t="s">
        <v>4</v>
      </c>
      <c r="G103" s="19" t="s">
        <v>1</v>
      </c>
      <c r="H103" s="166" t="s">
        <v>18</v>
      </c>
      <c r="I103" s="166" t="s">
        <v>19</v>
      </c>
      <c r="J103" s="20" t="s">
        <v>6</v>
      </c>
      <c r="K103" s="21" t="s">
        <v>22</v>
      </c>
      <c r="L103" s="19" t="s">
        <v>23</v>
      </c>
      <c r="M103" s="19" t="s">
        <v>52</v>
      </c>
      <c r="N103" s="19" t="s">
        <v>24</v>
      </c>
      <c r="O103" s="22" t="s">
        <v>25</v>
      </c>
      <c r="P103" s="356" t="s">
        <v>54</v>
      </c>
      <c r="Q103" s="21" t="s">
        <v>3</v>
      </c>
      <c r="R103" s="19" t="s">
        <v>10</v>
      </c>
      <c r="S103" s="19" t="s">
        <v>26</v>
      </c>
      <c r="T103" s="277" t="s">
        <v>5</v>
      </c>
      <c r="U103" s="273" t="s">
        <v>46</v>
      </c>
      <c r="V103" s="294" t="s">
        <v>34</v>
      </c>
      <c r="W103" s="295" t="s">
        <v>35</v>
      </c>
      <c r="X103" s="290" t="s">
        <v>49</v>
      </c>
      <c r="Y103" s="296" t="s">
        <v>50</v>
      </c>
      <c r="Z103" s="254" t="s">
        <v>36</v>
      </c>
      <c r="AA103" s="297" t="s">
        <v>37</v>
      </c>
      <c r="AB103" s="268" t="s">
        <v>33</v>
      </c>
    </row>
    <row r="104" spans="1:28" ht="23.25" customHeight="1" x14ac:dyDescent="0.35">
      <c r="A104" s="225" t="str">
        <f>IF(D104&gt;0,1,"")</f>
        <v/>
      </c>
      <c r="B104" s="199"/>
      <c r="C104" s="123"/>
      <c r="D104" s="102"/>
      <c r="E104" s="103"/>
      <c r="F104" s="104"/>
      <c r="G104" s="104"/>
      <c r="H104" s="155"/>
      <c r="I104" s="161"/>
      <c r="J104" s="23">
        <f t="shared" ref="J104:J124" si="28">F104*G104*45/11</f>
        <v>0</v>
      </c>
      <c r="K104" s="131"/>
      <c r="L104" s="108"/>
      <c r="M104" s="108"/>
      <c r="N104" s="108"/>
      <c r="O104" s="108"/>
      <c r="P104" s="162">
        <f t="shared" ref="P104:P124" si="29">I104-H104</f>
        <v>0</v>
      </c>
      <c r="Q104" s="132"/>
      <c r="R104" s="24">
        <f t="shared" ref="R104:R124" si="30">F104*G104*2/11</f>
        <v>0</v>
      </c>
      <c r="S104" s="24">
        <f t="shared" ref="S104:S118" si="31">Q104-R104</f>
        <v>0</v>
      </c>
      <c r="T104" s="203"/>
      <c r="U104" s="274"/>
      <c r="V104" s="256"/>
      <c r="W104" s="262"/>
      <c r="X104" s="259"/>
      <c r="Y104" s="262"/>
      <c r="Z104" s="265"/>
      <c r="AA104" s="272"/>
      <c r="AB104" s="269"/>
    </row>
    <row r="105" spans="1:28" ht="23.25" customHeight="1" x14ac:dyDescent="0.35">
      <c r="A105" s="347" t="str">
        <f>IF(D105&gt;0,A104+1,"")</f>
        <v/>
      </c>
      <c r="B105" s="140"/>
      <c r="C105" s="127"/>
      <c r="D105" s="110"/>
      <c r="E105" s="111"/>
      <c r="F105" s="112"/>
      <c r="G105" s="112"/>
      <c r="H105" s="156"/>
      <c r="I105" s="157"/>
      <c r="J105" s="25">
        <f t="shared" si="28"/>
        <v>0</v>
      </c>
      <c r="K105" s="134"/>
      <c r="L105" s="114"/>
      <c r="M105" s="114"/>
      <c r="N105" s="114"/>
      <c r="O105" s="114"/>
      <c r="P105" s="163">
        <f t="shared" si="29"/>
        <v>0</v>
      </c>
      <c r="Q105" s="125"/>
      <c r="R105" s="26">
        <f t="shared" si="30"/>
        <v>0</v>
      </c>
      <c r="S105" s="26">
        <f t="shared" si="31"/>
        <v>0</v>
      </c>
      <c r="T105" s="114"/>
      <c r="U105" s="275"/>
      <c r="V105" s="257"/>
      <c r="W105" s="263"/>
      <c r="X105" s="260"/>
      <c r="Y105" s="263"/>
      <c r="Z105" s="266"/>
      <c r="AA105" s="263"/>
      <c r="AB105" s="270"/>
    </row>
    <row r="106" spans="1:28" ht="23.25" customHeight="1" x14ac:dyDescent="0.35">
      <c r="A106" s="347" t="str">
        <f t="shared" ref="A106:A124" si="32">IF(D106&gt;0,A105+1,"")</f>
        <v/>
      </c>
      <c r="B106" s="140"/>
      <c r="C106" s="127"/>
      <c r="D106" s="110"/>
      <c r="E106" s="111"/>
      <c r="F106" s="112"/>
      <c r="G106" s="112"/>
      <c r="H106" s="156"/>
      <c r="I106" s="157"/>
      <c r="J106" s="25">
        <f t="shared" si="28"/>
        <v>0</v>
      </c>
      <c r="K106" s="134"/>
      <c r="L106" s="114"/>
      <c r="M106" s="114"/>
      <c r="N106" s="114"/>
      <c r="O106" s="114"/>
      <c r="P106" s="163">
        <f t="shared" si="29"/>
        <v>0</v>
      </c>
      <c r="Q106" s="125"/>
      <c r="R106" s="26">
        <f t="shared" si="30"/>
        <v>0</v>
      </c>
      <c r="S106" s="26">
        <f t="shared" si="31"/>
        <v>0</v>
      </c>
      <c r="T106" s="114"/>
      <c r="U106" s="275"/>
      <c r="V106" s="257"/>
      <c r="W106" s="263"/>
      <c r="X106" s="260"/>
      <c r="Y106" s="263"/>
      <c r="Z106" s="266"/>
      <c r="AA106" s="263"/>
      <c r="AB106" s="270"/>
    </row>
    <row r="107" spans="1:28" ht="23.25" customHeight="1" x14ac:dyDescent="0.35">
      <c r="A107" s="347" t="str">
        <f t="shared" si="32"/>
        <v/>
      </c>
      <c r="B107" s="140"/>
      <c r="C107" s="123"/>
      <c r="D107" s="110"/>
      <c r="E107" s="111"/>
      <c r="F107" s="112"/>
      <c r="G107" s="112"/>
      <c r="H107" s="156"/>
      <c r="I107" s="157"/>
      <c r="J107" s="25">
        <f t="shared" si="28"/>
        <v>0</v>
      </c>
      <c r="K107" s="134"/>
      <c r="L107" s="114"/>
      <c r="M107" s="114"/>
      <c r="N107" s="114"/>
      <c r="O107" s="114"/>
      <c r="P107" s="163">
        <f t="shared" si="29"/>
        <v>0</v>
      </c>
      <c r="Q107" s="125"/>
      <c r="R107" s="26">
        <f t="shared" si="30"/>
        <v>0</v>
      </c>
      <c r="S107" s="26">
        <f t="shared" si="31"/>
        <v>0</v>
      </c>
      <c r="T107" s="114"/>
      <c r="U107" s="275"/>
      <c r="V107" s="257"/>
      <c r="W107" s="263"/>
      <c r="X107" s="260"/>
      <c r="Y107" s="263"/>
      <c r="Z107" s="266"/>
      <c r="AA107" s="263"/>
      <c r="AB107" s="270"/>
    </row>
    <row r="108" spans="1:28" ht="23.25" customHeight="1" x14ac:dyDescent="0.35">
      <c r="A108" s="347" t="str">
        <f t="shared" si="32"/>
        <v/>
      </c>
      <c r="B108" s="140"/>
      <c r="C108" s="141"/>
      <c r="D108" s="110"/>
      <c r="E108" s="111"/>
      <c r="F108" s="112"/>
      <c r="G108" s="112"/>
      <c r="H108" s="156"/>
      <c r="I108" s="157"/>
      <c r="J108" s="25">
        <f t="shared" si="28"/>
        <v>0</v>
      </c>
      <c r="K108" s="134"/>
      <c r="L108" s="114"/>
      <c r="M108" s="114"/>
      <c r="N108" s="114"/>
      <c r="O108" s="114"/>
      <c r="P108" s="163">
        <f t="shared" si="29"/>
        <v>0</v>
      </c>
      <c r="Q108" s="125"/>
      <c r="R108" s="26">
        <f t="shared" si="30"/>
        <v>0</v>
      </c>
      <c r="S108" s="26">
        <f t="shared" si="31"/>
        <v>0</v>
      </c>
      <c r="T108" s="114"/>
      <c r="U108" s="275"/>
      <c r="V108" s="257"/>
      <c r="W108" s="263"/>
      <c r="X108" s="260"/>
      <c r="Y108" s="263"/>
      <c r="Z108" s="266"/>
      <c r="AA108" s="263"/>
      <c r="AB108" s="270"/>
    </row>
    <row r="109" spans="1:28" ht="23.25" customHeight="1" x14ac:dyDescent="0.35">
      <c r="A109" s="347" t="str">
        <f t="shared" si="32"/>
        <v/>
      </c>
      <c r="B109" s="140"/>
      <c r="C109" s="141"/>
      <c r="D109" s="110"/>
      <c r="E109" s="111"/>
      <c r="F109" s="112"/>
      <c r="G109" s="112"/>
      <c r="H109" s="156"/>
      <c r="I109" s="157"/>
      <c r="J109" s="25">
        <f t="shared" si="28"/>
        <v>0</v>
      </c>
      <c r="K109" s="134"/>
      <c r="L109" s="114"/>
      <c r="M109" s="114"/>
      <c r="N109" s="114"/>
      <c r="O109" s="114"/>
      <c r="P109" s="163">
        <f t="shared" si="29"/>
        <v>0</v>
      </c>
      <c r="Q109" s="125"/>
      <c r="R109" s="26">
        <f t="shared" si="30"/>
        <v>0</v>
      </c>
      <c r="S109" s="26">
        <f t="shared" si="31"/>
        <v>0</v>
      </c>
      <c r="T109" s="114"/>
      <c r="U109" s="275"/>
      <c r="V109" s="257"/>
      <c r="W109" s="263"/>
      <c r="X109" s="260"/>
      <c r="Y109" s="263"/>
      <c r="Z109" s="266"/>
      <c r="AA109" s="263"/>
      <c r="AB109" s="270"/>
    </row>
    <row r="110" spans="1:28" ht="23.25" customHeight="1" x14ac:dyDescent="0.35">
      <c r="A110" s="347" t="str">
        <f t="shared" si="32"/>
        <v/>
      </c>
      <c r="B110" s="140"/>
      <c r="C110" s="141"/>
      <c r="D110" s="110"/>
      <c r="E110" s="111"/>
      <c r="F110" s="112"/>
      <c r="G110" s="112"/>
      <c r="H110" s="156"/>
      <c r="I110" s="157"/>
      <c r="J110" s="25">
        <f t="shared" si="28"/>
        <v>0</v>
      </c>
      <c r="K110" s="134"/>
      <c r="L110" s="114"/>
      <c r="M110" s="114"/>
      <c r="N110" s="114"/>
      <c r="O110" s="114"/>
      <c r="P110" s="163">
        <f t="shared" si="29"/>
        <v>0</v>
      </c>
      <c r="Q110" s="125"/>
      <c r="R110" s="26">
        <f t="shared" si="30"/>
        <v>0</v>
      </c>
      <c r="S110" s="26">
        <f t="shared" si="31"/>
        <v>0</v>
      </c>
      <c r="T110" s="114"/>
      <c r="U110" s="275"/>
      <c r="V110" s="257"/>
      <c r="W110" s="263"/>
      <c r="X110" s="260"/>
      <c r="Y110" s="263"/>
      <c r="Z110" s="266"/>
      <c r="AA110" s="263"/>
      <c r="AB110" s="270"/>
    </row>
    <row r="111" spans="1:28" ht="23.25" customHeight="1" x14ac:dyDescent="0.35">
      <c r="A111" s="347" t="str">
        <f t="shared" si="32"/>
        <v/>
      </c>
      <c r="B111" s="140"/>
      <c r="C111" s="141"/>
      <c r="D111" s="110"/>
      <c r="E111" s="111"/>
      <c r="F111" s="112"/>
      <c r="G111" s="112"/>
      <c r="H111" s="156"/>
      <c r="I111" s="157"/>
      <c r="J111" s="25">
        <f t="shared" si="28"/>
        <v>0</v>
      </c>
      <c r="K111" s="134"/>
      <c r="L111" s="114"/>
      <c r="M111" s="114"/>
      <c r="N111" s="114"/>
      <c r="O111" s="114"/>
      <c r="P111" s="163">
        <f t="shared" si="29"/>
        <v>0</v>
      </c>
      <c r="Q111" s="125"/>
      <c r="R111" s="26">
        <f t="shared" ref="R111:R112" si="33">F111*G111*2/11</f>
        <v>0</v>
      </c>
      <c r="S111" s="26">
        <f t="shared" ref="S111:S112" si="34">Q111-R111</f>
        <v>0</v>
      </c>
      <c r="T111" s="114"/>
      <c r="U111" s="275"/>
      <c r="V111" s="257"/>
      <c r="W111" s="263"/>
      <c r="X111" s="260"/>
      <c r="Y111" s="263"/>
      <c r="Z111" s="266"/>
      <c r="AA111" s="263"/>
      <c r="AB111" s="270"/>
    </row>
    <row r="112" spans="1:28" ht="23.25" customHeight="1" x14ac:dyDescent="0.35">
      <c r="A112" s="347" t="str">
        <f t="shared" si="32"/>
        <v/>
      </c>
      <c r="B112" s="140"/>
      <c r="C112" s="141"/>
      <c r="D112" s="110"/>
      <c r="E112" s="111"/>
      <c r="F112" s="112"/>
      <c r="G112" s="112"/>
      <c r="H112" s="156"/>
      <c r="I112" s="157"/>
      <c r="J112" s="25">
        <f t="shared" si="28"/>
        <v>0</v>
      </c>
      <c r="K112" s="134"/>
      <c r="L112" s="114"/>
      <c r="M112" s="114"/>
      <c r="N112" s="114"/>
      <c r="O112" s="114"/>
      <c r="P112" s="163">
        <f t="shared" si="29"/>
        <v>0</v>
      </c>
      <c r="Q112" s="125"/>
      <c r="R112" s="26">
        <f t="shared" si="33"/>
        <v>0</v>
      </c>
      <c r="S112" s="26">
        <f t="shared" si="34"/>
        <v>0</v>
      </c>
      <c r="T112" s="114"/>
      <c r="U112" s="275"/>
      <c r="V112" s="257"/>
      <c r="W112" s="263"/>
      <c r="X112" s="260"/>
      <c r="Y112" s="263"/>
      <c r="Z112" s="266"/>
      <c r="AA112" s="263"/>
      <c r="AB112" s="270"/>
    </row>
    <row r="113" spans="1:28" ht="23.25" customHeight="1" x14ac:dyDescent="0.35">
      <c r="A113" s="347" t="str">
        <f t="shared" si="32"/>
        <v/>
      </c>
      <c r="B113" s="140"/>
      <c r="C113" s="141"/>
      <c r="D113" s="110"/>
      <c r="E113" s="111"/>
      <c r="F113" s="112"/>
      <c r="G113" s="112"/>
      <c r="H113" s="156"/>
      <c r="I113" s="157"/>
      <c r="J113" s="25">
        <f t="shared" si="28"/>
        <v>0</v>
      </c>
      <c r="K113" s="134"/>
      <c r="L113" s="114"/>
      <c r="M113" s="114"/>
      <c r="N113" s="114"/>
      <c r="O113" s="114"/>
      <c r="P113" s="163">
        <f t="shared" si="29"/>
        <v>0</v>
      </c>
      <c r="Q113" s="125"/>
      <c r="R113" s="26">
        <f t="shared" si="30"/>
        <v>0</v>
      </c>
      <c r="S113" s="26">
        <f t="shared" si="31"/>
        <v>0</v>
      </c>
      <c r="T113" s="114"/>
      <c r="U113" s="275"/>
      <c r="V113" s="257"/>
      <c r="W113" s="263"/>
      <c r="X113" s="260"/>
      <c r="Y113" s="263"/>
      <c r="Z113" s="266"/>
      <c r="AA113" s="263"/>
      <c r="AB113" s="270"/>
    </row>
    <row r="114" spans="1:28" ht="23.25" customHeight="1" x14ac:dyDescent="0.35">
      <c r="A114" s="347" t="str">
        <f t="shared" si="32"/>
        <v/>
      </c>
      <c r="B114" s="140"/>
      <c r="C114" s="141"/>
      <c r="D114" s="110"/>
      <c r="E114" s="111"/>
      <c r="F114" s="112"/>
      <c r="G114" s="112"/>
      <c r="H114" s="156"/>
      <c r="I114" s="157"/>
      <c r="J114" s="25">
        <f t="shared" si="28"/>
        <v>0</v>
      </c>
      <c r="K114" s="134"/>
      <c r="L114" s="114"/>
      <c r="M114" s="114"/>
      <c r="N114" s="114"/>
      <c r="O114" s="114"/>
      <c r="P114" s="163">
        <f t="shared" si="29"/>
        <v>0</v>
      </c>
      <c r="Q114" s="125"/>
      <c r="R114" s="26">
        <f t="shared" si="30"/>
        <v>0</v>
      </c>
      <c r="S114" s="26">
        <f t="shared" si="31"/>
        <v>0</v>
      </c>
      <c r="T114" s="114"/>
      <c r="U114" s="275"/>
      <c r="V114" s="257"/>
      <c r="W114" s="263"/>
      <c r="X114" s="260"/>
      <c r="Y114" s="263"/>
      <c r="Z114" s="266"/>
      <c r="AA114" s="263"/>
      <c r="AB114" s="270"/>
    </row>
    <row r="115" spans="1:28" ht="23.25" customHeight="1" x14ac:dyDescent="0.35">
      <c r="A115" s="347" t="str">
        <f t="shared" si="32"/>
        <v/>
      </c>
      <c r="B115" s="140"/>
      <c r="C115" s="141"/>
      <c r="D115" s="110"/>
      <c r="E115" s="111"/>
      <c r="F115" s="112"/>
      <c r="G115" s="112"/>
      <c r="H115" s="156"/>
      <c r="I115" s="157"/>
      <c r="J115" s="25">
        <f t="shared" si="28"/>
        <v>0</v>
      </c>
      <c r="K115" s="134"/>
      <c r="L115" s="114"/>
      <c r="M115" s="114"/>
      <c r="N115" s="114"/>
      <c r="O115" s="114"/>
      <c r="P115" s="163">
        <f t="shared" si="29"/>
        <v>0</v>
      </c>
      <c r="Q115" s="125"/>
      <c r="R115" s="26">
        <f t="shared" si="30"/>
        <v>0</v>
      </c>
      <c r="S115" s="26">
        <f t="shared" si="31"/>
        <v>0</v>
      </c>
      <c r="T115" s="114"/>
      <c r="U115" s="275"/>
      <c r="V115" s="257"/>
      <c r="W115" s="263"/>
      <c r="X115" s="260"/>
      <c r="Y115" s="263"/>
      <c r="Z115" s="266"/>
      <c r="AA115" s="263"/>
      <c r="AB115" s="270"/>
    </row>
    <row r="116" spans="1:28" ht="23.25" x14ac:dyDescent="0.35">
      <c r="A116" s="347" t="str">
        <f t="shared" si="32"/>
        <v/>
      </c>
      <c r="B116" s="140"/>
      <c r="C116" s="141"/>
      <c r="D116" s="110"/>
      <c r="E116" s="111"/>
      <c r="F116" s="112"/>
      <c r="G116" s="112"/>
      <c r="H116" s="156"/>
      <c r="I116" s="157"/>
      <c r="J116" s="25">
        <f t="shared" si="28"/>
        <v>0</v>
      </c>
      <c r="K116" s="134"/>
      <c r="L116" s="114"/>
      <c r="M116" s="114"/>
      <c r="N116" s="114"/>
      <c r="O116" s="114"/>
      <c r="P116" s="163">
        <f t="shared" si="29"/>
        <v>0</v>
      </c>
      <c r="Q116" s="125"/>
      <c r="R116" s="26">
        <f t="shared" si="30"/>
        <v>0</v>
      </c>
      <c r="S116" s="26">
        <f t="shared" si="31"/>
        <v>0</v>
      </c>
      <c r="T116" s="114"/>
      <c r="U116" s="275"/>
      <c r="V116" s="257"/>
      <c r="W116" s="263"/>
      <c r="X116" s="260"/>
      <c r="Y116" s="263"/>
      <c r="Z116" s="266"/>
      <c r="AA116" s="263"/>
      <c r="AB116" s="270"/>
    </row>
    <row r="117" spans="1:28" ht="23.25" x14ac:dyDescent="0.35">
      <c r="A117" s="347" t="str">
        <f t="shared" si="32"/>
        <v/>
      </c>
      <c r="B117" s="140"/>
      <c r="C117" s="141"/>
      <c r="D117" s="110"/>
      <c r="E117" s="111"/>
      <c r="F117" s="112"/>
      <c r="G117" s="112"/>
      <c r="H117" s="156"/>
      <c r="I117" s="157"/>
      <c r="J117" s="25">
        <f t="shared" si="28"/>
        <v>0</v>
      </c>
      <c r="K117" s="134"/>
      <c r="L117" s="114"/>
      <c r="M117" s="114"/>
      <c r="N117" s="114"/>
      <c r="O117" s="114"/>
      <c r="P117" s="163">
        <f t="shared" si="29"/>
        <v>0</v>
      </c>
      <c r="Q117" s="125"/>
      <c r="R117" s="26">
        <f t="shared" si="30"/>
        <v>0</v>
      </c>
      <c r="S117" s="26">
        <f t="shared" si="31"/>
        <v>0</v>
      </c>
      <c r="T117" s="114"/>
      <c r="U117" s="275"/>
      <c r="V117" s="257"/>
      <c r="W117" s="263"/>
      <c r="X117" s="260"/>
      <c r="Y117" s="263"/>
      <c r="Z117" s="266"/>
      <c r="AA117" s="263"/>
      <c r="AB117" s="270"/>
    </row>
    <row r="118" spans="1:28" ht="23.25" x14ac:dyDescent="0.35">
      <c r="A118" s="347" t="str">
        <f t="shared" si="32"/>
        <v/>
      </c>
      <c r="B118" s="140"/>
      <c r="C118" s="141"/>
      <c r="D118" s="110"/>
      <c r="E118" s="111"/>
      <c r="F118" s="112"/>
      <c r="G118" s="112"/>
      <c r="H118" s="156"/>
      <c r="I118" s="157"/>
      <c r="J118" s="25">
        <f t="shared" si="28"/>
        <v>0</v>
      </c>
      <c r="K118" s="134"/>
      <c r="L118" s="114"/>
      <c r="M118" s="114"/>
      <c r="N118" s="114"/>
      <c r="O118" s="114"/>
      <c r="P118" s="163">
        <f t="shared" si="29"/>
        <v>0</v>
      </c>
      <c r="Q118" s="125"/>
      <c r="R118" s="26">
        <f t="shared" si="30"/>
        <v>0</v>
      </c>
      <c r="S118" s="26">
        <f t="shared" si="31"/>
        <v>0</v>
      </c>
      <c r="T118" s="114"/>
      <c r="U118" s="275"/>
      <c r="V118" s="257"/>
      <c r="W118" s="263"/>
      <c r="X118" s="260"/>
      <c r="Y118" s="263"/>
      <c r="Z118" s="266"/>
      <c r="AA118" s="263"/>
      <c r="AB118" s="270"/>
    </row>
    <row r="119" spans="1:28" ht="23.25" x14ac:dyDescent="0.35">
      <c r="A119" s="347" t="str">
        <f t="shared" si="32"/>
        <v/>
      </c>
      <c r="B119" s="140"/>
      <c r="C119" s="141"/>
      <c r="D119" s="110"/>
      <c r="E119" s="111"/>
      <c r="F119" s="112"/>
      <c r="G119" s="112"/>
      <c r="H119" s="156"/>
      <c r="I119" s="157"/>
      <c r="J119" s="25">
        <f t="shared" si="28"/>
        <v>0</v>
      </c>
      <c r="K119" s="134"/>
      <c r="L119" s="114"/>
      <c r="M119" s="114"/>
      <c r="N119" s="114"/>
      <c r="O119" s="114"/>
      <c r="P119" s="163">
        <f t="shared" si="29"/>
        <v>0</v>
      </c>
      <c r="Q119" s="125"/>
      <c r="R119" s="26">
        <f t="shared" si="30"/>
        <v>0</v>
      </c>
      <c r="S119" s="26">
        <f t="shared" ref="S119:S126" si="35">Q119-R119</f>
        <v>0</v>
      </c>
      <c r="T119" s="114"/>
      <c r="U119" s="275"/>
      <c r="V119" s="257"/>
      <c r="W119" s="263"/>
      <c r="X119" s="260"/>
      <c r="Y119" s="263"/>
      <c r="Z119" s="266"/>
      <c r="AA119" s="263"/>
      <c r="AB119" s="270"/>
    </row>
    <row r="120" spans="1:28" ht="23.25" x14ac:dyDescent="0.35">
      <c r="A120" s="347" t="str">
        <f t="shared" si="32"/>
        <v/>
      </c>
      <c r="B120" s="140"/>
      <c r="C120" s="141"/>
      <c r="D120" s="110"/>
      <c r="E120" s="111"/>
      <c r="F120" s="112"/>
      <c r="G120" s="112"/>
      <c r="H120" s="156"/>
      <c r="I120" s="157"/>
      <c r="J120" s="25">
        <f t="shared" si="28"/>
        <v>0</v>
      </c>
      <c r="K120" s="134"/>
      <c r="L120" s="114"/>
      <c r="M120" s="114"/>
      <c r="N120" s="114"/>
      <c r="O120" s="114"/>
      <c r="P120" s="163">
        <f t="shared" si="29"/>
        <v>0</v>
      </c>
      <c r="Q120" s="125"/>
      <c r="R120" s="26">
        <f t="shared" si="30"/>
        <v>0</v>
      </c>
      <c r="S120" s="26">
        <f t="shared" si="35"/>
        <v>0</v>
      </c>
      <c r="T120" s="114"/>
      <c r="U120" s="275"/>
      <c r="V120" s="257"/>
      <c r="W120" s="263"/>
      <c r="X120" s="260"/>
      <c r="Y120" s="263"/>
      <c r="Z120" s="266"/>
      <c r="AA120" s="263"/>
      <c r="AB120" s="270"/>
    </row>
    <row r="121" spans="1:28" ht="23.25" x14ac:dyDescent="0.35">
      <c r="A121" s="347" t="str">
        <f t="shared" si="32"/>
        <v/>
      </c>
      <c r="B121" s="140"/>
      <c r="C121" s="141"/>
      <c r="D121" s="110"/>
      <c r="E121" s="111"/>
      <c r="F121" s="112"/>
      <c r="G121" s="112"/>
      <c r="H121" s="156"/>
      <c r="I121" s="157"/>
      <c r="J121" s="25">
        <f t="shared" si="28"/>
        <v>0</v>
      </c>
      <c r="K121" s="134"/>
      <c r="L121" s="114"/>
      <c r="M121" s="114"/>
      <c r="N121" s="114"/>
      <c r="O121" s="114"/>
      <c r="P121" s="163">
        <f t="shared" si="29"/>
        <v>0</v>
      </c>
      <c r="Q121" s="125"/>
      <c r="R121" s="26">
        <f t="shared" si="30"/>
        <v>0</v>
      </c>
      <c r="S121" s="26">
        <f t="shared" si="35"/>
        <v>0</v>
      </c>
      <c r="T121" s="114"/>
      <c r="U121" s="275"/>
      <c r="V121" s="257"/>
      <c r="W121" s="263"/>
      <c r="X121" s="260"/>
      <c r="Y121" s="263"/>
      <c r="Z121" s="266"/>
      <c r="AA121" s="263"/>
      <c r="AB121" s="270"/>
    </row>
    <row r="122" spans="1:28" ht="23.25" x14ac:dyDescent="0.35">
      <c r="A122" s="347" t="str">
        <f t="shared" si="32"/>
        <v/>
      </c>
      <c r="B122" s="140"/>
      <c r="C122" s="141"/>
      <c r="D122" s="110"/>
      <c r="E122" s="111"/>
      <c r="F122" s="112"/>
      <c r="G122" s="112"/>
      <c r="H122" s="156"/>
      <c r="I122" s="157"/>
      <c r="J122" s="25">
        <f t="shared" si="28"/>
        <v>0</v>
      </c>
      <c r="K122" s="134"/>
      <c r="L122" s="114"/>
      <c r="M122" s="114"/>
      <c r="N122" s="114"/>
      <c r="O122" s="114"/>
      <c r="P122" s="163">
        <f t="shared" si="29"/>
        <v>0</v>
      </c>
      <c r="Q122" s="125"/>
      <c r="R122" s="26">
        <f t="shared" si="30"/>
        <v>0</v>
      </c>
      <c r="S122" s="26">
        <f t="shared" si="35"/>
        <v>0</v>
      </c>
      <c r="T122" s="114"/>
      <c r="U122" s="275"/>
      <c r="V122" s="257"/>
      <c r="W122" s="263"/>
      <c r="X122" s="260"/>
      <c r="Y122" s="263"/>
      <c r="Z122" s="266"/>
      <c r="AA122" s="263"/>
      <c r="AB122" s="270"/>
    </row>
    <row r="123" spans="1:28" ht="23.25" x14ac:dyDescent="0.35">
      <c r="A123" s="347" t="str">
        <f t="shared" si="32"/>
        <v/>
      </c>
      <c r="B123" s="140"/>
      <c r="C123" s="141"/>
      <c r="D123" s="110"/>
      <c r="E123" s="111"/>
      <c r="F123" s="112"/>
      <c r="G123" s="112"/>
      <c r="H123" s="156"/>
      <c r="I123" s="157"/>
      <c r="J123" s="25">
        <f t="shared" si="28"/>
        <v>0</v>
      </c>
      <c r="K123" s="134"/>
      <c r="L123" s="114"/>
      <c r="M123" s="114"/>
      <c r="N123" s="114"/>
      <c r="O123" s="114"/>
      <c r="P123" s="163">
        <f t="shared" si="29"/>
        <v>0</v>
      </c>
      <c r="Q123" s="125"/>
      <c r="R123" s="26">
        <f t="shared" si="30"/>
        <v>0</v>
      </c>
      <c r="S123" s="26">
        <f t="shared" si="35"/>
        <v>0</v>
      </c>
      <c r="T123" s="114"/>
      <c r="U123" s="275"/>
      <c r="V123" s="257"/>
      <c r="W123" s="263"/>
      <c r="X123" s="260"/>
      <c r="Y123" s="263"/>
      <c r="Z123" s="266"/>
      <c r="AA123" s="263"/>
      <c r="AB123" s="270"/>
    </row>
    <row r="124" spans="1:28" ht="23.25" x14ac:dyDescent="0.35">
      <c r="A124" s="347" t="str">
        <f t="shared" si="32"/>
        <v/>
      </c>
      <c r="B124" s="140"/>
      <c r="C124" s="127"/>
      <c r="D124" s="110"/>
      <c r="E124" s="111"/>
      <c r="F124" s="112"/>
      <c r="G124" s="112"/>
      <c r="H124" s="156"/>
      <c r="I124" s="157"/>
      <c r="J124" s="25">
        <f t="shared" si="28"/>
        <v>0</v>
      </c>
      <c r="K124" s="134"/>
      <c r="L124" s="114"/>
      <c r="M124" s="114"/>
      <c r="N124" s="114"/>
      <c r="O124" s="114"/>
      <c r="P124" s="163">
        <f t="shared" si="29"/>
        <v>0</v>
      </c>
      <c r="Q124" s="125"/>
      <c r="R124" s="26">
        <f t="shared" si="30"/>
        <v>0</v>
      </c>
      <c r="S124" s="26">
        <f t="shared" si="35"/>
        <v>0</v>
      </c>
      <c r="T124" s="114"/>
      <c r="U124" s="275"/>
      <c r="V124" s="257"/>
      <c r="W124" s="263"/>
      <c r="X124" s="260"/>
      <c r="Y124" s="263"/>
      <c r="Z124" s="266"/>
      <c r="AA124" s="263"/>
      <c r="AB124" s="270"/>
    </row>
    <row r="125" spans="1:28" ht="24" thickBot="1" x14ac:dyDescent="0.4">
      <c r="A125" s="348"/>
      <c r="B125" s="243"/>
      <c r="C125" s="123"/>
      <c r="D125" s="242"/>
      <c r="E125" s="184"/>
      <c r="F125" s="221"/>
      <c r="G125" s="221"/>
      <c r="H125" s="186"/>
      <c r="I125" s="185"/>
      <c r="J125" s="187"/>
      <c r="K125" s="240"/>
      <c r="L125" s="191"/>
      <c r="M125" s="191"/>
      <c r="N125" s="191"/>
      <c r="O125" s="191"/>
      <c r="P125" s="241"/>
      <c r="Q125" s="223"/>
      <c r="R125" s="190"/>
      <c r="S125" s="190"/>
      <c r="T125" s="191"/>
      <c r="U125" s="276"/>
      <c r="V125" s="258"/>
      <c r="W125" s="264"/>
      <c r="X125" s="261"/>
      <c r="Y125" s="264"/>
      <c r="Z125" s="267"/>
      <c r="AA125" s="264"/>
      <c r="AB125" s="271"/>
    </row>
    <row r="126" spans="1:28" ht="27" thickBot="1" x14ac:dyDescent="0.35">
      <c r="A126" s="250"/>
      <c r="B126" s="250"/>
      <c r="C126" s="251"/>
      <c r="D126" s="176" t="s">
        <v>20</v>
      </c>
      <c r="E126" s="177"/>
      <c r="F126" s="178"/>
      <c r="G126" s="29">
        <f>IF(G104="",0,AVERAGE(G104:G125))</f>
        <v>0</v>
      </c>
      <c r="H126" s="99"/>
      <c r="I126" s="100"/>
      <c r="J126" s="32">
        <f t="shared" ref="J126:O126" si="36">SUM(J104:J125)</f>
        <v>0</v>
      </c>
      <c r="K126" s="33">
        <f t="shared" si="36"/>
        <v>0</v>
      </c>
      <c r="L126" s="34">
        <f t="shared" si="36"/>
        <v>0</v>
      </c>
      <c r="M126" s="34">
        <f t="shared" si="36"/>
        <v>0</v>
      </c>
      <c r="N126" s="34">
        <f t="shared" si="36"/>
        <v>0</v>
      </c>
      <c r="O126" s="34">
        <f t="shared" si="36"/>
        <v>0</v>
      </c>
      <c r="P126" s="154" t="e">
        <f>AVERAGEIF(H104:H125,"&gt;0",P104:P125)</f>
        <v>#DIV/0!</v>
      </c>
      <c r="Q126" s="35">
        <f>SUM(Q104:Q125)</f>
        <v>0</v>
      </c>
      <c r="R126" s="36">
        <f>SUM(R104:R125)</f>
        <v>0</v>
      </c>
      <c r="S126" s="37">
        <f t="shared" si="35"/>
        <v>0</v>
      </c>
      <c r="T126" s="28">
        <f>COUNTIF($T$104:$T$125,"X")</f>
        <v>0</v>
      </c>
      <c r="U126" s="146">
        <f>COUNTA($D$104:$D$125)-COUNTA($T$104:$T$125)</f>
        <v>0</v>
      </c>
      <c r="V126" s="142"/>
      <c r="W126" s="11"/>
      <c r="X126" s="11"/>
      <c r="Y126" s="11"/>
      <c r="Z126" s="13"/>
      <c r="AA126" s="11"/>
      <c r="AB126" s="11"/>
    </row>
    <row r="127" spans="1:28" ht="19.5" thickBot="1" x14ac:dyDescent="0.35">
      <c r="A127" s="63"/>
      <c r="B127" s="63"/>
      <c r="C127" s="50"/>
      <c r="D127" s="143"/>
      <c r="E127" s="57"/>
      <c r="F127" s="50"/>
      <c r="G127" s="144"/>
      <c r="H127" s="144"/>
      <c r="I127" s="57"/>
      <c r="J127" s="57"/>
      <c r="K127" s="8"/>
      <c r="L127" s="95"/>
      <c r="M127" s="8"/>
      <c r="N127" s="8"/>
      <c r="O127" s="8"/>
      <c r="P127" s="8"/>
      <c r="Q127" s="8"/>
      <c r="R127" s="8"/>
      <c r="S127" s="8"/>
      <c r="T127" s="50"/>
      <c r="U127" s="96"/>
      <c r="W127" s="11"/>
      <c r="X127" s="11"/>
      <c r="Y127" s="11"/>
      <c r="Z127" s="13"/>
      <c r="AA127" s="11"/>
      <c r="AB127" s="11"/>
    </row>
    <row r="128" spans="1:28" ht="27.75" thickTop="1" thickBot="1" x14ac:dyDescent="0.35">
      <c r="A128" s="8"/>
      <c r="B128" s="350">
        <f>COUNTA(D5:D19)+COUNTA(D25:D37)+COUNTA(D43:D67)+COUNTA(D73:D98)+COUNTA(D104:D125)</f>
        <v>0</v>
      </c>
      <c r="C128" s="57"/>
      <c r="D128" s="64" t="s">
        <v>17</v>
      </c>
      <c r="E128" s="65" t="e">
        <f>COUNTIFS($T$5:$T$125,"X")/B128</f>
        <v>#DIV/0!</v>
      </c>
      <c r="F128" s="57"/>
      <c r="G128" s="387">
        <f>AVERAGE(G20,G38,G68,G99,G126)</f>
        <v>0</v>
      </c>
      <c r="H128" s="388"/>
      <c r="I128" s="389"/>
      <c r="J128" s="94"/>
      <c r="K128" s="8"/>
      <c r="L128" s="95"/>
      <c r="M128" s="8"/>
      <c r="N128" s="8"/>
      <c r="O128" s="95"/>
      <c r="P128" s="165">
        <f>AVERAGE(P5:P19,P25:P37,P43:P67,P73:P98,P104:P125)</f>
        <v>0</v>
      </c>
      <c r="Q128" s="8"/>
      <c r="R128" s="8"/>
      <c r="S128" s="8"/>
      <c r="T128" s="66">
        <f>T126+T99+T68+T38+T20</f>
        <v>0</v>
      </c>
      <c r="U128" s="148">
        <f>U126+U99+U68+U38+U20</f>
        <v>0</v>
      </c>
      <c r="W128" s="11"/>
      <c r="X128" s="11"/>
      <c r="Y128" s="11"/>
      <c r="Z128" s="13"/>
      <c r="AA128" s="11"/>
      <c r="AB128" s="11"/>
    </row>
    <row r="129" spans="1:28" ht="21.75" thickTop="1" x14ac:dyDescent="0.3">
      <c r="A129" s="8"/>
      <c r="B129" s="8"/>
      <c r="C129" s="57"/>
      <c r="D129" s="97"/>
      <c r="E129" s="94"/>
      <c r="F129" s="94"/>
      <c r="G129" s="94"/>
      <c r="H129" s="94"/>
      <c r="I129" s="94"/>
      <c r="J129" s="94"/>
      <c r="K129" s="95"/>
      <c r="L129" s="95"/>
      <c r="M129" s="95"/>
      <c r="N129" s="95"/>
      <c r="O129" s="95"/>
      <c r="P129" s="97"/>
      <c r="Q129" s="45"/>
      <c r="R129" s="17"/>
      <c r="S129" s="8"/>
      <c r="T129" s="52"/>
      <c r="U129" s="52"/>
      <c r="V129" s="12"/>
      <c r="W129" s="11"/>
      <c r="X129" s="11"/>
      <c r="Y129" s="11"/>
      <c r="Z129" s="13"/>
      <c r="AA129" s="11"/>
      <c r="AB129" s="11"/>
    </row>
    <row r="130" spans="1:28" ht="23.25" x14ac:dyDescent="0.35">
      <c r="A130" s="8"/>
      <c r="B130" s="8"/>
      <c r="C130" s="57"/>
      <c r="D130" s="384" t="s">
        <v>21</v>
      </c>
      <c r="E130" s="385"/>
      <c r="F130" s="385"/>
      <c r="G130" s="385"/>
      <c r="H130" s="385"/>
      <c r="I130" s="386"/>
      <c r="J130" s="67">
        <f>J126+J99+J68+J38+J20</f>
        <v>0</v>
      </c>
      <c r="K130" s="68">
        <f>K20+K38+K68+K99+K126</f>
        <v>0</v>
      </c>
      <c r="L130" s="68">
        <f>L20+L38+L68+L99+L126</f>
        <v>0</v>
      </c>
      <c r="M130" s="68">
        <f>M20+M38+M68+M99+M126</f>
        <v>0</v>
      </c>
      <c r="N130" s="68">
        <f>N20+N38+N68+N99+N126</f>
        <v>0</v>
      </c>
      <c r="O130" s="68">
        <f>O20+O38+O68+O99+O126</f>
        <v>0</v>
      </c>
      <c r="P130" s="69"/>
      <c r="Q130" s="70">
        <f>Q20+Q38+Q68+Q99+Q126</f>
        <v>0</v>
      </c>
      <c r="R130" s="71">
        <f>R126+R99+R68+R38+R20</f>
        <v>0</v>
      </c>
      <c r="S130" s="70">
        <f>S126+S99+S68+S38+S20</f>
        <v>0</v>
      </c>
      <c r="T130" s="57"/>
      <c r="U130" s="96"/>
      <c r="W130" s="11"/>
      <c r="X130" s="11"/>
      <c r="Y130" s="11"/>
      <c r="Z130" s="13"/>
      <c r="AA130" s="11"/>
      <c r="AB130" s="11"/>
    </row>
    <row r="131" spans="1:28" ht="18.75" x14ac:dyDescent="0.3">
      <c r="A131" s="3"/>
      <c r="B131" s="3"/>
      <c r="C131" s="4"/>
      <c r="D131" s="5"/>
      <c r="E131" s="4"/>
      <c r="F131" s="4"/>
      <c r="G131" s="4"/>
      <c r="H131" s="4"/>
      <c r="I131" s="4"/>
      <c r="J131" s="4"/>
      <c r="K131" s="3"/>
      <c r="L131" s="3"/>
      <c r="M131" s="3"/>
      <c r="N131" s="3"/>
      <c r="O131" s="3"/>
      <c r="P131" s="5"/>
      <c r="Q131" s="3"/>
      <c r="R131" s="3"/>
      <c r="S131" s="3"/>
      <c r="W131" s="11"/>
      <c r="X131" s="11"/>
      <c r="Y131" s="11"/>
      <c r="Z131" s="13"/>
    </row>
    <row r="132" spans="1:28" ht="18.75" x14ac:dyDescent="0.3">
      <c r="W132" s="11"/>
      <c r="X132" s="11"/>
      <c r="Y132" s="11"/>
      <c r="Z132" s="13"/>
    </row>
    <row r="133" spans="1:28" ht="19.5" thickBot="1" x14ac:dyDescent="0.35">
      <c r="G133" s="6"/>
      <c r="W133" s="11"/>
      <c r="X133" s="11"/>
      <c r="Y133" s="11"/>
      <c r="Z133" s="13"/>
    </row>
    <row r="134" spans="1:28" ht="23.25" x14ac:dyDescent="0.3">
      <c r="D134" s="167" t="s">
        <v>27</v>
      </c>
      <c r="E134" s="72" t="s">
        <v>13</v>
      </c>
      <c r="F134" s="72" t="s">
        <v>14</v>
      </c>
      <c r="G134" s="72" t="s">
        <v>15</v>
      </c>
      <c r="H134" s="72" t="s">
        <v>16</v>
      </c>
      <c r="I134" s="73" t="s">
        <v>16</v>
      </c>
      <c r="J134" s="74" t="s">
        <v>20</v>
      </c>
      <c r="S134" s="7"/>
      <c r="W134" s="11"/>
      <c r="X134" s="11"/>
      <c r="Y134" s="11"/>
      <c r="Z134" s="13"/>
    </row>
    <row r="135" spans="1:28" ht="23.25" x14ac:dyDescent="0.3">
      <c r="D135" s="169">
        <v>0.3125</v>
      </c>
      <c r="E135" s="75">
        <f>COUNTIFS($H$5:$H$19,$D$135)</f>
        <v>0</v>
      </c>
      <c r="F135" s="75">
        <f>COUNTIFS($H$25:$H$37,$D$135)</f>
        <v>0</v>
      </c>
      <c r="G135" s="76">
        <f>COUNTIFS($H$43:$H$67,$D$135)</f>
        <v>0</v>
      </c>
      <c r="H135" s="75">
        <f>COUNTIFS($H$73:$H$98,$D$135)</f>
        <v>0</v>
      </c>
      <c r="I135" s="77">
        <f>COUNTIFS($H$104:$H$126,$D$135)</f>
        <v>0</v>
      </c>
      <c r="J135" s="78">
        <f t="shared" ref="J135:J143" si="37">SUM(E135:I135)</f>
        <v>0</v>
      </c>
      <c r="P135" s="422" t="s">
        <v>29</v>
      </c>
      <c r="Q135" s="422"/>
      <c r="R135" s="422"/>
      <c r="W135" s="11"/>
      <c r="X135" s="11"/>
      <c r="Y135" s="11"/>
      <c r="Z135" s="13"/>
    </row>
    <row r="136" spans="1:28" ht="23.25" x14ac:dyDescent="0.3">
      <c r="D136" s="153">
        <v>0.32291666666666702</v>
      </c>
      <c r="E136" s="79">
        <f>COUNTIFS($H$5:$H$19,$D$136)+E135</f>
        <v>0</v>
      </c>
      <c r="F136" s="79">
        <f>COUNTIFS($H$25:$H$37,$D$136)+F135</f>
        <v>0</v>
      </c>
      <c r="G136" s="80">
        <f>COUNTIFS($H$43:$H$67,$D$136)+G135</f>
        <v>0</v>
      </c>
      <c r="H136" s="79">
        <f>COUNTIFS($H$73:$H$98,$D$136)+H135</f>
        <v>0</v>
      </c>
      <c r="I136" s="81">
        <f>COUNTIFS($H$104:$H$126,$D$136)+I135</f>
        <v>0</v>
      </c>
      <c r="J136" s="82">
        <f t="shared" si="37"/>
        <v>0</v>
      </c>
      <c r="P136" s="423">
        <f>COUNTIFS(D5:D19,"*",H5:H19,"")+COUNTIFS(D25:D37,"*",H25:H37,"")+COUNTIFS(D43:D67,"*",H43:H67,"")+COUNTIFS(D73:D98,"*",H73:H98,"")+COUNTIFS(D104:D125,"*",H104:H125,"")</f>
        <v>0</v>
      </c>
      <c r="Q136" s="423"/>
      <c r="R136" s="423"/>
      <c r="W136" s="11"/>
      <c r="X136" s="11"/>
      <c r="Y136" s="11"/>
      <c r="Z136" s="13"/>
    </row>
    <row r="137" spans="1:28" ht="23.25" x14ac:dyDescent="0.3">
      <c r="D137" s="152">
        <v>0.33333333333333298</v>
      </c>
      <c r="E137" s="79">
        <f>COUNTIFS($H$5:$H$19,$D$137)+E136</f>
        <v>0</v>
      </c>
      <c r="F137" s="79">
        <f>COUNTIFS($H$25:$H$37,$D$137)+F136</f>
        <v>0</v>
      </c>
      <c r="G137" s="80">
        <f>COUNTIFS($H$43:$H$67,$D$137)+G136</f>
        <v>0</v>
      </c>
      <c r="H137" s="79">
        <f>COUNTIFS($H$73:$H$98,$D$137)+H136</f>
        <v>0</v>
      </c>
      <c r="I137" s="81">
        <f>COUNTIFS($H$104:$H$126,$D$137)+I136</f>
        <v>0</v>
      </c>
      <c r="J137" s="82">
        <f t="shared" si="37"/>
        <v>0</v>
      </c>
      <c r="W137" s="11"/>
      <c r="X137" s="11"/>
      <c r="Y137" s="11"/>
      <c r="Z137" s="13"/>
    </row>
    <row r="138" spans="1:28" ht="23.25" x14ac:dyDescent="0.3">
      <c r="D138" s="152">
        <v>0.34375</v>
      </c>
      <c r="E138" s="79">
        <f>COUNTIFS($H$5:$H$19,$D$138)+E137</f>
        <v>0</v>
      </c>
      <c r="F138" s="79">
        <f>COUNTIFS($H$25:$H$37,$D$138)+F137</f>
        <v>0</v>
      </c>
      <c r="G138" s="80">
        <f>COUNTIFS($H$43:$H$67,$D$138)+G137</f>
        <v>0</v>
      </c>
      <c r="H138" s="79">
        <f>COUNTIFS($H$73:$H$98,$D$138)+H137</f>
        <v>0</v>
      </c>
      <c r="I138" s="81">
        <f>COUNTIFS($H$104:$H$126,$D$138)+I137</f>
        <v>0</v>
      </c>
      <c r="J138" s="82">
        <f t="shared" si="37"/>
        <v>0</v>
      </c>
      <c r="W138" s="11"/>
      <c r="X138" s="11"/>
      <c r="Y138" s="11"/>
      <c r="Z138" s="13"/>
    </row>
    <row r="139" spans="1:28" ht="23.25" x14ac:dyDescent="0.3">
      <c r="D139" s="171">
        <v>0.35416666666666702</v>
      </c>
      <c r="E139" s="79">
        <f>COUNTIFS($H$5:$H$19,$D$139)+E138</f>
        <v>0</v>
      </c>
      <c r="F139" s="79">
        <f>COUNTIFS($H$25:$H$37,$D$139)+F138</f>
        <v>0</v>
      </c>
      <c r="G139" s="80">
        <f>COUNTIFS($H$43:$H$67,$D$139)+G138</f>
        <v>0</v>
      </c>
      <c r="H139" s="79">
        <f>COUNTIFS($H$73:$H$98,$D$139)+H138</f>
        <v>0</v>
      </c>
      <c r="I139" s="81">
        <f>COUNTIFS($H$104:$H$126,$D$139)+I138</f>
        <v>0</v>
      </c>
      <c r="J139" s="82">
        <f t="shared" si="37"/>
        <v>0</v>
      </c>
      <c r="W139" s="11"/>
      <c r="X139" s="11"/>
      <c r="Y139" s="11"/>
      <c r="Z139" s="13"/>
    </row>
    <row r="140" spans="1:28" ht="23.25" x14ac:dyDescent="0.3">
      <c r="D140" s="152">
        <v>0.36458333333333298</v>
      </c>
      <c r="E140" s="79">
        <f>COUNTIFS($H$5:$H$19,$D$140)+E139</f>
        <v>0</v>
      </c>
      <c r="F140" s="79">
        <f>COUNTIFS($H$25:$H$37,$D$140)+F139</f>
        <v>0</v>
      </c>
      <c r="G140" s="80">
        <f>COUNTIFS($H$43:$H$67,$D$140)+G139</f>
        <v>0</v>
      </c>
      <c r="H140" s="79">
        <f>COUNTIFS($H$73:$H$98,$D$140)+H139</f>
        <v>0</v>
      </c>
      <c r="I140" s="81">
        <f>COUNTIFS($H$104:$H$126,$D$140)+I139</f>
        <v>0</v>
      </c>
      <c r="J140" s="82">
        <f t="shared" si="37"/>
        <v>0</v>
      </c>
      <c r="W140" s="11"/>
      <c r="X140" s="11"/>
      <c r="Y140" s="11"/>
      <c r="Z140" s="13"/>
    </row>
    <row r="141" spans="1:28" ht="23.25" x14ac:dyDescent="0.3">
      <c r="D141" s="171">
        <v>0.375</v>
      </c>
      <c r="E141" s="79">
        <f>COUNTIFS($H$5:$H$19,$D$141)+E140</f>
        <v>0</v>
      </c>
      <c r="F141" s="79">
        <f>COUNTIFS($H$25:$H$37,$D$141)+F140</f>
        <v>0</v>
      </c>
      <c r="G141" s="80">
        <f>COUNTIFS($H$43:$H$67,$D$141)+G140</f>
        <v>0</v>
      </c>
      <c r="H141" s="79">
        <f>COUNTIFS($H$73:$H$98,$D$141)+H140</f>
        <v>0</v>
      </c>
      <c r="I141" s="81">
        <f>COUNTIFS($H$104:$H$126,$D$141)+I140</f>
        <v>0</v>
      </c>
      <c r="J141" s="82">
        <f t="shared" si="37"/>
        <v>0</v>
      </c>
      <c r="Y141" s="11"/>
      <c r="Z141" s="3"/>
    </row>
    <row r="142" spans="1:28" ht="23.25" x14ac:dyDescent="0.2">
      <c r="D142" s="153">
        <v>0.38541666666666702</v>
      </c>
      <c r="E142" s="83">
        <f>COUNTIFS($H$5:$H$19,$D$142)+E141</f>
        <v>0</v>
      </c>
      <c r="F142" s="83">
        <f>COUNTIFS($H$25:$H$37,$D$142)+F141</f>
        <v>0</v>
      </c>
      <c r="G142" s="83">
        <f>COUNTIFS($H$43:$H$67,$D$142)+G141</f>
        <v>0</v>
      </c>
      <c r="H142" s="83">
        <f>COUNTIFS($H$73:$H$98,$D$142)+H141</f>
        <v>0</v>
      </c>
      <c r="I142" s="84">
        <f>COUNTIFS($H$104:$H$126,$D$142)+I141</f>
        <v>0</v>
      </c>
      <c r="J142" s="82">
        <f t="shared" si="37"/>
        <v>0</v>
      </c>
    </row>
    <row r="143" spans="1:28" ht="24" thickBot="1" x14ac:dyDescent="0.25">
      <c r="D143" s="170">
        <v>0.39583333333333298</v>
      </c>
      <c r="E143" s="85">
        <f>COUNTIFS($H$5:$H$19,$D$143)+E142</f>
        <v>0</v>
      </c>
      <c r="F143" s="85">
        <f>COUNTIFS($H$25:$H$37,$D$143)+F142</f>
        <v>0</v>
      </c>
      <c r="G143" s="86">
        <f>COUNTIFS($H$43:$H$67,$D$143)+G142</f>
        <v>0</v>
      </c>
      <c r="H143" s="85">
        <f>COUNTIFS($H$73:$H$98,$D$143)+H142</f>
        <v>0</v>
      </c>
      <c r="I143" s="87">
        <f>COUNTIFS($H$104:$H$126,$D$143)+I142</f>
        <v>0</v>
      </c>
      <c r="J143" s="88">
        <f t="shared" si="37"/>
        <v>0</v>
      </c>
    </row>
    <row r="144" spans="1:28" x14ac:dyDescent="0.2">
      <c r="D144" s="8"/>
      <c r="E144" s="57"/>
      <c r="F144" s="57"/>
      <c r="G144" s="57"/>
      <c r="H144" s="57"/>
      <c r="I144" s="57"/>
      <c r="J144" s="57"/>
    </row>
    <row r="145" spans="4:22" ht="13.5" thickBot="1" x14ac:dyDescent="0.25">
      <c r="D145" s="8"/>
      <c r="E145" s="57"/>
      <c r="F145" s="57"/>
      <c r="G145" s="57"/>
      <c r="H145" s="57"/>
      <c r="I145" s="57"/>
      <c r="J145" s="57"/>
    </row>
    <row r="146" spans="4:22" ht="23.25" x14ac:dyDescent="0.2">
      <c r="D146" s="168" t="s">
        <v>28</v>
      </c>
      <c r="E146" s="89">
        <f>+E143</f>
        <v>0</v>
      </c>
      <c r="F146" s="89">
        <f>+F143</f>
        <v>0</v>
      </c>
      <c r="G146" s="89">
        <f>+G143</f>
        <v>0</v>
      </c>
      <c r="H146" s="89">
        <f>+H143</f>
        <v>0</v>
      </c>
      <c r="I146" s="90">
        <f>+I143</f>
        <v>0</v>
      </c>
      <c r="J146" s="74">
        <f>SUM(E146:I146)</f>
        <v>0</v>
      </c>
      <c r="P146"/>
      <c r="Q146"/>
      <c r="R146" s="419" t="s">
        <v>38</v>
      </c>
      <c r="S146" s="420"/>
      <c r="T146" s="419" t="s">
        <v>39</v>
      </c>
      <c r="U146" s="421"/>
      <c r="V146" s="420"/>
    </row>
    <row r="147" spans="4:22" ht="23.25" x14ac:dyDescent="0.2">
      <c r="D147" s="172">
        <v>0.66666666666666696</v>
      </c>
      <c r="E147" s="75">
        <f>E146-COUNTIFS($I$5:$I$19,$D$147)</f>
        <v>0</v>
      </c>
      <c r="F147" s="75">
        <f>F146-COUNTIFS($I$25:$I$37,$D$147)</f>
        <v>0</v>
      </c>
      <c r="G147" s="75">
        <f>G146-COUNTIFS($I$43:$I$67,$D$147)</f>
        <v>0</v>
      </c>
      <c r="H147" s="75">
        <f>H146-COUNTIFS($I$73:$I$98,$D$147)</f>
        <v>0</v>
      </c>
      <c r="I147" s="91">
        <f>I146-COUNTIFS($I$104:$I$125,$D$147)</f>
        <v>0</v>
      </c>
      <c r="J147" s="78">
        <f>SUM(E147:I147)</f>
        <v>0</v>
      </c>
      <c r="P147" s="424" t="s">
        <v>55</v>
      </c>
      <c r="Q147" s="425"/>
      <c r="R147" s="416">
        <f>COUNTIFS($C$5:$C$19,"A")+COUNTIFS($C$25:$C$37,"A")+COUNTIFS($C$43:$C$67,"A")+COUNTIFS($C$73:$C$98,"A")+COUNTIFS($C$104:$C$125,"A")</f>
        <v>0</v>
      </c>
      <c r="S147" s="417"/>
      <c r="T147" s="416">
        <f>COUNTIFS($C$5:$C$19,"A",$D$5:$D$19,"EN ATTENTE")+COUNTIFS($C$25:$C$37,"A",$D$25:$D$37,"EN ATTENTE")+COUNTIFS($C$43:$C$67,"A",$D$43:$D$67,"EN ATTENTE")+COUNTIFS($C$73:$C$98,"A",$D$73:$D$98,"EN ATTENTE")+COUNTIFS($C$104:$C$125,"A",$D$104:$D$125,"EN ATTENTE")</f>
        <v>0</v>
      </c>
      <c r="U147" s="418"/>
      <c r="V147" s="417"/>
    </row>
    <row r="148" spans="4:22" ht="23.25" x14ac:dyDescent="0.2">
      <c r="D148" s="171">
        <v>0.67708333333333304</v>
      </c>
      <c r="E148" s="79">
        <f>E147-COUNTIFS($I$5:$I$19,$D$148)</f>
        <v>0</v>
      </c>
      <c r="F148" s="79">
        <f>F147-COUNTIFS($I$25:$I$37,$D$148)</f>
        <v>0</v>
      </c>
      <c r="G148" s="79">
        <f>G147-COUNTIFS($I$43:$I$67,$D$148)</f>
        <v>0</v>
      </c>
      <c r="H148" s="79">
        <f>H147-COUNTIFS($I$73:$I$98,$D$148)</f>
        <v>0</v>
      </c>
      <c r="I148" s="92">
        <f>I147-COUNTIFS($I$104:$I$125,$D$148)</f>
        <v>0</v>
      </c>
      <c r="J148" s="82">
        <f t="shared" ref="J148:J155" si="38">SUM(E148:I148)</f>
        <v>0</v>
      </c>
      <c r="P148" s="426"/>
      <c r="Q148" s="427"/>
      <c r="R148" s="416">
        <f>COUNTIFS($C$5:$C$19,"",$D$5:$D$19,"*")+COUNTIFS($C$25:$C$37,"",$D$25:$D$37,"*")+COUNTIFS($C$43:$C$67,"",$D$43:$D$67,"*")+COUNTIFS($C$73:$C$98,"",$D$73:$D$98,"*")+COUNTIFS($C$104:$C$125,"",$D$104:$D$125,"*")</f>
        <v>0</v>
      </c>
      <c r="S148" s="417"/>
      <c r="T148" s="416">
        <f>COUNTIFS($C$5:$C$19,"",$D$5:$D$19,"EN ATTENTE")+COUNTIFS($C$25:$C$37,"",$D$25:$D$37,"EN ATTENTE")+COUNTIFS($C$43:$C$67,"",$D$43:$D$67,"EN ATTENTE")+COUNTIFS($C$73:$C$98,"",$D$73:$D$98,"EN ATTENTE")+COUNTIFS($C$104:$C$125,"",$D$104:$D$125,"EN ATTENTE")</f>
        <v>0</v>
      </c>
      <c r="U148" s="418"/>
      <c r="V148" s="417"/>
    </row>
    <row r="149" spans="4:22" ht="23.25" x14ac:dyDescent="0.2">
      <c r="D149" s="152">
        <v>0.6875</v>
      </c>
      <c r="E149" s="79">
        <f>E148-COUNTIFS($I$5:$I$19,$D$149)</f>
        <v>0</v>
      </c>
      <c r="F149" s="79">
        <f>F148-COUNTIFS($I$25:$I$37,$D$149)</f>
        <v>0</v>
      </c>
      <c r="G149" s="79">
        <f>G148-COUNTIFS($I$43:$I$67,$D$149)</f>
        <v>0</v>
      </c>
      <c r="H149" s="79">
        <f>H148-COUNTIFS($I$73:$I$98,$D$149)</f>
        <v>0</v>
      </c>
      <c r="I149" s="92">
        <f>I148-COUNTIFS($I$104:$I$125,$D$149)</f>
        <v>0</v>
      </c>
      <c r="J149" s="82">
        <f t="shared" si="38"/>
        <v>0</v>
      </c>
      <c r="P149" s="428" t="s">
        <v>41</v>
      </c>
      <c r="Q149" s="429"/>
      <c r="R149" s="416">
        <f>COUNTIFS($C$5:$C$19,"E")+COUNTIFS($C$25:$C$37,"E")+COUNTIFS($C$43:$C$67,"E")+COUNTIFS($C$73:$C$98,"E")+COUNTIFS($C$104:$C$125,"E")</f>
        <v>0</v>
      </c>
      <c r="S149" s="417"/>
      <c r="T149" s="416">
        <f>COUNTIFS($C$5:$C$19,"E",$D$5:$D$19,"EN ATTENTE")+COUNTIFS($C$25:$C$37,"E",$D$25:$D$37,"EN ATTENTE")+COUNTIFS($C$43:$C$67,"E",$D$43:$D$67,"EN ATTENTE")+COUNTIFS($C$73:$C$98,"E",$D$73:$D$98,"EN ATTENTE")+COUNTIFS($C$104:$C$125,"E",$D$104:$D$125,"EN ATTENTE")</f>
        <v>0</v>
      </c>
      <c r="U149" s="418"/>
      <c r="V149" s="417"/>
    </row>
    <row r="150" spans="4:22" ht="23.25" x14ac:dyDescent="0.2">
      <c r="D150" s="171">
        <v>0.69791666666666696</v>
      </c>
      <c r="E150" s="79">
        <f>E149-COUNTIFS($I$5:$I$19,$D$150)</f>
        <v>0</v>
      </c>
      <c r="F150" s="79">
        <f>F149-COUNTIFS($I$25:$I$37,$D$150)</f>
        <v>0</v>
      </c>
      <c r="G150" s="80">
        <f>G149-COUNTIFS($I$43:$I$67,$D$150)</f>
        <v>0</v>
      </c>
      <c r="H150" s="79">
        <f>H149-COUNTIFS($I$73:$I$98,$D$150)</f>
        <v>0</v>
      </c>
      <c r="I150" s="92">
        <f>I149-COUNTIFS($I$104:$I$125,$D$150)</f>
        <v>0</v>
      </c>
      <c r="J150" s="82">
        <f t="shared" si="38"/>
        <v>0</v>
      </c>
      <c r="P150" s="430" t="s">
        <v>40</v>
      </c>
      <c r="Q150" s="431"/>
      <c r="R150" s="416">
        <f>COUNTIFS($C$5:$C$19,"N")+COUNTIFS($C$25:$C$37,"N")+COUNTIFS($C$43:$C$67,"N")+COUNTIFS($C$73:$C$98,"N")+COUNTIFS($C$104:$C$125,"N")</f>
        <v>0</v>
      </c>
      <c r="S150" s="417"/>
      <c r="T150" s="416">
        <f>COUNTIFS($C$5:$C$19,"N",$D$5:$D$19,"EN ATTENTE")+COUNTIFS($C$25:$C$37,"N",$D$25:$D$37,"EN ATTENTE")+COUNTIFS($C$43:$C$67,"N",$D$43:$D$67,"EN ATTENTE")+COUNTIFS($C$73:$C$98,"N",$D$73:$D$98,"EN ATTENTE")+COUNTIFS($C$104:$C$125,"N",$D$104:$D$125,"EN ATTENTE")</f>
        <v>0</v>
      </c>
      <c r="U150" s="418"/>
      <c r="V150" s="417"/>
    </row>
    <row r="151" spans="4:22" ht="23.25" x14ac:dyDescent="0.2">
      <c r="D151" s="152">
        <v>0.70833333333333304</v>
      </c>
      <c r="E151" s="79">
        <f>E150-COUNTIFS($I$5:$I$19,$D$151)</f>
        <v>0</v>
      </c>
      <c r="F151" s="79">
        <f>F150-COUNTIFS($I$25:$I$37,$D$151)</f>
        <v>0</v>
      </c>
      <c r="G151" s="80">
        <f>G150-COUNTIFS($I$43:$I$67,$D$151)</f>
        <v>0</v>
      </c>
      <c r="H151" s="79">
        <f>H150-COUNTIFS($I$73:$I$98,$D$151)</f>
        <v>0</v>
      </c>
      <c r="I151" s="92">
        <f>I150-COUNTIFS($I$104:$I$125,$D$151)</f>
        <v>0</v>
      </c>
      <c r="J151" s="82">
        <f t="shared" si="38"/>
        <v>0</v>
      </c>
      <c r="P151" s="438" t="s">
        <v>42</v>
      </c>
      <c r="Q151" s="439"/>
      <c r="R151" s="416">
        <f>COUNTIFS($C$5:$C$19,"P")+COUNTIFS($C$25:$C$37,"P")+COUNTIFS($C$43:$C$67,"P")+COUNTIFS($C$73:$C$98,"P")+COUNTIFS($C$104:$C$125,"P")</f>
        <v>0</v>
      </c>
      <c r="S151" s="417"/>
      <c r="T151" s="416">
        <f>COUNTIFS($C$5:$C$19,"P",$D$5:$D$19,"EN ATTENTE")+COUNTIFS($C$25:$C$37,"P",$D$25:$D$37,"EN ATTENTE")+COUNTIFS($C$43:$C$67,"P",$D$43:$D$67,"EN ATTENTE")+COUNTIFS($C$73:$C$98,"P",$D$73:$D$98,"EN ATTENTE")+COUNTIFS($C$104:$C$125,"P",$D$104:$D$125,"EN ATTENTE")</f>
        <v>0</v>
      </c>
      <c r="U151" s="418"/>
      <c r="V151" s="417"/>
    </row>
    <row r="152" spans="4:22" ht="24" thickBot="1" x14ac:dyDescent="0.25">
      <c r="D152" s="171">
        <v>0.71875</v>
      </c>
      <c r="E152" s="79">
        <f>E151-COUNTIFS($I$5:$I$19,$D$152)</f>
        <v>0</v>
      </c>
      <c r="F152" s="79">
        <f>F151-COUNTIFS($I$25:$I$37,$D$152)</f>
        <v>0</v>
      </c>
      <c r="G152" s="80">
        <f>G151-COUNTIFS($I$43:$I$67,$D$152)</f>
        <v>0</v>
      </c>
      <c r="H152" s="79">
        <f>H151-COUNTIFS($I$73:$I$98,$D$152)</f>
        <v>0</v>
      </c>
      <c r="I152" s="92">
        <f>I151-COUNTIFS($I$104:$I$125,$D$152)</f>
        <v>0</v>
      </c>
      <c r="J152" s="82">
        <f t="shared" si="38"/>
        <v>0</v>
      </c>
      <c r="P152" s="440" t="s">
        <v>56</v>
      </c>
      <c r="Q152" s="441"/>
      <c r="R152" s="416">
        <f>COUNTIFS($C$5:$C$19,"S")+COUNTIFS($C$25:$C$37,"S")+COUNTIFS($C$43:$C$67,"S")+COUNTIFS($C$73:$C$98,"S")+COUNTIFS($C$104:$C$125,"S")</f>
        <v>0</v>
      </c>
      <c r="S152" s="418"/>
      <c r="T152" s="416">
        <f>COUNTIFS($C$5:$C$19,"S",$D$5:$D$19,"EN ATTENTE")+COUNTIFS($C$25:$C$37,"S",$D$25:$D$37,"EN ATTENTE")+COUNTIFS($C$43:$C$67,"S",$D$43:$D$67,"EN ATTENTE")+COUNTIFS($C$73:$C$98,"S",$D$73:$D$98,"EN ATTENTE")+COUNTIFS($C$104:$C$125,"S",$D$104:$D$125,"EN ATTENTE")</f>
        <v>0</v>
      </c>
      <c r="U152" s="418"/>
      <c r="V152" s="417"/>
    </row>
    <row r="153" spans="4:22" ht="24" thickBot="1" x14ac:dyDescent="0.25">
      <c r="D153" s="153">
        <v>0.72916666666666696</v>
      </c>
      <c r="E153" s="79">
        <f>E152-COUNTIFS($I$5:$I$19,$D$153)</f>
        <v>0</v>
      </c>
      <c r="F153" s="79">
        <f>F152-COUNTIFS($I$25:$I$37,$D$153)</f>
        <v>0</v>
      </c>
      <c r="G153" s="80">
        <f>G152-COUNTIFS($I$43:$I$67,$D$153)</f>
        <v>0</v>
      </c>
      <c r="H153" s="79">
        <f>H152-COUNTIFS($I$73:$I$98,$D$153)</f>
        <v>0</v>
      </c>
      <c r="I153" s="92">
        <f>I152-COUNTIFS($I$104:$I$125,$D$153)</f>
        <v>0</v>
      </c>
      <c r="J153" s="82">
        <f t="shared" si="38"/>
        <v>0</v>
      </c>
      <c r="P153" s="432" t="s">
        <v>20</v>
      </c>
      <c r="Q153" s="433"/>
      <c r="R153" s="434">
        <f t="shared" ref="R153" si="39">SUM(R147:S152)</f>
        <v>0</v>
      </c>
      <c r="S153" s="435"/>
      <c r="T153" s="434">
        <f t="shared" ref="T153" si="40">SUM(T147:V152)</f>
        <v>0</v>
      </c>
      <c r="U153" s="436"/>
      <c r="V153" s="437"/>
    </row>
    <row r="154" spans="4:22" ht="23.25" x14ac:dyDescent="0.2">
      <c r="D154" s="153">
        <v>0.73958333333333304</v>
      </c>
      <c r="E154" s="79">
        <f>E153-COUNTIFS($I$5:$I$19,$D$154)</f>
        <v>0</v>
      </c>
      <c r="F154" s="79">
        <f>F153-COUNTIFS($I$25:$I$37,$D$154)</f>
        <v>0</v>
      </c>
      <c r="G154" s="80">
        <f>G153-COUNTIFS($I$43:$I$67,$D$154)</f>
        <v>0</v>
      </c>
      <c r="H154" s="79">
        <f>H153-COUNTIFS($I$73:$I$98,$D$154)</f>
        <v>0</v>
      </c>
      <c r="I154" s="92">
        <f>I153-COUNTIFS($I$104:$I$125,$D$154)</f>
        <v>0</v>
      </c>
      <c r="J154" s="82">
        <f t="shared" si="38"/>
        <v>0</v>
      </c>
    </row>
    <row r="155" spans="4:22" ht="24" thickBot="1" x14ac:dyDescent="0.25">
      <c r="D155" s="170">
        <v>0.75</v>
      </c>
      <c r="E155" s="85">
        <f>E154-COUNTIFS($I$5:$I$19,$D$155)</f>
        <v>0</v>
      </c>
      <c r="F155" s="85">
        <f>F154-COUNTIFS($I$25:$I$37,$D$155)</f>
        <v>0</v>
      </c>
      <c r="G155" s="86">
        <f>G154-COUNTIFS($I$43:$I$67,$D$155)</f>
        <v>0</v>
      </c>
      <c r="H155" s="85">
        <f>H154-COUNTIFS($I$73:$I$98,$D$155)</f>
        <v>0</v>
      </c>
      <c r="I155" s="93">
        <f>I154-COUNTIFS($I$104:$I$125,$D$155)</f>
        <v>0</v>
      </c>
      <c r="J155" s="88">
        <f t="shared" si="38"/>
        <v>0</v>
      </c>
    </row>
  </sheetData>
  <sheetProtection insertRows="0" sort="0" autoFilter="0"/>
  <sortState ref="C5:U16">
    <sortCondition ref="D5:D16"/>
  </sortState>
  <mergeCells count="59">
    <mergeCell ref="R150:S150"/>
    <mergeCell ref="T150:V150"/>
    <mergeCell ref="P149:Q149"/>
    <mergeCell ref="P150:Q150"/>
    <mergeCell ref="P153:Q153"/>
    <mergeCell ref="R153:S153"/>
    <mergeCell ref="T153:V153"/>
    <mergeCell ref="R151:S151"/>
    <mergeCell ref="T151:V151"/>
    <mergeCell ref="R152:S152"/>
    <mergeCell ref="T152:V152"/>
    <mergeCell ref="P151:Q151"/>
    <mergeCell ref="P152:Q152"/>
    <mergeCell ref="R148:S148"/>
    <mergeCell ref="T148:V148"/>
    <mergeCell ref="P147:Q147"/>
    <mergeCell ref="P148:Q148"/>
    <mergeCell ref="R149:S149"/>
    <mergeCell ref="T149:V149"/>
    <mergeCell ref="X101:Y102"/>
    <mergeCell ref="Z101:AA102"/>
    <mergeCell ref="AB101:AB102"/>
    <mergeCell ref="R147:S147"/>
    <mergeCell ref="T147:V147"/>
    <mergeCell ref="R146:S146"/>
    <mergeCell ref="T146:V146"/>
    <mergeCell ref="P135:R135"/>
    <mergeCell ref="P136:R136"/>
    <mergeCell ref="V101:W102"/>
    <mergeCell ref="V40:W41"/>
    <mergeCell ref="X40:Y41"/>
    <mergeCell ref="Z40:AA41"/>
    <mergeCell ref="AB40:AB41"/>
    <mergeCell ref="V70:W71"/>
    <mergeCell ref="X70:Y71"/>
    <mergeCell ref="Z70:AA71"/>
    <mergeCell ref="AB70:AB71"/>
    <mergeCell ref="V2:W3"/>
    <mergeCell ref="X2:Y3"/>
    <mergeCell ref="Z2:AA3"/>
    <mergeCell ref="AB2:AB3"/>
    <mergeCell ref="V22:W23"/>
    <mergeCell ref="X22:Y23"/>
    <mergeCell ref="Z22:AA23"/>
    <mergeCell ref="AB22:AB23"/>
    <mergeCell ref="K2:T3"/>
    <mergeCell ref="U2:U3"/>
    <mergeCell ref="D130:I130"/>
    <mergeCell ref="G128:I128"/>
    <mergeCell ref="U22:U23"/>
    <mergeCell ref="U40:U41"/>
    <mergeCell ref="U70:U71"/>
    <mergeCell ref="U101:U102"/>
    <mergeCell ref="D2:J3"/>
    <mergeCell ref="A22:D23"/>
    <mergeCell ref="A40:D41"/>
    <mergeCell ref="A70:D71"/>
    <mergeCell ref="A101:D102"/>
    <mergeCell ref="A2:C3"/>
  </mergeCells>
  <conditionalFormatting sqref="D25:J37 D43:J67 D73:J98 D104:J125 D5:J17 D19:J19">
    <cfRule type="expression" dxfId="19" priority="24">
      <formula>SEARCH("EN ATTENTE",$D5)</formula>
    </cfRule>
    <cfRule type="expression" dxfId="18" priority="54">
      <formula>$C5="N"</formula>
    </cfRule>
    <cfRule type="expression" dxfId="17" priority="59">
      <formula>$C5="E"</formula>
    </cfRule>
    <cfRule type="expression" dxfId="16" priority="64">
      <formula>$C5="S"</formula>
    </cfRule>
    <cfRule type="expression" dxfId="15" priority="69">
      <formula>$C5="P"</formula>
    </cfRule>
    <cfRule type="expression" dxfId="14" priority="74">
      <formula>$C5="A"</formula>
    </cfRule>
    <cfRule type="expression" dxfId="13" priority="79">
      <formula>$D5=""</formula>
    </cfRule>
  </conditionalFormatting>
  <conditionalFormatting sqref="Q25:Q37 Q43:Q67 Q73:Q98 Q104:Q125 Q5:Q17 Q19">
    <cfRule type="expression" dxfId="12" priority="48">
      <formula>J5-Q5&gt;10</formula>
    </cfRule>
  </conditionalFormatting>
  <conditionalFormatting sqref="P25:T37 P43:T67 P73:T98 P104:T125 K5:T17 K19:T19">
    <cfRule type="expression" dxfId="11" priority="43">
      <formula>$T5="X"</formula>
    </cfRule>
  </conditionalFormatting>
  <conditionalFormatting sqref="K25:O37 K43:O67 K73:O98 K104:O125 K5:O17 K19:O19">
    <cfRule type="expression" dxfId="10" priority="39">
      <formula>K5:O5=0</formula>
    </cfRule>
  </conditionalFormatting>
  <conditionalFormatting sqref="D18:J18">
    <cfRule type="expression" dxfId="9" priority="1">
      <formula>SEARCH("EN ATTENTE",$D18)</formula>
    </cfRule>
    <cfRule type="expression" dxfId="8" priority="5">
      <formula>$C18="N"</formula>
    </cfRule>
    <cfRule type="expression" dxfId="7" priority="6">
      <formula>$C18="E"</formula>
    </cfRule>
    <cfRule type="expression" dxfId="6" priority="7">
      <formula>$C18="S"</formula>
    </cfRule>
    <cfRule type="expression" dxfId="5" priority="8">
      <formula>$C18="P"</formula>
    </cfRule>
    <cfRule type="expression" dxfId="4" priority="9">
      <formula>$C18="A"</formula>
    </cfRule>
    <cfRule type="expression" dxfId="3" priority="10">
      <formula>$D18=""</formula>
    </cfRule>
  </conditionalFormatting>
  <conditionalFormatting sqref="Q18">
    <cfRule type="expression" dxfId="2" priority="4">
      <formula>J18-Q18&gt;10</formula>
    </cfRule>
  </conditionalFormatting>
  <conditionalFormatting sqref="K18:T18">
    <cfRule type="expression" dxfId="1" priority="3">
      <formula>$T18="X"</formula>
    </cfRule>
  </conditionalFormatting>
  <conditionalFormatting sqref="K18:O18">
    <cfRule type="expression" dxfId="0" priority="2">
      <formula>K18:O18=0</formula>
    </cfRule>
  </conditionalFormatting>
  <dataValidations count="16">
    <dataValidation type="list" allowBlank="1" showInputMessage="1" showErrorMessage="1" sqref="T73:U97 T25:U36 T43:U66 T104:U124">
      <formula1>"X"</formula1>
    </dataValidation>
    <dataValidation type="custom" allowBlank="1" showInputMessage="1" showErrorMessage="1" errorTitle="ERREUR" error="Saisir une heure sous la forme hh:mm_x000a_" sqref="H25:I36 H43:I66 H73:I97 H104:I124 H5:I19">
      <formula1>AND(H5&lt;1,ISNUMBER(H5))</formula1>
    </dataValidation>
    <dataValidation type="list" allowBlank="1" showInputMessage="1" showErrorMessage="1" error="Merci d'utiliser la liste déroulante de choix pour cette cellule." sqref="C73:C97 C25:C36 C43:C66 C104:C124 C5:C19">
      <formula1>"A,E,N,P,S"</formula1>
    </dataValidation>
    <dataValidation type="custom" allowBlank="1" showInputMessage="1" showErrorMessage="1" errorTitle="ERREUR" error="Vous n'avez pas saisie correctement votre chiffre (ex: 0,0)" sqref="G25 G18:G19">
      <formula1>(LEN(G18:G31)-LEN(TRUNC(G18:G31))-1)&lt;=2</formula1>
    </dataValidation>
    <dataValidation type="custom" allowBlank="1" showInputMessage="1" showErrorMessage="1" errorTitle="ERREUR" error="Vous n'avez pas saisie correctement votre chiffre (ex: 0,0)" sqref="G60">
      <formula1>(LEN(G60:G84)-LEN(TRUNC(G60:G84))-1)&lt;=2</formula1>
    </dataValidation>
    <dataValidation type="custom" allowBlank="1" showInputMessage="1" showErrorMessage="1" errorTitle="ERREUR" error="Vous n'avez pas saisie correctement votre chiffre (ex: 0,0)" sqref="G28:G36">
      <formula1>(LEN(G28:G42)-LEN(TRUNC(G28:G42))-1)&lt;=2</formula1>
    </dataValidation>
    <dataValidation type="custom" allowBlank="1" showInputMessage="1" showErrorMessage="1" errorTitle="ERREUR" error="Vous n'avez pas saisie correctement votre chiffre (ex: 0,0)" sqref="G43 G59">
      <formula1>(LEN(G43:G68)-LEN(TRUNC(G43:G68))-1)&lt;=2</formula1>
    </dataValidation>
    <dataValidation type="custom" allowBlank="1" showInputMessage="1" showErrorMessage="1" errorTitle="ERREUR" error="Vous n'avez pas saisie correctement votre chiffre (ex: 0,0)" sqref="G104:G124">
      <formula1>(LEN(G104:G126)-LEN(TRUNC(G104:G126))-1)&lt;=2</formula1>
    </dataValidation>
    <dataValidation type="custom" allowBlank="1" showInputMessage="1" showErrorMessage="1" errorTitle="ERREUR" error="Vous n'avez pas saisie correctement votre chiffre (ex: 0,0)" sqref="G73 G46:G58">
      <formula1>(LEN(G46:G72)-LEN(TRUNC(G46:G72))-1)&lt;=2</formula1>
    </dataValidation>
    <dataValidation type="custom" allowBlank="1" showInputMessage="1" showErrorMessage="1" errorTitle="ERREUR" error="Vous n'avez pas saisie correctement votre chiffre (ex: 0,0)" sqref="G44:G45 G76:G97">
      <formula1>(LEN(G44:G71)-LEN(TRUNC(G44:G71))-1)&lt;=2</formula1>
    </dataValidation>
    <dataValidation type="custom" allowBlank="1" showInputMessage="1" showErrorMessage="1" errorTitle="ERREUR" error="Vous n'avez pas saisie correctement votre chiffre (ex: 0,0)" sqref="G26:G27 G5">
      <formula1>(LEN(G5:G20)-LEN(TRUNC(G5:G20))-1)&lt;=2</formula1>
    </dataValidation>
    <dataValidation type="custom" allowBlank="1" showInputMessage="1" showErrorMessage="1" errorTitle="ERREUR" error="Vous n'avez pas saisie correctement votre chiffre (ex: 0,0)" sqref="G61:G66">
      <formula1>(LEN(G61:G84)-LEN(TRUNC(G61:G84))-1)&lt;=2</formula1>
    </dataValidation>
    <dataValidation type="custom" allowBlank="1" showInputMessage="1" showErrorMessage="1" errorTitle="ERREUR" error="Vous n'avez pas saisie correctement votre chiffre (ex: 0,0)" sqref="G74:G75">
      <formula1>(LEN(G74:G102)-LEN(TRUNC(G74:G102))-1)&lt;=2</formula1>
    </dataValidation>
    <dataValidation type="list" allowBlank="1" showInputMessage="1" showErrorMessage="1" sqref="T5:U19">
      <formula1>"X,"</formula1>
    </dataValidation>
    <dataValidation type="custom" allowBlank="1" showInputMessage="1" showErrorMessage="1" errorTitle="ERREUR" error="Vous n'avez pas saisie correctement votre chiffre (ex: 0,0)" sqref="G8:G17">
      <formula1>(LEN(G8:G24)-LEN(TRUNC(G8:G24))-1)&lt;=2</formula1>
    </dataValidation>
    <dataValidation type="custom" allowBlank="1" showInputMessage="1" showErrorMessage="1" errorTitle="ERREUR" error="Vous n'avez pas saisie correctement votre chiffre (ex: 0,0)" sqref="G6:G7">
      <formula1>(LEN(G6:G23)-LEN(TRUNC(G6:G23))-1)&lt;=2</formula1>
    </dataValidation>
  </dataValidations>
  <printOptions horizontalCentered="1"/>
  <pageMargins left="0.19685039370078741" right="0.19685039370078741" top="0.19685039370078741" bottom="0" header="0" footer="0"/>
  <pageSetup paperSize="8" scale="55" firstPageNumber="0" fitToHeight="0" orientation="portrait" r:id="rId1"/>
  <headerFooter alignWithMargins="0">
    <oddFooter>&amp;C&amp;"Times New Roman,Normal"&amp;12Page &amp;P&amp;R&amp;D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57150</xdr:colOff>
                <xdr:row>19</xdr:row>
                <xdr:rowOff>47625</xdr:rowOff>
              </from>
              <to>
                <xdr:col>1</xdr:col>
                <xdr:colOff>962025</xdr:colOff>
                <xdr:row>20</xdr:row>
                <xdr:rowOff>57150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5"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ESSAI</vt:lpstr>
      <vt:lpstr>ESSAI!Zone_d_impression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</dc:creator>
  <cp:lastModifiedBy>NonoZ</cp:lastModifiedBy>
  <cp:lastPrinted>2020-04-19T09:21:42Z</cp:lastPrinted>
  <dcterms:created xsi:type="dcterms:W3CDTF">2016-05-12T12:41:04Z</dcterms:created>
  <dcterms:modified xsi:type="dcterms:W3CDTF">2020-04-19T10:19:52Z</dcterms:modified>
</cp:coreProperties>
</file>