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BAADD027-FCE1-4761-BEC8-69074FE25FDE}" xr6:coauthVersionLast="47" xr6:coauthVersionMax="47" xr10:uidLastSave="{00000000-0000-0000-0000-000000000000}"/>
  <bookViews>
    <workbookView xWindow="28680" yWindow="-120" windowWidth="29040" windowHeight="15840" xr2:uid="{B3E1DD75-1D23-4BFE-A4D2-7118E304078D}"/>
  </bookViews>
  <sheets>
    <sheet name="Tableau de bord" sheetId="4" r:id="rId1"/>
    <sheet name="Vehicules" sheetId="1" r:id="rId2"/>
    <sheet name="Maintenance" sheetId="2" r:id="rId3"/>
    <sheet name="Carburant" sheetId="3" r:id="rId4"/>
    <sheet name="Facture" sheetId="8" r:id="rId5"/>
    <sheet name="Liste" sheetId="7" r:id="rId6"/>
  </sheets>
  <definedNames>
    <definedName name="TypeDepense">Tab_TypeDepense[Type de dépense]</definedName>
    <definedName name="TypeQuantité">Tab_TypeQuantité[Type de quantité]</definedName>
  </definedNames>
  <calcPr calcId="191029"/>
  <pivotCaches>
    <pivotCache cacheId="0" r:id="rId7"/>
    <pivotCache cacheId="1" r:id="rId8"/>
    <pivotCache cacheId="2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/>
  <c r="K5" i="4"/>
  <c r="O5" i="4"/>
  <c r="H13" i="1" l="1"/>
  <c r="J13" i="1"/>
  <c r="L13" i="1"/>
  <c r="N13" i="1"/>
  <c r="H12" i="1"/>
  <c r="J12" i="1"/>
  <c r="L12" i="1"/>
  <c r="N12" i="1"/>
  <c r="D5" i="4"/>
  <c r="H11" i="1"/>
  <c r="J11" i="1"/>
  <c r="L11" i="1"/>
  <c r="N11" i="1"/>
  <c r="H10" i="1" l="1"/>
  <c r="J10" i="1"/>
  <c r="L10" i="1"/>
  <c r="N10" i="1"/>
  <c r="H9" i="1" l="1"/>
  <c r="J9" i="1"/>
  <c r="L9" i="1"/>
  <c r="N9" i="1"/>
  <c r="H8" i="1"/>
  <c r="J8" i="1"/>
  <c r="L8" i="1"/>
  <c r="N8" i="1"/>
  <c r="H7" i="1"/>
  <c r="J7" i="1"/>
  <c r="L7" i="1"/>
  <c r="N7" i="1"/>
  <c r="H6" i="1"/>
  <c r="R5" i="4" s="1"/>
  <c r="R4" i="4" s="1"/>
  <c r="R6" i="4" s="1"/>
  <c r="J6" i="1"/>
  <c r="L6" i="1"/>
  <c r="N6" i="1"/>
  <c r="G5" i="4" l="1"/>
  <c r="A1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G5" authorId="0" shapeId="0" xr:uid="{AD52A79F-2EF3-4589-B6DA-972EDC7227B7}">
      <text>
        <r>
          <rPr>
            <sz val="9"/>
            <color indexed="81"/>
            <rFont val="Tahoma"/>
            <family val="2"/>
          </rPr>
          <t>Les colonnes coloriées doivent être complétées</t>
        </r>
      </text>
    </comment>
  </commentList>
</comments>
</file>

<file path=xl/sharedStrings.xml><?xml version="1.0" encoding="utf-8"?>
<sst xmlns="http://schemas.openxmlformats.org/spreadsheetml/2006/main" count="189" uniqueCount="118">
  <si>
    <t>Date d'achat</t>
  </si>
  <si>
    <t>Plaque #</t>
  </si>
  <si>
    <t>Marque</t>
  </si>
  <si>
    <t>Modèle</t>
  </si>
  <si>
    <t>Utilisateur</t>
  </si>
  <si>
    <t>Date assurance en cours</t>
  </si>
  <si>
    <t>Date prochaine assurance</t>
  </si>
  <si>
    <t>Date vignette en cours</t>
  </si>
  <si>
    <t>Date prochaine vignette</t>
  </si>
  <si>
    <t>Date Visite technique encours</t>
  </si>
  <si>
    <t>Date prochaine visite</t>
  </si>
  <si>
    <t>Date Carte grise en cours</t>
  </si>
  <si>
    <t>Date prochaine Carte grise</t>
  </si>
  <si>
    <t>Type dépense</t>
  </si>
  <si>
    <t>Date</t>
  </si>
  <si>
    <t>Facture</t>
  </si>
  <si>
    <t>Mt Entretien</t>
  </si>
  <si>
    <t>Notes</t>
  </si>
  <si>
    <t>Facture #</t>
  </si>
  <si>
    <t>Nombre de litres</t>
  </si>
  <si>
    <t>Mt Carburant</t>
  </si>
  <si>
    <t>Type carburant</t>
  </si>
  <si>
    <t>Nombre de véhicules</t>
  </si>
  <si>
    <t>Carburant</t>
  </si>
  <si>
    <t>Total dépenses d'entretien</t>
  </si>
  <si>
    <t>Document à jour</t>
  </si>
  <si>
    <t>Ajouter un nouveau véhicule</t>
  </si>
  <si>
    <t>Dépense de maintenance</t>
  </si>
  <si>
    <t>Consommation de carburant</t>
  </si>
  <si>
    <t>Gestion administrative des véhicules</t>
  </si>
  <si>
    <t>• Ajouter un nouveau véhicule</t>
  </si>
  <si>
    <t>• Enregistrer une nouvelle dépense</t>
  </si>
  <si>
    <t>• Enregistrer la conso de carburant</t>
  </si>
  <si>
    <t>• documents suivis : assurance, vignette</t>
  </si>
  <si>
    <t xml:space="preserve">en indiquant la marque, le </t>
  </si>
  <si>
    <t>• Modifier une dépense ancienne</t>
  </si>
  <si>
    <t>• Modifier une conso enregistrée</t>
  </si>
  <si>
    <t>visite technique, carte grise</t>
  </si>
  <si>
    <t>modèle, l'immatriculation</t>
  </si>
  <si>
    <t>• Indiquer la dernière date de renouvellement</t>
  </si>
  <si>
    <t>des documents de véhicules</t>
  </si>
  <si>
    <t>TABLEAU DE BORD / PARC AUTO</t>
  </si>
  <si>
    <t>Total général</t>
  </si>
  <si>
    <t>%</t>
  </si>
  <si>
    <t>Entretien</t>
  </si>
  <si>
    <t>Nissan</t>
  </si>
  <si>
    <t>Ali</t>
  </si>
  <si>
    <t>KIA</t>
  </si>
  <si>
    <t>Sportage</t>
  </si>
  <si>
    <t>KOUADIO</t>
  </si>
  <si>
    <t>Toyata</t>
  </si>
  <si>
    <t>corolla</t>
  </si>
  <si>
    <t>FABIEN</t>
  </si>
  <si>
    <t>Duke</t>
  </si>
  <si>
    <t>Hilux</t>
  </si>
  <si>
    <t>KOUASSI</t>
  </si>
  <si>
    <t>20/07/2019</t>
  </si>
  <si>
    <t>Ford</t>
  </si>
  <si>
    <t>Focus</t>
  </si>
  <si>
    <t>ISABELLE</t>
  </si>
  <si>
    <t>Vidange</t>
  </si>
  <si>
    <t>Pièces de rechange</t>
  </si>
  <si>
    <t>Tollerie</t>
  </si>
  <si>
    <t>Lavage</t>
  </si>
  <si>
    <t>Complément pneu</t>
  </si>
  <si>
    <t>Climatisation</t>
  </si>
  <si>
    <t>Pare brise</t>
  </si>
  <si>
    <t>Essuie-glace</t>
  </si>
  <si>
    <t>Paralisme</t>
  </si>
  <si>
    <t>Batterie</t>
  </si>
  <si>
    <t>Type de dépense</t>
  </si>
  <si>
    <t>Essence</t>
  </si>
  <si>
    <t>Autres</t>
  </si>
  <si>
    <t>Diesel</t>
  </si>
  <si>
    <t>31/01/2023</t>
  </si>
  <si>
    <t>F00023</t>
  </si>
  <si>
    <t>FA002579</t>
  </si>
  <si>
    <t>Tollerie carosserie</t>
  </si>
  <si>
    <t>LAV000905</t>
  </si>
  <si>
    <t>FA0001523</t>
  </si>
  <si>
    <t>F00002542</t>
  </si>
  <si>
    <t>Renault</t>
  </si>
  <si>
    <t>Megane</t>
  </si>
  <si>
    <t>Marc</t>
  </si>
  <si>
    <t>FA0015623</t>
  </si>
  <si>
    <t>Total / Modèle</t>
  </si>
  <si>
    <t>Total / Marque</t>
  </si>
  <si>
    <t>Suziki</t>
  </si>
  <si>
    <t>Alto</t>
  </si>
  <si>
    <t>Bamba</t>
  </si>
  <si>
    <t>31/01/2020</t>
  </si>
  <si>
    <t>CLIM2023</t>
  </si>
  <si>
    <t>VID022023</t>
  </si>
  <si>
    <t>FACT130223</t>
  </si>
  <si>
    <t>VID0005269</t>
  </si>
  <si>
    <t>Huile moteur et main d'oeuvre</t>
  </si>
  <si>
    <t>FAC0002597</t>
  </si>
  <si>
    <t>4568JF01</t>
  </si>
  <si>
    <t>SUZIKI</t>
  </si>
  <si>
    <t>SUPERCARE</t>
  </si>
  <si>
    <t>FOFANA</t>
  </si>
  <si>
    <t>SPORTAGE</t>
  </si>
  <si>
    <t>KONE</t>
  </si>
  <si>
    <t>17/03/2023</t>
  </si>
  <si>
    <t>LAV000569</t>
  </si>
  <si>
    <t>Lavage complet</t>
  </si>
  <si>
    <t>EL HADJ</t>
  </si>
  <si>
    <t>Chiffre d'affaires</t>
  </si>
  <si>
    <t>Commentaires</t>
  </si>
  <si>
    <t>Gestion des factures de ventes</t>
  </si>
  <si>
    <t>• Enregistre les factures de ventes</t>
  </si>
  <si>
    <t>• Récapitule le C.A par engins et par période</t>
  </si>
  <si>
    <t>Mt Prestation</t>
  </si>
  <si>
    <t>Type quantité</t>
  </si>
  <si>
    <t>Type de quantité</t>
  </si>
  <si>
    <t>Par tonnes</t>
  </si>
  <si>
    <t>Par voyages</t>
  </si>
  <si>
    <t>Par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</si>
</sst>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1" formatCode="_-* #,##0_-;\-* #,##0_-;_-* &quot;-&quot;_-;_-@_-"/>
    <numFmt numFmtId="164" formatCode="#,##0\ [$FCFA-2C0C]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FF0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48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1" fontId="0" fillId="0" borderId="0" xfId="1" applyFont="1" applyFill="1" applyAlignment="1">
      <alignment horizontal="center" vertical="center"/>
    </xf>
    <xf numFmtId="0" fontId="0" fillId="0" borderId="1" xfId="0" applyBorder="1"/>
    <xf numFmtId="0" fontId="2" fillId="0" borderId="0" xfId="0" applyFont="1"/>
    <xf numFmtId="0" fontId="5" fillId="2" borderId="0" xfId="0" applyFont="1" applyFill="1"/>
    <xf numFmtId="0" fontId="6" fillId="4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Alignment="1">
      <alignment horizontal="left"/>
    </xf>
    <xf numFmtId="9" fontId="0" fillId="0" borderId="0" xfId="0" applyNumberFormat="1"/>
    <xf numFmtId="0" fontId="8" fillId="0" borderId="0" xfId="0" applyFont="1" applyAlignment="1">
      <alignment vertical="center"/>
    </xf>
    <xf numFmtId="0" fontId="9" fillId="0" borderId="0" xfId="0" applyFont="1" applyAlignment="1" applyProtection="1">
      <alignment vertical="center"/>
      <protection hidden="1"/>
    </xf>
    <xf numFmtId="0" fontId="7" fillId="0" borderId="0" xfId="0" applyFont="1" applyAlignment="1" applyProtection="1">
      <alignment horizontal="right"/>
      <protection hidden="1"/>
    </xf>
    <xf numFmtId="0" fontId="2" fillId="0" borderId="1" xfId="0" applyFont="1" applyBorder="1" applyProtection="1">
      <protection hidden="1"/>
    </xf>
    <xf numFmtId="14" fontId="10" fillId="0" borderId="0" xfId="0" applyNumberFormat="1" applyFont="1" applyAlignment="1">
      <alignment horizontal="center" vertical="center"/>
    </xf>
    <xf numFmtId="0" fontId="9" fillId="0" borderId="0" xfId="0" applyFont="1" applyProtection="1">
      <protection hidden="1"/>
    </xf>
    <xf numFmtId="0" fontId="5" fillId="4" borderId="0" xfId="0" applyFont="1" applyFill="1"/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4" borderId="0" xfId="0" applyFont="1" applyFill="1" applyAlignment="1">
      <alignment horizontal="left"/>
    </xf>
    <xf numFmtId="164" fontId="11" fillId="0" borderId="0" xfId="0" applyNumberFormat="1" applyFont="1" applyAlignment="1" applyProtection="1">
      <alignment horizontal="right"/>
      <protection hidden="1"/>
    </xf>
    <xf numFmtId="0" fontId="4" fillId="2" borderId="0" xfId="0" applyFont="1" applyFill="1" applyAlignment="1">
      <alignment horizontal="left"/>
    </xf>
  </cellXfs>
  <cellStyles count="2">
    <cellStyle name="Milliers [0]" xfId="1" builtinId="6"/>
    <cellStyle name="Normal" xfId="0" builtinId="0"/>
  </cellStyles>
  <dxfs count="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5"/>
        </patternFill>
      </fill>
    </dxf>
    <dxf>
      <numFmt numFmtId="19" formatCode="dd/mm/yyyy"/>
      <fill>
        <patternFill patternType="solid">
          <fgColor indexed="64"/>
          <bgColor theme="5"/>
        </patternFill>
      </fill>
    </dxf>
    <dxf>
      <numFmt numFmtId="19" formatCode="dd/mm/yyyy"/>
      <fill>
        <patternFill patternType="solid">
          <fgColor indexed="64"/>
          <bgColor theme="5"/>
        </patternFill>
      </fill>
    </dxf>
    <dxf>
      <numFmt numFmtId="19" formatCode="dd/mm/yyyy"/>
      <fill>
        <patternFill patternType="solid">
          <fgColor indexed="64"/>
          <bgColor theme="5"/>
        </patternFill>
      </fill>
    </dxf>
    <dxf>
      <alignment horizontal="lef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wrapText="0"/>
    </dxf>
    <dxf>
      <numFmt numFmtId="13" formatCode="0%"/>
    </dxf>
    <dxf>
      <alignment vertical="center"/>
    </dxf>
    <dxf>
      <alignment horizontal="center"/>
    </dxf>
    <dxf>
      <alignment horizontal="left"/>
    </dxf>
    <dxf>
      <numFmt numFmtId="13" formatCode="0%"/>
    </dxf>
    <dxf>
      <alignment horizontal="center"/>
    </dxf>
    <dxf>
      <alignment vertical="center"/>
    </dxf>
    <dxf>
      <alignment horizontal="left"/>
    </dxf>
    <dxf>
      <alignment horizontal="lef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[outil-de-gestion-de-parc-automobile-ogpa.xlsm]Tableau de bord!TCD Véhicules 1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Véhicules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'Tableau de bord'!$C$25</c:f>
              <c:strCache>
                <c:ptCount val="1"/>
                <c:pt idx="0">
                  <c:v>Total / Marque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bord'!$B$26:$B$31</c:f>
              <c:strCache>
                <c:ptCount val="5"/>
                <c:pt idx="0">
                  <c:v>Ford</c:v>
                </c:pt>
                <c:pt idx="1">
                  <c:v>KIA</c:v>
                </c:pt>
                <c:pt idx="2">
                  <c:v>Renault</c:v>
                </c:pt>
                <c:pt idx="3">
                  <c:v>Toyata</c:v>
                </c:pt>
                <c:pt idx="4">
                  <c:v>Suziki</c:v>
                </c:pt>
              </c:strCache>
            </c:strRef>
          </c:cat>
          <c:val>
            <c:numRef>
              <c:f>'Tableau de bord'!$C$26:$C$31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F97-4C49-81A6-F6287EFDA5B3}"/>
            </c:ext>
          </c:extLst>
        </c:ser>
        <c:ser>
          <c:idx val="1"/>
          <c:order val="1"/>
          <c:tx>
            <c:strRef>
              <c:f>'Tableau de bord'!$D$25</c:f>
              <c:strCache>
                <c:ptCount val="1"/>
                <c:pt idx="0">
                  <c:v>Total / Modèle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bord'!$B$26:$B$31</c:f>
              <c:strCache>
                <c:ptCount val="5"/>
                <c:pt idx="0">
                  <c:v>Ford</c:v>
                </c:pt>
                <c:pt idx="1">
                  <c:v>KIA</c:v>
                </c:pt>
                <c:pt idx="2">
                  <c:v>Renault</c:v>
                </c:pt>
                <c:pt idx="3">
                  <c:v>Toyata</c:v>
                </c:pt>
                <c:pt idx="4">
                  <c:v>Suziki</c:v>
                </c:pt>
              </c:strCache>
            </c:strRef>
          </c:cat>
          <c:val>
            <c:numRef>
              <c:f>'Tableau de bord'!$D$26:$D$31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FF97-4C49-81A6-F6287EFDA5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15114592"/>
        <c:axId val="1515095040"/>
      </c:lineChart>
      <c:catAx>
        <c:axId val="15151145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515095040"/>
        <c:crosses val="autoZero"/>
        <c:auto val="1"/>
        <c:lblAlgn val="ctr"/>
        <c:lblOffset val="100"/>
        <c:noMultiLvlLbl val="0"/>
      </c:catAx>
      <c:valAx>
        <c:axId val="1515095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5114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[outil-de-gestion-de-parc-automobile-ogpa.xlsm]Tableau de bord!TCD Entretien 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'Tableau de bord'!$G$25</c:f>
              <c:strCache>
                <c:ptCount val="1"/>
                <c:pt idx="0">
                  <c:v>Entretien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bord'!$F$26:$F$32</c:f>
              <c:strCache>
                <c:ptCount val="6"/>
                <c:pt idx="0">
                  <c:v>2032</c:v>
                </c:pt>
                <c:pt idx="1">
                  <c:v>2045</c:v>
                </c:pt>
                <c:pt idx="2">
                  <c:v>4510</c:v>
                </c:pt>
                <c:pt idx="3">
                  <c:v>3215</c:v>
                </c:pt>
                <c:pt idx="4">
                  <c:v>9857</c:v>
                </c:pt>
                <c:pt idx="5">
                  <c:v>6562</c:v>
                </c:pt>
              </c:strCache>
            </c:strRef>
          </c:cat>
          <c:val>
            <c:numRef>
              <c:f>'Tableau de bord'!$G$26:$G$32</c:f>
              <c:numCache>
                <c:formatCode>General</c:formatCode>
                <c:ptCount val="6"/>
                <c:pt idx="0">
                  <c:v>1000</c:v>
                </c:pt>
                <c:pt idx="1">
                  <c:v>200000</c:v>
                </c:pt>
                <c:pt idx="2">
                  <c:v>21000</c:v>
                </c:pt>
                <c:pt idx="3">
                  <c:v>15000</c:v>
                </c:pt>
                <c:pt idx="4">
                  <c:v>25000</c:v>
                </c:pt>
                <c:pt idx="5">
                  <c:v>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E4B-4003-ADFF-BFB0453CD9A7}"/>
            </c:ext>
          </c:extLst>
        </c:ser>
        <c:ser>
          <c:idx val="1"/>
          <c:order val="1"/>
          <c:tx>
            <c:strRef>
              <c:f>'Tableau de bord'!$H$25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bord'!$F$26:$F$32</c:f>
              <c:strCache>
                <c:ptCount val="6"/>
                <c:pt idx="0">
                  <c:v>2032</c:v>
                </c:pt>
                <c:pt idx="1">
                  <c:v>2045</c:v>
                </c:pt>
                <c:pt idx="2">
                  <c:v>4510</c:v>
                </c:pt>
                <c:pt idx="3">
                  <c:v>3215</c:v>
                </c:pt>
                <c:pt idx="4">
                  <c:v>9857</c:v>
                </c:pt>
                <c:pt idx="5">
                  <c:v>6562</c:v>
                </c:pt>
              </c:strCache>
            </c:strRef>
          </c:cat>
          <c:val>
            <c:numRef>
              <c:f>'Tableau de bord'!$H$26:$H$32</c:f>
              <c:numCache>
                <c:formatCode>0%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E4B-4003-ADFF-BFB0453CD9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17524976"/>
        <c:axId val="1617524144"/>
      </c:lineChart>
      <c:catAx>
        <c:axId val="161752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7524144"/>
        <c:crosses val="autoZero"/>
        <c:auto val="1"/>
        <c:lblAlgn val="ctr"/>
        <c:lblOffset val="100"/>
        <c:noMultiLvlLbl val="0"/>
      </c:catAx>
      <c:valAx>
        <c:axId val="161752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7524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[outil-de-gestion-de-parc-automobile-ogpa.xlsm]Tableau de bord!TCD Carburant 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'Tableau de bord'!$K$25</c:f>
              <c:strCache>
                <c:ptCount val="1"/>
                <c:pt idx="0">
                  <c:v>Carburant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bord'!$J$26:$J$30</c:f>
              <c:strCache>
                <c:ptCount val="4"/>
                <c:pt idx="0">
                  <c:v>2032</c:v>
                </c:pt>
                <c:pt idx="1">
                  <c:v>2045</c:v>
                </c:pt>
                <c:pt idx="2">
                  <c:v>9857</c:v>
                </c:pt>
                <c:pt idx="3">
                  <c:v>3215</c:v>
                </c:pt>
              </c:strCache>
            </c:strRef>
          </c:cat>
          <c:val>
            <c:numRef>
              <c:f>'Tableau de bord'!$K$26:$K$30</c:f>
              <c:numCache>
                <c:formatCode>General</c:formatCode>
                <c:ptCount val="4"/>
                <c:pt idx="0">
                  <c:v>15000</c:v>
                </c:pt>
                <c:pt idx="1">
                  <c:v>21550</c:v>
                </c:pt>
                <c:pt idx="2">
                  <c:v>6550</c:v>
                </c:pt>
                <c:pt idx="3">
                  <c:v>6550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A6A-4AC3-B850-9DBEDB53C5B6}"/>
            </c:ext>
          </c:extLst>
        </c:ser>
        <c:ser>
          <c:idx val="1"/>
          <c:order val="1"/>
          <c:tx>
            <c:strRef>
              <c:f>'Tableau de bord'!$L$25</c:f>
              <c:strCache>
                <c:ptCount val="1"/>
                <c:pt idx="0">
                  <c:v>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bord'!$J$26:$J$30</c:f>
              <c:strCache>
                <c:ptCount val="4"/>
                <c:pt idx="0">
                  <c:v>2032</c:v>
                </c:pt>
                <c:pt idx="1">
                  <c:v>2045</c:v>
                </c:pt>
                <c:pt idx="2">
                  <c:v>9857</c:v>
                </c:pt>
                <c:pt idx="3">
                  <c:v>3215</c:v>
                </c:pt>
              </c:strCache>
            </c:strRef>
          </c:cat>
          <c:val>
            <c:numRef>
              <c:f>'Tableau de bord'!$L$26:$L$30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A6A-4AC3-B850-9DBEDB53C5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17552016"/>
        <c:axId val="1617550352"/>
      </c:lineChart>
      <c:catAx>
        <c:axId val="1617552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7550352"/>
        <c:crosses val="autoZero"/>
        <c:auto val="1"/>
        <c:lblAlgn val="ctr"/>
        <c:lblOffset val="100"/>
        <c:noMultiLvlLbl val="0"/>
      </c:catAx>
      <c:valAx>
        <c:axId val="1617550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7552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svg"/><Relationship Id="rId18" Type="http://schemas.openxmlformats.org/officeDocument/2006/relationships/image" Target="../media/image15.svg"/><Relationship Id="rId3" Type="http://schemas.openxmlformats.org/officeDocument/2006/relationships/image" Target="../media/image3.svg"/><Relationship Id="rId21" Type="http://schemas.openxmlformats.org/officeDocument/2006/relationships/image" Target="../media/image18.jpg"/><Relationship Id="rId7" Type="http://schemas.openxmlformats.org/officeDocument/2006/relationships/image" Target="../media/image7.svg"/><Relationship Id="rId12" Type="http://schemas.openxmlformats.org/officeDocument/2006/relationships/image" Target="../media/image12.png"/><Relationship Id="rId17" Type="http://schemas.openxmlformats.org/officeDocument/2006/relationships/image" Target="../media/image14.png"/><Relationship Id="rId2" Type="http://schemas.openxmlformats.org/officeDocument/2006/relationships/image" Target="../media/image2.png"/><Relationship Id="rId16" Type="http://schemas.openxmlformats.org/officeDocument/2006/relationships/chart" Target="../charts/chart3.xml"/><Relationship Id="rId20" Type="http://schemas.openxmlformats.org/officeDocument/2006/relationships/image" Target="../media/image17.sv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svg"/><Relationship Id="rId5" Type="http://schemas.openxmlformats.org/officeDocument/2006/relationships/image" Target="../media/image5.svg"/><Relationship Id="rId15" Type="http://schemas.openxmlformats.org/officeDocument/2006/relationships/chart" Target="../charts/chart2.xml"/><Relationship Id="rId10" Type="http://schemas.openxmlformats.org/officeDocument/2006/relationships/image" Target="../media/image10.png"/><Relationship Id="rId19" Type="http://schemas.openxmlformats.org/officeDocument/2006/relationships/image" Target="../media/image16.png"/><Relationship Id="rId4" Type="http://schemas.openxmlformats.org/officeDocument/2006/relationships/image" Target="../media/image4.png"/><Relationship Id="rId9" Type="http://schemas.openxmlformats.org/officeDocument/2006/relationships/image" Target="../media/image9.svg"/><Relationship Id="rId14" Type="http://schemas.openxmlformats.org/officeDocument/2006/relationships/chart" Target="../charts/chart1.xml"/><Relationship Id="rId22" Type="http://schemas.openxmlformats.org/officeDocument/2006/relationships/image" Target="../media/image19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46231</xdr:colOff>
      <xdr:row>0</xdr:row>
      <xdr:rowOff>103048</xdr:rowOff>
    </xdr:from>
    <xdr:to>
      <xdr:col>2</xdr:col>
      <xdr:colOff>406231</xdr:colOff>
      <xdr:row>0</xdr:row>
      <xdr:rowOff>463048</xdr:rowOff>
    </xdr:to>
    <xdr:pic macro="[0]!actualiser">
      <xdr:nvPicPr>
        <xdr:cNvPr id="8" name="Image 7">
          <a:extLst>
            <a:ext uri="{FF2B5EF4-FFF2-40B4-BE49-F238E27FC236}">
              <a16:creationId xmlns:a16="http://schemas.microsoft.com/office/drawing/2014/main" id="{F52566A7-D70D-BE2E-4E92-EC0496FF90C0}"/>
            </a:ext>
          </a:extLst>
        </xdr:cNvPr>
        <xdr:cNvPicPr preferRelativeResize="0">
          <a:picLocks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00" t="15579" r="15579" b="15369"/>
        <a:stretch/>
      </xdr:blipFill>
      <xdr:spPr>
        <a:xfrm>
          <a:off x="1982981" y="103048"/>
          <a:ext cx="360000" cy="360000"/>
        </a:xfrm>
        <a:prstGeom prst="rect">
          <a:avLst/>
        </a:prstGeom>
      </xdr:spPr>
    </xdr:pic>
    <xdr:clientData/>
  </xdr:twoCellAnchor>
  <xdr:twoCellAnchor>
    <xdr:from>
      <xdr:col>2</xdr:col>
      <xdr:colOff>635000</xdr:colOff>
      <xdr:row>12</xdr:row>
      <xdr:rowOff>189997</xdr:rowOff>
    </xdr:from>
    <xdr:to>
      <xdr:col>3</xdr:col>
      <xdr:colOff>888830</xdr:colOff>
      <xdr:row>14</xdr:row>
      <xdr:rowOff>142372</xdr:rowOff>
    </xdr:to>
    <xdr:sp macro="[0]!AjoutVehicul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FB59C038-E773-4D64-AB46-028172CDBFF8}"/>
            </a:ext>
          </a:extLst>
        </xdr:cNvPr>
        <xdr:cNvSpPr/>
      </xdr:nvSpPr>
      <xdr:spPr>
        <a:xfrm>
          <a:off x="2995083" y="3005164"/>
          <a:ext cx="1195747" cy="333375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1100" b="1">
              <a:solidFill>
                <a:sysClr val="windowText" lastClr="000000"/>
              </a:solidFill>
            </a:rPr>
            <a:t>Ajouter</a:t>
          </a:r>
          <a:r>
            <a:rPr lang="fr-FR" sz="1100" b="1" baseline="0">
              <a:solidFill>
                <a:sysClr val="windowText" lastClr="000000"/>
              </a:solidFill>
            </a:rPr>
            <a:t> véhicule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772584</xdr:colOff>
      <xdr:row>13</xdr:row>
      <xdr:rowOff>9524</xdr:rowOff>
    </xdr:from>
    <xdr:to>
      <xdr:col>11</xdr:col>
      <xdr:colOff>326847</xdr:colOff>
      <xdr:row>14</xdr:row>
      <xdr:rowOff>152399</xdr:rowOff>
    </xdr:to>
    <xdr:sp macro="[0]!AjoutCarburant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32B58800-37C6-4C97-9291-7309F7C78F87}"/>
            </a:ext>
          </a:extLst>
        </xdr:cNvPr>
        <xdr:cNvSpPr/>
      </xdr:nvSpPr>
      <xdr:spPr>
        <a:xfrm>
          <a:off x="6561667" y="2962274"/>
          <a:ext cx="1046513" cy="333375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1100" b="1">
              <a:solidFill>
                <a:sysClr val="windowText" lastClr="000000"/>
              </a:solidFill>
            </a:rPr>
            <a:t>Nvelle</a:t>
          </a:r>
          <a:r>
            <a:rPr lang="fr-FR" sz="1100" b="1" baseline="0">
              <a:solidFill>
                <a:sysClr val="windowText" lastClr="000000"/>
              </a:solidFill>
            </a:rPr>
            <a:t> conso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328083</xdr:colOff>
      <xdr:row>13</xdr:row>
      <xdr:rowOff>19550</xdr:rowOff>
    </xdr:from>
    <xdr:to>
      <xdr:col>7</xdr:col>
      <xdr:colOff>330860</xdr:colOff>
      <xdr:row>14</xdr:row>
      <xdr:rowOff>162425</xdr:rowOff>
    </xdr:to>
    <xdr:sp macro="[0]!AjoutMaintenance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32549FB6-5011-43D3-A529-11C34A241C57}"/>
            </a:ext>
          </a:extLst>
        </xdr:cNvPr>
        <xdr:cNvSpPr/>
      </xdr:nvSpPr>
      <xdr:spPr>
        <a:xfrm>
          <a:off x="3852333" y="2972300"/>
          <a:ext cx="1463277" cy="333375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Nvelle</a:t>
          </a:r>
          <a:r>
            <a:rPr lang="fr-FR" sz="1100" b="1" baseline="0">
              <a:solidFill>
                <a:sysClr val="windowText" lastClr="000000"/>
              </a:solidFill>
            </a:rPr>
            <a:t> maintenance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9525</xdr:colOff>
      <xdr:row>2</xdr:row>
      <xdr:rowOff>0</xdr:rowOff>
    </xdr:from>
    <xdr:to>
      <xdr:col>2</xdr:col>
      <xdr:colOff>91652</xdr:colOff>
      <xdr:row>6</xdr:row>
      <xdr:rowOff>67752</xdr:rowOff>
    </xdr:to>
    <xdr:pic>
      <xdr:nvPicPr>
        <xdr:cNvPr id="2" name="Graphique 1" descr="Voiture avec un remplissage uni">
          <a:extLst>
            <a:ext uri="{FF2B5EF4-FFF2-40B4-BE49-F238E27FC236}">
              <a16:creationId xmlns:a16="http://schemas.microsoft.com/office/drawing/2014/main" id="{AA1AFC94-AA91-4279-86EB-AC462B31FF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71525" y="466725"/>
          <a:ext cx="918210" cy="950595"/>
        </a:xfrm>
        <a:prstGeom prst="rect">
          <a:avLst/>
        </a:prstGeom>
      </xdr:spPr>
    </xdr:pic>
    <xdr:clientData/>
  </xdr:twoCellAnchor>
  <xdr:twoCellAnchor editAs="oneCell">
    <xdr:from>
      <xdr:col>5</xdr:col>
      <xdr:colOff>51435</xdr:colOff>
      <xdr:row>3</xdr:row>
      <xdr:rowOff>13335</xdr:rowOff>
    </xdr:from>
    <xdr:to>
      <xdr:col>5</xdr:col>
      <xdr:colOff>554355</xdr:colOff>
      <xdr:row>5</xdr:row>
      <xdr:rowOff>51647</xdr:rowOff>
    </xdr:to>
    <xdr:pic>
      <xdr:nvPicPr>
        <xdr:cNvPr id="3" name="Graphique 2" descr="Clé avec un remplissage uni">
          <a:extLst>
            <a:ext uri="{FF2B5EF4-FFF2-40B4-BE49-F238E27FC236}">
              <a16:creationId xmlns:a16="http://schemas.microsoft.com/office/drawing/2014/main" id="{A1A631B1-3C0F-4489-9A26-9221EA6597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3318510" y="680085"/>
          <a:ext cx="502920" cy="521970"/>
        </a:xfrm>
        <a:prstGeom prst="rect">
          <a:avLst/>
        </a:prstGeom>
      </xdr:spPr>
    </xdr:pic>
    <xdr:clientData/>
  </xdr:twoCellAnchor>
  <xdr:twoCellAnchor editAs="oneCell">
    <xdr:from>
      <xdr:col>8</xdr:col>
      <xdr:colOff>290249</xdr:colOff>
      <xdr:row>2</xdr:row>
      <xdr:rowOff>91440</xdr:rowOff>
    </xdr:from>
    <xdr:to>
      <xdr:col>9</xdr:col>
      <xdr:colOff>619815</xdr:colOff>
      <xdr:row>5</xdr:row>
      <xdr:rowOff>173567</xdr:rowOff>
    </xdr:to>
    <xdr:pic>
      <xdr:nvPicPr>
        <xdr:cNvPr id="4" name="Graphique 3" descr="Carburant avec un remplissage uni">
          <a:extLst>
            <a:ext uri="{FF2B5EF4-FFF2-40B4-BE49-F238E27FC236}">
              <a16:creationId xmlns:a16="http://schemas.microsoft.com/office/drawing/2014/main" id="{2B91C199-FCD8-487D-8453-9FB7F954C6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8213317" y="844781"/>
          <a:ext cx="736543" cy="771005"/>
        </a:xfrm>
        <a:prstGeom prst="rect">
          <a:avLst/>
        </a:prstGeom>
      </xdr:spPr>
    </xdr:pic>
    <xdr:clientData/>
  </xdr:twoCellAnchor>
  <xdr:twoCellAnchor editAs="oneCell">
    <xdr:from>
      <xdr:col>2</xdr:col>
      <xdr:colOff>384287</xdr:colOff>
      <xdr:row>11</xdr:row>
      <xdr:rowOff>94885</xdr:rowOff>
    </xdr:from>
    <xdr:to>
      <xdr:col>3</xdr:col>
      <xdr:colOff>20842</xdr:colOff>
      <xdr:row>14</xdr:row>
      <xdr:rowOff>56785</xdr:rowOff>
    </xdr:to>
    <xdr:pic>
      <xdr:nvPicPr>
        <xdr:cNvPr id="20" name="Graphique 19" descr="Voiture avec un remplissage uni">
          <a:extLst>
            <a:ext uri="{FF2B5EF4-FFF2-40B4-BE49-F238E27FC236}">
              <a16:creationId xmlns:a16="http://schemas.microsoft.com/office/drawing/2014/main" id="{21588245-EBBD-4CE3-8046-2A7189E682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9"/>
            </a:ext>
          </a:extLst>
        </a:blip>
        <a:stretch>
          <a:fillRect/>
        </a:stretch>
      </xdr:blipFill>
      <xdr:spPr>
        <a:xfrm>
          <a:off x="2744370" y="2719552"/>
          <a:ext cx="568947" cy="533400"/>
        </a:xfrm>
        <a:prstGeom prst="rect">
          <a:avLst/>
        </a:prstGeom>
      </xdr:spPr>
    </xdr:pic>
    <xdr:clientData/>
  </xdr:twoCellAnchor>
  <xdr:twoCellAnchor editAs="oneCell">
    <xdr:from>
      <xdr:col>5</xdr:col>
      <xdr:colOff>103938</xdr:colOff>
      <xdr:row>11</xdr:row>
      <xdr:rowOff>180853</xdr:rowOff>
    </xdr:from>
    <xdr:to>
      <xdr:col>5</xdr:col>
      <xdr:colOff>551614</xdr:colOff>
      <xdr:row>14</xdr:row>
      <xdr:rowOff>73985</xdr:rowOff>
    </xdr:to>
    <xdr:pic>
      <xdr:nvPicPr>
        <xdr:cNvPr id="21" name="Graphique 20" descr="Clé avec un remplissage uni">
          <a:extLst>
            <a:ext uri="{FF2B5EF4-FFF2-40B4-BE49-F238E27FC236}">
              <a16:creationId xmlns:a16="http://schemas.microsoft.com/office/drawing/2014/main" id="{88C8FC3C-F91B-43FA-BE96-DEB7981487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1"/>
            </a:ext>
          </a:extLst>
        </a:blip>
        <a:stretch>
          <a:fillRect/>
        </a:stretch>
      </xdr:blipFill>
      <xdr:spPr>
        <a:xfrm>
          <a:off x="3628188" y="2752603"/>
          <a:ext cx="447676" cy="464632"/>
        </a:xfrm>
        <a:prstGeom prst="rect">
          <a:avLst/>
        </a:prstGeom>
      </xdr:spPr>
    </xdr:pic>
    <xdr:clientData/>
  </xdr:twoCellAnchor>
  <xdr:twoCellAnchor editAs="oneCell">
    <xdr:from>
      <xdr:col>9</xdr:col>
      <xdr:colOff>587275</xdr:colOff>
      <xdr:row>11</xdr:row>
      <xdr:rowOff>124269</xdr:rowOff>
    </xdr:from>
    <xdr:to>
      <xdr:col>10</xdr:col>
      <xdr:colOff>292210</xdr:colOff>
      <xdr:row>14</xdr:row>
      <xdr:rowOff>29020</xdr:rowOff>
    </xdr:to>
    <xdr:pic>
      <xdr:nvPicPr>
        <xdr:cNvPr id="22" name="Graphique 21" descr="Carburant avec un remplissage uni">
          <a:extLst>
            <a:ext uri="{FF2B5EF4-FFF2-40B4-BE49-F238E27FC236}">
              <a16:creationId xmlns:a16="http://schemas.microsoft.com/office/drawing/2014/main" id="{0D5BF7B6-CD8B-4CD7-803E-89F5211474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6376358" y="2696019"/>
          <a:ext cx="541019" cy="476251"/>
        </a:xfrm>
        <a:prstGeom prst="rect">
          <a:avLst/>
        </a:prstGeom>
      </xdr:spPr>
    </xdr:pic>
    <xdr:clientData/>
  </xdr:twoCellAnchor>
  <xdr:twoCellAnchor>
    <xdr:from>
      <xdr:col>0</xdr:col>
      <xdr:colOff>718705</xdr:colOff>
      <xdr:row>16</xdr:row>
      <xdr:rowOff>0</xdr:rowOff>
    </xdr:from>
    <xdr:to>
      <xdr:col>3</xdr:col>
      <xdr:colOff>731921</xdr:colOff>
      <xdr:row>23</xdr:row>
      <xdr:rowOff>52388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D524F99B-D6E5-48CF-914F-50A6E64349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</xdr:col>
      <xdr:colOff>285749</xdr:colOff>
      <xdr:row>16</xdr:row>
      <xdr:rowOff>0</xdr:rowOff>
    </xdr:from>
    <xdr:to>
      <xdr:col>7</xdr:col>
      <xdr:colOff>380999</xdr:colOff>
      <xdr:row>23</xdr:row>
      <xdr:rowOff>52800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F0952DC8-B1DF-4736-ABD7-C4E6721F649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</xdr:col>
      <xdr:colOff>0</xdr:colOff>
      <xdr:row>16</xdr:row>
      <xdr:rowOff>0</xdr:rowOff>
    </xdr:from>
    <xdr:to>
      <xdr:col>12</xdr:col>
      <xdr:colOff>74084</xdr:colOff>
      <xdr:row>23</xdr:row>
      <xdr:rowOff>52799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5C083435-B117-4EAA-AED1-3DBF1246B1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2</xdr:col>
      <xdr:colOff>613832</xdr:colOff>
      <xdr:row>0</xdr:row>
      <xdr:rowOff>10583</xdr:rowOff>
    </xdr:from>
    <xdr:to>
      <xdr:col>3</xdr:col>
      <xdr:colOff>931332</xdr:colOff>
      <xdr:row>1</xdr:row>
      <xdr:rowOff>10583</xdr:rowOff>
    </xdr:to>
    <xdr:sp macro="[0]!Apropos" textlink="">
      <xdr:nvSpPr>
        <xdr:cNvPr id="6" name="Flèche : gauche 5">
          <a:extLst>
            <a:ext uri="{FF2B5EF4-FFF2-40B4-BE49-F238E27FC236}">
              <a16:creationId xmlns:a16="http://schemas.microsoft.com/office/drawing/2014/main" id="{4C26CB36-B6C5-2CF3-126D-FC67DD3AD093}"/>
            </a:ext>
          </a:extLst>
        </xdr:cNvPr>
        <xdr:cNvSpPr/>
      </xdr:nvSpPr>
      <xdr:spPr>
        <a:xfrm>
          <a:off x="1979082" y="10583"/>
          <a:ext cx="1259417" cy="518583"/>
        </a:xfrm>
        <a:prstGeom prst="leftArrow">
          <a:avLst/>
        </a:prstGeom>
        <a:solidFill>
          <a:srgbClr val="00B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d'acceuil</a:t>
          </a:r>
          <a:endParaRPr lang="fr-FR" sz="1200" b="1"/>
        </a:p>
      </xdr:txBody>
    </xdr:sp>
    <xdr:clientData/>
  </xdr:twoCellAnchor>
  <xdr:twoCellAnchor>
    <xdr:from>
      <xdr:col>17</xdr:col>
      <xdr:colOff>471237</xdr:colOff>
      <xdr:row>13</xdr:row>
      <xdr:rowOff>19049</xdr:rowOff>
    </xdr:from>
    <xdr:to>
      <xdr:col>17</xdr:col>
      <xdr:colOff>1409700</xdr:colOff>
      <xdr:row>14</xdr:row>
      <xdr:rowOff>161924</xdr:rowOff>
    </xdr:to>
    <xdr:sp macro="[0]!GestionDoc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9B518738-52DF-44C8-974E-DBEC192DB706}"/>
            </a:ext>
          </a:extLst>
        </xdr:cNvPr>
        <xdr:cNvSpPr/>
      </xdr:nvSpPr>
      <xdr:spPr>
        <a:xfrm>
          <a:off x="9834312" y="2952749"/>
          <a:ext cx="928938" cy="333375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1100" b="1">
              <a:solidFill>
                <a:sysClr val="windowText" lastClr="000000"/>
              </a:solidFill>
            </a:rPr>
            <a:t>Gérer</a:t>
          </a:r>
          <a:r>
            <a:rPr lang="fr-FR" sz="1100" b="1" baseline="0">
              <a:solidFill>
                <a:sysClr val="windowText" lastClr="000000"/>
              </a:solidFill>
            </a:rPr>
            <a:t> la doc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15</xdr:col>
      <xdr:colOff>310337</xdr:colOff>
      <xdr:row>2</xdr:row>
      <xdr:rowOff>148590</xdr:rowOff>
    </xdr:from>
    <xdr:ext cx="670561" cy="689822"/>
    <xdr:pic>
      <xdr:nvPicPr>
        <xdr:cNvPr id="28" name="Graphique 27" descr="Liste de contrôle avec un remplissage uni">
          <a:extLst>
            <a:ext uri="{FF2B5EF4-FFF2-40B4-BE49-F238E27FC236}">
              <a16:creationId xmlns:a16="http://schemas.microsoft.com/office/drawing/2014/main" id="{D0C7FB1C-ECD1-45BF-9AE7-3721DAD12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8"/>
            </a:ext>
          </a:extLst>
        </a:blip>
        <a:stretch>
          <a:fillRect/>
        </a:stretch>
      </xdr:blipFill>
      <xdr:spPr>
        <a:xfrm>
          <a:off x="7920812" y="862965"/>
          <a:ext cx="670561" cy="689822"/>
        </a:xfrm>
        <a:prstGeom prst="rect">
          <a:avLst/>
        </a:prstGeom>
      </xdr:spPr>
    </xdr:pic>
    <xdr:clientData/>
  </xdr:oneCellAnchor>
  <xdr:oneCellAnchor>
    <xdr:from>
      <xdr:col>17</xdr:col>
      <xdr:colOff>167941</xdr:colOff>
      <xdr:row>11</xdr:row>
      <xdr:rowOff>180975</xdr:rowOff>
    </xdr:from>
    <xdr:ext cx="466725" cy="468630"/>
    <xdr:pic>
      <xdr:nvPicPr>
        <xdr:cNvPr id="29" name="Graphique 28" descr="Liste de contrôle avec un remplissage uni">
          <a:extLst>
            <a:ext uri="{FF2B5EF4-FFF2-40B4-BE49-F238E27FC236}">
              <a16:creationId xmlns:a16="http://schemas.microsoft.com/office/drawing/2014/main" id="{1A0BAF8F-5488-457F-9E5F-0E41D046FF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0"/>
            </a:ext>
          </a:extLst>
        </a:blip>
        <a:stretch>
          <a:fillRect/>
        </a:stretch>
      </xdr:blipFill>
      <xdr:spPr>
        <a:xfrm>
          <a:off x="9531016" y="2733675"/>
          <a:ext cx="466725" cy="468630"/>
        </a:xfrm>
        <a:prstGeom prst="rect">
          <a:avLst/>
        </a:prstGeom>
      </xdr:spPr>
    </xdr:pic>
    <xdr:clientData/>
  </xdr:oneCellAnchor>
  <xdr:twoCellAnchor editAs="oneCell">
    <xdr:from>
      <xdr:col>13</xdr:col>
      <xdr:colOff>9525</xdr:colOff>
      <xdr:row>3</xdr:row>
      <xdr:rowOff>9525</xdr:rowOff>
    </xdr:from>
    <xdr:to>
      <xdr:col>13</xdr:col>
      <xdr:colOff>532341</xdr:colOff>
      <xdr:row>5</xdr:row>
      <xdr:rowOff>154781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F8D6415D-B0ED-4941-92A6-A6125B899F0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691" r="25926"/>
        <a:stretch/>
      </xdr:blipFill>
      <xdr:spPr>
        <a:xfrm>
          <a:off x="8029575" y="923925"/>
          <a:ext cx="522816" cy="621506"/>
        </a:xfrm>
        <a:prstGeom prst="rect">
          <a:avLst/>
        </a:prstGeom>
      </xdr:spPr>
    </xdr:pic>
    <xdr:clientData/>
  </xdr:twoCellAnchor>
  <xdr:twoCellAnchor>
    <xdr:from>
      <xdr:col>13</xdr:col>
      <xdr:colOff>1304925</xdr:colOff>
      <xdr:row>13</xdr:row>
      <xdr:rowOff>9525</xdr:rowOff>
    </xdr:from>
    <xdr:to>
      <xdr:col>14</xdr:col>
      <xdr:colOff>952500</xdr:colOff>
      <xdr:row>14</xdr:row>
      <xdr:rowOff>114300</xdr:rowOff>
    </xdr:to>
    <xdr:sp macro="[0]!AjoutFacture" textlink="">
      <xdr:nvSpPr>
        <xdr:cNvPr id="33" name="Rectangle : coins arrondis 32">
          <a:extLst>
            <a:ext uri="{FF2B5EF4-FFF2-40B4-BE49-F238E27FC236}">
              <a16:creationId xmlns:a16="http://schemas.microsoft.com/office/drawing/2014/main" id="{665485DB-E426-4B91-ABD5-D79B99549B1E}"/>
            </a:ext>
          </a:extLst>
        </xdr:cNvPr>
        <xdr:cNvSpPr/>
      </xdr:nvSpPr>
      <xdr:spPr>
        <a:xfrm>
          <a:off x="9324975" y="2943225"/>
          <a:ext cx="990600" cy="295275"/>
        </a:xfrm>
        <a:prstGeom prst="roundRect">
          <a:avLst/>
        </a:prstGeom>
        <a:solidFill>
          <a:schemeClr val="bg1"/>
        </a:solidFill>
        <a:ln w="2857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Nvelle</a:t>
          </a:r>
          <a:r>
            <a:rPr lang="fr-FR" sz="1100" b="1" baseline="0">
              <a:solidFill>
                <a:sysClr val="windowText" lastClr="000000"/>
              </a:solidFill>
            </a:rPr>
            <a:t> Vente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13</xdr:col>
      <xdr:colOff>1143001</xdr:colOff>
      <xdr:row>11</xdr:row>
      <xdr:rowOff>123825</xdr:rowOff>
    </xdr:from>
    <xdr:to>
      <xdr:col>14</xdr:col>
      <xdr:colOff>228600</xdr:colOff>
      <xdr:row>14</xdr:row>
      <xdr:rowOff>47625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51318526-FC27-260F-12B5-3429D072561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62500"/>
        <a:stretch/>
      </xdr:blipFill>
      <xdr:spPr>
        <a:xfrm>
          <a:off x="9163051" y="2676525"/>
          <a:ext cx="428624" cy="4953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247650</xdr:colOff>
      <xdr:row>1</xdr:row>
      <xdr:rowOff>122137</xdr:rowOff>
    </xdr:from>
    <xdr:to>
      <xdr:col>12</xdr:col>
      <xdr:colOff>600075</xdr:colOff>
      <xdr:row>3</xdr:row>
      <xdr:rowOff>74512</xdr:rowOff>
    </xdr:to>
    <xdr:sp macro="[0]!SuppressionVehicul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52AB0059-E730-4244-A64F-B923762E21B1}"/>
            </a:ext>
          </a:extLst>
        </xdr:cNvPr>
        <xdr:cNvSpPr/>
      </xdr:nvSpPr>
      <xdr:spPr>
        <a:xfrm>
          <a:off x="9658350" y="312637"/>
          <a:ext cx="1200150" cy="3333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8</xdr:col>
      <xdr:colOff>95250</xdr:colOff>
      <xdr:row>1</xdr:row>
      <xdr:rowOff>122137</xdr:rowOff>
    </xdr:from>
    <xdr:to>
      <xdr:col>9</xdr:col>
      <xdr:colOff>790575</xdr:colOff>
      <xdr:row>3</xdr:row>
      <xdr:rowOff>74512</xdr:rowOff>
    </xdr:to>
    <xdr:sp macro="[0]!ModifierVehicul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5FD6683B-0F29-41CE-A9EA-31C20FE3BB9F}"/>
            </a:ext>
          </a:extLst>
        </xdr:cNvPr>
        <xdr:cNvSpPr/>
      </xdr:nvSpPr>
      <xdr:spPr>
        <a:xfrm>
          <a:off x="6791325" y="312637"/>
          <a:ext cx="1562100" cy="3333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Modifier le véhicule</a:t>
          </a:r>
        </a:p>
      </xdr:txBody>
    </xdr:sp>
    <xdr:clientData/>
  </xdr:twoCellAnchor>
  <xdr:twoCellAnchor>
    <xdr:from>
      <xdr:col>4</xdr:col>
      <xdr:colOff>628650</xdr:colOff>
      <xdr:row>1</xdr:row>
      <xdr:rowOff>122137</xdr:rowOff>
    </xdr:from>
    <xdr:to>
      <xdr:col>6</xdr:col>
      <xdr:colOff>19050</xdr:colOff>
      <xdr:row>3</xdr:row>
      <xdr:rowOff>74512</xdr:rowOff>
    </xdr:to>
    <xdr:sp macro="[0]!AjoutVehicul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DE6ACBF-8230-457D-9A5E-5CCD84E7DA2F}"/>
            </a:ext>
          </a:extLst>
        </xdr:cNvPr>
        <xdr:cNvSpPr/>
      </xdr:nvSpPr>
      <xdr:spPr>
        <a:xfrm>
          <a:off x="4210050" y="312637"/>
          <a:ext cx="1228725" cy="3333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Ajouter</a:t>
          </a:r>
          <a:r>
            <a:rPr lang="fr-FR" sz="1100" b="1" baseline="0">
              <a:solidFill>
                <a:sysClr val="windowText" lastClr="000000"/>
              </a:solidFill>
            </a:rPr>
            <a:t> véhicule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21167</xdr:colOff>
      <xdr:row>0</xdr:row>
      <xdr:rowOff>0</xdr:rowOff>
    </xdr:from>
    <xdr:to>
      <xdr:col>0</xdr:col>
      <xdr:colOff>741167</xdr:colOff>
      <xdr:row>3</xdr:row>
      <xdr:rowOff>148500</xdr:rowOff>
    </xdr:to>
    <xdr:pic macro="[0]!Vehiculestableaudebord">
      <xdr:nvPicPr>
        <xdr:cNvPr id="9" name="Image 8">
          <a:extLst>
            <a:ext uri="{FF2B5EF4-FFF2-40B4-BE49-F238E27FC236}">
              <a16:creationId xmlns:a16="http://schemas.microsoft.com/office/drawing/2014/main" id="{F07FACD5-910A-4C15-8348-97DEDD959A98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167" y="0"/>
          <a:ext cx="720000" cy="72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209549</xdr:colOff>
      <xdr:row>1</xdr:row>
      <xdr:rowOff>33338</xdr:rowOff>
    </xdr:from>
    <xdr:to>
      <xdr:col>4</xdr:col>
      <xdr:colOff>561974</xdr:colOff>
      <xdr:row>2</xdr:row>
      <xdr:rowOff>176213</xdr:rowOff>
    </xdr:to>
    <xdr:sp macro="[0]!AjoutMaintenanc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D054AF52-D547-4F8E-9BE3-413FAA568EEE}"/>
            </a:ext>
          </a:extLst>
        </xdr:cNvPr>
        <xdr:cNvSpPr/>
      </xdr:nvSpPr>
      <xdr:spPr>
        <a:xfrm>
          <a:off x="2495549" y="223838"/>
          <a:ext cx="1114425" cy="33337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Nvlle</a:t>
          </a:r>
          <a:r>
            <a:rPr lang="fr-FR" sz="1100" b="1" baseline="0">
              <a:solidFill>
                <a:sysClr val="windowText" lastClr="000000"/>
              </a:solidFill>
            </a:rPr>
            <a:t> Dépense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590550</xdr:colOff>
      <xdr:row>1</xdr:row>
      <xdr:rowOff>33338</xdr:rowOff>
    </xdr:from>
    <xdr:to>
      <xdr:col>6</xdr:col>
      <xdr:colOff>447675</xdr:colOff>
      <xdr:row>2</xdr:row>
      <xdr:rowOff>176213</xdr:rowOff>
    </xdr:to>
    <xdr:sp macro="[0]!ModifierMaintenanc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143ACA3B-C5AC-490E-9301-415EA2D2BD6F}"/>
            </a:ext>
          </a:extLst>
        </xdr:cNvPr>
        <xdr:cNvSpPr/>
      </xdr:nvSpPr>
      <xdr:spPr>
        <a:xfrm>
          <a:off x="4467225" y="223838"/>
          <a:ext cx="895350" cy="33337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Modifier</a:t>
          </a:r>
        </a:p>
      </xdr:txBody>
    </xdr:sp>
    <xdr:clientData/>
  </xdr:twoCellAnchor>
  <xdr:twoCellAnchor>
    <xdr:from>
      <xdr:col>7</xdr:col>
      <xdr:colOff>342900</xdr:colOff>
      <xdr:row>1</xdr:row>
      <xdr:rowOff>33338</xdr:rowOff>
    </xdr:from>
    <xdr:to>
      <xdr:col>8</xdr:col>
      <xdr:colOff>438149</xdr:colOff>
      <xdr:row>2</xdr:row>
      <xdr:rowOff>176213</xdr:rowOff>
    </xdr:to>
    <xdr:sp macro="[0]!SuppressionMaintenanc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A225B0EE-A116-44EA-97CF-64A5179ECCEA}"/>
            </a:ext>
          </a:extLst>
        </xdr:cNvPr>
        <xdr:cNvSpPr/>
      </xdr:nvSpPr>
      <xdr:spPr>
        <a:xfrm>
          <a:off x="6019800" y="223838"/>
          <a:ext cx="857249" cy="33337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 editAs="oneCell">
    <xdr:from>
      <xdr:col>0</xdr:col>
      <xdr:colOff>0</xdr:colOff>
      <xdr:row>0</xdr:row>
      <xdr:rowOff>9524</xdr:rowOff>
    </xdr:from>
    <xdr:to>
      <xdr:col>0</xdr:col>
      <xdr:colOff>720000</xdr:colOff>
      <xdr:row>3</xdr:row>
      <xdr:rowOff>158024</xdr:rowOff>
    </xdr:to>
    <xdr:pic macro="[0]!MaintenanceTableaudebord">
      <xdr:nvPicPr>
        <xdr:cNvPr id="8" name="Image 7">
          <a:extLst>
            <a:ext uri="{FF2B5EF4-FFF2-40B4-BE49-F238E27FC236}">
              <a16:creationId xmlns:a16="http://schemas.microsoft.com/office/drawing/2014/main" id="{E85E32AE-6457-4C5D-B729-78817D7D1CA1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4"/>
          <a:ext cx="720000" cy="72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314326</xdr:colOff>
      <xdr:row>1</xdr:row>
      <xdr:rowOff>61912</xdr:rowOff>
    </xdr:from>
    <xdr:to>
      <xdr:col>7</xdr:col>
      <xdr:colOff>447676</xdr:colOff>
      <xdr:row>3</xdr:row>
      <xdr:rowOff>14287</xdr:rowOff>
    </xdr:to>
    <xdr:sp macro="[0]!ModifCarbura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533A33DE-7B10-4AC6-B248-77FA3532F48E}"/>
            </a:ext>
          </a:extLst>
        </xdr:cNvPr>
        <xdr:cNvSpPr/>
      </xdr:nvSpPr>
      <xdr:spPr>
        <a:xfrm>
          <a:off x="4953001" y="252412"/>
          <a:ext cx="895350" cy="333375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Modifier</a:t>
          </a:r>
        </a:p>
      </xdr:txBody>
    </xdr:sp>
    <xdr:clientData/>
  </xdr:twoCellAnchor>
  <xdr:twoCellAnchor>
    <xdr:from>
      <xdr:col>7</xdr:col>
      <xdr:colOff>1104901</xdr:colOff>
      <xdr:row>1</xdr:row>
      <xdr:rowOff>66675</xdr:rowOff>
    </xdr:from>
    <xdr:to>
      <xdr:col>8</xdr:col>
      <xdr:colOff>752475</xdr:colOff>
      <xdr:row>3</xdr:row>
      <xdr:rowOff>19050</xdr:rowOff>
    </xdr:to>
    <xdr:sp macro="[0]!SuppressionCarburan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91A1C84E-4C15-42CB-A4C6-3D5B53EC60E1}"/>
            </a:ext>
          </a:extLst>
        </xdr:cNvPr>
        <xdr:cNvSpPr/>
      </xdr:nvSpPr>
      <xdr:spPr>
        <a:xfrm>
          <a:off x="6505576" y="257175"/>
          <a:ext cx="857249" cy="333375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3</xdr:col>
      <xdr:colOff>0</xdr:colOff>
      <xdr:row>1</xdr:row>
      <xdr:rowOff>76200</xdr:rowOff>
    </xdr:from>
    <xdr:to>
      <xdr:col>5</xdr:col>
      <xdr:colOff>0</xdr:colOff>
      <xdr:row>3</xdr:row>
      <xdr:rowOff>9525</xdr:rowOff>
    </xdr:to>
    <xdr:sp macro="[0]!AjoutCarburan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7C549732-DE2E-965D-61F6-F693E6399D34}"/>
            </a:ext>
          </a:extLst>
        </xdr:cNvPr>
        <xdr:cNvSpPr/>
      </xdr:nvSpPr>
      <xdr:spPr>
        <a:xfrm>
          <a:off x="2286000" y="266700"/>
          <a:ext cx="1590675" cy="314325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Ajout carburant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720000</xdr:colOff>
      <xdr:row>3</xdr:row>
      <xdr:rowOff>148500</xdr:rowOff>
    </xdr:to>
    <xdr:pic macro="[0]!CarburantTableaudebord">
      <xdr:nvPicPr>
        <xdr:cNvPr id="9" name="Image 8">
          <a:extLst>
            <a:ext uri="{FF2B5EF4-FFF2-40B4-BE49-F238E27FC236}">
              <a16:creationId xmlns:a16="http://schemas.microsoft.com/office/drawing/2014/main" id="{9D6B7CA4-C219-4818-B4B2-6E02C132C28A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720000" cy="720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719390</xdr:colOff>
      <xdr:row>3</xdr:row>
      <xdr:rowOff>147890</xdr:rowOff>
    </xdr:to>
    <xdr:pic macro="[0]!Tableaudebord1">
      <xdr:nvPicPr>
        <xdr:cNvPr id="3" name="Image 2">
          <a:extLst>
            <a:ext uri="{FF2B5EF4-FFF2-40B4-BE49-F238E27FC236}">
              <a16:creationId xmlns:a16="http://schemas.microsoft.com/office/drawing/2014/main" id="{8929268F-F098-9D93-7DC3-0CE52E9CB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719390" cy="719390"/>
        </a:xfrm>
        <a:prstGeom prst="rect">
          <a:avLst/>
        </a:prstGeom>
      </xdr:spPr>
    </xdr:pic>
    <xdr:clientData/>
  </xdr:twoCellAnchor>
  <xdr:twoCellAnchor>
    <xdr:from>
      <xdr:col>3</xdr:col>
      <xdr:colOff>133350</xdr:colOff>
      <xdr:row>1</xdr:row>
      <xdr:rowOff>138113</xdr:rowOff>
    </xdr:from>
    <xdr:to>
      <xdr:col>4</xdr:col>
      <xdr:colOff>714375</xdr:colOff>
      <xdr:row>3</xdr:row>
      <xdr:rowOff>52388</xdr:rowOff>
    </xdr:to>
    <xdr:sp macro="[0]!AjoutFac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2079092-87B0-C3ED-4769-6F5224E21D9F}"/>
            </a:ext>
          </a:extLst>
        </xdr:cNvPr>
        <xdr:cNvSpPr/>
      </xdr:nvSpPr>
      <xdr:spPr>
        <a:xfrm>
          <a:off x="2419350" y="328613"/>
          <a:ext cx="1343025" cy="295275"/>
        </a:xfrm>
        <a:prstGeom prst="roundRect">
          <a:avLst/>
        </a:prstGeom>
        <a:ln w="28575">
          <a:solidFill>
            <a:srgbClr val="FFFF00"/>
          </a:solidFill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Ajout Nvelle</a:t>
          </a:r>
          <a:r>
            <a:rPr lang="fr-FR" sz="1100" b="1" baseline="0"/>
            <a:t> Vente</a:t>
          </a:r>
          <a:endParaRPr lang="fr-FR" sz="1100" b="1"/>
        </a:p>
      </xdr:txBody>
    </xdr:sp>
    <xdr:clientData/>
  </xdr:twoCellAnchor>
  <xdr:twoCellAnchor>
    <xdr:from>
      <xdr:col>9</xdr:col>
      <xdr:colOff>9525</xdr:colOff>
      <xdr:row>1</xdr:row>
      <xdr:rowOff>138113</xdr:rowOff>
    </xdr:from>
    <xdr:to>
      <xdr:col>9</xdr:col>
      <xdr:colOff>1028700</xdr:colOff>
      <xdr:row>3</xdr:row>
      <xdr:rowOff>52388</xdr:rowOff>
    </xdr:to>
    <xdr:sp macro="[0]!SuppressionFactu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F6CD019-2736-402F-96DE-4ADC20739950}"/>
            </a:ext>
          </a:extLst>
        </xdr:cNvPr>
        <xdr:cNvSpPr/>
      </xdr:nvSpPr>
      <xdr:spPr>
        <a:xfrm>
          <a:off x="6829425" y="328613"/>
          <a:ext cx="1019175" cy="295275"/>
        </a:xfrm>
        <a:prstGeom prst="roundRect">
          <a:avLst/>
        </a:prstGeom>
        <a:ln w="28575">
          <a:solidFill>
            <a:srgbClr val="FFFF00"/>
          </a:solidFill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Supprimer</a:t>
          </a:r>
        </a:p>
      </xdr:txBody>
    </xdr:sp>
    <xdr:clientData/>
  </xdr:twoCellAnchor>
  <xdr:twoCellAnchor>
    <xdr:from>
      <xdr:col>7</xdr:col>
      <xdr:colOff>95250</xdr:colOff>
      <xdr:row>1</xdr:row>
      <xdr:rowOff>152400</xdr:rowOff>
    </xdr:from>
    <xdr:to>
      <xdr:col>7</xdr:col>
      <xdr:colOff>1095375</xdr:colOff>
      <xdr:row>3</xdr:row>
      <xdr:rowOff>47625</xdr:rowOff>
    </xdr:to>
    <xdr:sp macro="[0]!ModifierFactu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F0792B29-0014-7382-D1A3-7BF092885EA6}"/>
            </a:ext>
          </a:extLst>
        </xdr:cNvPr>
        <xdr:cNvSpPr/>
      </xdr:nvSpPr>
      <xdr:spPr>
        <a:xfrm>
          <a:off x="6362700" y="342900"/>
          <a:ext cx="1000125" cy="276225"/>
        </a:xfrm>
        <a:prstGeom prst="roundRect">
          <a:avLst/>
        </a:prstGeom>
        <a:ln w="28575">
          <a:solidFill>
            <a:srgbClr val="FFFF00"/>
          </a:solidFill>
        </a:ln>
        <a:effectLst>
          <a:glow rad="63500">
            <a:schemeClr val="accent4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Modifier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h fadiga" refreshedDate="45012.664778819446" createdVersion="8" refreshedVersion="8" minRefreshableVersion="3" recordCount="7" xr:uid="{8CB3F3A3-250B-43CA-BE21-3BA844B451C9}">
  <cacheSource type="worksheet">
    <worksheetSource name="Tab_Maintenance"/>
  </cacheSource>
  <cacheFields count="9">
    <cacheField name="Plaque #" numFmtId="0">
      <sharedItems containsSemiMixedTypes="0" containsString="0" containsNumber="1" containsInteger="1" minValue="2032" maxValue="9857" count="7">
        <n v="2032"/>
        <n v="2045"/>
        <n v="4510"/>
        <n v="9857"/>
        <n v="3215"/>
        <n v="6562"/>
        <n v="9588" u="1"/>
      </sharedItems>
    </cacheField>
    <cacheField name="Marque" numFmtId="0">
      <sharedItems/>
    </cacheField>
    <cacheField name="Modèle" numFmtId="0">
      <sharedItems/>
    </cacheField>
    <cacheField name="Utilisateur" numFmtId="0">
      <sharedItems/>
    </cacheField>
    <cacheField name="Type dépense" numFmtId="0">
      <sharedItems/>
    </cacheField>
    <cacheField name="Date" numFmtId="0">
      <sharedItems containsDate="1" containsMixedTypes="1" minDate="2019-03-02T00:00:00" maxDate="2023-02-14T00:00:00"/>
    </cacheField>
    <cacheField name="Facture" numFmtId="0">
      <sharedItems/>
    </cacheField>
    <cacheField name="Mt Entretien" numFmtId="0">
      <sharedItems containsSemiMixedTypes="0" containsString="0" containsNumber="1" containsInteger="1" minValue="1000" maxValue="200000"/>
    </cacheField>
    <cacheField name="Not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h fadiga" refreshedDate="45012.664779166669" createdVersion="8" refreshedVersion="8" minRefreshableVersion="3" recordCount="5" xr:uid="{347EE835-3CE6-41D6-B130-EFA78E5563C3}">
  <cacheSource type="worksheet">
    <worksheetSource name="Tab_Carburant"/>
  </cacheSource>
  <cacheFields count="9">
    <cacheField name="Plaque #" numFmtId="0">
      <sharedItems containsSemiMixedTypes="0" containsString="0" containsNumber="1" containsInteger="1" minValue="2032" maxValue="9857" count="6">
        <n v="2045"/>
        <n v="2032"/>
        <n v="9857"/>
        <n v="3215"/>
        <n v="9588" u="1"/>
        <n v="4510" u="1"/>
      </sharedItems>
    </cacheField>
    <cacheField name="Marque" numFmtId="0">
      <sharedItems/>
    </cacheField>
    <cacheField name="Modèle" numFmtId="0">
      <sharedItems/>
    </cacheField>
    <cacheField name="Utilisateur" numFmtId="0">
      <sharedItems/>
    </cacheField>
    <cacheField name="Date" numFmtId="14">
      <sharedItems containsSemiMixedTypes="0" containsNonDate="0" containsDate="1" containsString="0" minDate="2023-02-06T00:00:00" maxDate="2023-02-14T00:00:00"/>
    </cacheField>
    <cacheField name="Facture #" numFmtId="0">
      <sharedItems/>
    </cacheField>
    <cacheField name="Nombre de litres" numFmtId="0">
      <sharedItems containsSemiMixedTypes="0" containsString="0" containsNumber="1" containsInteger="1" minValue="10" maxValue="18"/>
    </cacheField>
    <cacheField name="Mt Carburant" numFmtId="0">
      <sharedItems containsSemiMixedTypes="0" containsString="0" containsNumber="1" containsInteger="1" minValue="6550" maxValue="15000"/>
    </cacheField>
    <cacheField name="Type carburan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h fadiga" refreshedDate="45012.664779398146" createdVersion="8" refreshedVersion="8" minRefreshableVersion="3" recordCount="8" xr:uid="{83CA05FF-5F84-4088-901F-7F8BF9DF1F87}">
  <cacheSource type="worksheet">
    <worksheetSource name="Tab_Vehicules"/>
  </cacheSource>
  <cacheFields count="13">
    <cacheField name="Date d'achat" numFmtId="0">
      <sharedItems containsDate="1" containsBlank="1" containsMixedTypes="1" minDate="2012-02-01T00:00:00" maxDate="2022-01-03T00:00:00" count="10">
        <d v="2012-02-01T00:00:00"/>
        <d v="2014-01-04T00:00:00"/>
        <d v="2016-05-05T00:00:00"/>
        <s v="20/07/2019"/>
        <s v="31/01/2023"/>
        <s v="31/01/2020"/>
        <d v="2018-01-01T00:00:00"/>
        <d v="2022-01-02T00:00:00"/>
        <m u="1"/>
        <s v="30/01/2010" u="1"/>
      </sharedItems>
    </cacheField>
    <cacheField name="Plaque #" numFmtId="0">
      <sharedItems containsMixedTypes="1" containsNumber="1" containsInteger="1" minValue="1510" maxValue="9857"/>
    </cacheField>
    <cacheField name="Marque" numFmtId="0">
      <sharedItems count="5">
        <s v="KIA"/>
        <s v="Toyata"/>
        <s v="Ford"/>
        <s v="Renault"/>
        <s v="Suziki"/>
      </sharedItems>
    </cacheField>
    <cacheField name="Modèle" numFmtId="0">
      <sharedItems/>
    </cacheField>
    <cacheField name="Utilisateur" numFmtId="0">
      <sharedItems/>
    </cacheField>
    <cacheField name="Date assurance en cours" numFmtId="0">
      <sharedItems containsNonDate="0" containsDate="1" containsString="0" containsBlank="1" minDate="2022-01-15T00:00:00" maxDate="2023-07-23T00:00:00"/>
    </cacheField>
    <cacheField name="Date prochaine assurance" numFmtId="14">
      <sharedItems containsDate="1" containsMixedTypes="1" minDate="2023-01-14T00:00:00" maxDate="2024-07-22T00:00:00"/>
    </cacheField>
    <cacheField name="Date vignette en cours" numFmtId="0">
      <sharedItems containsNonDate="0" containsDate="1" containsString="0" containsBlank="1" minDate="2013-07-22T00:00:00" maxDate="2023-02-11T00:00:00"/>
    </cacheField>
    <cacheField name="Date prochaine vignette" numFmtId="14">
      <sharedItems containsDate="1" containsMixedTypes="1" minDate="2014-07-21T00:00:00" maxDate="2024-02-10T00:00:00"/>
    </cacheField>
    <cacheField name="Date Visite technique encours" numFmtId="0">
      <sharedItems containsNonDate="0" containsDate="1" containsString="0" containsBlank="1" minDate="2022-01-15T00:00:00" maxDate="2023-07-23T00:00:00"/>
    </cacheField>
    <cacheField name="Date prochaine visite" numFmtId="14">
      <sharedItems containsDate="1" containsMixedTypes="1" minDate="2023-01-14T00:00:00" maxDate="2024-07-22T00:00:00"/>
    </cacheField>
    <cacheField name="Date Carte grise en cours" numFmtId="0">
      <sharedItems containsNonDate="0" containsDate="1" containsString="0" containsBlank="1" minDate="2022-01-15T00:00:00" maxDate="2023-07-23T00:00:00"/>
    </cacheField>
    <cacheField name="Date prochaine Carte grise" numFmtId="14">
      <sharedItems containsDate="1" containsMixedTypes="1" minDate="2027-01-14T00:00:00" maxDate="2028-07-2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Nissan"/>
    <s v="Duke"/>
    <s v="Ali"/>
    <s v="Lavage"/>
    <d v="2019-03-02T00:00:00"/>
    <s v="F00023"/>
    <n v="1000"/>
    <m/>
  </r>
  <r>
    <x v="1"/>
    <s v="Toyata"/>
    <s v="corolla"/>
    <s v="FABIEN"/>
    <s v="Tollerie"/>
    <d v="2023-01-02T00:00:00"/>
    <s v="FA002579"/>
    <n v="200000"/>
    <s v="Tollerie carosserie"/>
  </r>
  <r>
    <x v="2"/>
    <s v="Toyata"/>
    <s v="Hilux"/>
    <s v="KOUASSI"/>
    <s v="Lavage"/>
    <d v="2023-01-02T00:00:00"/>
    <s v="LAV000905"/>
    <n v="1000"/>
    <m/>
  </r>
  <r>
    <x v="3"/>
    <s v="Suziki"/>
    <s v="Alto"/>
    <s v="Bamba"/>
    <s v="Climatisation"/>
    <d v="2023-02-13T00:00:00"/>
    <s v="CLIM2023"/>
    <n v="25000"/>
    <m/>
  </r>
  <r>
    <x v="4"/>
    <s v="Ford"/>
    <s v="Focus"/>
    <s v="ISABELLE"/>
    <s v="Vidange"/>
    <d v="2023-02-13T00:00:00"/>
    <s v="VID022023"/>
    <n v="15000"/>
    <m/>
  </r>
  <r>
    <x v="2"/>
    <s v="Toyata"/>
    <s v="Hilux"/>
    <s v="KOUASSI"/>
    <s v="Vidange"/>
    <d v="2023-02-13T00:00:00"/>
    <s v="VID0005269"/>
    <n v="20000"/>
    <s v="Huile moteur et main d'oeuvre"/>
  </r>
  <r>
    <x v="5"/>
    <s v="KIA"/>
    <s v="SPORTAGE"/>
    <s v="KONE"/>
    <s v="Lavage"/>
    <s v="17/03/2023"/>
    <s v="LAV000569"/>
    <n v="5000"/>
    <s v="Lavage complet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s v="Toyata"/>
    <s v="corolla"/>
    <s v="FABIEN"/>
    <d v="2023-02-06T00:00:00"/>
    <s v="FA0001523"/>
    <n v="18"/>
    <n v="15000"/>
    <s v="Essence"/>
  </r>
  <r>
    <x v="1"/>
    <s v="Nissan"/>
    <s v="Duke"/>
    <s v="Ali"/>
    <d v="2023-02-06T00:00:00"/>
    <s v="F00002542"/>
    <n v="18"/>
    <n v="15000"/>
    <s v="Essence"/>
  </r>
  <r>
    <x v="0"/>
    <s v="Toyata"/>
    <s v="corolla"/>
    <s v="FABIEN"/>
    <d v="2023-02-10T00:00:00"/>
    <s v="FA0015623"/>
    <n v="10"/>
    <n v="6550"/>
    <s v="Diesel"/>
  </r>
  <r>
    <x v="2"/>
    <s v="Suziki"/>
    <s v="Alto"/>
    <s v="Bamba"/>
    <d v="2023-02-13T00:00:00"/>
    <s v="FACT130223"/>
    <n v="10"/>
    <n v="6550"/>
    <s v="Diesel"/>
  </r>
  <r>
    <x v="3"/>
    <s v="Ford"/>
    <s v="Focus"/>
    <s v="ISABELLE"/>
    <d v="2023-02-13T00:00:00"/>
    <s v="FAC0002597"/>
    <n v="10"/>
    <n v="6550"/>
    <s v="Diesel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1510"/>
    <x v="0"/>
    <s v="Sportage"/>
    <s v="KOUADIO"/>
    <m/>
    <s v=""/>
    <m/>
    <s v=""/>
    <m/>
    <s v=""/>
    <m/>
    <s v=""/>
  </r>
  <r>
    <x v="1"/>
    <n v="2045"/>
    <x v="1"/>
    <s v="corolla"/>
    <s v="FABIEN"/>
    <d v="2023-01-31T00:00:00"/>
    <d v="2024-01-30T00:00:00"/>
    <d v="2023-02-01T00:00:00"/>
    <d v="2024-01-31T00:00:00"/>
    <d v="2023-02-01T00:00:00"/>
    <d v="2024-01-31T00:00:00"/>
    <d v="2023-02-26T00:00:00"/>
    <d v="2028-02-25T00:00:00"/>
  </r>
  <r>
    <x v="2"/>
    <n v="4510"/>
    <x v="1"/>
    <s v="Hilux"/>
    <s v="KOUASSI"/>
    <d v="2023-02-06T00:00:00"/>
    <d v="2024-02-05T00:00:00"/>
    <d v="2023-02-10T00:00:00"/>
    <d v="2024-02-09T00:00:00"/>
    <d v="2023-02-10T00:00:00"/>
    <d v="2024-02-09T00:00:00"/>
    <d v="2023-05-06T00:00:00"/>
    <d v="2028-05-05T00:00:00"/>
  </r>
  <r>
    <x v="3"/>
    <n v="3215"/>
    <x v="2"/>
    <s v="Focus"/>
    <s v="ISABELLE"/>
    <d v="2023-07-22T00:00:00"/>
    <d v="2024-07-21T00:00:00"/>
    <d v="2013-07-22T00:00:00"/>
    <d v="2014-07-21T00:00:00"/>
    <d v="2023-07-22T00:00:00"/>
    <d v="2024-07-21T00:00:00"/>
    <d v="2023-07-22T00:00:00"/>
    <d v="2028-07-21T00:00:00"/>
  </r>
  <r>
    <x v="4"/>
    <n v="9588"/>
    <x v="3"/>
    <s v="Megane"/>
    <s v="Marc"/>
    <d v="2023-01-02T00:00:00"/>
    <d v="2024-01-01T00:00:00"/>
    <d v="2023-02-10T00:00:00"/>
    <d v="2024-02-09T00:00:00"/>
    <d v="2023-02-10T00:00:00"/>
    <d v="2024-02-09T00:00:00"/>
    <d v="2023-02-10T00:00:00"/>
    <d v="2028-02-09T00:00:00"/>
  </r>
  <r>
    <x v="5"/>
    <n v="9857"/>
    <x v="4"/>
    <s v="Alto"/>
    <s v="Bamba"/>
    <d v="2023-02-05T00:00:00"/>
    <d v="2024-02-04T00:00:00"/>
    <d v="2023-02-08T00:00:00"/>
    <d v="2024-02-07T00:00:00"/>
    <d v="2023-02-10T00:00:00"/>
    <d v="2024-02-09T00:00:00"/>
    <d v="2023-02-10T00:00:00"/>
    <d v="2028-02-09T00:00:00"/>
  </r>
  <r>
    <x v="6"/>
    <s v="4568JF01"/>
    <x v="4"/>
    <s v="SUPERCARE"/>
    <s v="FOFANA"/>
    <d v="2022-07-26T00:00:00"/>
    <d v="2023-07-25T00:00:00"/>
    <d v="2022-04-18T00:00:00"/>
    <d v="2023-04-17T00:00:00"/>
    <d v="2022-03-24T00:00:00"/>
    <d v="2023-03-23T00:00:00"/>
    <d v="2022-07-16T00:00:00"/>
    <d v="2027-07-15T00:00:00"/>
  </r>
  <r>
    <x v="7"/>
    <n v="6562"/>
    <x v="0"/>
    <s v="Sportage"/>
    <s v="EL HADJ"/>
    <d v="2022-01-15T00:00:00"/>
    <d v="2023-01-14T00:00:00"/>
    <d v="2022-01-15T00:00:00"/>
    <d v="2023-01-14T00:00:00"/>
    <d v="2022-01-15T00:00:00"/>
    <d v="2023-01-14T00:00:00"/>
    <d v="2022-01-15T00:00:00"/>
    <d v="2027-01-14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8A1D69-4A57-46E1-AF82-2185BBFC7DCA}" name="TCD Véhicules 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Marque">
  <location ref="B25:D31" firstHeaderRow="0" firstDataRow="1" firstDataCol="1"/>
  <pivotFields count="13">
    <pivotField showAll="0">
      <items count="11">
        <item m="1" x="8"/>
        <item m="1" x="9"/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axis="axisRow" dataField="1" showAll="0">
      <items count="6">
        <item x="2"/>
        <item x="0"/>
        <item x="3"/>
        <item x="1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/ Marque" fld="2" subtotal="count" baseField="2" baseItem="0"/>
    <dataField name="Total / Modèle" fld="3" subtotal="count" baseField="0" baseItem="0"/>
  </dataFields>
  <formats count="1">
    <format dxfId="9">
      <pivotArea field="0" type="button" dataOnly="0" labelOnly="1" outline="0"/>
    </format>
  </formats>
  <chartFormats count="2"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0BAE41-03D9-4449-BD18-9F14FBDF4349}" name="TCD Carburant 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laque #">
  <location ref="J25:L30" firstHeaderRow="0" firstDataRow="1" firstDataCol="1"/>
  <pivotFields count="9">
    <pivotField axis="axisRow" showAll="0">
      <items count="7">
        <item x="1"/>
        <item m="1" x="5"/>
        <item x="0"/>
        <item m="1" x="4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0"/>
  </rowFields>
  <rowItems count="5">
    <i>
      <x/>
    </i>
    <i>
      <x v="2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Carburant" fld="7" baseField="0" baseItem="0"/>
    <dataField name="%" fld="7" subtotal="count" showDataAs="percentOfRow" baseField="0" baseItem="0" numFmtId="9"/>
  </dataFields>
  <formats count="4">
    <format dxfId="1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2"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E64BF5-5C59-4C49-BFA7-47A61C451EF9}" name="TCD Entretien 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Plaque #">
  <location ref="F25:H32" firstHeaderRow="0" firstDataRow="1" firstDataCol="1"/>
  <pivotFields count="9">
    <pivotField axis="axisRow" showAll="0">
      <items count="8">
        <item x="0"/>
        <item x="1"/>
        <item x="2"/>
        <item x="4"/>
        <item m="1" x="6"/>
        <item x="3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Entretien" fld="7" baseField="0" baseItem="0"/>
    <dataField name="%" fld="7" subtotal="count" showDataAs="percentOfRow" baseField="0" baseItem="0" numFmtId="9"/>
  </dataFields>
  <formats count="5">
    <format dxfId="18">
      <pivotArea collapsedLevelsAreSubtotals="1" fieldPosition="0">
        <references count="2">
          <reference field="4294967294" count="1" selected="0">
            <x v="0"/>
          </reference>
          <reference field="0" count="0"/>
        </references>
      </pivotArea>
    </format>
    <format dxfId="17">
      <pivotArea field="0" grandRow="1" outline="0" collapsedLevelsAreSubtotals="1" axis="axisRow" fieldPosition="0">
        <references count="1">
          <reference field="4294967294" count="1" selected="0">
            <x v="0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2"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F6855A-DF51-4688-91A6-FCF28EA8AE00}" name="Tab_Vehicules" displayName="Tab_Vehicules" ref="B5:N13" totalsRowShown="0" headerRowDxfId="8">
  <autoFilter ref="B5:N13" xr:uid="{4EF6855A-DF51-4688-91A6-FCF28EA8AE00}"/>
  <tableColumns count="13">
    <tableColumn id="1" xr3:uid="{8621E954-243D-4069-B1F8-37128FA10131}" name="Date d'achat" dataDxfId="7"/>
    <tableColumn id="2" xr3:uid="{59D0ECED-1B76-486B-9080-B9C99AB50C9C}" name="Plaque #"/>
    <tableColumn id="3" xr3:uid="{DA9300EA-0C18-4330-B5B2-E9CC6245D68E}" name="Marque"/>
    <tableColumn id="4" xr3:uid="{EFE99E86-C3F9-4040-900F-4B9B90D4A1C8}" name="Modèle"/>
    <tableColumn id="5" xr3:uid="{70DDFE3B-F417-41EE-9D11-D7F9C118E01F}" name="Utilisateur"/>
    <tableColumn id="6" xr3:uid="{9CBCA124-6F0C-467B-8867-3D974F6F6A7A}" name="Date assurance en cours"/>
    <tableColumn id="7" xr3:uid="{8F2305CA-E74F-40C5-8C67-93A5061F124B}" name="Date prochaine assurance" dataDxfId="6">
      <calculatedColumnFormula>IF(Tab_Vehicules[[#This Row],[Date assurance en cours]]="","",DATE(YEAR(Tab_Vehicules[[#This Row],[Date assurance en cours]])+1,MONTH(Tab_Vehicules[[#This Row],[Date assurance en cours]]),DAY(Tab_Vehicules[[#This Row],[Date assurance en cours]])-1))</calculatedColumnFormula>
    </tableColumn>
    <tableColumn id="8" xr3:uid="{AD54C79C-34A6-48EB-8193-368689A488A9}" name="Date vignette en cours"/>
    <tableColumn id="9" xr3:uid="{640F838A-A08F-4C66-9D6A-CBB474CFF666}" name="Date prochaine vignette" dataDxfId="5">
      <calculatedColumnFormula>IF(Tab_Vehicules[[#This Row],[Date vignette en cours]]="","",DATE(YEAR(Tab_Vehicules[[#This Row],[Date vignette en cours]])+1,MONTH(Tab_Vehicules[[#This Row],[Date vignette en cours]]),DAY(Tab_Vehicules[[#This Row],[Date vignette en cours]])-1))</calculatedColumnFormula>
    </tableColumn>
    <tableColumn id="10" xr3:uid="{1030D418-B828-4AD3-B1A7-867F24E48A0A}" name="Date Visite technique encours"/>
    <tableColumn id="11" xr3:uid="{48D3906D-9F22-4BFC-BF79-B6E9176F059F}" name="Date prochaine visite" dataDxfId="4">
      <calculatedColumnFormula>IF(Tab_Vehicules[[#This Row],[Date Visite technique encours]]="","",DATE(YEAR(Tab_Vehicules[[#This Row],[Date Visite technique encours]])+1,MONTH(Tab_Vehicules[[#This Row],[Date Visite technique encours]]),DAY(Tab_Vehicules[[#This Row],[Date Visite technique encours]])-1))</calculatedColumnFormula>
    </tableColumn>
    <tableColumn id="12" xr3:uid="{806A7CBF-496B-4F2F-8786-1803EE50A3F7}" name="Date Carte grise en cours"/>
    <tableColumn id="13" xr3:uid="{FE62B331-3A38-4215-98C7-8A992716AF0A}" name="Date prochaine Carte grise" dataDxfId="3">
      <calculatedColumnFormula>IF(Tab_Vehicules[[#This Row],[Date Carte grise en cours]]="","",DATE(YEAR(Tab_Vehicules[[#This Row],[Date Carte grise en cours]])+5,MONTH(Tab_Vehicules[[#This Row],[Date Carte grise en cours]]),DAY(Tab_Vehicules[[#This Row],[Date Carte grise en cours]])-1))</calculatedColumnFormula>
    </tableColumn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F6EC6DB-A1BF-45A5-97EB-64845EC7F375}" name="Tab_Maintenance" displayName="Tab_Maintenance" ref="B5:J12" totalsRowShown="0" headerRowDxfId="2">
  <autoFilter ref="B5:J12" xr:uid="{BF6EC6DB-A1BF-45A5-97EB-64845EC7F375}"/>
  <tableColumns count="9">
    <tableColumn id="1" xr3:uid="{C8E8B8A1-C69B-4CEB-B2B3-CDE956238613}" name="Plaque #"/>
    <tableColumn id="2" xr3:uid="{962193D6-A7DD-4643-BA56-5E0771671F5C}" name="Marque"/>
    <tableColumn id="3" xr3:uid="{DC606298-9926-4A6A-A42B-0B5D5A89263F}" name="Modèle"/>
    <tableColumn id="4" xr3:uid="{C4AF06CC-585E-44EA-B105-B7DB1CF22C96}" name="Utilisateur"/>
    <tableColumn id="5" xr3:uid="{74BA8887-1936-445F-B5FC-224D0E3F5863}" name="Type dépense"/>
    <tableColumn id="6" xr3:uid="{C481B82A-CEE1-449D-9D03-99DA8FC7705F}" name="Date"/>
    <tableColumn id="7" xr3:uid="{4CB1AD53-0528-44F6-B52F-C03B069EC564}" name="Facture"/>
    <tableColumn id="8" xr3:uid="{C2EB97C8-C646-47B2-BE14-8BE5B73D94E8}" name="Mt Entretien"/>
    <tableColumn id="9" xr3:uid="{392832B1-38F6-4F57-9534-9E64EBF03C98}" name="Notes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2E9F28-4135-4F4A-91B1-B7B304DE79D4}" name="Tab_Carburant" displayName="Tab_Carburant" ref="B5:J10" totalsRowShown="0" headerRowDxfId="1">
  <autoFilter ref="B5:J10" xr:uid="{3F2E9F28-4135-4F4A-91B1-B7B304DE79D4}"/>
  <tableColumns count="9">
    <tableColumn id="1" xr3:uid="{E980C5BB-6206-4E59-934B-122B1317E1BC}" name="Plaque #"/>
    <tableColumn id="2" xr3:uid="{DF39FD55-1CCB-4CAB-A610-7EED7878A3AF}" name="Marque"/>
    <tableColumn id="3" xr3:uid="{CBBFF1E6-7BF1-4D02-B1B4-C2E3F6845DFA}" name="Modèle"/>
    <tableColumn id="4" xr3:uid="{9CBD1978-78CC-4EA7-A16A-235AB5BB777C}" name="Utilisateur"/>
    <tableColumn id="5" xr3:uid="{B623AC69-D3AB-4DA9-86B6-6E59D538C253}" name="Date"/>
    <tableColumn id="6" xr3:uid="{22D3F2B9-5397-4D5F-98BC-FF438037C921}" name="Facture #"/>
    <tableColumn id="7" xr3:uid="{6A0E37A5-10BE-454A-A18E-8A71213EEA1F}" name="Nombre de litres"/>
    <tableColumn id="8" xr3:uid="{985CFCB5-DC8E-489D-8853-BE8C7984873C}" name="Mt Carburant"/>
    <tableColumn id="9" xr3:uid="{7EAFB3D5-BB08-407E-8389-CFDE23A3FC17}" name="Type carburant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CE5EB5B-E17E-40E3-8A06-AD5292D77BEF}" name="Tab_Facture" displayName="Tab_Facture" ref="B5:J7" totalsRowShown="0" headerRowDxfId="0">
  <autoFilter ref="B5:J7" xr:uid="{BCE5EB5B-E17E-40E3-8A06-AD5292D77BEF}"/>
  <tableColumns count="9">
    <tableColumn id="1" xr3:uid="{C1252685-7C00-4B23-A667-80DA14B7D7E2}" name="Plaque #"/>
    <tableColumn id="2" xr3:uid="{927933AC-6148-4289-B60D-155794E7E6D8}" name="Marque"/>
    <tableColumn id="3" xr3:uid="{4012A405-5F1D-4134-AED6-51CB3CF3135E}" name="Modèle"/>
    <tableColumn id="4" xr3:uid="{6C99DE85-EDDF-4812-AC57-311DAF6D913E}" name="Utilisateur"/>
    <tableColumn id="10" xr3:uid="{91D2AD27-BF3B-407D-B97D-062E47603562}" name="Type quantité"/>
    <tableColumn id="5" xr3:uid="{1DED2F94-F456-42E5-A4DB-C558788E19B1}" name="Date"/>
    <tableColumn id="6" xr3:uid="{5832A36D-CE08-44C4-AAC1-E537F23CE3DE}" name="Facture #"/>
    <tableColumn id="7" xr3:uid="{4B5457A8-0CF3-4E77-9492-A4A8A3E85652}" name="Mt Prestation"/>
    <tableColumn id="8" xr3:uid="{444066C7-2BDA-4ECB-9DAF-F6C152D49A65}" name="Commentaires"/>
  </tableColumns>
  <tableStyleInfo name="TableStyleMedium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2EDED2-EAA1-4CE7-AE3A-D23BE3376B18}" name="Tab_TypeDepense" displayName="Tab_TypeDepense" ref="A1:A12" totalsRowShown="0">
  <autoFilter ref="A1:A12" xr:uid="{B92EDED2-EAA1-4CE7-AE3A-D23BE3376B18}"/>
  <tableColumns count="1">
    <tableColumn id="1" xr3:uid="{C91A15AE-6D77-4E5E-91C5-F232F12B1EDF}" name="Type de dépens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DC5DD24-5811-4331-8EFD-7AC64D40D212}" name="Tab_TypeQuantité" displayName="Tab_TypeQuantité" ref="C1:C4" totalsRowShown="0">
  <autoFilter ref="C1:C4" xr:uid="{4DC5DD24-5811-4331-8EFD-7AC64D40D212}"/>
  <tableColumns count="1">
    <tableColumn id="1" xr3:uid="{23291F48-6A9E-454E-A2CF-21003B3E9224}" name="Type de quantité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B64C3-830B-4A86-840D-F57013C92783}">
  <sheetPr codeName="Feuil1"/>
  <dimension ref="A1:R32"/>
  <sheetViews>
    <sheetView showGridLines="0" tabSelected="1" zoomScaleNormal="100" workbookViewId="0">
      <selection activeCell="A15" sqref="A15"/>
    </sheetView>
  </sheetViews>
  <sheetFormatPr baseColWidth="10" defaultRowHeight="15" x14ac:dyDescent="0.25"/>
  <cols>
    <col min="1" max="1" width="7.85546875" customWidth="1"/>
    <col min="2" max="2" width="12.5703125" bestFit="1" customWidth="1"/>
    <col min="3" max="4" width="14" bestFit="1" customWidth="1"/>
    <col min="5" max="5" width="4.28515625" customWidth="1"/>
    <col min="6" max="6" width="12.5703125" bestFit="1" customWidth="1"/>
    <col min="7" max="7" width="9.28515625" bestFit="1" customWidth="1"/>
    <col min="8" max="8" width="5.5703125" customWidth="1"/>
    <col min="9" max="9" width="6.140625" customWidth="1"/>
    <col min="10" max="10" width="12.5703125" bestFit="1" customWidth="1"/>
    <col min="11" max="11" width="9.7109375" bestFit="1" customWidth="1"/>
    <col min="12" max="12" width="5.5703125" customWidth="1"/>
    <col min="13" max="13" width="6.140625" customWidth="1"/>
    <col min="14" max="14" width="20.140625" customWidth="1"/>
    <col min="15" max="15" width="15.28515625" customWidth="1"/>
    <col min="16" max="16" width="6.140625" customWidth="1"/>
    <col min="17" max="17" width="20.140625" customWidth="1"/>
    <col min="18" max="18" width="21" customWidth="1"/>
  </cols>
  <sheetData>
    <row r="1" spans="1:18" ht="40.5" customHeight="1" x14ac:dyDescent="0.25">
      <c r="A1" s="18">
        <f ca="1">YEAR(TODAY())</f>
        <v>2023</v>
      </c>
      <c r="B1" s="21">
        <v>45012</v>
      </c>
      <c r="C1" s="17"/>
      <c r="D1" s="17"/>
      <c r="E1" s="17" t="s">
        <v>41</v>
      </c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18" ht="15.75" thickBot="1" x14ac:dyDescent="0.3">
      <c r="B2" s="6"/>
      <c r="C2" s="6"/>
      <c r="D2" s="6"/>
      <c r="F2" s="6"/>
      <c r="G2" s="6"/>
      <c r="H2" s="6"/>
      <c r="J2" s="6"/>
      <c r="K2" s="6"/>
      <c r="L2" s="6"/>
      <c r="N2" s="6"/>
      <c r="O2" s="6"/>
      <c r="Q2" s="6"/>
      <c r="R2" s="6"/>
    </row>
    <row r="3" spans="1:18" ht="15.75" thickTop="1" x14ac:dyDescent="0.25">
      <c r="B3" s="7" t="s">
        <v>22</v>
      </c>
      <c r="F3" s="7" t="s">
        <v>24</v>
      </c>
      <c r="J3" s="7" t="s">
        <v>23</v>
      </c>
      <c r="N3" s="7" t="s">
        <v>107</v>
      </c>
      <c r="Q3" s="7" t="s">
        <v>25</v>
      </c>
    </row>
    <row r="4" spans="1:18" ht="18.75" x14ac:dyDescent="0.3">
      <c r="O4" s="19"/>
      <c r="R4" s="19" t="str">
        <f ca="1">IF(R5=0,"Oui","Non")</f>
        <v>Non</v>
      </c>
    </row>
    <row r="5" spans="1:18" ht="18.75" x14ac:dyDescent="0.3">
      <c r="D5" s="22">
        <f>COUNTA(Tab_Vehicules[Plaque '#])</f>
        <v>8</v>
      </c>
      <c r="G5" s="27">
        <f>SUM(Tab_Maintenance[Mt Entretien])</f>
        <v>267000</v>
      </c>
      <c r="H5" s="27"/>
      <c r="K5" s="27">
        <f>SUM(Tab_Carburant[Mt Carburant])</f>
        <v>49650</v>
      </c>
      <c r="L5" s="27"/>
      <c r="N5" s="27">
        <f>SUM(Tab_Facture[Commentaires])</f>
        <v>0</v>
      </c>
      <c r="O5" s="27">
        <f>SUM(Tab_Facture[Commentaires])</f>
        <v>0</v>
      </c>
      <c r="R5" s="22">
        <f ca="1">SUMPRODUCT(--(Tab_Vehicules[Date prochaine assurance]&lt;TODAY()))+SUMPRODUCT(--(Tab_Vehicules[Date prochaine vignette]&lt;TODAY()))+SUMPRODUCT(--(Tab_Vehicules[Date prochaine visite]&lt;TODAY()))+SUMPRODUCT(--(Tab_Vehicules[Date prochaine Carte grise]&lt;TODAY()))</f>
        <v>5</v>
      </c>
    </row>
    <row r="6" spans="1:18" ht="15.75" thickBot="1" x14ac:dyDescent="0.3">
      <c r="B6" s="6"/>
      <c r="C6" s="6"/>
      <c r="D6" s="6"/>
      <c r="F6" s="6"/>
      <c r="G6" s="6"/>
      <c r="H6" s="6"/>
      <c r="J6" s="6"/>
      <c r="K6" s="6"/>
      <c r="L6" s="6"/>
      <c r="N6" s="6"/>
      <c r="O6" s="20"/>
      <c r="Q6" s="6"/>
      <c r="R6" s="20" t="str">
        <f ca="1">IF(R4&lt;&gt;0,"Documents non à jour","")</f>
        <v>Documents non à jour</v>
      </c>
    </row>
    <row r="7" spans="1:18" ht="15.75" thickTop="1" x14ac:dyDescent="0.25"/>
    <row r="8" spans="1:18" x14ac:dyDescent="0.25">
      <c r="B8" s="28" t="s">
        <v>26</v>
      </c>
      <c r="C8" s="28"/>
      <c r="D8" s="28"/>
      <c r="F8" s="25" t="s">
        <v>27</v>
      </c>
      <c r="G8" s="25"/>
      <c r="H8" s="25"/>
      <c r="J8" s="25" t="s">
        <v>28</v>
      </c>
      <c r="K8" s="25"/>
      <c r="L8" s="25"/>
      <c r="N8" s="25" t="s">
        <v>109</v>
      </c>
      <c r="O8" s="25"/>
      <c r="Q8" s="28" t="s">
        <v>29</v>
      </c>
      <c r="R8" s="28"/>
    </row>
    <row r="9" spans="1:18" x14ac:dyDescent="0.25">
      <c r="B9" s="24" t="s">
        <v>30</v>
      </c>
      <c r="C9" s="24"/>
      <c r="D9" s="24"/>
      <c r="F9" s="26" t="s">
        <v>31</v>
      </c>
      <c r="G9" s="26"/>
      <c r="H9" s="26"/>
      <c r="J9" s="26" t="s">
        <v>32</v>
      </c>
      <c r="K9" s="26"/>
      <c r="L9" s="26"/>
      <c r="N9" s="26" t="s">
        <v>110</v>
      </c>
      <c r="O9" s="26"/>
      <c r="Q9" s="24" t="s">
        <v>33</v>
      </c>
      <c r="R9" s="24"/>
    </row>
    <row r="10" spans="1:18" x14ac:dyDescent="0.25">
      <c r="B10" s="24" t="s">
        <v>34</v>
      </c>
      <c r="C10" s="24"/>
      <c r="D10" s="24"/>
      <c r="F10" s="26" t="s">
        <v>35</v>
      </c>
      <c r="G10" s="26"/>
      <c r="H10" s="26"/>
      <c r="J10" s="26" t="s">
        <v>36</v>
      </c>
      <c r="K10" s="26"/>
      <c r="L10" s="26"/>
      <c r="N10" s="26" t="s">
        <v>111</v>
      </c>
      <c r="O10" s="26"/>
      <c r="Q10" s="24" t="s">
        <v>37</v>
      </c>
      <c r="R10" s="24"/>
    </row>
    <row r="11" spans="1:18" x14ac:dyDescent="0.25">
      <c r="B11" s="24" t="s">
        <v>38</v>
      </c>
      <c r="C11" s="24"/>
      <c r="D11" s="24"/>
      <c r="F11" s="9"/>
      <c r="G11" s="9"/>
      <c r="H11" s="9"/>
      <c r="J11" s="9"/>
      <c r="K11" s="9"/>
      <c r="L11" s="9"/>
      <c r="N11" s="26"/>
      <c r="O11" s="26"/>
      <c r="Q11" s="24" t="s">
        <v>39</v>
      </c>
      <c r="R11" s="24"/>
    </row>
    <row r="12" spans="1:18" x14ac:dyDescent="0.25">
      <c r="B12" s="8"/>
      <c r="C12" s="8"/>
      <c r="D12" s="8"/>
      <c r="F12" s="9"/>
      <c r="G12" s="9"/>
      <c r="H12" s="9"/>
      <c r="J12" s="9"/>
      <c r="K12" s="9"/>
      <c r="L12" s="9"/>
      <c r="N12" s="26"/>
      <c r="O12" s="26"/>
      <c r="Q12" s="24" t="s">
        <v>40</v>
      </c>
      <c r="R12" s="24"/>
    </row>
    <row r="13" spans="1:18" x14ac:dyDescent="0.25">
      <c r="B13" s="8"/>
      <c r="C13" s="8"/>
      <c r="D13" s="8"/>
      <c r="F13" s="9"/>
      <c r="G13" s="9"/>
      <c r="H13" s="9"/>
      <c r="J13" s="9"/>
      <c r="K13" s="9"/>
      <c r="L13" s="9"/>
      <c r="N13" s="23"/>
      <c r="O13" s="23"/>
      <c r="Q13" s="8"/>
      <c r="R13" s="8"/>
    </row>
    <row r="14" spans="1:18" x14ac:dyDescent="0.25">
      <c r="B14" s="8"/>
      <c r="C14" s="8"/>
      <c r="D14" s="8"/>
      <c r="F14" s="9"/>
      <c r="G14" s="9"/>
      <c r="H14" s="9"/>
      <c r="J14" s="9"/>
      <c r="K14" s="9"/>
      <c r="L14" s="9"/>
      <c r="N14" s="23"/>
      <c r="O14" s="23"/>
      <c r="Q14" s="8"/>
      <c r="R14" s="8"/>
    </row>
    <row r="15" spans="1:18" x14ac:dyDescent="0.25">
      <c r="B15" s="8"/>
      <c r="C15" s="8"/>
      <c r="D15" s="8"/>
      <c r="F15" s="9"/>
      <c r="G15" s="9"/>
      <c r="H15" s="9"/>
      <c r="J15" s="9"/>
      <c r="K15" s="9"/>
      <c r="L15" s="9"/>
      <c r="N15" s="23"/>
      <c r="O15" s="23"/>
      <c r="Q15" s="8"/>
      <c r="R15" s="8"/>
    </row>
    <row r="25" spans="2:16" x14ac:dyDescent="0.25">
      <c r="B25" s="10" t="s">
        <v>2</v>
      </c>
      <c r="C25" t="s">
        <v>86</v>
      </c>
      <c r="D25" t="s">
        <v>85</v>
      </c>
      <c r="F25" s="10" t="s">
        <v>1</v>
      </c>
      <c r="G25" t="s">
        <v>44</v>
      </c>
      <c r="H25" s="3" t="s">
        <v>43</v>
      </c>
      <c r="J25" s="10" t="s">
        <v>1</v>
      </c>
      <c r="K25" t="s">
        <v>23</v>
      </c>
      <c r="L25" s="3" t="s">
        <v>43</v>
      </c>
    </row>
    <row r="26" spans="2:16" x14ac:dyDescent="0.25">
      <c r="B26" s="11" t="s">
        <v>57</v>
      </c>
      <c r="C26">
        <v>1</v>
      </c>
      <c r="D26">
        <v>1</v>
      </c>
      <c r="F26" s="11">
        <v>2032</v>
      </c>
      <c r="G26" s="11">
        <v>1000</v>
      </c>
      <c r="H26" s="16">
        <v>1</v>
      </c>
      <c r="I26" s="12"/>
      <c r="J26" s="11">
        <v>2032</v>
      </c>
      <c r="K26" s="11">
        <v>15000</v>
      </c>
      <c r="L26" s="16">
        <v>1</v>
      </c>
      <c r="M26" s="12"/>
      <c r="P26" s="12"/>
    </row>
    <row r="27" spans="2:16" x14ac:dyDescent="0.25">
      <c r="B27" s="11" t="s">
        <v>47</v>
      </c>
      <c r="C27">
        <v>2</v>
      </c>
      <c r="D27">
        <v>2</v>
      </c>
      <c r="F27" s="11">
        <v>2045</v>
      </c>
      <c r="G27" s="11">
        <v>200000</v>
      </c>
      <c r="H27" s="16">
        <v>1</v>
      </c>
      <c r="I27" s="12"/>
      <c r="J27" s="11">
        <v>2045</v>
      </c>
      <c r="K27" s="11">
        <v>21550</v>
      </c>
      <c r="L27" s="16">
        <v>1</v>
      </c>
      <c r="M27" s="12"/>
      <c r="P27" s="12"/>
    </row>
    <row r="28" spans="2:16" x14ac:dyDescent="0.25">
      <c r="B28" s="11" t="s">
        <v>81</v>
      </c>
      <c r="C28">
        <v>1</v>
      </c>
      <c r="D28">
        <v>1</v>
      </c>
      <c r="F28" s="11">
        <v>4510</v>
      </c>
      <c r="G28" s="11">
        <v>21000</v>
      </c>
      <c r="H28" s="16">
        <v>1</v>
      </c>
      <c r="J28" s="11">
        <v>9857</v>
      </c>
      <c r="K28" s="11">
        <v>6550</v>
      </c>
      <c r="L28" s="16">
        <v>1</v>
      </c>
    </row>
    <row r="29" spans="2:16" x14ac:dyDescent="0.25">
      <c r="B29" s="11" t="s">
        <v>50</v>
      </c>
      <c r="C29">
        <v>2</v>
      </c>
      <c r="D29">
        <v>2</v>
      </c>
      <c r="F29" s="11">
        <v>3215</v>
      </c>
      <c r="G29" s="11">
        <v>15000</v>
      </c>
      <c r="H29" s="16">
        <v>1</v>
      </c>
      <c r="J29" s="11">
        <v>3215</v>
      </c>
      <c r="K29" s="11">
        <v>6550</v>
      </c>
      <c r="L29" s="16">
        <v>1</v>
      </c>
    </row>
    <row r="30" spans="2:16" x14ac:dyDescent="0.25">
      <c r="B30" s="11" t="s">
        <v>87</v>
      </c>
      <c r="C30">
        <v>2</v>
      </c>
      <c r="D30">
        <v>2</v>
      </c>
      <c r="F30" s="11">
        <v>9857</v>
      </c>
      <c r="G30" s="11">
        <v>25000</v>
      </c>
      <c r="H30" s="16">
        <v>1</v>
      </c>
      <c r="J30" s="11" t="s">
        <v>42</v>
      </c>
      <c r="K30" s="11">
        <v>49650</v>
      </c>
      <c r="L30" s="16">
        <v>1</v>
      </c>
    </row>
    <row r="31" spans="2:16" x14ac:dyDescent="0.25">
      <c r="B31" s="11" t="s">
        <v>42</v>
      </c>
      <c r="C31">
        <v>8</v>
      </c>
      <c r="D31">
        <v>8</v>
      </c>
      <c r="F31" s="11">
        <v>6562</v>
      </c>
      <c r="G31" s="11">
        <v>5000</v>
      </c>
      <c r="H31" s="16">
        <v>1</v>
      </c>
    </row>
    <row r="32" spans="2:16" x14ac:dyDescent="0.25">
      <c r="F32" s="11" t="s">
        <v>42</v>
      </c>
      <c r="G32" s="11">
        <v>267000</v>
      </c>
      <c r="H32" s="16">
        <v>1</v>
      </c>
    </row>
  </sheetData>
  <sheetProtection formatCells="0"/>
  <mergeCells count="23">
    <mergeCell ref="N5:O5"/>
    <mergeCell ref="Q8:R8"/>
    <mergeCell ref="Q9:R9"/>
    <mergeCell ref="Q10:R10"/>
    <mergeCell ref="Q11:R11"/>
    <mergeCell ref="Q12:R12"/>
    <mergeCell ref="N12:O12"/>
    <mergeCell ref="J9:L9"/>
    <mergeCell ref="J10:L10"/>
    <mergeCell ref="N8:O8"/>
    <mergeCell ref="N9:O9"/>
    <mergeCell ref="N10:O10"/>
    <mergeCell ref="N11:O11"/>
    <mergeCell ref="G5:H5"/>
    <mergeCell ref="K5:L5"/>
    <mergeCell ref="B8:D8"/>
    <mergeCell ref="B9:D9"/>
    <mergeCell ref="B10:D10"/>
    <mergeCell ref="B11:D11"/>
    <mergeCell ref="F8:H8"/>
    <mergeCell ref="F9:H9"/>
    <mergeCell ref="F10:H10"/>
    <mergeCell ref="J8:L8"/>
  </mergeCell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726C7-F943-417B-AC91-63F8BC685E0A}">
  <sheetPr codeName="Feuil2"/>
  <dimension ref="B5:N13"/>
  <sheetViews>
    <sheetView showGridLines="0" showRowColHeaders="0" zoomScale="90" zoomScaleNormal="90" workbookViewId="0">
      <pane ySplit="4" topLeftCell="A5" activePane="bottomLeft" state="frozen"/>
      <selection pane="bottomLeft" activeCell="J10" sqref="J10"/>
    </sheetView>
  </sheetViews>
  <sheetFormatPr baseColWidth="10" defaultRowHeight="15" outlineLevelCol="1" x14ac:dyDescent="0.25"/>
  <cols>
    <col min="2" max="2" width="17" bestFit="1" customWidth="1"/>
    <col min="3" max="3" width="13.42578125" bestFit="1" customWidth="1"/>
    <col min="4" max="4" width="13" bestFit="1" customWidth="1"/>
    <col min="5" max="5" width="12.85546875" bestFit="1" customWidth="1"/>
    <col min="6" max="6" width="15.28515625" bestFit="1" customWidth="1"/>
    <col min="7" max="7" width="21.85546875" bestFit="1" customWidth="1"/>
    <col min="8" max="8" width="19.28515625" bestFit="1" customWidth="1" outlineLevel="1"/>
    <col min="9" max="9" width="20.7109375" bestFit="1" customWidth="1" outlineLevel="1"/>
    <col min="10" max="10" width="19.28515625" bestFit="1" customWidth="1" outlineLevel="1"/>
    <col min="11" max="11" width="15.7109375" bestFit="1" customWidth="1" outlineLevel="1"/>
    <col min="12" max="12" width="19.28515625" bestFit="1" customWidth="1" outlineLevel="1"/>
    <col min="13" max="13" width="28.140625" bestFit="1" customWidth="1" outlineLevel="1"/>
    <col min="14" max="14" width="19.28515625" bestFit="1" customWidth="1" outlineLevel="1"/>
  </cols>
  <sheetData>
    <row r="5" spans="2:14" s="1" customFormat="1" ht="45" x14ac:dyDescent="0.25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</row>
    <row r="6" spans="2:14" x14ac:dyDescent="0.25">
      <c r="B6" s="15">
        <v>40940</v>
      </c>
      <c r="C6">
        <v>1510</v>
      </c>
      <c r="D6" t="s">
        <v>47</v>
      </c>
      <c r="E6" t="s">
        <v>48</v>
      </c>
      <c r="F6" t="s">
        <v>49</v>
      </c>
      <c r="H6" s="14" t="str">
        <f>IF(Tab_Vehicules[[#This Row],[Date assurance en cours]]="","",DATE(YEAR(Tab_Vehicules[[#This Row],[Date assurance en cours]])+1,MONTH(Tab_Vehicules[[#This Row],[Date assurance en cours]]),DAY(Tab_Vehicules[[#This Row],[Date assurance en cours]])-1))</f>
        <v/>
      </c>
      <c r="J6" s="14" t="str">
        <f>IF(Tab_Vehicules[[#This Row],[Date vignette en cours]]="","",DATE(YEAR(Tab_Vehicules[[#This Row],[Date vignette en cours]])+1,MONTH(Tab_Vehicules[[#This Row],[Date vignette en cours]]),DAY(Tab_Vehicules[[#This Row],[Date vignette en cours]])-1))</f>
        <v/>
      </c>
      <c r="L6" s="14" t="str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/>
      </c>
      <c r="N6" s="14" t="str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/>
      </c>
    </row>
    <row r="7" spans="2:14" x14ac:dyDescent="0.25">
      <c r="B7" s="15">
        <v>41643</v>
      </c>
      <c r="C7">
        <v>2045</v>
      </c>
      <c r="D7" t="s">
        <v>50</v>
      </c>
      <c r="E7" t="s">
        <v>51</v>
      </c>
      <c r="F7" t="s">
        <v>52</v>
      </c>
      <c r="G7" s="13">
        <v>44957</v>
      </c>
      <c r="H7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45321</v>
      </c>
      <c r="I7" s="13">
        <v>44958</v>
      </c>
      <c r="J7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45322</v>
      </c>
      <c r="K7" s="13">
        <v>44958</v>
      </c>
      <c r="L7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45322</v>
      </c>
      <c r="M7" s="13">
        <v>44983</v>
      </c>
      <c r="N7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46808</v>
      </c>
    </row>
    <row r="8" spans="2:14" x14ac:dyDescent="0.25">
      <c r="B8" s="15">
        <v>42495</v>
      </c>
      <c r="C8">
        <v>4510</v>
      </c>
      <c r="D8" t="s">
        <v>50</v>
      </c>
      <c r="E8" t="s">
        <v>54</v>
      </c>
      <c r="F8" t="s">
        <v>55</v>
      </c>
      <c r="G8" s="13">
        <v>44963</v>
      </c>
      <c r="H8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45327</v>
      </c>
      <c r="I8" s="13">
        <v>44967</v>
      </c>
      <c r="J8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45331</v>
      </c>
      <c r="K8" s="13">
        <v>44967</v>
      </c>
      <c r="L8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45331</v>
      </c>
      <c r="M8" s="13">
        <v>45052</v>
      </c>
      <c r="N8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46878</v>
      </c>
    </row>
    <row r="9" spans="2:14" x14ac:dyDescent="0.25">
      <c r="B9" s="11" t="s">
        <v>56</v>
      </c>
      <c r="C9">
        <v>3215</v>
      </c>
      <c r="D9" t="s">
        <v>57</v>
      </c>
      <c r="E9" t="s">
        <v>58</v>
      </c>
      <c r="F9" t="s">
        <v>59</v>
      </c>
      <c r="G9" s="13">
        <v>45129</v>
      </c>
      <c r="H9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45494</v>
      </c>
      <c r="I9" s="13">
        <v>41477</v>
      </c>
      <c r="J9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41841</v>
      </c>
      <c r="K9" s="13">
        <v>45129</v>
      </c>
      <c r="L9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45494</v>
      </c>
      <c r="M9" s="13">
        <v>45129</v>
      </c>
      <c r="N9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46955</v>
      </c>
    </row>
    <row r="10" spans="2:14" x14ac:dyDescent="0.25">
      <c r="B10" s="15" t="s">
        <v>74</v>
      </c>
      <c r="C10">
        <v>9588</v>
      </c>
      <c r="D10" t="s">
        <v>81</v>
      </c>
      <c r="E10" t="s">
        <v>82</v>
      </c>
      <c r="F10" t="s">
        <v>83</v>
      </c>
      <c r="G10" s="13">
        <v>44928</v>
      </c>
      <c r="H10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45292</v>
      </c>
      <c r="I10" s="13">
        <v>44967</v>
      </c>
      <c r="J10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45331</v>
      </c>
      <c r="K10" s="13">
        <v>44967</v>
      </c>
      <c r="L10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45331</v>
      </c>
      <c r="M10" s="13">
        <v>44967</v>
      </c>
      <c r="N10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46792</v>
      </c>
    </row>
    <row r="11" spans="2:14" x14ac:dyDescent="0.25">
      <c r="B11" s="15" t="s">
        <v>90</v>
      </c>
      <c r="C11">
        <v>9857</v>
      </c>
      <c r="D11" t="s">
        <v>87</v>
      </c>
      <c r="E11" t="s">
        <v>88</v>
      </c>
      <c r="F11" t="s">
        <v>89</v>
      </c>
      <c r="G11" s="13">
        <v>44962</v>
      </c>
      <c r="H11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45326</v>
      </c>
      <c r="I11" s="13">
        <v>44965</v>
      </c>
      <c r="J11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45329</v>
      </c>
      <c r="K11" s="13">
        <v>44967</v>
      </c>
      <c r="L11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45331</v>
      </c>
      <c r="M11" s="13">
        <v>44967</v>
      </c>
      <c r="N11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46792</v>
      </c>
    </row>
    <row r="12" spans="2:14" x14ac:dyDescent="0.25">
      <c r="B12" s="15">
        <v>43101</v>
      </c>
      <c r="C12" t="s">
        <v>97</v>
      </c>
      <c r="D12" t="s">
        <v>98</v>
      </c>
      <c r="E12" t="s">
        <v>99</v>
      </c>
      <c r="F12" t="s">
        <v>100</v>
      </c>
      <c r="G12" s="13">
        <v>44768</v>
      </c>
      <c r="H12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45132</v>
      </c>
      <c r="I12" s="13">
        <v>44669</v>
      </c>
      <c r="J12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45033</v>
      </c>
      <c r="K12" s="13">
        <v>44644</v>
      </c>
      <c r="L12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45008</v>
      </c>
      <c r="M12" s="13">
        <v>44758</v>
      </c>
      <c r="N12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46583</v>
      </c>
    </row>
    <row r="13" spans="2:14" x14ac:dyDescent="0.25">
      <c r="B13" s="15">
        <v>44563</v>
      </c>
      <c r="C13">
        <v>6562</v>
      </c>
      <c r="D13" t="s">
        <v>47</v>
      </c>
      <c r="E13" t="s">
        <v>101</v>
      </c>
      <c r="F13" t="s">
        <v>106</v>
      </c>
      <c r="G13" s="13">
        <v>44576</v>
      </c>
      <c r="H13" s="14">
        <f>IF(Tab_Vehicules[[#This Row],[Date assurance en cours]]="","",DATE(YEAR(Tab_Vehicules[[#This Row],[Date assurance en cours]])+1,MONTH(Tab_Vehicules[[#This Row],[Date assurance en cours]]),DAY(Tab_Vehicules[[#This Row],[Date assurance en cours]])-1))</f>
        <v>44940</v>
      </c>
      <c r="I13" s="13">
        <v>44576</v>
      </c>
      <c r="J13" s="14">
        <f>IF(Tab_Vehicules[[#This Row],[Date vignette en cours]]="","",DATE(YEAR(Tab_Vehicules[[#This Row],[Date vignette en cours]])+1,MONTH(Tab_Vehicules[[#This Row],[Date vignette en cours]]),DAY(Tab_Vehicules[[#This Row],[Date vignette en cours]])-1))</f>
        <v>44940</v>
      </c>
      <c r="K13" s="13">
        <v>44576</v>
      </c>
      <c r="L13" s="14">
        <f>IF(Tab_Vehicules[[#This Row],[Date Visite technique encours]]="","",DATE(YEAR(Tab_Vehicules[[#This Row],[Date Visite technique encours]])+1,MONTH(Tab_Vehicules[[#This Row],[Date Visite technique encours]]),DAY(Tab_Vehicules[[#This Row],[Date Visite technique encours]])-1))</f>
        <v>44940</v>
      </c>
      <c r="M13" s="13">
        <v>44576</v>
      </c>
      <c r="N13" s="14">
        <f>IF(Tab_Vehicules[[#This Row],[Date Carte grise en cours]]="","",DATE(YEAR(Tab_Vehicules[[#This Row],[Date Carte grise en cours]])+5,MONTH(Tab_Vehicules[[#This Row],[Date Carte grise en cours]]),DAY(Tab_Vehicules[[#This Row],[Date Carte grise en cours]])-1))</f>
        <v>46401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75CEE-D574-47AF-BE06-C0F181543E33}">
  <sheetPr codeName="Feuil3"/>
  <dimension ref="B5:J12"/>
  <sheetViews>
    <sheetView showGridLines="0" workbookViewId="0">
      <pane ySplit="4" topLeftCell="A5" activePane="bottomLeft" state="frozen"/>
      <selection pane="bottomLeft" activeCell="I5" sqref="I5"/>
    </sheetView>
  </sheetViews>
  <sheetFormatPr baseColWidth="10" defaultRowHeight="15" x14ac:dyDescent="0.25"/>
  <cols>
    <col min="2" max="2" width="13.140625" bestFit="1" customWidth="1"/>
    <col min="3" max="4" width="12.5703125" bestFit="1" customWidth="1"/>
    <col min="5" max="5" width="15" bestFit="1" customWidth="1"/>
    <col min="6" max="6" width="18" bestFit="1" customWidth="1"/>
    <col min="7" max="7" width="10.7109375" bestFit="1" customWidth="1"/>
    <col min="8" max="8" width="12.140625" bestFit="1" customWidth="1"/>
    <col min="9" max="9" width="18.28515625" bestFit="1" customWidth="1"/>
    <col min="10" max="10" width="28.5703125" bestFit="1" customWidth="1"/>
  </cols>
  <sheetData>
    <row r="5" spans="2:10" ht="41.25" customHeight="1" x14ac:dyDescent="0.25">
      <c r="B5" s="3" t="s">
        <v>1</v>
      </c>
      <c r="C5" s="3" t="s">
        <v>2</v>
      </c>
      <c r="D5" s="3" t="s">
        <v>3</v>
      </c>
      <c r="E5" s="3" t="s">
        <v>4</v>
      </c>
      <c r="F5" s="3" t="s">
        <v>13</v>
      </c>
      <c r="G5" s="4" t="s">
        <v>14</v>
      </c>
      <c r="H5" s="3" t="s">
        <v>15</v>
      </c>
      <c r="I5" s="5" t="s">
        <v>16</v>
      </c>
      <c r="J5" s="3" t="s">
        <v>17</v>
      </c>
    </row>
    <row r="6" spans="2:10" x14ac:dyDescent="0.25">
      <c r="B6">
        <v>2032</v>
      </c>
      <c r="C6" t="s">
        <v>45</v>
      </c>
      <c r="D6" t="s">
        <v>53</v>
      </c>
      <c r="E6" t="s">
        <v>46</v>
      </c>
      <c r="F6" t="s">
        <v>63</v>
      </c>
      <c r="G6" s="13">
        <v>43526</v>
      </c>
      <c r="H6" t="s">
        <v>75</v>
      </c>
      <c r="I6">
        <v>1000</v>
      </c>
    </row>
    <row r="7" spans="2:10" x14ac:dyDescent="0.25">
      <c r="B7">
        <v>2045</v>
      </c>
      <c r="C7" t="s">
        <v>50</v>
      </c>
      <c r="D7" t="s">
        <v>51</v>
      </c>
      <c r="E7" t="s">
        <v>52</v>
      </c>
      <c r="F7" t="s">
        <v>62</v>
      </c>
      <c r="G7" s="13">
        <v>44928</v>
      </c>
      <c r="H7" t="s">
        <v>76</v>
      </c>
      <c r="I7">
        <v>200000</v>
      </c>
      <c r="J7" t="s">
        <v>77</v>
      </c>
    </row>
    <row r="8" spans="2:10" x14ac:dyDescent="0.25">
      <c r="B8">
        <v>4510</v>
      </c>
      <c r="C8" t="s">
        <v>50</v>
      </c>
      <c r="D8" t="s">
        <v>54</v>
      </c>
      <c r="E8" t="s">
        <v>55</v>
      </c>
      <c r="F8" t="s">
        <v>63</v>
      </c>
      <c r="G8" s="13">
        <v>44928</v>
      </c>
      <c r="H8" t="s">
        <v>78</v>
      </c>
      <c r="I8">
        <v>1000</v>
      </c>
    </row>
    <row r="9" spans="2:10" x14ac:dyDescent="0.25">
      <c r="B9">
        <v>9857</v>
      </c>
      <c r="C9" t="s">
        <v>87</v>
      </c>
      <c r="D9" t="s">
        <v>88</v>
      </c>
      <c r="E9" t="s">
        <v>89</v>
      </c>
      <c r="F9" t="s">
        <v>65</v>
      </c>
      <c r="G9" s="13">
        <v>44970</v>
      </c>
      <c r="H9" t="s">
        <v>91</v>
      </c>
      <c r="I9">
        <v>25000</v>
      </c>
    </row>
    <row r="10" spans="2:10" x14ac:dyDescent="0.25">
      <c r="B10">
        <v>3215</v>
      </c>
      <c r="C10" t="s">
        <v>57</v>
      </c>
      <c r="D10" t="s">
        <v>58</v>
      </c>
      <c r="E10" t="s">
        <v>59</v>
      </c>
      <c r="F10" t="s">
        <v>60</v>
      </c>
      <c r="G10" s="13">
        <v>44970</v>
      </c>
      <c r="H10" t="s">
        <v>92</v>
      </c>
      <c r="I10">
        <v>15000</v>
      </c>
    </row>
    <row r="11" spans="2:10" x14ac:dyDescent="0.25">
      <c r="B11">
        <v>4510</v>
      </c>
      <c r="C11" t="s">
        <v>50</v>
      </c>
      <c r="D11" t="s">
        <v>54</v>
      </c>
      <c r="E11" t="s">
        <v>55</v>
      </c>
      <c r="F11" t="s">
        <v>60</v>
      </c>
      <c r="G11" s="13">
        <v>44970</v>
      </c>
      <c r="H11" t="s">
        <v>94</v>
      </c>
      <c r="I11">
        <v>20000</v>
      </c>
      <c r="J11" t="s">
        <v>95</v>
      </c>
    </row>
    <row r="12" spans="2:10" x14ac:dyDescent="0.25">
      <c r="B12">
        <v>6562</v>
      </c>
      <c r="C12" t="s">
        <v>47</v>
      </c>
      <c r="D12" t="s">
        <v>101</v>
      </c>
      <c r="E12" t="s">
        <v>102</v>
      </c>
      <c r="F12" t="s">
        <v>63</v>
      </c>
      <c r="G12" t="s">
        <v>103</v>
      </c>
      <c r="H12" t="s">
        <v>104</v>
      </c>
      <c r="I12">
        <v>5000</v>
      </c>
      <c r="J12" t="s">
        <v>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C45A5-9ACF-45F1-BC52-AC08688B71D8}">
  <sheetPr codeName="Feuil4"/>
  <dimension ref="B5:J10"/>
  <sheetViews>
    <sheetView showGridLines="0" workbookViewId="0">
      <pane ySplit="4" topLeftCell="A5" activePane="bottomLeft" state="frozen"/>
      <selection pane="bottomLeft" activeCell="B6" sqref="B6"/>
    </sheetView>
  </sheetViews>
  <sheetFormatPr baseColWidth="10" defaultRowHeight="15" x14ac:dyDescent="0.25"/>
  <cols>
    <col min="2" max="2" width="13.140625" bestFit="1" customWidth="1"/>
    <col min="3" max="4" width="12.5703125" bestFit="1" customWidth="1"/>
    <col min="5" max="5" width="15" bestFit="1" customWidth="1"/>
    <col min="6" max="6" width="10.7109375" bestFit="1" customWidth="1"/>
    <col min="7" max="7" width="13.5703125" bestFit="1" customWidth="1"/>
    <col min="8" max="8" width="20.7109375" bestFit="1" customWidth="1"/>
    <col min="9" max="10" width="18.7109375" bestFit="1" customWidth="1"/>
  </cols>
  <sheetData>
    <row r="5" spans="2:10" ht="41.25" customHeight="1" x14ac:dyDescent="0.25">
      <c r="B5" s="3" t="s">
        <v>1</v>
      </c>
      <c r="C5" s="3" t="s">
        <v>2</v>
      </c>
      <c r="D5" s="3" t="s">
        <v>3</v>
      </c>
      <c r="E5" s="3" t="s">
        <v>4</v>
      </c>
      <c r="F5" s="3" t="s">
        <v>14</v>
      </c>
      <c r="G5" s="4" t="s">
        <v>18</v>
      </c>
      <c r="H5" s="3" t="s">
        <v>19</v>
      </c>
      <c r="I5" s="5" t="s">
        <v>20</v>
      </c>
      <c r="J5" s="3" t="s">
        <v>21</v>
      </c>
    </row>
    <row r="6" spans="2:10" x14ac:dyDescent="0.25">
      <c r="B6">
        <v>2045</v>
      </c>
      <c r="C6" t="s">
        <v>50</v>
      </c>
      <c r="D6" t="s">
        <v>51</v>
      </c>
      <c r="E6" t="s">
        <v>52</v>
      </c>
      <c r="F6" s="13">
        <v>44963</v>
      </c>
      <c r="G6" t="s">
        <v>79</v>
      </c>
      <c r="H6">
        <v>18</v>
      </c>
      <c r="I6">
        <v>15000</v>
      </c>
      <c r="J6" t="s">
        <v>71</v>
      </c>
    </row>
    <row r="7" spans="2:10" x14ac:dyDescent="0.25">
      <c r="B7">
        <v>2032</v>
      </c>
      <c r="C7" t="s">
        <v>45</v>
      </c>
      <c r="D7" t="s">
        <v>53</v>
      </c>
      <c r="E7" t="s">
        <v>46</v>
      </c>
      <c r="F7" s="13">
        <v>44963</v>
      </c>
      <c r="G7" t="s">
        <v>80</v>
      </c>
      <c r="H7">
        <v>18</v>
      </c>
      <c r="I7">
        <v>15000</v>
      </c>
      <c r="J7" t="s">
        <v>71</v>
      </c>
    </row>
    <row r="8" spans="2:10" x14ac:dyDescent="0.25">
      <c r="B8">
        <v>2045</v>
      </c>
      <c r="C8" t="s">
        <v>50</v>
      </c>
      <c r="D8" t="s">
        <v>51</v>
      </c>
      <c r="E8" t="s">
        <v>52</v>
      </c>
      <c r="F8" s="13">
        <v>44967</v>
      </c>
      <c r="G8" t="s">
        <v>84</v>
      </c>
      <c r="H8">
        <v>10</v>
      </c>
      <c r="I8">
        <v>6550</v>
      </c>
      <c r="J8" t="s">
        <v>73</v>
      </c>
    </row>
    <row r="9" spans="2:10" x14ac:dyDescent="0.25">
      <c r="B9">
        <v>9857</v>
      </c>
      <c r="C9" t="s">
        <v>87</v>
      </c>
      <c r="D9" t="s">
        <v>88</v>
      </c>
      <c r="E9" t="s">
        <v>89</v>
      </c>
      <c r="F9" s="13">
        <v>44970</v>
      </c>
      <c r="G9" t="s">
        <v>93</v>
      </c>
      <c r="H9">
        <v>10</v>
      </c>
      <c r="I9">
        <v>6550</v>
      </c>
      <c r="J9" t="s">
        <v>73</v>
      </c>
    </row>
    <row r="10" spans="2:10" x14ac:dyDescent="0.25">
      <c r="B10">
        <v>3215</v>
      </c>
      <c r="C10" t="s">
        <v>57</v>
      </c>
      <c r="D10" t="s">
        <v>58</v>
      </c>
      <c r="E10" t="s">
        <v>59</v>
      </c>
      <c r="F10" s="13">
        <v>44970</v>
      </c>
      <c r="G10" t="s">
        <v>96</v>
      </c>
      <c r="H10">
        <v>10</v>
      </c>
      <c r="I10">
        <v>6550</v>
      </c>
      <c r="J10" t="s">
        <v>73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A07FF5-3A69-4891-BAD6-B2FB164F2F16}">
  <sheetPr codeName="Feuil6"/>
  <dimension ref="B5:K5"/>
  <sheetViews>
    <sheetView showGridLines="0" workbookViewId="0">
      <pane ySplit="4" topLeftCell="A5" activePane="bottomLeft" state="frozen"/>
      <selection pane="bottomLeft" activeCell="H16" sqref="H16"/>
    </sheetView>
  </sheetViews>
  <sheetFormatPr baseColWidth="10" defaultRowHeight="15" x14ac:dyDescent="0.25"/>
  <cols>
    <col min="2" max="2" width="13.140625" bestFit="1" customWidth="1"/>
    <col min="3" max="4" width="12.5703125" bestFit="1" customWidth="1"/>
    <col min="5" max="5" width="15" bestFit="1" customWidth="1"/>
    <col min="6" max="6" width="17.85546875" bestFit="1" customWidth="1"/>
    <col min="8" max="8" width="16.5703125" customWidth="1"/>
    <col min="9" max="9" width="16.140625" bestFit="1" customWidth="1"/>
    <col min="10" max="10" width="20.7109375" bestFit="1" customWidth="1"/>
    <col min="11" max="11" width="18.5703125" bestFit="1" customWidth="1"/>
  </cols>
  <sheetData>
    <row r="5" spans="2:11" x14ac:dyDescent="0.25">
      <c r="B5" s="3" t="s">
        <v>1</v>
      </c>
      <c r="C5" s="3" t="s">
        <v>2</v>
      </c>
      <c r="D5" s="3" t="s">
        <v>3</v>
      </c>
      <c r="E5" s="3" t="s">
        <v>4</v>
      </c>
      <c r="F5" s="3" t="s">
        <v>113</v>
      </c>
      <c r="G5" s="3" t="s">
        <v>14</v>
      </c>
      <c r="H5" s="3" t="s">
        <v>18</v>
      </c>
      <c r="I5" s="3" t="s">
        <v>112</v>
      </c>
      <c r="J5" s="3" t="s">
        <v>108</v>
      </c>
      <c r="K5" s="3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0FDE6-D1F4-441C-A1F7-237BE9CAC4EF}">
  <sheetPr codeName="Feuil7"/>
  <dimension ref="A1:C12"/>
  <sheetViews>
    <sheetView showGridLines="0" workbookViewId="0">
      <selection activeCell="C11" sqref="C11"/>
    </sheetView>
  </sheetViews>
  <sheetFormatPr baseColWidth="10" defaultRowHeight="15" x14ac:dyDescent="0.25"/>
  <cols>
    <col min="1" max="1" width="18.28515625" customWidth="1"/>
    <col min="3" max="3" width="18.140625" customWidth="1"/>
  </cols>
  <sheetData>
    <row r="1" spans="1:3" x14ac:dyDescent="0.25">
      <c r="A1" t="s">
        <v>70</v>
      </c>
      <c r="C1" t="s">
        <v>114</v>
      </c>
    </row>
    <row r="2" spans="1:3" x14ac:dyDescent="0.25">
      <c r="A2" t="s">
        <v>60</v>
      </c>
      <c r="C2" t="s">
        <v>115</v>
      </c>
    </row>
    <row r="3" spans="1:3" x14ac:dyDescent="0.25">
      <c r="A3" t="s">
        <v>62</v>
      </c>
      <c r="C3" t="s">
        <v>116</v>
      </c>
    </row>
    <row r="4" spans="1:3" x14ac:dyDescent="0.25">
      <c r="A4" t="s">
        <v>61</v>
      </c>
      <c r="C4" t="s">
        <v>117</v>
      </c>
    </row>
    <row r="5" spans="1:3" x14ac:dyDescent="0.25">
      <c r="A5" t="s">
        <v>63</v>
      </c>
    </row>
    <row r="6" spans="1:3" x14ac:dyDescent="0.25">
      <c r="A6" t="s">
        <v>64</v>
      </c>
    </row>
    <row r="7" spans="1:3" x14ac:dyDescent="0.25">
      <c r="A7" t="s">
        <v>65</v>
      </c>
    </row>
    <row r="8" spans="1:3" x14ac:dyDescent="0.25">
      <c r="A8" t="s">
        <v>66</v>
      </c>
    </row>
    <row r="9" spans="1:3" x14ac:dyDescent="0.25">
      <c r="A9" t="s">
        <v>67</v>
      </c>
    </row>
    <row r="10" spans="1:3" x14ac:dyDescent="0.25">
      <c r="A10" t="s">
        <v>68</v>
      </c>
    </row>
    <row r="11" spans="1:3" x14ac:dyDescent="0.25">
      <c r="A11" t="s">
        <v>69</v>
      </c>
    </row>
    <row r="12" spans="1:3" x14ac:dyDescent="0.25">
      <c r="A12" t="s">
        <v>72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Tableau de bord</vt:lpstr>
      <vt:lpstr>Vehicules</vt:lpstr>
      <vt:lpstr>Maintenance</vt:lpstr>
      <vt:lpstr>Carburant</vt:lpstr>
      <vt:lpstr>Facture</vt:lpstr>
      <vt:lpstr>Liste</vt:lpstr>
      <vt:lpstr>TypeDepense</vt:lpstr>
      <vt:lpstr>TypeQuantité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fah fadiga</dc:creator>
  <dcterms:created xsi:type="dcterms:W3CDTF">2023-01-18T14:24:23Z</dcterms:created>
  <dcterms:modified xsi:type="dcterms:W3CDTF">2023-03-30T08:45:41Z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2023-03-30T08:45:41Z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768d441c-1572-45a0-8909-23701ea79cef</vt:lpwstr>
  </property>
  <property fmtid="{D5CDD505-2E9C-101B-9397-08002B2CF9AE}" pid="8" name="MSIP_Label_64a238cc-6af3-4341-9d32-201b7e04331f_ContentBits">
    <vt:lpwstr>0</vt:lpwstr>
  </property>
</Properties>
</file>