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483E6C02-E76C-47E7-8C40-746DAB3DE04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CCUEIL" sheetId="7" r:id="rId1"/>
    <sheet name="Tirage des Parties" sheetId="1" r:id="rId2"/>
    <sheet name="Tournoi" sheetId="5" r:id="rId3"/>
    <sheet name="Classement" sheetId="6" r:id="rId4"/>
  </sheets>
  <functionGroups builtInGroupCount="19"/>
  <definedNames>
    <definedName name="JMax" localSheetId="1">'Tirage des Parties'!$B$5</definedName>
    <definedName name="MMax" localSheetId="1">'Tirage des Parties'!$E$5</definedName>
    <definedName name="Rencontre" localSheetId="1">'Tirage des Parties'!$B$9:$I$12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6" i="5" l="1"/>
  <c r="L42" i="5"/>
  <c r="J42" i="5"/>
  <c r="L32" i="5"/>
  <c r="J32" i="5"/>
  <c r="L22" i="5"/>
  <c r="J22" i="5"/>
  <c r="J12" i="5"/>
  <c r="H12" i="5"/>
  <c r="U6" i="5"/>
  <c r="R6" i="5"/>
  <c r="U5" i="5"/>
  <c r="R5" i="5"/>
  <c r="U4" i="5"/>
  <c r="R4" i="5"/>
  <c r="U3" i="5"/>
  <c r="R3" i="5"/>
  <c r="R44" i="5"/>
  <c r="R45" i="5"/>
  <c r="R46" i="5"/>
  <c r="U46" i="5"/>
  <c r="U45" i="5"/>
  <c r="U44" i="5"/>
  <c r="U43" i="5"/>
  <c r="R43" i="5"/>
  <c r="U36" i="5"/>
  <c r="R36" i="5"/>
  <c r="U35" i="5"/>
  <c r="R35" i="5"/>
  <c r="U34" i="5"/>
  <c r="R34" i="5"/>
  <c r="U33" i="5"/>
  <c r="R33" i="5"/>
  <c r="U26" i="5"/>
  <c r="U25" i="5"/>
  <c r="U24" i="5"/>
  <c r="U23" i="5"/>
  <c r="R25" i="5"/>
  <c r="R26" i="5"/>
  <c r="R24" i="5"/>
  <c r="R23" i="5"/>
  <c r="W5" i="6"/>
  <c r="W7" i="6"/>
  <c r="W8" i="6"/>
  <c r="W10" i="6"/>
  <c r="W9" i="6"/>
  <c r="W3" i="6"/>
  <c r="W4" i="6"/>
  <c r="W6" i="6"/>
  <c r="U14" i="5"/>
  <c r="U15" i="5"/>
  <c r="U16" i="5"/>
  <c r="U13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L18" i="5" s="1"/>
  <c r="B19" i="5"/>
  <c r="B18" i="5"/>
  <c r="L36" i="5" s="1"/>
  <c r="B14" i="5"/>
  <c r="B17" i="5"/>
  <c r="B16" i="5"/>
  <c r="B15" i="5"/>
  <c r="B13" i="5"/>
  <c r="B12" i="5"/>
  <c r="J18" i="5" s="1"/>
  <c r="B11" i="5"/>
  <c r="B10" i="5"/>
  <c r="J38" i="5" s="1"/>
  <c r="B9" i="5"/>
  <c r="B8" i="5"/>
  <c r="B7" i="5"/>
  <c r="B6" i="5"/>
  <c r="B5" i="5"/>
  <c r="B4" i="5"/>
  <c r="B3" i="5"/>
  <c r="B2" i="5"/>
  <c r="R16" i="5"/>
  <c r="R15" i="5"/>
  <c r="R14" i="5"/>
  <c r="R13" i="5"/>
  <c r="L28" i="5" l="1"/>
  <c r="L24" i="5"/>
  <c r="L12" i="5"/>
  <c r="J24" i="5"/>
  <c r="J36" i="5"/>
  <c r="L46" i="5"/>
  <c r="L34" i="5"/>
  <c r="J34" i="5"/>
  <c r="J14" i="5"/>
  <c r="J26" i="5"/>
  <c r="J48" i="5"/>
  <c r="J44" i="5"/>
  <c r="H3" i="5"/>
  <c r="L3" i="5"/>
  <c r="N49" i="5"/>
  <c r="J16" i="5"/>
  <c r="L26" i="5"/>
  <c r="L48" i="5"/>
  <c r="H14" i="5"/>
  <c r="J3" i="5"/>
  <c r="L16" i="5"/>
  <c r="J28" i="5"/>
  <c r="L38" i="5"/>
  <c r="N48" i="5"/>
  <c r="H16" i="5"/>
  <c r="H18" i="5"/>
  <c r="H22" i="5"/>
  <c r="H24" i="5"/>
  <c r="H26" i="5"/>
  <c r="H28" i="5"/>
  <c r="H32" i="5"/>
  <c r="H34" i="5"/>
  <c r="H36" i="5"/>
  <c r="H38" i="5"/>
  <c r="H42" i="5"/>
  <c r="H44" i="5"/>
  <c r="H46" i="5"/>
  <c r="H48" i="5"/>
  <c r="L14" i="5"/>
  <c r="N14" i="5"/>
  <c r="N18" i="5"/>
  <c r="N24" i="5"/>
  <c r="N28" i="5"/>
  <c r="N34" i="5"/>
  <c r="N38" i="5"/>
  <c r="N42" i="5"/>
  <c r="N46" i="5"/>
  <c r="H13" i="5"/>
  <c r="H17" i="5"/>
  <c r="H23" i="5"/>
  <c r="H27" i="5"/>
  <c r="H29" i="5"/>
  <c r="H35" i="5"/>
  <c r="H39" i="5"/>
  <c r="H45" i="5"/>
  <c r="H47" i="5"/>
  <c r="J13" i="5"/>
  <c r="J15" i="5"/>
  <c r="J17" i="5"/>
  <c r="J19" i="5"/>
  <c r="J23" i="5"/>
  <c r="J25" i="5"/>
  <c r="J27" i="5"/>
  <c r="J29" i="5"/>
  <c r="J33" i="5"/>
  <c r="J35" i="5"/>
  <c r="J37" i="5"/>
  <c r="J39" i="5"/>
  <c r="J43" i="5"/>
  <c r="J45" i="5"/>
  <c r="J47" i="5"/>
  <c r="J49" i="5"/>
  <c r="L44" i="5"/>
  <c r="N12" i="5"/>
  <c r="N16" i="5"/>
  <c r="N22" i="5"/>
  <c r="N26" i="5"/>
  <c r="N32" i="5"/>
  <c r="N36" i="5"/>
  <c r="N44" i="5"/>
  <c r="H15" i="5"/>
  <c r="H19" i="5"/>
  <c r="H25" i="5"/>
  <c r="H33" i="5"/>
  <c r="H37" i="5"/>
  <c r="H43" i="5"/>
  <c r="H49" i="5"/>
  <c r="L13" i="5"/>
  <c r="L15" i="5"/>
  <c r="L17" i="5"/>
  <c r="L19" i="5"/>
  <c r="L23" i="5"/>
  <c r="L25" i="5"/>
  <c r="L27" i="5"/>
  <c r="L29" i="5"/>
  <c r="L33" i="5"/>
  <c r="L35" i="5"/>
  <c r="L37" i="5"/>
  <c r="L39" i="5"/>
  <c r="L43" i="5"/>
  <c r="L45" i="5"/>
  <c r="L47" i="5"/>
  <c r="L49" i="5"/>
  <c r="N13" i="5"/>
  <c r="N15" i="5"/>
  <c r="N17" i="5"/>
  <c r="N19" i="5"/>
  <c r="N23" i="5"/>
  <c r="N25" i="5"/>
  <c r="N27" i="5"/>
  <c r="N29" i="5"/>
  <c r="N33" i="5"/>
  <c r="N35" i="5"/>
  <c r="N37" i="5"/>
  <c r="N39" i="5"/>
  <c r="N43" i="5"/>
  <c r="N45" i="5"/>
  <c r="N47" i="5"/>
  <c r="P4" i="5"/>
  <c r="J6" i="5"/>
  <c r="L2" i="5"/>
  <c r="N3" i="5"/>
  <c r="N7" i="5"/>
  <c r="N4" i="5"/>
  <c r="H2" i="5"/>
  <c r="P3" i="5" s="1"/>
  <c r="N6" i="5"/>
  <c r="N8" i="5"/>
  <c r="N2" i="5"/>
  <c r="N5" i="5"/>
  <c r="N9" i="5"/>
  <c r="L6" i="5"/>
  <c r="J2" i="5"/>
  <c r="L9" i="5"/>
  <c r="L5" i="5"/>
  <c r="H9" i="5"/>
  <c r="S6" i="5" s="1"/>
  <c r="H5" i="5"/>
  <c r="P6" i="5" s="1"/>
  <c r="J9" i="5"/>
  <c r="J5" i="5"/>
  <c r="H6" i="5"/>
  <c r="S3" i="5" s="1"/>
  <c r="L8" i="5"/>
  <c r="L4" i="5"/>
  <c r="H8" i="5"/>
  <c r="S5" i="5" s="1"/>
  <c r="H4" i="5"/>
  <c r="P5" i="5" s="1"/>
  <c r="J8" i="5"/>
  <c r="J4" i="5"/>
  <c r="L7" i="5"/>
  <c r="H7" i="5"/>
  <c r="S4" i="5" s="1"/>
  <c r="J7" i="5"/>
  <c r="S15" i="5" l="1"/>
  <c r="P15" i="5"/>
  <c r="S16" i="5"/>
  <c r="T3" i="6"/>
  <c r="U9" i="6"/>
  <c r="T5" i="6"/>
  <c r="T8" i="6"/>
  <c r="T10" i="6"/>
  <c r="U7" i="6"/>
  <c r="U8" i="6"/>
  <c r="T6" i="6"/>
  <c r="T4" i="6"/>
  <c r="T7" i="6"/>
  <c r="U3" i="6"/>
  <c r="U5" i="6"/>
  <c r="U10" i="6"/>
  <c r="U6" i="6"/>
  <c r="U4" i="6"/>
  <c r="T9" i="6"/>
  <c r="P16" i="5"/>
  <c r="S14" i="5"/>
  <c r="P14" i="5"/>
  <c r="P13" i="5"/>
  <c r="S13" i="5"/>
  <c r="S23" i="5" l="1"/>
  <c r="P26" i="5"/>
  <c r="S25" i="5"/>
  <c r="S26" i="5"/>
  <c r="S24" i="5"/>
  <c r="P25" i="5"/>
  <c r="R3" i="6"/>
  <c r="R5" i="6"/>
  <c r="S4" i="6"/>
  <c r="R8" i="6"/>
  <c r="R10" i="6"/>
  <c r="S10" i="6"/>
  <c r="R6" i="6"/>
  <c r="R4" i="6"/>
  <c r="S3" i="6"/>
  <c r="S9" i="6"/>
  <c r="R9" i="6"/>
  <c r="S8" i="6"/>
  <c r="R7" i="6"/>
  <c r="S6" i="6"/>
  <c r="S7" i="6"/>
  <c r="S5" i="6"/>
  <c r="P23" i="5"/>
  <c r="P24" i="5"/>
  <c r="P34" i="5" l="1"/>
  <c r="P45" i="5"/>
  <c r="P33" i="5"/>
  <c r="S43" i="5"/>
  <c r="S45" i="5"/>
  <c r="S33" i="5"/>
  <c r="P36" i="5"/>
  <c r="P44" i="5"/>
  <c r="P35" i="5"/>
  <c r="S44" i="5"/>
  <c r="P8" i="6"/>
  <c r="F8" i="6" s="1"/>
  <c r="P7" i="6"/>
  <c r="F7" i="6" s="1"/>
  <c r="Q6" i="6"/>
  <c r="G6" i="6" s="1"/>
  <c r="Q5" i="6"/>
  <c r="G5" i="6" s="1"/>
  <c r="Q4" i="6"/>
  <c r="G4" i="6" s="1"/>
  <c r="P10" i="6"/>
  <c r="F10" i="6" s="1"/>
  <c r="Q8" i="6"/>
  <c r="G8" i="6" s="1"/>
  <c r="P4" i="6"/>
  <c r="Q7" i="6"/>
  <c r="G7" i="6" s="1"/>
  <c r="P5" i="6"/>
  <c r="F5" i="6" s="1"/>
  <c r="P6" i="6"/>
  <c r="F6" i="6" s="1"/>
  <c r="Q9" i="6"/>
  <c r="G9" i="6" s="1"/>
  <c r="P9" i="6"/>
  <c r="F9" i="6" s="1"/>
  <c r="Q10" i="6"/>
  <c r="G10" i="6" s="1"/>
  <c r="Q3" i="6"/>
  <c r="G3" i="6" s="1"/>
  <c r="P3" i="6"/>
  <c r="S35" i="5"/>
  <c r="P46" i="5"/>
  <c r="P43" i="5"/>
  <c r="S34" i="5"/>
  <c r="S36" i="5"/>
  <c r="S46" i="5"/>
  <c r="E5" i="6" l="1"/>
  <c r="E9" i="6"/>
  <c r="E7" i="6"/>
  <c r="E8" i="6"/>
  <c r="O8" i="6"/>
  <c r="N5" i="6"/>
  <c r="O7" i="6"/>
  <c r="N7" i="6"/>
  <c r="O9" i="6"/>
  <c r="O5" i="6"/>
  <c r="N10" i="6"/>
  <c r="N8" i="6"/>
  <c r="N4" i="6"/>
  <c r="O6" i="6"/>
  <c r="O3" i="6"/>
  <c r="O10" i="6"/>
  <c r="N9" i="6"/>
  <c r="O4" i="6"/>
  <c r="N6" i="6"/>
  <c r="N3" i="6"/>
  <c r="F4" i="6"/>
  <c r="E4" i="6" s="1"/>
  <c r="L8" i="6"/>
  <c r="M7" i="6"/>
  <c r="M4" i="6"/>
  <c r="M6" i="6"/>
  <c r="L5" i="6"/>
  <c r="L9" i="6"/>
  <c r="M5" i="6"/>
  <c r="M8" i="6"/>
  <c r="M10" i="6"/>
  <c r="L3" i="6"/>
  <c r="L6" i="6"/>
  <c r="M3" i="6"/>
  <c r="L10" i="6"/>
  <c r="L4" i="6"/>
  <c r="L7" i="6"/>
  <c r="M9" i="6"/>
  <c r="E10" i="6"/>
  <c r="E6" i="6"/>
  <c r="F3" i="6"/>
  <c r="E3" i="6" s="1"/>
  <c r="I5" i="6" l="1"/>
  <c r="K5" i="6"/>
  <c r="C5" i="6" s="1"/>
  <c r="I7" i="6"/>
  <c r="K8" i="6"/>
  <c r="C8" i="6" s="1"/>
  <c r="I3" i="6"/>
  <c r="J5" i="6"/>
  <c r="J10" i="6"/>
  <c r="I10" i="6"/>
  <c r="I4" i="6"/>
  <c r="K9" i="6"/>
  <c r="C9" i="6" s="1"/>
  <c r="I8" i="6"/>
  <c r="I6" i="6"/>
  <c r="I9" i="6"/>
  <c r="J9" i="6"/>
  <c r="K10" i="6"/>
  <c r="J7" i="6"/>
  <c r="K6" i="6"/>
  <c r="J4" i="6"/>
  <c r="J6" i="6"/>
  <c r="J3" i="6"/>
  <c r="K3" i="6"/>
  <c r="J8" i="6"/>
  <c r="K7" i="6"/>
  <c r="K4" i="6"/>
  <c r="H5" i="6" l="1"/>
  <c r="H8" i="6"/>
  <c r="H9" i="6"/>
  <c r="X5" i="6"/>
  <c r="B5" i="6"/>
  <c r="H4" i="6"/>
  <c r="C4" i="6"/>
  <c r="X9" i="6"/>
  <c r="B9" i="6"/>
  <c r="B8" i="6"/>
  <c r="X8" i="6"/>
  <c r="H3" i="6"/>
  <c r="C3" i="6"/>
  <c r="H10" i="6"/>
  <c r="C10" i="6"/>
  <c r="H7" i="6"/>
  <c r="C7" i="6"/>
  <c r="H6" i="6"/>
  <c r="C6" i="6"/>
  <c r="X6" i="6" l="1"/>
  <c r="B6" i="6"/>
  <c r="B4" i="6"/>
  <c r="X4" i="6"/>
  <c r="X3" i="6"/>
  <c r="B3" i="6"/>
  <c r="X10" i="6"/>
  <c r="B10" i="6"/>
  <c r="X7" i="6"/>
  <c r="B7" i="6"/>
</calcChain>
</file>

<file path=xl/sharedStrings.xml><?xml version="1.0" encoding="utf-8"?>
<sst xmlns="http://schemas.openxmlformats.org/spreadsheetml/2006/main" count="106" uniqueCount="42">
  <si>
    <t>N°</t>
  </si>
  <si>
    <t>NOM</t>
  </si>
  <si>
    <t>TIRAGE ÉQUIPES   PARTIE1</t>
  </si>
  <si>
    <t>TIREUR 1</t>
  </si>
  <si>
    <t>EQUIPE</t>
  </si>
  <si>
    <t>POINTEUR 1</t>
  </si>
  <si>
    <t>TIRAGE ÉQUIPES   PARTIE2</t>
  </si>
  <si>
    <t>TIREUR 2</t>
  </si>
  <si>
    <t>POINTEUR 2</t>
  </si>
  <si>
    <t>TIREURS &amp; POINTEURS</t>
  </si>
  <si>
    <t xml:space="preserve">CONCOURS 1ère  partie  </t>
  </si>
  <si>
    <t xml:space="preserve">CONCOURS 2ème  partie  </t>
  </si>
  <si>
    <t>Pts contre</t>
  </si>
  <si>
    <t>PTS Pour</t>
  </si>
  <si>
    <t>Partie2</t>
  </si>
  <si>
    <t>Partie1</t>
  </si>
  <si>
    <t>Pts pour</t>
  </si>
  <si>
    <t>Parties gagnées</t>
  </si>
  <si>
    <t>Parties nulles</t>
  </si>
  <si>
    <t>Parties perdues</t>
  </si>
  <si>
    <t>Noms équipes</t>
  </si>
  <si>
    <t>Parties jouées</t>
  </si>
  <si>
    <t>Différence des points</t>
  </si>
  <si>
    <t>Total points pour</t>
  </si>
  <si>
    <t>Total points contre</t>
  </si>
  <si>
    <t>Calcul pour classt</t>
  </si>
  <si>
    <t>Si=&lt;0;-100;</t>
  </si>
  <si>
    <t>PLACE</t>
  </si>
  <si>
    <t>BIENVENUE AU TOURNOI</t>
  </si>
  <si>
    <t xml:space="preserve">DES MEMBRES </t>
  </si>
  <si>
    <t>DU CLUB</t>
  </si>
  <si>
    <t>TIRAGE ÉQUIPES   PARTIE3</t>
  </si>
  <si>
    <t xml:space="preserve">CONCOURS 3ème  partie  </t>
  </si>
  <si>
    <t xml:space="preserve">Partie3 </t>
  </si>
  <si>
    <t>joco</t>
  </si>
  <si>
    <t xml:space="preserve">CONCOURS 4ème  partie  </t>
  </si>
  <si>
    <t xml:space="preserve">CONCOURS 5ème  partie  </t>
  </si>
  <si>
    <t>TIRAGE ÉQUIPES   PARTIE4</t>
  </si>
  <si>
    <t>TIRAGE ÉQUIPES   PARTIE5</t>
  </si>
  <si>
    <t>Parties  4 et 5</t>
  </si>
  <si>
    <t>Partie5</t>
  </si>
  <si>
    <t>Partie4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</si>
</sst>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 x14ac:knownFonts="1">
    <font>
      <sz val="10"/>
      <color rgb="FF00000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rgb="FF000000"/>
      <name val="Arial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1"/>
      <color rgb="FF3F3F76"/>
      <name val="Calibri"/>
      <family val="2"/>
    </font>
    <font>
      <sz val="10"/>
      <color rgb="FF000000"/>
      <name val="Calibri"/>
      <family val="2"/>
    </font>
    <font>
      <b/>
      <sz val="12"/>
      <color rgb="FF3F3F76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theme="1"/>
      <name val="Arial Black"/>
      <family val="2"/>
    </font>
    <font>
      <b/>
      <sz val="14"/>
      <color theme="1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 Black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 Black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20"/>
      <name val="Calibri"/>
      <family val="2"/>
      <scheme val="minor"/>
    </font>
    <font>
      <sz val="20"/>
      <color rgb="FF000000"/>
      <name val="Arial"/>
      <family val="2"/>
    </font>
    <font>
      <b/>
      <sz val="12"/>
      <color theme="1"/>
      <name val="Arial Black"/>
      <family val="2"/>
    </font>
    <font>
      <sz val="12"/>
      <color theme="1"/>
      <name val="Calibri"/>
      <family val="2"/>
      <scheme val="minor"/>
    </font>
    <font>
      <sz val="11"/>
      <color theme="1"/>
      <name val="Arial Black"/>
      <family val="2"/>
    </font>
    <font>
      <sz val="9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8"/>
      <color rgb="FF000000"/>
      <name val="Arial"/>
      <family val="2"/>
    </font>
    <font>
      <sz val="10"/>
      <color theme="0"/>
      <name val="Arial"/>
      <family val="2"/>
    </font>
    <font>
      <sz val="8"/>
      <color rgb="FF000000"/>
      <name val="Arial"/>
      <family val="2"/>
    </font>
    <font>
      <sz val="48"/>
      <color rgb="FF000000"/>
      <name val="Arial"/>
      <family val="2"/>
    </font>
    <font>
      <b/>
      <sz val="20"/>
      <color theme="1"/>
      <name val="Arial Black"/>
      <family val="2"/>
    </font>
    <font>
      <sz val="20"/>
      <color theme="0"/>
      <name val="Calibri"/>
      <family val="2"/>
      <scheme val="minor"/>
    </font>
    <font>
      <sz val="16"/>
      <color theme="0"/>
      <name val="Arial"/>
      <family val="2"/>
    </font>
    <font>
      <sz val="18"/>
      <color theme="0"/>
      <name val="Arial"/>
      <family val="2"/>
    </font>
    <font>
      <sz val="11"/>
      <color theme="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Arial Black"/>
      <family val="2"/>
    </font>
    <font>
      <b/>
      <sz val="11"/>
      <color theme="0"/>
      <name val="Arial Black"/>
      <family val="2"/>
    </font>
    <font>
      <sz val="18"/>
      <color theme="0"/>
      <name val="Arial Black"/>
      <family val="2"/>
    </font>
    <font>
      <sz val="11"/>
      <color theme="0"/>
      <name val="Arial Black"/>
      <family val="2"/>
    </font>
    <font>
      <b/>
      <sz val="12"/>
      <color theme="0"/>
      <name val="Arial Black"/>
      <family val="2"/>
    </font>
  </fonts>
  <fills count="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FFFF6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FF00"/>
        <bgColor indexed="64"/>
      </patternFill>
    </fill>
  </fills>
  <borders count="6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2" borderId="0"/>
    <xf numFmtId="0" fontId="4" fillId="3" borderId="0" applyNumberFormat="0" applyBorder="0" applyAlignment="0" applyProtection="0"/>
    <xf numFmtId="0" fontId="5" fillId="4" borderId="1" applyBorder="0">
      <alignment horizontal="right" vertical="center" indent="1"/>
    </xf>
    <xf numFmtId="0" fontId="6" fillId="5" borderId="0">
      <alignment horizontal="centerContinuous" vertical="center"/>
    </xf>
    <xf numFmtId="0" fontId="7" fillId="6" borderId="55" applyNumberFormat="0" applyAlignment="0" applyProtection="0"/>
    <xf numFmtId="0" fontId="3" fillId="7" borderId="0" applyNumberFormat="0" applyFont="0" applyBorder="0" applyAlignment="0" applyProtection="0">
      <alignment vertical="center"/>
    </xf>
    <xf numFmtId="0" fontId="8" fillId="8" borderId="2" applyBorder="0" applyAlignment="0">
      <alignment horizontal="centerContinuous" vertical="center"/>
    </xf>
    <xf numFmtId="0" fontId="39" fillId="0" borderId="0" applyNumberFormat="0" applyFill="0" applyBorder="0" applyAlignment="0" applyProtection="0"/>
    <xf numFmtId="0" fontId="40" fillId="0" borderId="56" applyNumberFormat="0" applyFill="0" applyAlignment="0" applyProtection="0"/>
    <xf numFmtId="0" fontId="41" fillId="0" borderId="57" applyNumberFormat="0" applyFill="0" applyAlignment="0" applyProtection="0"/>
    <xf numFmtId="0" fontId="42" fillId="0" borderId="58" applyNumberFormat="0" applyFill="0" applyAlignment="0" applyProtection="0"/>
    <xf numFmtId="0" fontId="42" fillId="0" borderId="0" applyNumberFormat="0" applyFill="0" applyBorder="0" applyAlignment="0" applyProtection="0"/>
    <xf numFmtId="0" fontId="43" fillId="27" borderId="0" applyNumberFormat="0" applyBorder="0" applyAlignment="0" applyProtection="0"/>
    <xf numFmtId="0" fontId="44" fillId="28" borderId="0" applyNumberFormat="0" applyBorder="0" applyAlignment="0" applyProtection="0"/>
    <xf numFmtId="0" fontId="45" fillId="29" borderId="0" applyNumberFormat="0" applyBorder="0" applyAlignment="0" applyProtection="0"/>
    <xf numFmtId="0" fontId="46" fillId="30" borderId="59" applyNumberFormat="0" applyAlignment="0" applyProtection="0"/>
    <xf numFmtId="0" fontId="47" fillId="30" borderId="60" applyNumberFormat="0" applyAlignment="0" applyProtection="0"/>
    <xf numFmtId="0" fontId="48" fillId="0" borderId="61" applyNumberFormat="0" applyFill="0" applyAlignment="0" applyProtection="0"/>
    <xf numFmtId="0" fontId="49" fillId="31" borderId="62" applyNumberFormat="0" applyAlignment="0" applyProtection="0"/>
    <xf numFmtId="0" fontId="3" fillId="32" borderId="63" applyNumberFormat="0" applyFont="0" applyAlignment="0" applyProtection="0"/>
    <xf numFmtId="0" fontId="50" fillId="0" borderId="0" applyNumberFormat="0" applyFill="0" applyBorder="0" applyAlignment="0" applyProtection="0"/>
    <xf numFmtId="0" fontId="51" fillId="0" borderId="64" applyNumberFormat="0" applyFill="0" applyAlignment="0" applyProtection="0"/>
    <xf numFmtId="0" fontId="52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52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52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52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52" fillId="49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52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</cellStyleXfs>
  <cellXfs count="249">
    <xf numFmtId="0" fontId="0" fillId="2" borderId="0" xfId="0"/>
    <xf numFmtId="0" fontId="3" fillId="7" borderId="0" xfId="5" applyFont="1" applyAlignment="1">
      <alignment vertical="center"/>
    </xf>
    <xf numFmtId="0" fontId="9" fillId="6" borderId="55" xfId="4" applyFont="1" applyAlignment="1">
      <alignment horizontal="center" vertical="center"/>
    </xf>
    <xf numFmtId="0" fontId="10" fillId="7" borderId="0" xfId="5" applyFont="1" applyAlignment="1">
      <alignment horizontal="center" vertical="center"/>
    </xf>
    <xf numFmtId="0" fontId="11" fillId="7" borderId="0" xfId="5" applyFont="1" applyAlignment="1">
      <alignment horizontal="center" vertical="center"/>
    </xf>
    <xf numFmtId="0" fontId="12" fillId="7" borderId="0" xfId="5" applyFont="1" applyAlignment="1">
      <alignment horizontal="center" vertical="center"/>
    </xf>
    <xf numFmtId="0" fontId="0" fillId="0" borderId="0" xfId="0" applyFill="1"/>
    <xf numFmtId="0" fontId="13" fillId="9" borderId="3" xfId="0" applyFont="1" applyFill="1" applyBorder="1" applyAlignment="1">
      <alignment horizontal="center" vertical="center"/>
    </xf>
    <xf numFmtId="0" fontId="14" fillId="2" borderId="0" xfId="0" applyFont="1" applyAlignment="1" applyProtection="1">
      <alignment horizontal="center" vertical="center"/>
      <protection locked="0"/>
    </xf>
    <xf numFmtId="0" fontId="15" fillId="10" borderId="6" xfId="0" applyFont="1" applyFill="1" applyBorder="1" applyAlignment="1">
      <alignment horizontal="center"/>
    </xf>
    <xf numFmtId="0" fontId="15" fillId="11" borderId="6" xfId="0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/>
    </xf>
    <xf numFmtId="0" fontId="15" fillId="10" borderId="8" xfId="0" applyFont="1" applyFill="1" applyBorder="1" applyAlignment="1">
      <alignment horizontal="center"/>
    </xf>
    <xf numFmtId="0" fontId="0" fillId="2" borderId="0" xfId="0" applyAlignment="1">
      <alignment horizontal="center"/>
    </xf>
    <xf numFmtId="0" fontId="17" fillId="2" borderId="0" xfId="0" applyFont="1" applyProtection="1">
      <protection locked="0"/>
    </xf>
    <xf numFmtId="0" fontId="18" fillId="10" borderId="6" xfId="0" applyFont="1" applyFill="1" applyBorder="1"/>
    <xf numFmtId="0" fontId="16" fillId="12" borderId="10" xfId="0" applyFont="1" applyFill="1" applyBorder="1" applyAlignment="1" applyProtection="1">
      <alignment horizontal="center"/>
      <protection locked="0"/>
    </xf>
    <xf numFmtId="0" fontId="16" fillId="12" borderId="11" xfId="0" applyFont="1" applyFill="1" applyBorder="1" applyAlignment="1" applyProtection="1">
      <alignment horizontal="center"/>
      <protection locked="0"/>
    </xf>
    <xf numFmtId="0" fontId="19" fillId="0" borderId="0" xfId="0" applyFont="1" applyFill="1"/>
    <xf numFmtId="0" fontId="21" fillId="2" borderId="0" xfId="0" applyFont="1" applyAlignment="1" applyProtection="1">
      <alignment horizontal="right"/>
      <protection locked="0"/>
    </xf>
    <xf numFmtId="0" fontId="22" fillId="0" borderId="0" xfId="0" applyFont="1" applyFill="1" applyAlignment="1">
      <alignment horizontal="right"/>
    </xf>
    <xf numFmtId="0" fontId="23" fillId="10" borderId="16" xfId="0" applyFont="1" applyFill="1" applyBorder="1" applyAlignment="1">
      <alignment horizontal="center" vertical="center"/>
    </xf>
    <xf numFmtId="0" fontId="24" fillId="0" borderId="0" xfId="0" applyFont="1" applyFill="1"/>
    <xf numFmtId="0" fontId="24" fillId="0" borderId="17" xfId="0" applyFont="1" applyFill="1" applyBorder="1"/>
    <xf numFmtId="0" fontId="24" fillId="0" borderId="18" xfId="0" applyFont="1" applyFill="1" applyBorder="1"/>
    <xf numFmtId="0" fontId="0" fillId="14" borderId="0" xfId="0" applyFill="1"/>
    <xf numFmtId="0" fontId="0" fillId="15" borderId="0" xfId="0" applyFill="1"/>
    <xf numFmtId="0" fontId="0" fillId="12" borderId="0" xfId="0" applyFill="1"/>
    <xf numFmtId="0" fontId="26" fillId="2" borderId="0" xfId="0" applyFont="1" applyProtection="1">
      <protection locked="0"/>
    </xf>
    <xf numFmtId="0" fontId="19" fillId="2" borderId="0" xfId="0" applyFont="1"/>
    <xf numFmtId="0" fontId="27" fillId="12" borderId="20" xfId="0" applyFont="1" applyFill="1" applyBorder="1" applyAlignment="1" applyProtection="1">
      <alignment horizontal="left" vertical="center" indent="1"/>
      <protection locked="0"/>
    </xf>
    <xf numFmtId="0" fontId="27" fillId="12" borderId="21" xfId="0" applyFont="1" applyFill="1" applyBorder="1" applyAlignment="1" applyProtection="1">
      <alignment horizontal="left" vertical="center" indent="1"/>
      <protection locked="0"/>
    </xf>
    <xf numFmtId="0" fontId="22" fillId="0" borderId="0" xfId="0" applyFont="1" applyFill="1"/>
    <xf numFmtId="0" fontId="0" fillId="0" borderId="0" xfId="0" applyFont="1" applyFill="1"/>
    <xf numFmtId="0" fontId="0" fillId="10" borderId="27" xfId="0" applyFill="1" applyBorder="1" applyAlignment="1">
      <alignment horizontal="center" vertical="center" wrapText="1"/>
    </xf>
    <xf numFmtId="0" fontId="28" fillId="10" borderId="27" xfId="0" applyFont="1" applyFill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center" vertical="center" wrapText="1"/>
    </xf>
    <xf numFmtId="0" fontId="29" fillId="9" borderId="1" xfId="2" applyFont="1" applyFill="1" applyBorder="1" applyAlignment="1">
      <alignment horizontal="center" vertical="center"/>
    </xf>
    <xf numFmtId="0" fontId="29" fillId="9" borderId="29" xfId="2" applyFont="1" applyFill="1" applyBorder="1" applyAlignment="1">
      <alignment horizontal="center" vertical="center"/>
    </xf>
    <xf numFmtId="0" fontId="29" fillId="18" borderId="1" xfId="2" applyFont="1" applyFill="1" applyBorder="1" applyAlignment="1">
      <alignment horizontal="center" vertical="center"/>
    </xf>
    <xf numFmtId="0" fontId="29" fillId="18" borderId="29" xfId="2" applyFont="1" applyFill="1" applyBorder="1" applyAlignment="1">
      <alignment horizontal="center" vertical="center"/>
    </xf>
    <xf numFmtId="0" fontId="29" fillId="9" borderId="30" xfId="2" applyFont="1" applyFill="1" applyBorder="1" applyAlignment="1">
      <alignment horizontal="center" vertical="center"/>
    </xf>
    <xf numFmtId="0" fontId="29" fillId="9" borderId="31" xfId="2" applyFont="1" applyFill="1" applyBorder="1" applyAlignment="1">
      <alignment horizontal="center" vertical="center"/>
    </xf>
    <xf numFmtId="0" fontId="29" fillId="18" borderId="30" xfId="2" applyFont="1" applyFill="1" applyBorder="1" applyAlignment="1">
      <alignment horizontal="center" vertical="center"/>
    </xf>
    <xf numFmtId="0" fontId="29" fillId="18" borderId="31" xfId="2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/>
    </xf>
    <xf numFmtId="0" fontId="18" fillId="10" borderId="7" xfId="0" applyFont="1" applyFill="1" applyBorder="1"/>
    <xf numFmtId="0" fontId="18" fillId="10" borderId="8" xfId="0" applyFont="1" applyFill="1" applyBorder="1"/>
    <xf numFmtId="0" fontId="18" fillId="10" borderId="4" xfId="0" applyFont="1" applyFill="1" applyBorder="1" applyProtection="1">
      <protection hidden="1"/>
    </xf>
    <xf numFmtId="0" fontId="18" fillId="10" borderId="5" xfId="0" applyFont="1" applyFill="1" applyBorder="1" applyProtection="1">
      <protection hidden="1"/>
    </xf>
    <xf numFmtId="0" fontId="18" fillId="10" borderId="32" xfId="0" applyFont="1" applyFill="1" applyBorder="1" applyProtection="1">
      <protection hidden="1"/>
    </xf>
    <xf numFmtId="0" fontId="15" fillId="10" borderId="14" xfId="0" applyFont="1" applyFill="1" applyBorder="1" applyAlignment="1">
      <alignment horizontal="center"/>
    </xf>
    <xf numFmtId="0" fontId="15" fillId="10" borderId="17" xfId="0" applyFont="1" applyFill="1" applyBorder="1" applyAlignment="1">
      <alignment horizontal="center"/>
    </xf>
    <xf numFmtId="0" fontId="15" fillId="10" borderId="10" xfId="0" applyFont="1" applyFill="1" applyBorder="1" applyAlignment="1">
      <alignment horizontal="center"/>
    </xf>
    <xf numFmtId="0" fontId="15" fillId="10" borderId="26" xfId="0" applyFont="1" applyFill="1" applyBorder="1" applyAlignment="1">
      <alignment horizontal="center"/>
    </xf>
    <xf numFmtId="0" fontId="15" fillId="10" borderId="15" xfId="0" applyFont="1" applyFill="1" applyBorder="1" applyAlignment="1">
      <alignment horizontal="center"/>
    </xf>
    <xf numFmtId="0" fontId="15" fillId="10" borderId="18" xfId="0" applyFont="1" applyFill="1" applyBorder="1" applyAlignment="1">
      <alignment horizontal="center"/>
    </xf>
    <xf numFmtId="0" fontId="24" fillId="0" borderId="26" xfId="0" applyFont="1" applyFill="1" applyBorder="1"/>
    <xf numFmtId="0" fontId="15" fillId="11" borderId="7" xfId="0" applyFont="1" applyFill="1" applyBorder="1" applyAlignment="1">
      <alignment horizontal="center" vertical="center"/>
    </xf>
    <xf numFmtId="0" fontId="15" fillId="11" borderId="8" xfId="0" applyFont="1" applyFill="1" applyBorder="1" applyAlignment="1">
      <alignment horizontal="center" vertical="center"/>
    </xf>
    <xf numFmtId="0" fontId="0" fillId="0" borderId="0" xfId="0" applyFill="1" applyProtection="1"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19" fillId="0" borderId="33" xfId="0" applyFont="1" applyFill="1" applyBorder="1" applyProtection="1">
      <protection hidden="1"/>
    </xf>
    <xf numFmtId="0" fontId="19" fillId="19" borderId="13" xfId="0" applyFont="1" applyFill="1" applyBorder="1" applyAlignment="1" applyProtection="1">
      <alignment horizontal="center" vertical="center" wrapText="1"/>
      <protection hidden="1"/>
    </xf>
    <xf numFmtId="0" fontId="19" fillId="19" borderId="34" xfId="0" applyFont="1" applyFill="1" applyBorder="1" applyAlignment="1" applyProtection="1">
      <alignment horizontal="center" vertical="center" wrapText="1"/>
      <protection hidden="1"/>
    </xf>
    <xf numFmtId="0" fontId="19" fillId="0" borderId="35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Alignment="1" applyProtection="1">
      <alignment horizontal="center" vertical="center" wrapText="1"/>
      <protection hidden="1"/>
    </xf>
    <xf numFmtId="0" fontId="19" fillId="9" borderId="0" xfId="0" applyFont="1" applyFill="1" applyAlignment="1" applyProtection="1">
      <alignment horizontal="center" vertical="center" wrapText="1"/>
      <protection hidden="1"/>
    </xf>
    <xf numFmtId="0" fontId="19" fillId="0" borderId="0" xfId="0" applyFont="1" applyFill="1" applyProtection="1">
      <protection hidden="1"/>
    </xf>
    <xf numFmtId="0" fontId="22" fillId="9" borderId="0" xfId="0" applyFont="1" applyFill="1" applyAlignment="1" applyProtection="1">
      <alignment horizontal="center" vertical="center"/>
      <protection hidden="1"/>
    </xf>
    <xf numFmtId="0" fontId="0" fillId="0" borderId="33" xfId="0" applyFill="1" applyBorder="1" applyProtection="1">
      <protection hidden="1"/>
    </xf>
    <xf numFmtId="0" fontId="0" fillId="19" borderId="20" xfId="0" applyFill="1" applyBorder="1" applyProtection="1">
      <protection hidden="1"/>
    </xf>
    <xf numFmtId="0" fontId="0" fillId="19" borderId="22" xfId="0" applyFill="1" applyBorder="1" applyProtection="1">
      <protection hidden="1"/>
    </xf>
    <xf numFmtId="0" fontId="0" fillId="0" borderId="35" xfId="0" applyFill="1" applyBorder="1" applyProtection="1">
      <protection hidden="1"/>
    </xf>
    <xf numFmtId="0" fontId="30" fillId="9" borderId="10" xfId="0" applyFont="1" applyFill="1" applyBorder="1" applyAlignment="1" applyProtection="1">
      <alignment horizontal="center" vertical="center"/>
      <protection hidden="1"/>
    </xf>
    <xf numFmtId="0" fontId="30" fillId="9" borderId="20" xfId="0" applyFont="1" applyFill="1" applyBorder="1" applyAlignment="1" applyProtection="1">
      <alignment horizontal="center" vertical="center"/>
      <protection hidden="1"/>
    </xf>
    <xf numFmtId="0" fontId="30" fillId="9" borderId="26" xfId="0" applyFont="1" applyFill="1" applyBorder="1" applyAlignment="1" applyProtection="1">
      <alignment horizontal="center" vertical="center"/>
      <protection hidden="1"/>
    </xf>
    <xf numFmtId="0" fontId="30" fillId="20" borderId="10" xfId="0" applyFont="1" applyFill="1" applyBorder="1" applyAlignment="1" applyProtection="1">
      <alignment horizontal="center" vertical="center"/>
      <protection hidden="1"/>
    </xf>
    <xf numFmtId="0" fontId="30" fillId="20" borderId="20" xfId="0" applyFont="1" applyFill="1" applyBorder="1" applyAlignment="1" applyProtection="1">
      <alignment horizontal="center" vertical="center"/>
      <protection hidden="1"/>
    </xf>
    <xf numFmtId="0" fontId="30" fillId="20" borderId="26" xfId="0" applyFont="1" applyFill="1" applyBorder="1" applyAlignment="1" applyProtection="1">
      <alignment horizontal="center" vertical="center"/>
      <protection hidden="1"/>
    </xf>
    <xf numFmtId="0" fontId="0" fillId="0" borderId="33" xfId="0" applyFill="1" applyBorder="1" applyAlignment="1" applyProtection="1">
      <alignment horizontal="center" vertical="center"/>
      <protection hidden="1"/>
    </xf>
    <xf numFmtId="0" fontId="20" fillId="13" borderId="17" xfId="0" applyFont="1" applyFill="1" applyBorder="1" applyAlignment="1" applyProtection="1">
      <alignment horizontal="left" vertical="center" indent="1"/>
      <protection hidden="1"/>
    </xf>
    <xf numFmtId="0" fontId="30" fillId="9" borderId="6" xfId="0" applyFont="1" applyFill="1" applyBorder="1" applyAlignment="1" applyProtection="1">
      <alignment horizontal="center" vertical="center"/>
      <protection hidden="1"/>
    </xf>
    <xf numFmtId="0" fontId="30" fillId="0" borderId="0" xfId="0" applyFont="1" applyFill="1" applyAlignment="1" applyProtection="1">
      <alignment horizontal="center" vertical="center"/>
      <protection hidden="1"/>
    </xf>
    <xf numFmtId="0" fontId="20" fillId="13" borderId="26" xfId="0" applyFont="1" applyFill="1" applyBorder="1" applyAlignment="1" applyProtection="1">
      <alignment horizontal="left" vertical="center" indent="1"/>
      <protection hidden="1"/>
    </xf>
    <xf numFmtId="0" fontId="30" fillId="9" borderId="7" xfId="0" applyFont="1" applyFill="1" applyBorder="1" applyAlignment="1" applyProtection="1">
      <alignment horizontal="center" vertical="center"/>
      <protection hidden="1"/>
    </xf>
    <xf numFmtId="0" fontId="30" fillId="9" borderId="15" xfId="0" applyFont="1" applyFill="1" applyBorder="1" applyAlignment="1" applyProtection="1">
      <alignment horizontal="center" vertical="center"/>
      <protection hidden="1"/>
    </xf>
    <xf numFmtId="0" fontId="30" fillId="9" borderId="36" xfId="0" applyFont="1" applyFill="1" applyBorder="1" applyAlignment="1" applyProtection="1">
      <alignment horizontal="center" vertical="center"/>
      <protection hidden="1"/>
    </xf>
    <xf numFmtId="0" fontId="30" fillId="9" borderId="18" xfId="0" applyFont="1" applyFill="1" applyBorder="1" applyAlignment="1" applyProtection="1">
      <alignment horizontal="center" vertical="center"/>
      <protection hidden="1"/>
    </xf>
    <xf numFmtId="0" fontId="20" fillId="13" borderId="18" xfId="0" applyFont="1" applyFill="1" applyBorder="1" applyAlignment="1" applyProtection="1">
      <alignment horizontal="left" vertical="center" indent="1"/>
      <protection hidden="1"/>
    </xf>
    <xf numFmtId="0" fontId="30" fillId="9" borderId="8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21" borderId="0" xfId="0" applyFill="1" applyProtection="1">
      <protection hidden="1"/>
    </xf>
    <xf numFmtId="0" fontId="0" fillId="2" borderId="0" xfId="0" applyProtection="1">
      <protection hidden="1"/>
    </xf>
    <xf numFmtId="0" fontId="15" fillId="19" borderId="27" xfId="0" applyFont="1" applyFill="1" applyBorder="1" applyAlignment="1">
      <alignment horizontal="center" vertical="center"/>
    </xf>
    <xf numFmtId="0" fontId="0" fillId="19" borderId="27" xfId="0" applyFill="1" applyBorder="1" applyAlignment="1">
      <alignment horizontal="center" vertical="center" wrapText="1"/>
    </xf>
    <xf numFmtId="0" fontId="18" fillId="19" borderId="4" xfId="0" applyFont="1" applyFill="1" applyBorder="1"/>
    <xf numFmtId="0" fontId="15" fillId="19" borderId="14" xfId="0" applyFont="1" applyFill="1" applyBorder="1" applyAlignment="1">
      <alignment horizontal="center" vertical="center"/>
    </xf>
    <xf numFmtId="0" fontId="18" fillId="19" borderId="5" xfId="0" applyFont="1" applyFill="1" applyBorder="1"/>
    <xf numFmtId="0" fontId="15" fillId="19" borderId="10" xfId="0" applyFont="1" applyFill="1" applyBorder="1" applyAlignment="1">
      <alignment horizontal="center" vertical="center"/>
    </xf>
    <xf numFmtId="0" fontId="18" fillId="19" borderId="32" xfId="0" applyFont="1" applyFill="1" applyBorder="1"/>
    <xf numFmtId="0" fontId="15" fillId="19" borderId="15" xfId="0" applyFont="1" applyFill="1" applyBorder="1" applyAlignment="1">
      <alignment horizontal="center" vertical="center"/>
    </xf>
    <xf numFmtId="0" fontId="18" fillId="19" borderId="6" xfId="0" applyFont="1" applyFill="1" applyBorder="1"/>
    <xf numFmtId="0" fontId="15" fillId="19" borderId="6" xfId="0" applyFont="1" applyFill="1" applyBorder="1" applyAlignment="1">
      <alignment horizontal="center" vertical="center"/>
    </xf>
    <xf numFmtId="0" fontId="18" fillId="19" borderId="7" xfId="0" applyFont="1" applyFill="1" applyBorder="1"/>
    <xf numFmtId="0" fontId="15" fillId="19" borderId="7" xfId="0" applyFont="1" applyFill="1" applyBorder="1" applyAlignment="1">
      <alignment horizontal="center" vertical="center"/>
    </xf>
    <xf numFmtId="0" fontId="18" fillId="19" borderId="8" xfId="0" applyFont="1" applyFill="1" applyBorder="1"/>
    <xf numFmtId="0" fontId="15" fillId="19" borderId="8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hidden="1"/>
    </xf>
    <xf numFmtId="0" fontId="30" fillId="20" borderId="15" xfId="0" applyFont="1" applyFill="1" applyBorder="1" applyAlignment="1" applyProtection="1">
      <alignment horizontal="center" vertical="center"/>
      <protection hidden="1"/>
    </xf>
    <xf numFmtId="0" fontId="30" fillId="20" borderId="18" xfId="0" applyFont="1" applyFill="1" applyBorder="1" applyAlignment="1" applyProtection="1">
      <alignment horizontal="center" vertical="center"/>
      <protection hidden="1"/>
    </xf>
    <xf numFmtId="0" fontId="30" fillId="12" borderId="14" xfId="0" applyFont="1" applyFill="1" applyBorder="1" applyAlignment="1" applyProtection="1">
      <alignment horizontal="center"/>
      <protection hidden="1"/>
    </xf>
    <xf numFmtId="0" fontId="30" fillId="12" borderId="17" xfId="0" applyFont="1" applyFill="1" applyBorder="1" applyAlignment="1" applyProtection="1">
      <alignment horizontal="center"/>
      <protection hidden="1"/>
    </xf>
    <xf numFmtId="0" fontId="30" fillId="22" borderId="37" xfId="0" applyFont="1" applyFill="1" applyBorder="1" applyAlignment="1" applyProtection="1">
      <alignment horizontal="center"/>
      <protection hidden="1"/>
    </xf>
    <xf numFmtId="0" fontId="30" fillId="22" borderId="17" xfId="0" applyFont="1" applyFill="1" applyBorder="1" applyAlignment="1" applyProtection="1">
      <alignment horizontal="center"/>
      <protection hidden="1"/>
    </xf>
    <xf numFmtId="0" fontId="19" fillId="9" borderId="16" xfId="0" applyFont="1" applyFill="1" applyBorder="1" applyAlignment="1" applyProtection="1">
      <alignment horizontal="center" vertical="center" wrapText="1"/>
      <protection hidden="1"/>
    </xf>
    <xf numFmtId="0" fontId="19" fillId="9" borderId="19" xfId="0" applyFont="1" applyFill="1" applyBorder="1" applyAlignment="1" applyProtection="1">
      <alignment horizontal="center" vertical="center" wrapText="1"/>
      <protection hidden="1"/>
    </xf>
    <xf numFmtId="0" fontId="19" fillId="9" borderId="24" xfId="0" applyFont="1" applyFill="1" applyBorder="1" applyAlignment="1" applyProtection="1">
      <alignment horizontal="center" vertical="center" wrapText="1"/>
      <protection hidden="1"/>
    </xf>
    <xf numFmtId="0" fontId="19" fillId="20" borderId="3" xfId="0" applyFont="1" applyFill="1" applyBorder="1" applyAlignment="1" applyProtection="1">
      <alignment horizontal="center" vertical="center" wrapText="1"/>
      <protection hidden="1"/>
    </xf>
    <xf numFmtId="0" fontId="19" fillId="20" borderId="19" xfId="0" applyFont="1" applyFill="1" applyBorder="1" applyAlignment="1" applyProtection="1">
      <alignment horizontal="center" vertical="center" wrapText="1"/>
      <protection hidden="1"/>
    </xf>
    <xf numFmtId="0" fontId="19" fillId="20" borderId="24" xfId="0" applyFont="1" applyFill="1" applyBorder="1" applyAlignment="1" applyProtection="1">
      <alignment horizontal="center" vertical="center" wrapText="1"/>
      <protection hidden="1"/>
    </xf>
    <xf numFmtId="0" fontId="19" fillId="20" borderId="16" xfId="0" applyFont="1" applyFill="1" applyBorder="1" applyAlignment="1" applyProtection="1">
      <alignment horizontal="center" vertical="center" wrapText="1"/>
      <protection hidden="1"/>
    </xf>
    <xf numFmtId="0" fontId="30" fillId="9" borderId="14" xfId="0" applyFont="1" applyFill="1" applyBorder="1" applyAlignment="1" applyProtection="1">
      <alignment horizontal="center" vertical="center"/>
      <protection hidden="1"/>
    </xf>
    <xf numFmtId="0" fontId="30" fillId="9" borderId="13" xfId="0" applyFont="1" applyFill="1" applyBorder="1" applyAlignment="1" applyProtection="1">
      <alignment horizontal="center" vertical="center"/>
      <protection hidden="1"/>
    </xf>
    <xf numFmtId="0" fontId="30" fillId="9" borderId="17" xfId="0" applyFont="1" applyFill="1" applyBorder="1" applyAlignment="1" applyProtection="1">
      <alignment horizontal="center" vertical="center"/>
      <protection hidden="1"/>
    </xf>
    <xf numFmtId="0" fontId="30" fillId="20" borderId="14" xfId="0" applyFont="1" applyFill="1" applyBorder="1" applyAlignment="1" applyProtection="1">
      <alignment horizontal="center" vertical="center"/>
      <protection hidden="1"/>
    </xf>
    <xf numFmtId="0" fontId="30" fillId="20" borderId="13" xfId="0" applyFont="1" applyFill="1" applyBorder="1" applyAlignment="1" applyProtection="1">
      <alignment horizontal="center" vertical="center"/>
      <protection hidden="1"/>
    </xf>
    <xf numFmtId="0" fontId="30" fillId="20" borderId="17" xfId="0" applyFont="1" applyFill="1" applyBorder="1" applyAlignment="1" applyProtection="1">
      <alignment horizontal="center" vertical="center"/>
      <protection hidden="1"/>
    </xf>
    <xf numFmtId="0" fontId="30" fillId="20" borderId="36" xfId="0" applyFont="1" applyFill="1" applyBorder="1" applyAlignment="1" applyProtection="1">
      <alignment horizontal="center" vertical="center"/>
      <protection hidden="1"/>
    </xf>
    <xf numFmtId="0" fontId="31" fillId="0" borderId="0" xfId="0" applyFont="1" applyFill="1" applyAlignment="1" applyProtection="1">
      <alignment horizontal="center"/>
      <protection hidden="1"/>
    </xf>
    <xf numFmtId="0" fontId="32" fillId="21" borderId="0" xfId="0" applyFont="1" applyFill="1" applyProtection="1">
      <protection hidden="1"/>
    </xf>
    <xf numFmtId="0" fontId="36" fillId="0" borderId="0" xfId="0" applyFont="1" applyFill="1" applyAlignment="1">
      <alignment vertical="center"/>
    </xf>
    <xf numFmtId="0" fontId="22" fillId="25" borderId="3" xfId="0" applyFont="1" applyFill="1" applyBorder="1" applyAlignment="1" applyProtection="1">
      <alignment horizontal="center" vertical="center" wrapText="1"/>
      <protection hidden="1"/>
    </xf>
    <xf numFmtId="0" fontId="22" fillId="25" borderId="24" xfId="0" applyFont="1" applyFill="1" applyBorder="1" applyAlignment="1" applyProtection="1">
      <alignment horizontal="center" vertical="center" wrapText="1"/>
      <protection hidden="1"/>
    </xf>
    <xf numFmtId="0" fontId="38" fillId="26" borderId="50" xfId="0" applyFont="1" applyFill="1" applyBorder="1" applyAlignment="1" applyProtection="1">
      <alignment horizontal="center" vertical="center" wrapText="1"/>
      <protection hidden="1"/>
    </xf>
    <xf numFmtId="0" fontId="38" fillId="26" borderId="16" xfId="0" applyFont="1" applyFill="1" applyBorder="1" applyAlignment="1" applyProtection="1">
      <alignment horizontal="center" vertical="center" wrapText="1"/>
      <protection hidden="1"/>
    </xf>
    <xf numFmtId="0" fontId="38" fillId="24" borderId="3" xfId="0" applyFont="1" applyFill="1" applyBorder="1" applyAlignment="1" applyProtection="1">
      <alignment horizontal="center" vertical="center" wrapText="1"/>
      <protection hidden="1"/>
    </xf>
    <xf numFmtId="0" fontId="38" fillId="24" borderId="24" xfId="0" applyFont="1" applyFill="1" applyBorder="1" applyAlignment="1" applyProtection="1">
      <alignment horizontal="center" vertical="center" wrapText="1"/>
      <protection hidden="1"/>
    </xf>
    <xf numFmtId="0" fontId="22" fillId="12" borderId="33" xfId="0" applyFont="1" applyFill="1" applyBorder="1" applyAlignment="1" applyProtection="1">
      <alignment horizontal="center" vertical="center" wrapText="1"/>
      <protection hidden="1"/>
    </xf>
    <xf numFmtId="0" fontId="22" fillId="12" borderId="51" xfId="0" applyFont="1" applyFill="1" applyBorder="1" applyAlignment="1" applyProtection="1">
      <alignment horizontal="center" vertical="center" wrapText="1"/>
      <protection hidden="1"/>
    </xf>
    <xf numFmtId="0" fontId="22" fillId="22" borderId="33" xfId="0" applyFont="1" applyFill="1" applyBorder="1" applyAlignment="1" applyProtection="1">
      <alignment horizontal="center" vertical="center" wrapText="1"/>
      <protection hidden="1"/>
    </xf>
    <xf numFmtId="0" fontId="22" fillId="22" borderId="51" xfId="0" applyFont="1" applyFill="1" applyBorder="1" applyAlignment="1" applyProtection="1">
      <alignment horizontal="center" vertical="center" wrapText="1"/>
      <protection hidden="1"/>
    </xf>
    <xf numFmtId="0" fontId="37" fillId="26" borderId="14" xfId="0" applyFont="1" applyFill="1" applyBorder="1" applyAlignment="1" applyProtection="1">
      <alignment horizontal="center"/>
      <protection hidden="1"/>
    </xf>
    <xf numFmtId="0" fontId="37" fillId="26" borderId="17" xfId="0" applyFont="1" applyFill="1" applyBorder="1" applyAlignment="1" applyProtection="1">
      <alignment horizontal="center"/>
      <protection hidden="1"/>
    </xf>
    <xf numFmtId="0" fontId="2" fillId="25" borderId="14" xfId="0" applyFont="1" applyFill="1" applyBorder="1" applyAlignment="1" applyProtection="1">
      <alignment horizontal="center"/>
      <protection hidden="1"/>
    </xf>
    <xf numFmtId="0" fontId="2" fillId="25" borderId="10" xfId="0" applyFont="1" applyFill="1" applyBorder="1" applyAlignment="1" applyProtection="1">
      <alignment horizontal="center"/>
      <protection hidden="1"/>
    </xf>
    <xf numFmtId="0" fontId="30" fillId="22" borderId="26" xfId="0" applyFont="1" applyFill="1" applyBorder="1" applyAlignment="1" applyProtection="1">
      <alignment horizontal="center"/>
      <protection hidden="1"/>
    </xf>
    <xf numFmtId="0" fontId="2" fillId="25" borderId="34" xfId="0" applyFont="1" applyFill="1" applyBorder="1" applyAlignment="1" applyProtection="1">
      <alignment horizontal="center"/>
      <protection hidden="1"/>
    </xf>
    <xf numFmtId="0" fontId="2" fillId="25" borderId="22" xfId="0" applyFont="1" applyFill="1" applyBorder="1" applyAlignment="1" applyProtection="1">
      <alignment horizontal="center"/>
      <protection hidden="1"/>
    </xf>
    <xf numFmtId="0" fontId="37" fillId="24" borderId="37" xfId="0" applyFont="1" applyFill="1" applyBorder="1" applyAlignment="1" applyProtection="1">
      <alignment horizontal="center"/>
      <protection hidden="1"/>
    </xf>
    <xf numFmtId="0" fontId="37" fillId="24" borderId="52" xfId="0" applyFont="1" applyFill="1" applyBorder="1" applyAlignment="1" applyProtection="1">
      <alignment horizontal="center"/>
      <protection hidden="1"/>
    </xf>
    <xf numFmtId="0" fontId="37" fillId="26" borderId="10" xfId="0" applyFont="1" applyFill="1" applyBorder="1" applyAlignment="1" applyProtection="1">
      <alignment horizontal="center"/>
      <protection hidden="1"/>
    </xf>
    <xf numFmtId="0" fontId="37" fillId="26" borderId="26" xfId="0" applyFont="1" applyFill="1" applyBorder="1" applyAlignment="1" applyProtection="1">
      <alignment horizontal="center"/>
      <protection hidden="1"/>
    </xf>
    <xf numFmtId="0" fontId="37" fillId="26" borderId="15" xfId="0" applyFont="1" applyFill="1" applyBorder="1" applyAlignment="1" applyProtection="1">
      <alignment horizontal="center"/>
      <protection hidden="1"/>
    </xf>
    <xf numFmtId="0" fontId="37" fillId="26" borderId="18" xfId="0" applyFont="1" applyFill="1" applyBorder="1" applyAlignment="1" applyProtection="1">
      <alignment horizontal="center"/>
      <protection hidden="1"/>
    </xf>
    <xf numFmtId="0" fontId="2" fillId="25" borderId="15" xfId="0" applyFont="1" applyFill="1" applyBorder="1" applyAlignment="1" applyProtection="1">
      <alignment horizontal="center"/>
      <protection hidden="1"/>
    </xf>
    <xf numFmtId="0" fontId="2" fillId="25" borderId="18" xfId="0" applyFont="1" applyFill="1" applyBorder="1" applyAlignment="1" applyProtection="1">
      <alignment horizontal="center"/>
      <protection hidden="1"/>
    </xf>
    <xf numFmtId="0" fontId="37" fillId="24" borderId="15" xfId="0" applyFont="1" applyFill="1" applyBorder="1" applyAlignment="1" applyProtection="1">
      <alignment horizontal="center"/>
      <protection hidden="1"/>
    </xf>
    <xf numFmtId="0" fontId="30" fillId="22" borderId="18" xfId="0" applyFont="1" applyFill="1" applyBorder="1" applyAlignment="1" applyProtection="1">
      <alignment horizontal="center"/>
      <protection hidden="1"/>
    </xf>
    <xf numFmtId="0" fontId="37" fillId="24" borderId="34" xfId="0" applyFont="1" applyFill="1" applyBorder="1" applyAlignment="1" applyProtection="1">
      <alignment horizontal="center"/>
      <protection hidden="1"/>
    </xf>
    <xf numFmtId="0" fontId="37" fillId="24" borderId="22" xfId="0" applyFont="1" applyFill="1" applyBorder="1" applyAlignment="1" applyProtection="1">
      <alignment horizontal="center"/>
      <protection hidden="1"/>
    </xf>
    <xf numFmtId="0" fontId="37" fillId="24" borderId="53" xfId="0" applyFont="1" applyFill="1" applyBorder="1" applyAlignment="1" applyProtection="1">
      <alignment horizontal="center"/>
      <protection hidden="1"/>
    </xf>
    <xf numFmtId="0" fontId="30" fillId="22" borderId="52" xfId="0" applyFont="1" applyFill="1" applyBorder="1" applyAlignment="1" applyProtection="1">
      <alignment horizontal="center"/>
      <protection hidden="1"/>
    </xf>
    <xf numFmtId="0" fontId="30" fillId="22" borderId="54" xfId="0" applyFont="1" applyFill="1" applyBorder="1" applyAlignment="1" applyProtection="1">
      <alignment horizontal="center"/>
      <protection hidden="1"/>
    </xf>
    <xf numFmtId="0" fontId="30" fillId="12" borderId="10" xfId="0" applyFont="1" applyFill="1" applyBorder="1" applyAlignment="1" applyProtection="1">
      <alignment horizontal="center"/>
      <protection hidden="1"/>
    </xf>
    <xf numFmtId="0" fontId="30" fillId="12" borderId="26" xfId="0" applyFont="1" applyFill="1" applyBorder="1" applyAlignment="1" applyProtection="1">
      <alignment horizontal="center"/>
      <protection hidden="1"/>
    </xf>
    <xf numFmtId="0" fontId="30" fillId="12" borderId="15" xfId="0" applyFont="1" applyFill="1" applyBorder="1" applyAlignment="1" applyProtection="1">
      <alignment horizontal="center"/>
      <protection hidden="1"/>
    </xf>
    <xf numFmtId="0" fontId="30" fillId="12" borderId="18" xfId="0" applyFont="1" applyFill="1" applyBorder="1" applyAlignment="1" applyProtection="1">
      <alignment horizontal="center"/>
      <protection hidden="1"/>
    </xf>
    <xf numFmtId="0" fontId="53" fillId="16" borderId="19" xfId="0" applyFont="1" applyFill="1" applyBorder="1" applyAlignment="1">
      <alignment horizontal="center" vertical="center"/>
    </xf>
    <xf numFmtId="0" fontId="53" fillId="17" borderId="24" xfId="0" applyFont="1" applyFill="1" applyBorder="1" applyAlignment="1">
      <alignment horizontal="center" vertical="center"/>
    </xf>
    <xf numFmtId="0" fontId="21" fillId="2" borderId="12" xfId="0" applyFont="1" applyBorder="1" applyAlignment="1" applyProtection="1">
      <alignment horizontal="right"/>
      <protection locked="0"/>
    </xf>
    <xf numFmtId="0" fontId="26" fillId="2" borderId="46" xfId="0" applyFont="1" applyBorder="1" applyProtection="1">
      <protection locked="0"/>
    </xf>
    <xf numFmtId="0" fontId="21" fillId="2" borderId="46" xfId="0" applyFont="1" applyBorder="1" applyAlignment="1" applyProtection="1">
      <alignment horizontal="right"/>
      <protection locked="0"/>
    </xf>
    <xf numFmtId="0" fontId="19" fillId="2" borderId="46" xfId="0" applyFont="1" applyBorder="1"/>
    <xf numFmtId="0" fontId="0" fillId="2" borderId="46" xfId="0" applyBorder="1"/>
    <xf numFmtId="0" fontId="19" fillId="2" borderId="38" xfId="0" applyFont="1" applyBorder="1"/>
    <xf numFmtId="0" fontId="13" fillId="57" borderId="4" xfId="0" applyFont="1" applyFill="1" applyBorder="1" applyAlignment="1">
      <alignment horizontal="center" vertical="center"/>
    </xf>
    <xf numFmtId="0" fontId="20" fillId="57" borderId="13" xfId="0" applyFont="1" applyFill="1" applyBorder="1" applyAlignment="1" applyProtection="1">
      <alignment horizontal="left" vertical="center" indent="1"/>
      <protection locked="0"/>
    </xf>
    <xf numFmtId="0" fontId="13" fillId="57" borderId="5" xfId="0" applyFont="1" applyFill="1" applyBorder="1" applyAlignment="1">
      <alignment horizontal="center" vertical="center"/>
    </xf>
    <xf numFmtId="0" fontId="20" fillId="57" borderId="20" xfId="0" applyFont="1" applyFill="1" applyBorder="1" applyAlignment="1" applyProtection="1">
      <alignment horizontal="left" vertical="center" indent="1"/>
      <protection locked="0"/>
    </xf>
    <xf numFmtId="0" fontId="13" fillId="57" borderId="9" xfId="0" applyFont="1" applyFill="1" applyBorder="1" applyAlignment="1">
      <alignment horizontal="center" vertical="center"/>
    </xf>
    <xf numFmtId="0" fontId="20" fillId="57" borderId="4" xfId="0" applyFont="1" applyFill="1" applyBorder="1" applyAlignment="1">
      <alignment horizontal="right" vertical="center"/>
    </xf>
    <xf numFmtId="0" fontId="20" fillId="57" borderId="5" xfId="0" applyFont="1" applyFill="1" applyBorder="1" applyAlignment="1">
      <alignment horizontal="right" vertical="center"/>
    </xf>
    <xf numFmtId="0" fontId="20" fillId="57" borderId="32" xfId="0" applyFont="1" applyFill="1" applyBorder="1" applyAlignment="1">
      <alignment horizontal="right" vertical="center"/>
    </xf>
    <xf numFmtId="0" fontId="16" fillId="16" borderId="10" xfId="0" applyFont="1" applyFill="1" applyBorder="1" applyAlignment="1" applyProtection="1">
      <alignment horizontal="center"/>
      <protection locked="0"/>
    </xf>
    <xf numFmtId="0" fontId="27" fillId="16" borderId="20" xfId="0" applyFont="1" applyFill="1" applyBorder="1" applyAlignment="1" applyProtection="1">
      <alignment horizontal="left" vertical="center" indent="1"/>
      <protection locked="0"/>
    </xf>
    <xf numFmtId="0" fontId="54" fillId="16" borderId="13" xfId="0" applyFont="1" applyFill="1" applyBorder="1" applyAlignment="1">
      <alignment horizontal="right" vertical="center" indent="1"/>
    </xf>
    <xf numFmtId="0" fontId="54" fillId="16" borderId="20" xfId="0" applyFont="1" applyFill="1" applyBorder="1" applyAlignment="1">
      <alignment horizontal="right" vertical="center" indent="1"/>
    </xf>
    <xf numFmtId="0" fontId="54" fillId="16" borderId="65" xfId="0" applyFont="1" applyFill="1" applyBorder="1" applyAlignment="1">
      <alignment horizontal="right" vertical="center" indent="1"/>
    </xf>
    <xf numFmtId="0" fontId="20" fillId="12" borderId="13" xfId="0" applyFont="1" applyFill="1" applyBorder="1" applyAlignment="1">
      <alignment horizontal="right" vertical="center" indent="1"/>
    </xf>
    <xf numFmtId="0" fontId="20" fillId="12" borderId="20" xfId="0" applyFont="1" applyFill="1" applyBorder="1" applyAlignment="1">
      <alignment horizontal="right" vertical="center" indent="1"/>
    </xf>
    <xf numFmtId="0" fontId="20" fillId="12" borderId="65" xfId="0" applyFont="1" applyFill="1" applyBorder="1" applyAlignment="1">
      <alignment horizontal="right" vertical="center" indent="1"/>
    </xf>
    <xf numFmtId="0" fontId="55" fillId="26" borderId="10" xfId="0" applyFont="1" applyFill="1" applyBorder="1" applyAlignment="1" applyProtection="1">
      <alignment horizontal="center"/>
      <protection locked="0"/>
    </xf>
    <xf numFmtId="0" fontId="56" fillId="26" borderId="20" xfId="0" applyFont="1" applyFill="1" applyBorder="1" applyAlignment="1" applyProtection="1">
      <alignment horizontal="left" vertical="center" indent="1"/>
      <protection locked="0"/>
    </xf>
    <xf numFmtId="0" fontId="55" fillId="26" borderId="11" xfId="0" applyFont="1" applyFill="1" applyBorder="1" applyAlignment="1" applyProtection="1">
      <alignment horizontal="center"/>
      <protection locked="0"/>
    </xf>
    <xf numFmtId="0" fontId="56" fillId="26" borderId="21" xfId="0" applyFont="1" applyFill="1" applyBorder="1" applyAlignment="1" applyProtection="1">
      <alignment horizontal="left" vertical="center" indent="1"/>
      <protection locked="0"/>
    </xf>
    <xf numFmtId="0" fontId="56" fillId="26" borderId="22" xfId="0" applyFont="1" applyFill="1" applyBorder="1" applyAlignment="1" applyProtection="1">
      <alignment horizontal="left" vertical="center" indent="1"/>
      <protection locked="0"/>
    </xf>
    <xf numFmtId="0" fontId="55" fillId="26" borderId="12" xfId="0" applyFont="1" applyFill="1" applyBorder="1" applyAlignment="1" applyProtection="1">
      <alignment horizontal="center"/>
      <protection locked="0"/>
    </xf>
    <xf numFmtId="0" fontId="56" fillId="26" borderId="23" xfId="0" applyFont="1" applyFill="1" applyBorder="1" applyAlignment="1" applyProtection="1">
      <alignment horizontal="left" vertical="center" indent="1"/>
      <protection locked="0"/>
    </xf>
    <xf numFmtId="0" fontId="54" fillId="26" borderId="13" xfId="0" applyFont="1" applyFill="1" applyBorder="1" applyAlignment="1">
      <alignment horizontal="right" vertical="center" indent="1"/>
    </xf>
    <xf numFmtId="0" fontId="54" fillId="26" borderId="20" xfId="0" applyFont="1" applyFill="1" applyBorder="1" applyAlignment="1">
      <alignment horizontal="right" vertical="center" indent="1"/>
    </xf>
    <xf numFmtId="0" fontId="54" fillId="26" borderId="65" xfId="0" applyFont="1" applyFill="1" applyBorder="1" applyAlignment="1">
      <alignment horizontal="right" vertical="center" indent="1"/>
    </xf>
    <xf numFmtId="0" fontId="25" fillId="57" borderId="25" xfId="0" applyFont="1" applyFill="1" applyBorder="1" applyAlignment="1" applyProtection="1">
      <alignment horizontal="left" vertical="center" indent="1"/>
      <protection locked="0"/>
    </xf>
    <xf numFmtId="0" fontId="25" fillId="16" borderId="26" xfId="0" applyFont="1" applyFill="1" applyBorder="1" applyAlignment="1" applyProtection="1">
      <alignment horizontal="left" vertical="center" indent="1"/>
      <protection locked="0"/>
    </xf>
    <xf numFmtId="0" fontId="25" fillId="12" borderId="26" xfId="0" applyFont="1" applyFill="1" applyBorder="1" applyAlignment="1" applyProtection="1">
      <alignment horizontal="left" vertical="center" indent="1"/>
      <protection locked="0"/>
    </xf>
    <xf numFmtId="0" fontId="57" fillId="26" borderId="26" xfId="0" applyFont="1" applyFill="1" applyBorder="1" applyAlignment="1" applyProtection="1">
      <alignment horizontal="left" vertical="center" indent="1"/>
      <protection locked="0"/>
    </xf>
    <xf numFmtId="0" fontId="57" fillId="26" borderId="18" xfId="0" applyFont="1" applyFill="1" applyBorder="1" applyAlignment="1" applyProtection="1">
      <alignment horizontal="left" vertical="center" indent="1"/>
      <protection locked="0"/>
    </xf>
    <xf numFmtId="0" fontId="25" fillId="57" borderId="13" xfId="0" applyFont="1" applyFill="1" applyBorder="1" applyAlignment="1">
      <alignment horizontal="left" vertical="center" indent="1"/>
    </xf>
    <xf numFmtId="0" fontId="25" fillId="57" borderId="67" xfId="0" applyFont="1" applyFill="1" applyBorder="1" applyAlignment="1">
      <alignment horizontal="left" vertical="center" indent="1"/>
    </xf>
    <xf numFmtId="0" fontId="25" fillId="57" borderId="20" xfId="0" applyFont="1" applyFill="1" applyBorder="1" applyAlignment="1">
      <alignment horizontal="left" vertical="center" indent="1"/>
    </xf>
    <xf numFmtId="0" fontId="25" fillId="57" borderId="65" xfId="0" applyFont="1" applyFill="1" applyBorder="1" applyAlignment="1">
      <alignment horizontal="left" vertical="center" indent="1"/>
    </xf>
    <xf numFmtId="0" fontId="25" fillId="16" borderId="13" xfId="0" applyFont="1" applyFill="1" applyBorder="1" applyAlignment="1">
      <alignment horizontal="left" vertical="center" indent="1"/>
    </xf>
    <xf numFmtId="0" fontId="25" fillId="16" borderId="20" xfId="0" applyFont="1" applyFill="1" applyBorder="1" applyAlignment="1">
      <alignment horizontal="left" vertical="center" indent="1"/>
    </xf>
    <xf numFmtId="0" fontId="25" fillId="16" borderId="65" xfId="0" applyFont="1" applyFill="1" applyBorder="1" applyAlignment="1">
      <alignment horizontal="left" vertical="center" indent="1"/>
    </xf>
    <xf numFmtId="0" fontId="25" fillId="12" borderId="13" xfId="0" applyFont="1" applyFill="1" applyBorder="1" applyAlignment="1">
      <alignment horizontal="left" vertical="center" indent="1"/>
    </xf>
    <xf numFmtId="0" fontId="25" fillId="12" borderId="20" xfId="0" applyFont="1" applyFill="1" applyBorder="1" applyAlignment="1">
      <alignment horizontal="left" vertical="center" indent="1"/>
    </xf>
    <xf numFmtId="0" fontId="25" fillId="12" borderId="65" xfId="0" applyFont="1" applyFill="1" applyBorder="1" applyAlignment="1">
      <alignment horizontal="left" vertical="center" indent="1"/>
    </xf>
    <xf numFmtId="0" fontId="25" fillId="26" borderId="17" xfId="0" applyFont="1" applyFill="1" applyBorder="1" applyAlignment="1">
      <alignment horizontal="left" vertical="center" indent="1"/>
    </xf>
    <xf numFmtId="0" fontId="25" fillId="26" borderId="26" xfId="0" applyFont="1" applyFill="1" applyBorder="1" applyAlignment="1">
      <alignment horizontal="left" vertical="center" indent="1"/>
    </xf>
    <xf numFmtId="0" fontId="25" fillId="26" borderId="66" xfId="0" applyFont="1" applyFill="1" applyBorder="1" applyAlignment="1">
      <alignment horizontal="left" vertical="center" indent="1"/>
    </xf>
    <xf numFmtId="0" fontId="33" fillId="9" borderId="39" xfId="0" applyFont="1" applyFill="1" applyBorder="1" applyAlignment="1" applyProtection="1">
      <alignment horizontal="center" vertical="center"/>
      <protection hidden="1"/>
    </xf>
    <xf numFmtId="0" fontId="33" fillId="9" borderId="40" xfId="0" applyFont="1" applyFill="1" applyBorder="1" applyAlignment="1" applyProtection="1">
      <alignment horizontal="center" vertical="center"/>
      <protection hidden="1"/>
    </xf>
    <xf numFmtId="0" fontId="33" fillId="9" borderId="41" xfId="0" applyFont="1" applyFill="1" applyBorder="1" applyAlignment="1" applyProtection="1">
      <alignment horizontal="center" vertical="center"/>
      <protection hidden="1"/>
    </xf>
    <xf numFmtId="0" fontId="33" fillId="9" borderId="42" xfId="0" applyFont="1" applyFill="1" applyBorder="1" applyAlignment="1" applyProtection="1">
      <alignment vertical="center"/>
      <protection hidden="1"/>
    </xf>
    <xf numFmtId="0" fontId="33" fillId="9" borderId="43" xfId="0" applyFont="1" applyFill="1" applyBorder="1" applyAlignment="1" applyProtection="1">
      <alignment vertical="center"/>
      <protection hidden="1"/>
    </xf>
    <xf numFmtId="0" fontId="33" fillId="9" borderId="44" xfId="0" applyFont="1" applyFill="1" applyBorder="1" applyAlignment="1" applyProtection="1">
      <alignment vertical="center"/>
      <protection hidden="1"/>
    </xf>
    <xf numFmtId="0" fontId="33" fillId="9" borderId="42" xfId="0" applyFont="1" applyFill="1" applyBorder="1" applyAlignment="1" applyProtection="1">
      <alignment horizontal="center" vertical="center"/>
      <protection hidden="1"/>
    </xf>
    <xf numFmtId="0" fontId="33" fillId="9" borderId="43" xfId="0" applyFont="1" applyFill="1" applyBorder="1" applyAlignment="1" applyProtection="1">
      <alignment horizontal="center" vertical="center"/>
      <protection hidden="1"/>
    </xf>
    <xf numFmtId="0" fontId="33" fillId="9" borderId="44" xfId="0" applyFont="1" applyFill="1" applyBorder="1" applyAlignment="1" applyProtection="1">
      <alignment horizontal="center" vertical="center"/>
      <protection hidden="1"/>
    </xf>
    <xf numFmtId="0" fontId="34" fillId="9" borderId="3" xfId="0" applyFont="1" applyFill="1" applyBorder="1" applyAlignment="1">
      <alignment horizontal="center" vertical="center"/>
    </xf>
    <xf numFmtId="0" fontId="34" fillId="9" borderId="19" xfId="0" applyFont="1" applyFill="1" applyBorder="1" applyAlignment="1">
      <alignment horizontal="center" vertical="center"/>
    </xf>
    <xf numFmtId="0" fontId="34" fillId="9" borderId="45" xfId="0" applyFont="1" applyFill="1" applyBorder="1" applyAlignment="1">
      <alignment horizontal="center" vertical="center"/>
    </xf>
    <xf numFmtId="0" fontId="34" fillId="9" borderId="24" xfId="0" applyFont="1" applyFill="1" applyBorder="1" applyAlignment="1">
      <alignment horizontal="center" vertical="center"/>
    </xf>
    <xf numFmtId="0" fontId="35" fillId="23" borderId="12" xfId="0" applyFont="1" applyFill="1" applyBorder="1" applyAlignment="1">
      <alignment horizontal="center" vertical="center"/>
    </xf>
    <xf numFmtId="0" fontId="35" fillId="23" borderId="46" xfId="0" applyFont="1" applyFill="1" applyBorder="1" applyAlignment="1">
      <alignment horizontal="center" vertical="center"/>
    </xf>
    <xf numFmtId="0" fontId="34" fillId="9" borderId="42" xfId="0" applyFont="1" applyFill="1" applyBorder="1" applyAlignment="1">
      <alignment horizontal="center" vertical="center"/>
    </xf>
    <xf numFmtId="0" fontId="34" fillId="9" borderId="43" xfId="0" applyFont="1" applyFill="1" applyBorder="1" applyAlignment="1">
      <alignment horizontal="center" vertical="center"/>
    </xf>
    <xf numFmtId="0" fontId="34" fillId="9" borderId="44" xfId="0" applyFont="1" applyFill="1" applyBorder="1" applyAlignment="1">
      <alignment horizontal="center" vertical="center"/>
    </xf>
    <xf numFmtId="0" fontId="36" fillId="24" borderId="42" xfId="0" applyFont="1" applyFill="1" applyBorder="1" applyAlignment="1">
      <alignment horizontal="center" vertical="center"/>
    </xf>
    <xf numFmtId="0" fontId="36" fillId="24" borderId="44" xfId="0" applyFont="1" applyFill="1" applyBorder="1" applyAlignment="1">
      <alignment horizontal="center" vertical="center"/>
    </xf>
    <xf numFmtId="0" fontId="30" fillId="22" borderId="47" xfId="0" applyFont="1" applyFill="1" applyBorder="1" applyAlignment="1" applyProtection="1">
      <alignment horizontal="center" vertical="center"/>
      <protection hidden="1"/>
    </xf>
    <xf numFmtId="0" fontId="30" fillId="22" borderId="48" xfId="0" applyFont="1" applyFill="1" applyBorder="1" applyAlignment="1" applyProtection="1">
      <alignment horizontal="center" vertical="center"/>
      <protection hidden="1"/>
    </xf>
    <xf numFmtId="0" fontId="30" fillId="12" borderId="49" xfId="0" applyFont="1" applyFill="1" applyBorder="1" applyAlignment="1" applyProtection="1">
      <alignment horizontal="center" vertical="center"/>
      <protection hidden="1"/>
    </xf>
    <xf numFmtId="0" fontId="30" fillId="12" borderId="48" xfId="0" applyFont="1" applyFill="1" applyBorder="1" applyAlignment="1" applyProtection="1">
      <alignment horizontal="center" vertical="center"/>
      <protection hidden="1"/>
    </xf>
    <xf numFmtId="0" fontId="30" fillId="24" borderId="46" xfId="0" applyFont="1" applyFill="1" applyBorder="1" applyAlignment="1" applyProtection="1">
      <alignment horizontal="center" vertical="center"/>
      <protection hidden="1"/>
    </xf>
    <xf numFmtId="0" fontId="30" fillId="24" borderId="38" xfId="0" applyFont="1" applyFill="1" applyBorder="1" applyAlignment="1" applyProtection="1">
      <alignment horizontal="center" vertical="center"/>
      <protection hidden="1"/>
    </xf>
    <xf numFmtId="0" fontId="24" fillId="25" borderId="28" xfId="0" applyFont="1" applyFill="1" applyBorder="1" applyAlignment="1" applyProtection="1">
      <alignment horizontal="center" vertical="center"/>
      <protection hidden="1"/>
    </xf>
    <xf numFmtId="0" fontId="37" fillId="26" borderId="28" xfId="0" applyFont="1" applyFill="1" applyBorder="1" applyAlignment="1" applyProtection="1">
      <alignment horizontal="center" vertical="center"/>
      <protection hidden="1"/>
    </xf>
  </cellXfs>
  <cellStyles count="46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" builtinId="11" customBuiltin="1"/>
    <cellStyle name="Calcul" xfId="16" builtinId="22" hidden="1"/>
    <cellStyle name="Cellule liée" xfId="17" builtinId="24" hidden="1"/>
    <cellStyle name="CorpsTirage" xfId="2" xr:uid="{00000000-0005-0000-0000-00001B000000}"/>
    <cellStyle name="Encadré" xfId="3" xr:uid="{00000000-0005-0000-0000-00001C000000}"/>
    <cellStyle name="Entrée" xfId="4" builtinId="20" customBuiltin="1"/>
    <cellStyle name="FondFeuille" xfId="5" xr:uid="{00000000-0005-0000-0000-00001E000000}"/>
    <cellStyle name="Insatisfaisant" xfId="13" builtinId="27" hidden="1"/>
    <cellStyle name="Neutre" xfId="14" builtinId="28" hidden="1"/>
    <cellStyle name="Normal" xfId="0" builtinId="0" customBuiltin="1"/>
    <cellStyle name="Note" xfId="19" builtinId="10" hidden="1"/>
    <cellStyle name="Satisfaisant" xfId="12" builtinId="26" hidden="1"/>
    <cellStyle name="Sortie" xfId="15" builtinId="21" hidden="1"/>
    <cellStyle name="Texte explicatif" xfId="20" builtinId="53" hidden="1"/>
    <cellStyle name="Titre" xfId="7" builtinId="15" hidden="1"/>
    <cellStyle name="Titre 1" xfId="8" builtinId="16" hidden="1"/>
    <cellStyle name="Titre 2" xfId="9" builtinId="17" hidden="1"/>
    <cellStyle name="Titre 3" xfId="10" builtinId="18" hidden="1"/>
    <cellStyle name="Titre 4" xfId="11" builtinId="19" hidden="1"/>
    <cellStyle name="TitreTirage" xfId="6" xr:uid="{00000000-0005-0000-0000-00002B000000}"/>
    <cellStyle name="Total" xfId="21" builtinId="25" hidden="1"/>
    <cellStyle name="Vérification" xfId="18" builtinId="23" hidden="1"/>
  </cellStyles>
  <dxfs count="3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7030A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CC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B0F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3</xdr:row>
          <xdr:rowOff>123825</xdr:rowOff>
        </xdr:from>
        <xdr:to>
          <xdr:col>9</xdr:col>
          <xdr:colOff>304800</xdr:colOff>
          <xdr:row>5</xdr:row>
          <xdr:rowOff>114300</xdr:rowOff>
        </xdr:to>
        <xdr:sp macro="" textlink="">
          <xdr:nvSpPr>
            <xdr:cNvPr id="1026" name="BtnTirag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15</xdr:row>
          <xdr:rowOff>95250</xdr:rowOff>
        </xdr:from>
        <xdr:to>
          <xdr:col>9</xdr:col>
          <xdr:colOff>857250</xdr:colOff>
          <xdr:row>17</xdr:row>
          <xdr:rowOff>200025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134321</xdr:colOff>
      <xdr:row>17</xdr:row>
      <xdr:rowOff>32395</xdr:rowOff>
    </xdr:from>
    <xdr:to>
      <xdr:col>15</xdr:col>
      <xdr:colOff>1586846</xdr:colOff>
      <xdr:row>19</xdr:row>
      <xdr:rowOff>45396</xdr:rowOff>
    </xdr:to>
    <xdr:sp macro="[0]!raz" textlink="">
      <xdr:nvSpPr>
        <xdr:cNvPr id="5" name="Rectangle: Rounded Corners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1995923" y="6432004"/>
          <a:ext cx="1452525" cy="7273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Remise à zéro total</a:t>
          </a:r>
          <a:endParaRPr lang="en-GB" sz="2000" b="1" baseline="0"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66675</xdr:colOff>
          <xdr:row>7</xdr:row>
          <xdr:rowOff>47625</xdr:rowOff>
        </xdr:from>
        <xdr:to>
          <xdr:col>18</xdr:col>
          <xdr:colOff>914400</xdr:colOff>
          <xdr:row>8</xdr:row>
          <xdr:rowOff>238125</xdr:rowOff>
        </xdr:to>
        <xdr:sp macro="" textlink="">
          <xdr:nvSpPr>
            <xdr:cNvPr id="5299" name="CommandButton1" hidden="1">
              <a:extLst>
                <a:ext uri="{63B3BB69-23CF-44E3-9099-C40C66FF867C}">
                  <a14:compatExt spid="_x0000_s5299"/>
                </a:ext>
                <a:ext uri="{FF2B5EF4-FFF2-40B4-BE49-F238E27FC236}">
                  <a16:creationId xmlns:a16="http://schemas.microsoft.com/office/drawing/2014/main" id="{00000000-0008-0000-0200-0000B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606136</xdr:colOff>
      <xdr:row>26</xdr:row>
      <xdr:rowOff>0</xdr:rowOff>
    </xdr:from>
    <xdr:to>
      <xdr:col>22</xdr:col>
      <xdr:colOff>274205</xdr:colOff>
      <xdr:row>28</xdr:row>
      <xdr:rowOff>144316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0291136" y="9366250"/>
          <a:ext cx="432955" cy="865907"/>
        </a:xfrm>
        <a:prstGeom prst="downArrow">
          <a:avLst/>
        </a:prstGeom>
        <a:solidFill>
          <a:srgbClr val="FF000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11</xdr:row>
          <xdr:rowOff>85725</xdr:rowOff>
        </xdr:from>
        <xdr:to>
          <xdr:col>12</xdr:col>
          <xdr:colOff>47625</xdr:colOff>
          <xdr:row>13</xdr:row>
          <xdr:rowOff>38100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T49"/>
  <sheetViews>
    <sheetView showGridLines="0" showRowColHeaders="0" workbookViewId="0">
      <selection activeCell="F20" sqref="F20"/>
    </sheetView>
  </sheetViews>
  <sheetFormatPr baseColWidth="10" defaultRowHeight="12.75" x14ac:dyDescent="0.2"/>
  <cols>
    <col min="1" max="16384" width="11.42578125" style="94"/>
  </cols>
  <sheetData>
    <row r="1" spans="1:20" x14ac:dyDescent="0.2">
      <c r="A1" s="131" t="s">
        <v>34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</row>
    <row r="2" spans="1:20" x14ac:dyDescent="0.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spans="1:20" x14ac:dyDescent="0.2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</row>
    <row r="4" spans="1:20" x14ac:dyDescent="0.2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</row>
    <row r="5" spans="1:20" x14ac:dyDescent="0.2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</row>
    <row r="6" spans="1:20" ht="13.5" thickBot="1" x14ac:dyDescent="0.25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</row>
    <row r="7" spans="1:20" ht="60.75" thickTop="1" thickBot="1" x14ac:dyDescent="0.25">
      <c r="A7" s="93"/>
      <c r="B7" s="93"/>
      <c r="C7" s="93"/>
      <c r="D7" s="221" t="s">
        <v>28</v>
      </c>
      <c r="E7" s="222"/>
      <c r="F7" s="222"/>
      <c r="G7" s="222"/>
      <c r="H7" s="222"/>
      <c r="I7" s="222"/>
      <c r="J7" s="222"/>
      <c r="K7" s="222"/>
      <c r="L7" s="222"/>
      <c r="M7" s="223"/>
      <c r="N7" s="93"/>
      <c r="O7" s="93"/>
      <c r="P7" s="93"/>
      <c r="Q7" s="93"/>
      <c r="R7" s="93"/>
      <c r="S7" s="93"/>
      <c r="T7" s="93"/>
    </row>
    <row r="8" spans="1:20" ht="13.5" thickTop="1" x14ac:dyDescent="0.2">
      <c r="A8" s="93"/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</row>
    <row r="9" spans="1:20" x14ac:dyDescent="0.2">
      <c r="A9" s="93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</row>
    <row r="10" spans="1:20" x14ac:dyDescent="0.2">
      <c r="A10" s="93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</row>
    <row r="11" spans="1:20" ht="13.5" thickBot="1" x14ac:dyDescent="0.25">
      <c r="A11" s="93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</row>
    <row r="12" spans="1:20" ht="60" thickBot="1" x14ac:dyDescent="0.25">
      <c r="A12" s="93"/>
      <c r="B12" s="93"/>
      <c r="C12" s="93"/>
      <c r="D12" s="93"/>
      <c r="E12" s="224" t="s">
        <v>29</v>
      </c>
      <c r="F12" s="225"/>
      <c r="G12" s="225"/>
      <c r="H12" s="225"/>
      <c r="I12" s="225"/>
      <c r="J12" s="226"/>
      <c r="K12" s="93"/>
      <c r="L12" s="93"/>
      <c r="M12" s="93"/>
      <c r="N12" s="93"/>
      <c r="O12" s="93"/>
      <c r="P12" s="93"/>
      <c r="Q12" s="93"/>
      <c r="R12" s="93"/>
      <c r="S12" s="93"/>
      <c r="T12" s="93"/>
    </row>
    <row r="13" spans="1:20" x14ac:dyDescent="0.2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</row>
    <row r="14" spans="1:20" x14ac:dyDescent="0.2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</row>
    <row r="15" spans="1:20" x14ac:dyDescent="0.2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</row>
    <row r="16" spans="1:20" ht="13.5" thickBot="1" x14ac:dyDescent="0.25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</row>
    <row r="17" spans="1:20" ht="60" thickBot="1" x14ac:dyDescent="0.25">
      <c r="A17" s="93"/>
      <c r="B17" s="93"/>
      <c r="C17" s="93"/>
      <c r="D17" s="93"/>
      <c r="E17" s="93"/>
      <c r="F17" s="93"/>
      <c r="G17" s="227" t="s">
        <v>30</v>
      </c>
      <c r="H17" s="228"/>
      <c r="I17" s="228"/>
      <c r="J17" s="229"/>
      <c r="K17" s="93"/>
      <c r="L17" s="93"/>
      <c r="M17" s="93"/>
      <c r="N17" s="93"/>
      <c r="O17" s="93"/>
      <c r="P17" s="93"/>
      <c r="Q17" s="93"/>
      <c r="R17" s="93"/>
      <c r="S17" s="93"/>
      <c r="T17" s="93"/>
    </row>
    <row r="18" spans="1:20" x14ac:dyDescent="0.2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</row>
    <row r="19" spans="1:20" x14ac:dyDescent="0.2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</row>
    <row r="20" spans="1:20" x14ac:dyDescent="0.2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</row>
    <row r="21" spans="1:20" x14ac:dyDescent="0.2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</row>
    <row r="22" spans="1:20" x14ac:dyDescent="0.2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</row>
    <row r="23" spans="1:20" x14ac:dyDescent="0.2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</row>
    <row r="24" spans="1:20" x14ac:dyDescent="0.2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</row>
    <row r="25" spans="1:20" x14ac:dyDescent="0.2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</row>
    <row r="26" spans="1:20" x14ac:dyDescent="0.2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</row>
    <row r="27" spans="1:20" x14ac:dyDescent="0.2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</row>
    <row r="28" spans="1:20" x14ac:dyDescent="0.2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</row>
    <row r="29" spans="1:20" x14ac:dyDescent="0.2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</row>
    <row r="30" spans="1:20" x14ac:dyDescent="0.2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</row>
    <row r="31" spans="1:20" x14ac:dyDescent="0.2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</row>
    <row r="32" spans="1:20" x14ac:dyDescent="0.2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</row>
    <row r="33" spans="1:20" x14ac:dyDescent="0.2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</row>
    <row r="34" spans="1:20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</row>
    <row r="35" spans="1:20" x14ac:dyDescent="0.2">
      <c r="A35" s="93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</row>
    <row r="36" spans="1:20" x14ac:dyDescent="0.2">
      <c r="A36" s="93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</row>
    <row r="37" spans="1:20" x14ac:dyDescent="0.2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</row>
    <row r="38" spans="1:20" x14ac:dyDescent="0.2">
      <c r="A38" s="93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</row>
    <row r="39" spans="1:20" x14ac:dyDescent="0.2">
      <c r="A39" s="93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</row>
    <row r="40" spans="1:20" x14ac:dyDescent="0.2">
      <c r="A40" s="93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</row>
    <row r="41" spans="1:20" x14ac:dyDescent="0.2">
      <c r="A41" s="93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</row>
    <row r="42" spans="1:20" x14ac:dyDescent="0.2">
      <c r="A42" s="93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</row>
    <row r="43" spans="1:20" x14ac:dyDescent="0.2">
      <c r="A43" s="93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</row>
    <row r="44" spans="1:20" x14ac:dyDescent="0.2">
      <c r="A44" s="93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</row>
    <row r="45" spans="1:20" x14ac:dyDescent="0.2">
      <c r="A45" s="93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</row>
    <row r="46" spans="1:20" x14ac:dyDescent="0.2">
      <c r="A46" s="93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</row>
    <row r="47" spans="1:20" x14ac:dyDescent="0.2">
      <c r="A47" s="93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</row>
    <row r="48" spans="1:20" x14ac:dyDescent="0.2">
      <c r="A48" s="93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</row>
    <row r="49" spans="1:20" x14ac:dyDescent="0.2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</row>
  </sheetData>
  <sheetProtection password="CC6F" sheet="1" objects="1" scenarios="1"/>
  <mergeCells count="3">
    <mergeCell ref="D7:M7"/>
    <mergeCell ref="E12:J12"/>
    <mergeCell ref="G17:J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T11"/>
  <dimension ref="B2:K1510"/>
  <sheetViews>
    <sheetView showGridLines="0" showRowColHeaders="0" tabSelected="1" defaultGridColor="0" colorId="46" workbookViewId="0"/>
  </sheetViews>
  <sheetFormatPr baseColWidth="10" defaultRowHeight="12.75" x14ac:dyDescent="0.2"/>
  <cols>
    <col min="1" max="1" width="11.42578125" style="1"/>
    <col min="2" max="9" width="8.7109375" style="5" customWidth="1"/>
    <col min="10" max="11" width="15.7109375" style="5" customWidth="1"/>
    <col min="12" max="23" width="6.7109375" style="1" customWidth="1"/>
    <col min="24" max="16384" width="11.42578125" style="1"/>
  </cols>
  <sheetData>
    <row r="2" spans="2:11" x14ac:dyDescent="0.2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x14ac:dyDescent="0.2">
      <c r="B3" s="1"/>
      <c r="C3" s="1"/>
      <c r="D3" s="1"/>
      <c r="E3" s="1"/>
      <c r="F3" s="1"/>
      <c r="G3" s="1"/>
      <c r="H3" s="1"/>
      <c r="I3" s="1"/>
      <c r="J3" s="1"/>
      <c r="K3" s="1"/>
    </row>
    <row r="5" spans="2:11" ht="16.5" thickBot="1" x14ac:dyDescent="0.25">
      <c r="B5" s="2">
        <v>8</v>
      </c>
      <c r="C5" s="3"/>
      <c r="D5" s="4"/>
      <c r="E5" s="2">
        <v>4</v>
      </c>
      <c r="F5" s="3"/>
      <c r="G5" s="4"/>
    </row>
    <row r="6" spans="2:11" x14ac:dyDescent="0.2">
      <c r="B6" s="1"/>
      <c r="C6" s="1"/>
      <c r="D6" s="1"/>
      <c r="E6" s="1"/>
      <c r="F6" s="1"/>
      <c r="G6" s="1"/>
      <c r="H6" s="1"/>
      <c r="I6" s="1"/>
    </row>
    <row r="7" spans="2:11" x14ac:dyDescent="0.2">
      <c r="B7" s="1"/>
      <c r="C7" s="1"/>
      <c r="D7" s="1"/>
      <c r="E7" s="1"/>
      <c r="F7" s="1"/>
      <c r="G7" s="1"/>
      <c r="H7" s="1"/>
      <c r="I7" s="1"/>
      <c r="J7" s="1"/>
      <c r="K7" s="1"/>
    </row>
    <row r="8" spans="2:11" ht="13.5" thickBot="1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2:11" ht="18" customHeight="1" thickTop="1" x14ac:dyDescent="0.2">
      <c r="B9" s="37">
        <v>1</v>
      </c>
      <c r="C9" s="37">
        <v>7</v>
      </c>
      <c r="D9" s="37">
        <v>6</v>
      </c>
      <c r="E9" s="38">
        <v>4</v>
      </c>
      <c r="F9" s="39">
        <v>5</v>
      </c>
      <c r="G9" s="40">
        <v>2</v>
      </c>
      <c r="H9" s="37">
        <v>6</v>
      </c>
      <c r="I9" s="38">
        <v>8</v>
      </c>
      <c r="J9" s="1"/>
      <c r="K9" s="1"/>
    </row>
    <row r="10" spans="2:11" ht="18" customHeight="1" x14ac:dyDescent="0.2">
      <c r="B10" s="41">
        <v>5</v>
      </c>
      <c r="C10" s="41">
        <v>3</v>
      </c>
      <c r="D10" s="41">
        <v>5</v>
      </c>
      <c r="E10" s="42">
        <v>1</v>
      </c>
      <c r="F10" s="43">
        <v>1</v>
      </c>
      <c r="G10" s="44">
        <v>4</v>
      </c>
      <c r="H10" s="41">
        <v>3</v>
      </c>
      <c r="I10" s="42">
        <v>4</v>
      </c>
      <c r="J10" s="1"/>
      <c r="K10" s="1"/>
    </row>
    <row r="11" spans="2:11" ht="18" customHeight="1" x14ac:dyDescent="0.2">
      <c r="B11" s="41">
        <v>2</v>
      </c>
      <c r="C11" s="41">
        <v>6</v>
      </c>
      <c r="D11" s="41">
        <v>3</v>
      </c>
      <c r="E11" s="42">
        <v>7</v>
      </c>
      <c r="F11" s="43">
        <v>7</v>
      </c>
      <c r="G11" s="44">
        <v>6</v>
      </c>
      <c r="H11" s="41">
        <v>5</v>
      </c>
      <c r="I11" s="42">
        <v>7</v>
      </c>
      <c r="J11" s="1"/>
      <c r="K11" s="1"/>
    </row>
    <row r="12" spans="2:11" ht="18" customHeight="1" x14ac:dyDescent="0.2">
      <c r="B12" s="41">
        <v>4</v>
      </c>
      <c r="C12" s="41">
        <v>8</v>
      </c>
      <c r="D12" s="41">
        <v>8</v>
      </c>
      <c r="E12" s="42">
        <v>2</v>
      </c>
      <c r="F12" s="43">
        <v>8</v>
      </c>
      <c r="G12" s="44">
        <v>3</v>
      </c>
      <c r="H12" s="41">
        <v>1</v>
      </c>
      <c r="I12" s="42">
        <v>2</v>
      </c>
      <c r="J12" s="1"/>
      <c r="K12" s="1"/>
    </row>
    <row r="13" spans="2:11" ht="18" customHeight="1" x14ac:dyDescent="0.2">
      <c r="F13" s="1"/>
      <c r="G13" s="1"/>
      <c r="H13" s="1"/>
      <c r="I13" s="1"/>
      <c r="J13" s="1"/>
      <c r="K13" s="1"/>
    </row>
    <row r="14" spans="2:11" ht="18" customHeight="1" x14ac:dyDescent="0.2">
      <c r="F14" s="1"/>
      <c r="G14" s="1"/>
      <c r="H14" s="1"/>
      <c r="I14" s="1"/>
      <c r="J14" s="1"/>
      <c r="K14" s="1"/>
    </row>
    <row r="15" spans="2:11" ht="18" customHeight="1" x14ac:dyDescent="0.2">
      <c r="F15" s="1"/>
      <c r="G15" s="1"/>
      <c r="H15" s="1"/>
      <c r="I15" s="1"/>
      <c r="J15" s="1"/>
      <c r="K15" s="1"/>
    </row>
    <row r="16" spans="2:11" ht="18" customHeight="1" x14ac:dyDescent="0.2">
      <c r="F16" s="1"/>
      <c r="G16" s="1"/>
      <c r="H16" s="1"/>
      <c r="I16" s="1"/>
      <c r="J16" s="1"/>
      <c r="K16" s="1"/>
    </row>
    <row r="17" spans="6:11" ht="18" customHeight="1" x14ac:dyDescent="0.2">
      <c r="F17" s="1"/>
      <c r="G17" s="1"/>
      <c r="H17" s="1"/>
      <c r="I17" s="1"/>
      <c r="J17" s="1"/>
      <c r="K17" s="1"/>
    </row>
    <row r="18" spans="6:11" ht="18" customHeight="1" x14ac:dyDescent="0.2">
      <c r="F18" s="1"/>
      <c r="G18" s="1"/>
      <c r="H18" s="1"/>
      <c r="I18" s="1"/>
      <c r="J18" s="1"/>
      <c r="K18" s="1"/>
    </row>
    <row r="19" spans="6:11" ht="18" customHeight="1" x14ac:dyDescent="0.2">
      <c r="F19" s="1"/>
      <c r="G19" s="1"/>
      <c r="H19" s="1"/>
      <c r="I19" s="1"/>
      <c r="J19" s="1"/>
      <c r="K19" s="1"/>
    </row>
    <row r="20" spans="6:11" ht="18" customHeight="1" x14ac:dyDescent="0.2">
      <c r="F20" s="1"/>
      <c r="G20" s="1"/>
      <c r="H20" s="1"/>
      <c r="I20" s="1"/>
      <c r="J20" s="1"/>
      <c r="K20" s="1"/>
    </row>
    <row r="21" spans="6:11" ht="18" customHeight="1" x14ac:dyDescent="0.2">
      <c r="F21" s="1"/>
      <c r="G21" s="1"/>
      <c r="H21" s="1"/>
      <c r="I21" s="1"/>
      <c r="J21" s="1"/>
      <c r="K21" s="1"/>
    </row>
    <row r="22" spans="6:11" ht="18" customHeight="1" x14ac:dyDescent="0.2">
      <c r="F22" s="1"/>
      <c r="G22" s="1"/>
      <c r="H22" s="1"/>
      <c r="I22" s="1"/>
      <c r="J22" s="1"/>
      <c r="K22" s="1"/>
    </row>
    <row r="23" spans="6:11" ht="18" customHeight="1" x14ac:dyDescent="0.2">
      <c r="F23" s="1"/>
      <c r="G23" s="1"/>
      <c r="H23" s="1"/>
      <c r="I23" s="1"/>
      <c r="J23" s="1"/>
      <c r="K23" s="1"/>
    </row>
    <row r="24" spans="6:11" ht="18" customHeight="1" x14ac:dyDescent="0.2">
      <c r="F24" s="1"/>
      <c r="G24" s="1"/>
      <c r="H24" s="1"/>
      <c r="I24" s="1"/>
      <c r="J24" s="1"/>
      <c r="K24" s="1"/>
    </row>
    <row r="25" spans="6:11" ht="18" customHeight="1" x14ac:dyDescent="0.2"/>
    <row r="26" spans="6:11" ht="18" customHeight="1" x14ac:dyDescent="0.2"/>
    <row r="27" spans="6:11" ht="18" customHeight="1" x14ac:dyDescent="0.2"/>
    <row r="28" spans="6:11" ht="18" customHeight="1" x14ac:dyDescent="0.2"/>
    <row r="29" spans="6:11" ht="18" customHeight="1" x14ac:dyDescent="0.2"/>
    <row r="30" spans="6:11" ht="18" customHeight="1" x14ac:dyDescent="0.2"/>
    <row r="31" spans="6:11" ht="18" customHeight="1" x14ac:dyDescent="0.2"/>
    <row r="32" spans="6:11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  <row r="194" ht="18" customHeight="1" x14ac:dyDescent="0.2"/>
    <row r="195" ht="18" customHeight="1" x14ac:dyDescent="0.2"/>
    <row r="196" ht="18" customHeight="1" x14ac:dyDescent="0.2"/>
    <row r="197" ht="18" customHeight="1" x14ac:dyDescent="0.2"/>
    <row r="198" ht="18" customHeight="1" x14ac:dyDescent="0.2"/>
    <row r="199" ht="18" customHeight="1" x14ac:dyDescent="0.2"/>
    <row r="200" ht="18" customHeight="1" x14ac:dyDescent="0.2"/>
    <row r="201" ht="18" customHeight="1" x14ac:dyDescent="0.2"/>
    <row r="202" ht="18" customHeight="1" x14ac:dyDescent="0.2"/>
    <row r="203" ht="18" customHeight="1" x14ac:dyDescent="0.2"/>
    <row r="204" ht="18" customHeight="1" x14ac:dyDescent="0.2"/>
    <row r="205" ht="18" customHeight="1" x14ac:dyDescent="0.2"/>
    <row r="206" ht="18" customHeight="1" x14ac:dyDescent="0.2"/>
    <row r="207" ht="18" customHeight="1" x14ac:dyDescent="0.2"/>
    <row r="208" ht="18" customHeight="1" x14ac:dyDescent="0.2"/>
    <row r="209" ht="18" customHeight="1" x14ac:dyDescent="0.2"/>
    <row r="210" ht="18" customHeight="1" x14ac:dyDescent="0.2"/>
    <row r="211" ht="18" customHeight="1" x14ac:dyDescent="0.2"/>
    <row r="212" ht="18" customHeight="1" x14ac:dyDescent="0.2"/>
    <row r="213" ht="18" customHeight="1" x14ac:dyDescent="0.2"/>
    <row r="214" ht="18" customHeight="1" x14ac:dyDescent="0.2"/>
    <row r="215" ht="18" customHeight="1" x14ac:dyDescent="0.2"/>
    <row r="216" ht="18" customHeight="1" x14ac:dyDescent="0.2"/>
    <row r="217" ht="18" customHeight="1" x14ac:dyDescent="0.2"/>
    <row r="218" ht="18" customHeight="1" x14ac:dyDescent="0.2"/>
    <row r="219" ht="18" customHeight="1" x14ac:dyDescent="0.2"/>
    <row r="220" ht="18" customHeight="1" x14ac:dyDescent="0.2"/>
    <row r="221" ht="18" customHeight="1" x14ac:dyDescent="0.2"/>
    <row r="222" ht="18" customHeight="1" x14ac:dyDescent="0.2"/>
    <row r="223" ht="18" customHeight="1" x14ac:dyDescent="0.2"/>
    <row r="224" ht="18" customHeight="1" x14ac:dyDescent="0.2"/>
    <row r="225" ht="18" customHeight="1" x14ac:dyDescent="0.2"/>
    <row r="226" ht="18" customHeight="1" x14ac:dyDescent="0.2"/>
    <row r="227" ht="18" customHeight="1" x14ac:dyDescent="0.2"/>
    <row r="228" ht="18" customHeight="1" x14ac:dyDescent="0.2"/>
    <row r="229" ht="18" customHeight="1" x14ac:dyDescent="0.2"/>
    <row r="230" ht="18" customHeight="1" x14ac:dyDescent="0.2"/>
    <row r="231" ht="18" customHeight="1" x14ac:dyDescent="0.2"/>
    <row r="232" ht="18" customHeight="1" x14ac:dyDescent="0.2"/>
    <row r="233" ht="18" customHeight="1" x14ac:dyDescent="0.2"/>
    <row r="234" ht="18" customHeight="1" x14ac:dyDescent="0.2"/>
    <row r="235" ht="18" customHeight="1" x14ac:dyDescent="0.2"/>
    <row r="236" ht="18" customHeight="1" x14ac:dyDescent="0.2"/>
    <row r="237" ht="18" customHeight="1" x14ac:dyDescent="0.2"/>
    <row r="238" ht="18" customHeight="1" x14ac:dyDescent="0.2"/>
    <row r="239" ht="18" customHeight="1" x14ac:dyDescent="0.2"/>
    <row r="240" ht="18" customHeight="1" x14ac:dyDescent="0.2"/>
    <row r="241" ht="18" customHeight="1" x14ac:dyDescent="0.2"/>
    <row r="242" ht="18" customHeight="1" x14ac:dyDescent="0.2"/>
    <row r="243" ht="18" customHeight="1" x14ac:dyDescent="0.2"/>
    <row r="244" ht="18" customHeight="1" x14ac:dyDescent="0.2"/>
    <row r="245" ht="18" customHeight="1" x14ac:dyDescent="0.2"/>
    <row r="246" ht="18" customHeight="1" x14ac:dyDescent="0.2"/>
    <row r="247" ht="18" customHeight="1" x14ac:dyDescent="0.2"/>
    <row r="248" ht="18" customHeight="1" x14ac:dyDescent="0.2"/>
    <row r="249" ht="18" customHeight="1" x14ac:dyDescent="0.2"/>
    <row r="250" ht="18" customHeight="1" x14ac:dyDescent="0.2"/>
    <row r="251" ht="18" customHeight="1" x14ac:dyDescent="0.2"/>
    <row r="252" ht="18" customHeight="1" x14ac:dyDescent="0.2"/>
    <row r="253" ht="18" customHeight="1" x14ac:dyDescent="0.2"/>
    <row r="254" ht="18" customHeight="1" x14ac:dyDescent="0.2"/>
    <row r="255" ht="18" customHeight="1" x14ac:dyDescent="0.2"/>
    <row r="256" ht="18" customHeight="1" x14ac:dyDescent="0.2"/>
    <row r="257" ht="18" customHeight="1" x14ac:dyDescent="0.2"/>
    <row r="258" ht="18" customHeight="1" x14ac:dyDescent="0.2"/>
    <row r="259" ht="18" customHeight="1" x14ac:dyDescent="0.2"/>
    <row r="260" ht="18" customHeight="1" x14ac:dyDescent="0.2"/>
    <row r="261" ht="18" customHeight="1" x14ac:dyDescent="0.2"/>
    <row r="262" ht="18" customHeight="1" x14ac:dyDescent="0.2"/>
    <row r="263" ht="18" customHeight="1" x14ac:dyDescent="0.2"/>
    <row r="264" ht="18" customHeight="1" x14ac:dyDescent="0.2"/>
    <row r="265" ht="18" customHeight="1" x14ac:dyDescent="0.2"/>
    <row r="266" ht="18" customHeight="1" x14ac:dyDescent="0.2"/>
    <row r="267" ht="18" customHeight="1" x14ac:dyDescent="0.2"/>
    <row r="268" ht="18" customHeight="1" x14ac:dyDescent="0.2"/>
    <row r="269" ht="18" customHeight="1" x14ac:dyDescent="0.2"/>
    <row r="270" ht="18" customHeight="1" x14ac:dyDescent="0.2"/>
    <row r="271" ht="18" customHeight="1" x14ac:dyDescent="0.2"/>
    <row r="272" ht="18" customHeight="1" x14ac:dyDescent="0.2"/>
    <row r="273" ht="18" customHeight="1" x14ac:dyDescent="0.2"/>
    <row r="274" ht="18" customHeight="1" x14ac:dyDescent="0.2"/>
    <row r="275" ht="18" customHeight="1" x14ac:dyDescent="0.2"/>
    <row r="276" ht="18" customHeight="1" x14ac:dyDescent="0.2"/>
    <row r="277" ht="18" customHeight="1" x14ac:dyDescent="0.2"/>
    <row r="278" ht="18" customHeight="1" x14ac:dyDescent="0.2"/>
    <row r="279" ht="18" customHeight="1" x14ac:dyDescent="0.2"/>
    <row r="280" ht="18" customHeight="1" x14ac:dyDescent="0.2"/>
    <row r="281" ht="18" customHeight="1" x14ac:dyDescent="0.2"/>
    <row r="282" ht="18" customHeight="1" x14ac:dyDescent="0.2"/>
    <row r="283" ht="18" customHeight="1" x14ac:dyDescent="0.2"/>
    <row r="284" ht="18" customHeight="1" x14ac:dyDescent="0.2"/>
    <row r="285" ht="18" customHeight="1" x14ac:dyDescent="0.2"/>
    <row r="286" ht="18" customHeight="1" x14ac:dyDescent="0.2"/>
    <row r="287" ht="18" customHeight="1" x14ac:dyDescent="0.2"/>
    <row r="288" ht="18" customHeight="1" x14ac:dyDescent="0.2"/>
    <row r="289" ht="18" customHeight="1" x14ac:dyDescent="0.2"/>
    <row r="290" ht="18" customHeight="1" x14ac:dyDescent="0.2"/>
    <row r="291" ht="18" customHeight="1" x14ac:dyDescent="0.2"/>
    <row r="292" ht="18" customHeight="1" x14ac:dyDescent="0.2"/>
    <row r="293" ht="18" customHeight="1" x14ac:dyDescent="0.2"/>
    <row r="294" ht="18" customHeight="1" x14ac:dyDescent="0.2"/>
    <row r="295" ht="18" customHeight="1" x14ac:dyDescent="0.2"/>
    <row r="296" ht="18" customHeight="1" x14ac:dyDescent="0.2"/>
    <row r="297" ht="18" customHeight="1" x14ac:dyDescent="0.2"/>
    <row r="298" ht="18" customHeight="1" x14ac:dyDescent="0.2"/>
    <row r="299" ht="18" customHeight="1" x14ac:dyDescent="0.2"/>
    <row r="300" ht="18" customHeight="1" x14ac:dyDescent="0.2"/>
    <row r="301" ht="18" customHeight="1" x14ac:dyDescent="0.2"/>
    <row r="302" ht="18" customHeight="1" x14ac:dyDescent="0.2"/>
    <row r="303" ht="18" customHeight="1" x14ac:dyDescent="0.2"/>
    <row r="304" ht="18" customHeight="1" x14ac:dyDescent="0.2"/>
    <row r="305" ht="18" customHeight="1" x14ac:dyDescent="0.2"/>
    <row r="306" ht="18" customHeight="1" x14ac:dyDescent="0.2"/>
    <row r="307" ht="18" customHeight="1" x14ac:dyDescent="0.2"/>
    <row r="308" ht="18" customHeight="1" x14ac:dyDescent="0.2"/>
    <row r="309" ht="18" customHeight="1" x14ac:dyDescent="0.2"/>
    <row r="310" ht="18" customHeight="1" x14ac:dyDescent="0.2"/>
    <row r="311" ht="18" customHeight="1" x14ac:dyDescent="0.2"/>
    <row r="312" ht="18" customHeight="1" x14ac:dyDescent="0.2"/>
    <row r="313" ht="18" customHeight="1" x14ac:dyDescent="0.2"/>
    <row r="314" ht="18" customHeight="1" x14ac:dyDescent="0.2"/>
    <row r="315" ht="18" customHeight="1" x14ac:dyDescent="0.2"/>
    <row r="316" ht="18" customHeight="1" x14ac:dyDescent="0.2"/>
    <row r="317" ht="18" customHeight="1" x14ac:dyDescent="0.2"/>
    <row r="318" ht="18" customHeight="1" x14ac:dyDescent="0.2"/>
    <row r="319" ht="18" customHeight="1" x14ac:dyDescent="0.2"/>
    <row r="320" ht="18" customHeight="1" x14ac:dyDescent="0.2"/>
    <row r="321" ht="18" customHeight="1" x14ac:dyDescent="0.2"/>
    <row r="322" ht="18" customHeight="1" x14ac:dyDescent="0.2"/>
    <row r="323" ht="18" customHeight="1" x14ac:dyDescent="0.2"/>
    <row r="324" ht="18" customHeight="1" x14ac:dyDescent="0.2"/>
    <row r="325" ht="18" customHeight="1" x14ac:dyDescent="0.2"/>
    <row r="326" ht="18" customHeight="1" x14ac:dyDescent="0.2"/>
    <row r="327" ht="18" customHeight="1" x14ac:dyDescent="0.2"/>
    <row r="328" ht="18" customHeight="1" x14ac:dyDescent="0.2"/>
    <row r="329" ht="18" customHeight="1" x14ac:dyDescent="0.2"/>
    <row r="330" ht="18" customHeight="1" x14ac:dyDescent="0.2"/>
    <row r="331" ht="18" customHeight="1" x14ac:dyDescent="0.2"/>
    <row r="332" ht="18" customHeight="1" x14ac:dyDescent="0.2"/>
    <row r="333" ht="18" customHeight="1" x14ac:dyDescent="0.2"/>
    <row r="334" ht="18" customHeight="1" x14ac:dyDescent="0.2"/>
    <row r="335" ht="18" customHeight="1" x14ac:dyDescent="0.2"/>
    <row r="336" ht="18" customHeight="1" x14ac:dyDescent="0.2"/>
    <row r="337" ht="18" customHeight="1" x14ac:dyDescent="0.2"/>
    <row r="338" ht="18" customHeight="1" x14ac:dyDescent="0.2"/>
    <row r="339" ht="18" customHeight="1" x14ac:dyDescent="0.2"/>
    <row r="340" ht="18" customHeight="1" x14ac:dyDescent="0.2"/>
    <row r="341" ht="18" customHeight="1" x14ac:dyDescent="0.2"/>
    <row r="342" ht="18" customHeight="1" x14ac:dyDescent="0.2"/>
    <row r="343" ht="18" customHeight="1" x14ac:dyDescent="0.2"/>
    <row r="344" ht="18" customHeight="1" x14ac:dyDescent="0.2"/>
    <row r="345" ht="18" customHeight="1" x14ac:dyDescent="0.2"/>
    <row r="346" ht="18" customHeight="1" x14ac:dyDescent="0.2"/>
    <row r="347" ht="18" customHeight="1" x14ac:dyDescent="0.2"/>
    <row r="348" ht="18" customHeight="1" x14ac:dyDescent="0.2"/>
    <row r="349" ht="18" customHeight="1" x14ac:dyDescent="0.2"/>
    <row r="350" ht="18" customHeight="1" x14ac:dyDescent="0.2"/>
    <row r="351" ht="18" customHeight="1" x14ac:dyDescent="0.2"/>
    <row r="352" ht="18" customHeight="1" x14ac:dyDescent="0.2"/>
    <row r="353" ht="18" customHeight="1" x14ac:dyDescent="0.2"/>
    <row r="354" ht="18" customHeight="1" x14ac:dyDescent="0.2"/>
    <row r="355" ht="18" customHeight="1" x14ac:dyDescent="0.2"/>
    <row r="356" ht="18" customHeight="1" x14ac:dyDescent="0.2"/>
    <row r="357" ht="18" customHeight="1" x14ac:dyDescent="0.2"/>
    <row r="358" ht="18" customHeight="1" x14ac:dyDescent="0.2"/>
    <row r="359" ht="18" customHeight="1" x14ac:dyDescent="0.2"/>
    <row r="360" ht="18" customHeight="1" x14ac:dyDescent="0.2"/>
    <row r="361" ht="18" customHeight="1" x14ac:dyDescent="0.2"/>
    <row r="362" ht="18" customHeight="1" x14ac:dyDescent="0.2"/>
    <row r="363" ht="18" customHeight="1" x14ac:dyDescent="0.2"/>
    <row r="364" ht="18" customHeight="1" x14ac:dyDescent="0.2"/>
    <row r="365" ht="18" customHeight="1" x14ac:dyDescent="0.2"/>
    <row r="366" ht="18" customHeight="1" x14ac:dyDescent="0.2"/>
    <row r="367" ht="18" customHeight="1" x14ac:dyDescent="0.2"/>
    <row r="368" ht="18" customHeight="1" x14ac:dyDescent="0.2"/>
    <row r="369" ht="18" customHeight="1" x14ac:dyDescent="0.2"/>
    <row r="370" ht="18" customHeight="1" x14ac:dyDescent="0.2"/>
    <row r="371" ht="18" customHeight="1" x14ac:dyDescent="0.2"/>
    <row r="372" ht="18" customHeight="1" x14ac:dyDescent="0.2"/>
    <row r="373" ht="18" customHeight="1" x14ac:dyDescent="0.2"/>
    <row r="374" ht="18" customHeight="1" x14ac:dyDescent="0.2"/>
    <row r="375" ht="18" customHeight="1" x14ac:dyDescent="0.2"/>
    <row r="376" ht="18" customHeight="1" x14ac:dyDescent="0.2"/>
    <row r="377" ht="18" customHeight="1" x14ac:dyDescent="0.2"/>
    <row r="378" ht="18" customHeight="1" x14ac:dyDescent="0.2"/>
    <row r="379" ht="18" customHeight="1" x14ac:dyDescent="0.2"/>
    <row r="380" ht="18" customHeight="1" x14ac:dyDescent="0.2"/>
    <row r="381" ht="18" customHeight="1" x14ac:dyDescent="0.2"/>
    <row r="382" ht="18" customHeight="1" x14ac:dyDescent="0.2"/>
    <row r="383" ht="18" customHeight="1" x14ac:dyDescent="0.2"/>
    <row r="384" ht="18" customHeight="1" x14ac:dyDescent="0.2"/>
    <row r="385" ht="18" customHeight="1" x14ac:dyDescent="0.2"/>
    <row r="386" ht="18" customHeight="1" x14ac:dyDescent="0.2"/>
    <row r="387" ht="18" customHeight="1" x14ac:dyDescent="0.2"/>
    <row r="388" ht="18" customHeight="1" x14ac:dyDescent="0.2"/>
    <row r="389" ht="18" customHeight="1" x14ac:dyDescent="0.2"/>
    <row r="390" ht="18" customHeight="1" x14ac:dyDescent="0.2"/>
    <row r="391" ht="18" customHeight="1" x14ac:dyDescent="0.2"/>
    <row r="392" ht="18" customHeight="1" x14ac:dyDescent="0.2"/>
    <row r="393" ht="18" customHeight="1" x14ac:dyDescent="0.2"/>
    <row r="394" ht="18" customHeight="1" x14ac:dyDescent="0.2"/>
    <row r="395" ht="18" customHeight="1" x14ac:dyDescent="0.2"/>
    <row r="396" ht="18" customHeight="1" x14ac:dyDescent="0.2"/>
    <row r="397" ht="18" customHeight="1" x14ac:dyDescent="0.2"/>
    <row r="398" ht="18" customHeight="1" x14ac:dyDescent="0.2"/>
    <row r="399" ht="18" customHeight="1" x14ac:dyDescent="0.2"/>
    <row r="400" ht="18" customHeight="1" x14ac:dyDescent="0.2"/>
    <row r="401" ht="18" customHeight="1" x14ac:dyDescent="0.2"/>
    <row r="402" ht="18" customHeight="1" x14ac:dyDescent="0.2"/>
    <row r="403" ht="18" customHeight="1" x14ac:dyDescent="0.2"/>
    <row r="404" ht="18" customHeight="1" x14ac:dyDescent="0.2"/>
    <row r="405" ht="18" customHeight="1" x14ac:dyDescent="0.2"/>
    <row r="406" ht="18" customHeight="1" x14ac:dyDescent="0.2"/>
    <row r="407" ht="18" customHeight="1" x14ac:dyDescent="0.2"/>
    <row r="408" ht="18" customHeight="1" x14ac:dyDescent="0.2"/>
    <row r="409" ht="18" customHeight="1" x14ac:dyDescent="0.2"/>
    <row r="410" ht="18" customHeight="1" x14ac:dyDescent="0.2"/>
    <row r="411" ht="18" customHeight="1" x14ac:dyDescent="0.2"/>
    <row r="412" ht="18" customHeight="1" x14ac:dyDescent="0.2"/>
    <row r="413" ht="18" customHeight="1" x14ac:dyDescent="0.2"/>
    <row r="414" ht="18" customHeight="1" x14ac:dyDescent="0.2"/>
    <row r="415" ht="18" customHeight="1" x14ac:dyDescent="0.2"/>
    <row r="416" ht="18" customHeight="1" x14ac:dyDescent="0.2"/>
    <row r="417" ht="18" customHeight="1" x14ac:dyDescent="0.2"/>
    <row r="418" ht="18" customHeight="1" x14ac:dyDescent="0.2"/>
    <row r="419" ht="18" customHeight="1" x14ac:dyDescent="0.2"/>
    <row r="420" ht="18" customHeight="1" x14ac:dyDescent="0.2"/>
    <row r="421" ht="18" customHeight="1" x14ac:dyDescent="0.2"/>
    <row r="422" ht="18" customHeight="1" x14ac:dyDescent="0.2"/>
    <row r="423" ht="18" customHeight="1" x14ac:dyDescent="0.2"/>
    <row r="424" ht="18" customHeight="1" x14ac:dyDescent="0.2"/>
    <row r="425" ht="18" customHeight="1" x14ac:dyDescent="0.2"/>
    <row r="426" ht="18" customHeight="1" x14ac:dyDescent="0.2"/>
    <row r="427" ht="18" customHeight="1" x14ac:dyDescent="0.2"/>
    <row r="428" ht="18" customHeight="1" x14ac:dyDescent="0.2"/>
    <row r="429" ht="18" customHeight="1" x14ac:dyDescent="0.2"/>
    <row r="430" ht="18" customHeight="1" x14ac:dyDescent="0.2"/>
    <row r="431" ht="18" customHeight="1" x14ac:dyDescent="0.2"/>
    <row r="432" ht="18" customHeight="1" x14ac:dyDescent="0.2"/>
    <row r="433" ht="18" customHeight="1" x14ac:dyDescent="0.2"/>
    <row r="434" ht="18" customHeight="1" x14ac:dyDescent="0.2"/>
    <row r="435" ht="18" customHeight="1" x14ac:dyDescent="0.2"/>
    <row r="436" ht="18" customHeight="1" x14ac:dyDescent="0.2"/>
    <row r="437" ht="18" customHeight="1" x14ac:dyDescent="0.2"/>
    <row r="438" ht="18" customHeight="1" x14ac:dyDescent="0.2"/>
    <row r="439" ht="18" customHeight="1" x14ac:dyDescent="0.2"/>
    <row r="440" ht="18" customHeight="1" x14ac:dyDescent="0.2"/>
    <row r="441" ht="18" customHeight="1" x14ac:dyDescent="0.2"/>
    <row r="442" ht="18" customHeight="1" x14ac:dyDescent="0.2"/>
    <row r="443" ht="18" customHeight="1" x14ac:dyDescent="0.2"/>
    <row r="444" ht="18" customHeight="1" x14ac:dyDescent="0.2"/>
    <row r="445" ht="18" customHeight="1" x14ac:dyDescent="0.2"/>
    <row r="446" ht="18" customHeight="1" x14ac:dyDescent="0.2"/>
    <row r="447" ht="18" customHeight="1" x14ac:dyDescent="0.2"/>
    <row r="448" ht="18" customHeight="1" x14ac:dyDescent="0.2"/>
    <row r="449" ht="18" customHeight="1" x14ac:dyDescent="0.2"/>
    <row r="450" ht="18" customHeight="1" x14ac:dyDescent="0.2"/>
    <row r="451" ht="18" customHeight="1" x14ac:dyDescent="0.2"/>
    <row r="452" ht="18" customHeight="1" x14ac:dyDescent="0.2"/>
    <row r="453" ht="18" customHeight="1" x14ac:dyDescent="0.2"/>
    <row r="454" ht="18" customHeight="1" x14ac:dyDescent="0.2"/>
    <row r="455" ht="18" customHeight="1" x14ac:dyDescent="0.2"/>
    <row r="456" ht="18" customHeight="1" x14ac:dyDescent="0.2"/>
    <row r="457" ht="18" customHeight="1" x14ac:dyDescent="0.2"/>
    <row r="458" ht="18" customHeight="1" x14ac:dyDescent="0.2"/>
    <row r="459" ht="18" customHeight="1" x14ac:dyDescent="0.2"/>
    <row r="460" ht="18" customHeight="1" x14ac:dyDescent="0.2"/>
    <row r="461" ht="18" customHeight="1" x14ac:dyDescent="0.2"/>
    <row r="462" ht="18" customHeight="1" x14ac:dyDescent="0.2"/>
    <row r="463" ht="18" customHeight="1" x14ac:dyDescent="0.2"/>
    <row r="464" ht="18" customHeight="1" x14ac:dyDescent="0.2"/>
    <row r="465" ht="18" customHeight="1" x14ac:dyDescent="0.2"/>
    <row r="466" ht="18" customHeight="1" x14ac:dyDescent="0.2"/>
    <row r="467" ht="18" customHeight="1" x14ac:dyDescent="0.2"/>
    <row r="468" ht="18" customHeight="1" x14ac:dyDescent="0.2"/>
    <row r="469" ht="18" customHeight="1" x14ac:dyDescent="0.2"/>
    <row r="470" ht="18" customHeight="1" x14ac:dyDescent="0.2"/>
    <row r="471" ht="18" customHeight="1" x14ac:dyDescent="0.2"/>
    <row r="472" ht="18" customHeight="1" x14ac:dyDescent="0.2"/>
    <row r="473" ht="18" customHeight="1" x14ac:dyDescent="0.2"/>
    <row r="474" ht="18" customHeight="1" x14ac:dyDescent="0.2"/>
    <row r="475" ht="18" customHeight="1" x14ac:dyDescent="0.2"/>
    <row r="476" ht="18" customHeight="1" x14ac:dyDescent="0.2"/>
    <row r="477" ht="18" customHeight="1" x14ac:dyDescent="0.2"/>
    <row r="478" ht="18" customHeight="1" x14ac:dyDescent="0.2"/>
    <row r="479" ht="18" customHeight="1" x14ac:dyDescent="0.2"/>
    <row r="480" ht="18" customHeight="1" x14ac:dyDescent="0.2"/>
    <row r="481" ht="18" customHeight="1" x14ac:dyDescent="0.2"/>
    <row r="482" ht="18" customHeight="1" x14ac:dyDescent="0.2"/>
    <row r="483" ht="18" customHeight="1" x14ac:dyDescent="0.2"/>
    <row r="484" ht="18" customHeight="1" x14ac:dyDescent="0.2"/>
    <row r="485" ht="18" customHeight="1" x14ac:dyDescent="0.2"/>
    <row r="486" ht="18" customHeight="1" x14ac:dyDescent="0.2"/>
    <row r="487" ht="18" customHeight="1" x14ac:dyDescent="0.2"/>
    <row r="488" ht="18" customHeight="1" x14ac:dyDescent="0.2"/>
    <row r="489" ht="18" customHeight="1" x14ac:dyDescent="0.2"/>
    <row r="490" ht="18" customHeight="1" x14ac:dyDescent="0.2"/>
    <row r="491" ht="18" customHeight="1" x14ac:dyDescent="0.2"/>
    <row r="492" ht="18" customHeight="1" x14ac:dyDescent="0.2"/>
    <row r="493" ht="18" customHeight="1" x14ac:dyDescent="0.2"/>
    <row r="494" ht="18" customHeight="1" x14ac:dyDescent="0.2"/>
    <row r="495" ht="18" customHeight="1" x14ac:dyDescent="0.2"/>
    <row r="496" ht="18" customHeight="1" x14ac:dyDescent="0.2"/>
    <row r="497" ht="18" customHeight="1" x14ac:dyDescent="0.2"/>
    <row r="498" ht="18" customHeight="1" x14ac:dyDescent="0.2"/>
    <row r="499" ht="18" customHeight="1" x14ac:dyDescent="0.2"/>
    <row r="500" ht="18" customHeight="1" x14ac:dyDescent="0.2"/>
    <row r="501" ht="18" customHeight="1" x14ac:dyDescent="0.2"/>
    <row r="502" ht="18" customHeight="1" x14ac:dyDescent="0.2"/>
    <row r="503" ht="18" customHeight="1" x14ac:dyDescent="0.2"/>
    <row r="504" ht="18" customHeight="1" x14ac:dyDescent="0.2"/>
    <row r="505" ht="18" customHeight="1" x14ac:dyDescent="0.2"/>
    <row r="506" ht="18" customHeight="1" x14ac:dyDescent="0.2"/>
    <row r="507" ht="18" customHeight="1" x14ac:dyDescent="0.2"/>
    <row r="508" ht="18" customHeight="1" x14ac:dyDescent="0.2"/>
    <row r="509" ht="18" customHeight="1" x14ac:dyDescent="0.2"/>
    <row r="510" ht="18" customHeight="1" x14ac:dyDescent="0.2"/>
    <row r="511" ht="18" customHeight="1" x14ac:dyDescent="0.2"/>
    <row r="512" ht="18" customHeight="1" x14ac:dyDescent="0.2"/>
    <row r="513" ht="18" customHeight="1" x14ac:dyDescent="0.2"/>
    <row r="514" ht="18" customHeight="1" x14ac:dyDescent="0.2"/>
    <row r="515" ht="18" customHeight="1" x14ac:dyDescent="0.2"/>
    <row r="516" ht="18" customHeight="1" x14ac:dyDescent="0.2"/>
    <row r="517" ht="18" customHeight="1" x14ac:dyDescent="0.2"/>
    <row r="518" ht="18" customHeight="1" x14ac:dyDescent="0.2"/>
    <row r="519" ht="18" customHeight="1" x14ac:dyDescent="0.2"/>
    <row r="520" ht="18" customHeight="1" x14ac:dyDescent="0.2"/>
    <row r="521" ht="18" customHeight="1" x14ac:dyDescent="0.2"/>
    <row r="522" ht="18" customHeight="1" x14ac:dyDescent="0.2"/>
    <row r="523" ht="18" customHeight="1" x14ac:dyDescent="0.2"/>
    <row r="524" ht="18" customHeight="1" x14ac:dyDescent="0.2"/>
    <row r="525" ht="18" customHeight="1" x14ac:dyDescent="0.2"/>
    <row r="526" ht="18" customHeight="1" x14ac:dyDescent="0.2"/>
    <row r="527" ht="18" customHeight="1" x14ac:dyDescent="0.2"/>
    <row r="528" ht="18" customHeight="1" x14ac:dyDescent="0.2"/>
    <row r="529" ht="18" customHeight="1" x14ac:dyDescent="0.2"/>
    <row r="530" ht="18" customHeight="1" x14ac:dyDescent="0.2"/>
    <row r="531" ht="18" customHeight="1" x14ac:dyDescent="0.2"/>
    <row r="532" ht="18" customHeight="1" x14ac:dyDescent="0.2"/>
    <row r="533" ht="18" customHeight="1" x14ac:dyDescent="0.2"/>
    <row r="534" ht="18" customHeight="1" x14ac:dyDescent="0.2"/>
    <row r="535" ht="18" customHeight="1" x14ac:dyDescent="0.2"/>
    <row r="536" ht="18" customHeight="1" x14ac:dyDescent="0.2"/>
    <row r="537" ht="18" customHeight="1" x14ac:dyDescent="0.2"/>
    <row r="538" ht="18" customHeight="1" x14ac:dyDescent="0.2"/>
    <row r="539" ht="18" customHeight="1" x14ac:dyDescent="0.2"/>
    <row r="540" ht="18" customHeight="1" x14ac:dyDescent="0.2"/>
    <row r="541" ht="18" customHeight="1" x14ac:dyDescent="0.2"/>
    <row r="542" ht="18" customHeight="1" x14ac:dyDescent="0.2"/>
    <row r="543" ht="18" customHeight="1" x14ac:dyDescent="0.2"/>
    <row r="544" ht="18" customHeight="1" x14ac:dyDescent="0.2"/>
    <row r="545" ht="18" customHeight="1" x14ac:dyDescent="0.2"/>
    <row r="546" ht="18" customHeight="1" x14ac:dyDescent="0.2"/>
    <row r="547" ht="18" customHeight="1" x14ac:dyDescent="0.2"/>
    <row r="548" ht="18" customHeight="1" x14ac:dyDescent="0.2"/>
    <row r="549" ht="18" customHeight="1" x14ac:dyDescent="0.2"/>
    <row r="550" ht="18" customHeight="1" x14ac:dyDescent="0.2"/>
    <row r="551" ht="18" customHeight="1" x14ac:dyDescent="0.2"/>
    <row r="552" ht="18" customHeight="1" x14ac:dyDescent="0.2"/>
    <row r="553" ht="18" customHeight="1" x14ac:dyDescent="0.2"/>
    <row r="554" ht="18" customHeight="1" x14ac:dyDescent="0.2"/>
    <row r="555" ht="18" customHeight="1" x14ac:dyDescent="0.2"/>
    <row r="556" ht="18" customHeight="1" x14ac:dyDescent="0.2"/>
    <row r="557" ht="18" customHeight="1" x14ac:dyDescent="0.2"/>
    <row r="558" ht="18" customHeight="1" x14ac:dyDescent="0.2"/>
    <row r="559" ht="18" customHeight="1" x14ac:dyDescent="0.2"/>
    <row r="560" ht="18" customHeight="1" x14ac:dyDescent="0.2"/>
    <row r="561" ht="18" customHeight="1" x14ac:dyDescent="0.2"/>
    <row r="562" ht="18" customHeight="1" x14ac:dyDescent="0.2"/>
    <row r="563" ht="18" customHeight="1" x14ac:dyDescent="0.2"/>
    <row r="564" ht="18" customHeight="1" x14ac:dyDescent="0.2"/>
    <row r="565" ht="18" customHeight="1" x14ac:dyDescent="0.2"/>
    <row r="566" ht="18" customHeight="1" x14ac:dyDescent="0.2"/>
    <row r="567" ht="18" customHeight="1" x14ac:dyDescent="0.2"/>
    <row r="568" ht="18" customHeight="1" x14ac:dyDescent="0.2"/>
    <row r="569" ht="18" customHeight="1" x14ac:dyDescent="0.2"/>
    <row r="570" ht="18" customHeight="1" x14ac:dyDescent="0.2"/>
    <row r="571" ht="18" customHeight="1" x14ac:dyDescent="0.2"/>
    <row r="572" ht="18" customHeight="1" x14ac:dyDescent="0.2"/>
    <row r="573" ht="18" customHeight="1" x14ac:dyDescent="0.2"/>
    <row r="574" ht="18" customHeight="1" x14ac:dyDescent="0.2"/>
    <row r="575" ht="18" customHeight="1" x14ac:dyDescent="0.2"/>
    <row r="576" ht="18" customHeight="1" x14ac:dyDescent="0.2"/>
    <row r="577" ht="18" customHeight="1" x14ac:dyDescent="0.2"/>
    <row r="578" ht="18" customHeight="1" x14ac:dyDescent="0.2"/>
    <row r="579" ht="18" customHeight="1" x14ac:dyDescent="0.2"/>
    <row r="580" ht="18" customHeight="1" x14ac:dyDescent="0.2"/>
    <row r="581" ht="18" customHeight="1" x14ac:dyDescent="0.2"/>
    <row r="582" ht="18" customHeight="1" x14ac:dyDescent="0.2"/>
    <row r="583" ht="18" customHeight="1" x14ac:dyDescent="0.2"/>
    <row r="584" ht="18" customHeight="1" x14ac:dyDescent="0.2"/>
    <row r="585" ht="18" customHeight="1" x14ac:dyDescent="0.2"/>
    <row r="586" ht="18" customHeight="1" x14ac:dyDescent="0.2"/>
    <row r="587" ht="18" customHeight="1" x14ac:dyDescent="0.2"/>
    <row r="588" ht="18" customHeight="1" x14ac:dyDescent="0.2"/>
    <row r="589" ht="18" customHeight="1" x14ac:dyDescent="0.2"/>
    <row r="590" ht="18" customHeight="1" x14ac:dyDescent="0.2"/>
    <row r="591" ht="18" customHeight="1" x14ac:dyDescent="0.2"/>
    <row r="592" ht="18" customHeight="1" x14ac:dyDescent="0.2"/>
    <row r="593" ht="18" customHeight="1" x14ac:dyDescent="0.2"/>
    <row r="594" ht="18" customHeight="1" x14ac:dyDescent="0.2"/>
    <row r="595" ht="18" customHeight="1" x14ac:dyDescent="0.2"/>
    <row r="596" ht="18" customHeight="1" x14ac:dyDescent="0.2"/>
    <row r="597" ht="18" customHeight="1" x14ac:dyDescent="0.2"/>
    <row r="598" ht="18" customHeight="1" x14ac:dyDescent="0.2"/>
    <row r="599" ht="18" customHeight="1" x14ac:dyDescent="0.2"/>
    <row r="600" ht="18" customHeight="1" x14ac:dyDescent="0.2"/>
    <row r="601" ht="18" customHeight="1" x14ac:dyDescent="0.2"/>
    <row r="602" ht="18" customHeight="1" x14ac:dyDescent="0.2"/>
    <row r="603" ht="18" customHeight="1" x14ac:dyDescent="0.2"/>
    <row r="604" ht="18" customHeight="1" x14ac:dyDescent="0.2"/>
    <row r="605" ht="18" customHeight="1" x14ac:dyDescent="0.2"/>
    <row r="606" ht="18" customHeight="1" x14ac:dyDescent="0.2"/>
    <row r="607" ht="18" customHeight="1" x14ac:dyDescent="0.2"/>
    <row r="608" ht="18" customHeight="1" x14ac:dyDescent="0.2"/>
    <row r="609" ht="18" customHeight="1" x14ac:dyDescent="0.2"/>
    <row r="610" ht="18" customHeight="1" x14ac:dyDescent="0.2"/>
    <row r="611" ht="18" customHeight="1" x14ac:dyDescent="0.2"/>
    <row r="612" ht="18" customHeight="1" x14ac:dyDescent="0.2"/>
    <row r="613" ht="18" customHeight="1" x14ac:dyDescent="0.2"/>
    <row r="614" ht="18" customHeight="1" x14ac:dyDescent="0.2"/>
    <row r="615" ht="18" customHeight="1" x14ac:dyDescent="0.2"/>
    <row r="616" ht="18" customHeight="1" x14ac:dyDescent="0.2"/>
    <row r="617" ht="18" customHeight="1" x14ac:dyDescent="0.2"/>
    <row r="618" ht="18" customHeight="1" x14ac:dyDescent="0.2"/>
    <row r="619" ht="18" customHeight="1" x14ac:dyDescent="0.2"/>
    <row r="620" ht="18" customHeight="1" x14ac:dyDescent="0.2"/>
    <row r="621" ht="18" customHeight="1" x14ac:dyDescent="0.2"/>
    <row r="622" ht="18" customHeight="1" x14ac:dyDescent="0.2"/>
    <row r="623" ht="18" customHeight="1" x14ac:dyDescent="0.2"/>
    <row r="624" ht="18" customHeight="1" x14ac:dyDescent="0.2"/>
    <row r="625" ht="18" customHeight="1" x14ac:dyDescent="0.2"/>
    <row r="626" ht="18" customHeight="1" x14ac:dyDescent="0.2"/>
    <row r="627" ht="18" customHeight="1" x14ac:dyDescent="0.2"/>
    <row r="628" ht="18" customHeight="1" x14ac:dyDescent="0.2"/>
    <row r="629" ht="18" customHeight="1" x14ac:dyDescent="0.2"/>
    <row r="630" ht="18" customHeight="1" x14ac:dyDescent="0.2"/>
    <row r="631" ht="18" customHeight="1" x14ac:dyDescent="0.2"/>
    <row r="632" ht="18" customHeight="1" x14ac:dyDescent="0.2"/>
    <row r="633" ht="18" customHeight="1" x14ac:dyDescent="0.2"/>
    <row r="634" ht="18" customHeight="1" x14ac:dyDescent="0.2"/>
    <row r="635" ht="18" customHeight="1" x14ac:dyDescent="0.2"/>
    <row r="636" ht="18" customHeight="1" x14ac:dyDescent="0.2"/>
    <row r="637" ht="18" customHeight="1" x14ac:dyDescent="0.2"/>
    <row r="638" ht="18" customHeight="1" x14ac:dyDescent="0.2"/>
    <row r="639" ht="18" customHeight="1" x14ac:dyDescent="0.2"/>
    <row r="640" ht="18" customHeight="1" x14ac:dyDescent="0.2"/>
    <row r="641" ht="18" customHeight="1" x14ac:dyDescent="0.2"/>
    <row r="642" ht="18" customHeight="1" x14ac:dyDescent="0.2"/>
    <row r="643" ht="18" customHeight="1" x14ac:dyDescent="0.2"/>
    <row r="644" ht="18" customHeight="1" x14ac:dyDescent="0.2"/>
    <row r="645" ht="18" customHeight="1" x14ac:dyDescent="0.2"/>
    <row r="646" ht="18" customHeight="1" x14ac:dyDescent="0.2"/>
    <row r="647" ht="18" customHeight="1" x14ac:dyDescent="0.2"/>
    <row r="648" ht="18" customHeight="1" x14ac:dyDescent="0.2"/>
    <row r="649" ht="18" customHeight="1" x14ac:dyDescent="0.2"/>
    <row r="650" ht="18" customHeight="1" x14ac:dyDescent="0.2"/>
    <row r="651" ht="18" customHeight="1" x14ac:dyDescent="0.2"/>
    <row r="652" ht="18" customHeight="1" x14ac:dyDescent="0.2"/>
    <row r="653" ht="18" customHeight="1" x14ac:dyDescent="0.2"/>
    <row r="654" ht="18" customHeight="1" x14ac:dyDescent="0.2"/>
    <row r="655" ht="18" customHeight="1" x14ac:dyDescent="0.2"/>
    <row r="656" ht="18" customHeight="1" x14ac:dyDescent="0.2"/>
    <row r="657" ht="18" customHeight="1" x14ac:dyDescent="0.2"/>
    <row r="658" ht="18" customHeight="1" x14ac:dyDescent="0.2"/>
    <row r="659" ht="18" customHeight="1" x14ac:dyDescent="0.2"/>
    <row r="660" ht="18" customHeight="1" x14ac:dyDescent="0.2"/>
    <row r="661" ht="18" customHeight="1" x14ac:dyDescent="0.2"/>
    <row r="662" ht="18" customHeight="1" x14ac:dyDescent="0.2"/>
    <row r="663" ht="18" customHeight="1" x14ac:dyDescent="0.2"/>
    <row r="664" ht="18" customHeight="1" x14ac:dyDescent="0.2"/>
    <row r="665" ht="18" customHeight="1" x14ac:dyDescent="0.2"/>
    <row r="666" ht="18" customHeight="1" x14ac:dyDescent="0.2"/>
    <row r="667" ht="18" customHeight="1" x14ac:dyDescent="0.2"/>
    <row r="668" ht="18" customHeight="1" x14ac:dyDescent="0.2"/>
    <row r="669" ht="18" customHeight="1" x14ac:dyDescent="0.2"/>
    <row r="670" ht="18" customHeight="1" x14ac:dyDescent="0.2"/>
    <row r="671" ht="18" customHeight="1" x14ac:dyDescent="0.2"/>
    <row r="672" ht="18" customHeight="1" x14ac:dyDescent="0.2"/>
    <row r="673" ht="18" customHeight="1" x14ac:dyDescent="0.2"/>
    <row r="674" ht="18" customHeight="1" x14ac:dyDescent="0.2"/>
    <row r="675" ht="18" customHeight="1" x14ac:dyDescent="0.2"/>
    <row r="676" ht="18" customHeight="1" x14ac:dyDescent="0.2"/>
    <row r="677" ht="18" customHeight="1" x14ac:dyDescent="0.2"/>
    <row r="678" ht="18" customHeight="1" x14ac:dyDescent="0.2"/>
    <row r="679" ht="18" customHeight="1" x14ac:dyDescent="0.2"/>
    <row r="680" ht="18" customHeight="1" x14ac:dyDescent="0.2"/>
    <row r="681" ht="18" customHeight="1" x14ac:dyDescent="0.2"/>
    <row r="682" ht="18" customHeight="1" x14ac:dyDescent="0.2"/>
    <row r="683" ht="18" customHeight="1" x14ac:dyDescent="0.2"/>
    <row r="684" ht="18" customHeight="1" x14ac:dyDescent="0.2"/>
    <row r="685" ht="18" customHeight="1" x14ac:dyDescent="0.2"/>
    <row r="686" ht="18" customHeight="1" x14ac:dyDescent="0.2"/>
    <row r="687" ht="18" customHeight="1" x14ac:dyDescent="0.2"/>
    <row r="688" ht="18" customHeight="1" x14ac:dyDescent="0.2"/>
    <row r="689" ht="18" customHeight="1" x14ac:dyDescent="0.2"/>
    <row r="690" ht="18" customHeight="1" x14ac:dyDescent="0.2"/>
    <row r="691" ht="18" customHeight="1" x14ac:dyDescent="0.2"/>
    <row r="692" ht="18" customHeight="1" x14ac:dyDescent="0.2"/>
    <row r="693" ht="18" customHeight="1" x14ac:dyDescent="0.2"/>
    <row r="694" ht="18" customHeight="1" x14ac:dyDescent="0.2"/>
    <row r="695" ht="18" customHeight="1" x14ac:dyDescent="0.2"/>
    <row r="696" ht="18" customHeight="1" x14ac:dyDescent="0.2"/>
    <row r="697" ht="18" customHeight="1" x14ac:dyDescent="0.2"/>
    <row r="698" ht="18" customHeight="1" x14ac:dyDescent="0.2"/>
    <row r="699" ht="18" customHeight="1" x14ac:dyDescent="0.2"/>
    <row r="700" ht="18" customHeight="1" x14ac:dyDescent="0.2"/>
    <row r="701" ht="18" customHeight="1" x14ac:dyDescent="0.2"/>
    <row r="702" ht="18" customHeight="1" x14ac:dyDescent="0.2"/>
    <row r="703" ht="18" customHeight="1" x14ac:dyDescent="0.2"/>
    <row r="704" ht="18" customHeight="1" x14ac:dyDescent="0.2"/>
    <row r="705" ht="18" customHeight="1" x14ac:dyDescent="0.2"/>
    <row r="706" ht="18" customHeight="1" x14ac:dyDescent="0.2"/>
    <row r="707" ht="18" customHeight="1" x14ac:dyDescent="0.2"/>
    <row r="708" ht="18" customHeight="1" x14ac:dyDescent="0.2"/>
    <row r="709" ht="18" customHeight="1" x14ac:dyDescent="0.2"/>
    <row r="710" ht="18" customHeight="1" x14ac:dyDescent="0.2"/>
    <row r="711" ht="18" customHeight="1" x14ac:dyDescent="0.2"/>
    <row r="712" ht="18" customHeight="1" x14ac:dyDescent="0.2"/>
    <row r="713" ht="18" customHeight="1" x14ac:dyDescent="0.2"/>
    <row r="714" ht="18" customHeight="1" x14ac:dyDescent="0.2"/>
    <row r="715" ht="18" customHeight="1" x14ac:dyDescent="0.2"/>
    <row r="716" ht="18" customHeight="1" x14ac:dyDescent="0.2"/>
    <row r="717" ht="18" customHeight="1" x14ac:dyDescent="0.2"/>
    <row r="718" ht="18" customHeight="1" x14ac:dyDescent="0.2"/>
    <row r="719" ht="18" customHeight="1" x14ac:dyDescent="0.2"/>
    <row r="720" ht="18" customHeight="1" x14ac:dyDescent="0.2"/>
    <row r="721" ht="18" customHeight="1" x14ac:dyDescent="0.2"/>
    <row r="722" ht="18" customHeight="1" x14ac:dyDescent="0.2"/>
    <row r="723" ht="18" customHeight="1" x14ac:dyDescent="0.2"/>
    <row r="724" ht="18" customHeight="1" x14ac:dyDescent="0.2"/>
    <row r="725" ht="18" customHeight="1" x14ac:dyDescent="0.2"/>
    <row r="726" ht="18" customHeight="1" x14ac:dyDescent="0.2"/>
    <row r="727" ht="18" customHeight="1" x14ac:dyDescent="0.2"/>
    <row r="728" ht="18" customHeight="1" x14ac:dyDescent="0.2"/>
    <row r="729" ht="18" customHeight="1" x14ac:dyDescent="0.2"/>
    <row r="730" ht="18" customHeight="1" x14ac:dyDescent="0.2"/>
    <row r="731" ht="18" customHeight="1" x14ac:dyDescent="0.2"/>
    <row r="732" ht="18" customHeight="1" x14ac:dyDescent="0.2"/>
    <row r="733" ht="18" customHeight="1" x14ac:dyDescent="0.2"/>
    <row r="734" ht="18" customHeight="1" x14ac:dyDescent="0.2"/>
    <row r="735" ht="18" customHeight="1" x14ac:dyDescent="0.2"/>
    <row r="736" ht="18" customHeight="1" x14ac:dyDescent="0.2"/>
    <row r="737" ht="18" customHeight="1" x14ac:dyDescent="0.2"/>
    <row r="738" ht="18" customHeight="1" x14ac:dyDescent="0.2"/>
    <row r="739" ht="18" customHeight="1" x14ac:dyDescent="0.2"/>
    <row r="740" ht="18" customHeight="1" x14ac:dyDescent="0.2"/>
    <row r="741" ht="18" customHeight="1" x14ac:dyDescent="0.2"/>
    <row r="742" ht="18" customHeight="1" x14ac:dyDescent="0.2"/>
    <row r="743" ht="18" customHeight="1" x14ac:dyDescent="0.2"/>
    <row r="744" ht="18" customHeight="1" x14ac:dyDescent="0.2"/>
    <row r="745" ht="18" customHeight="1" x14ac:dyDescent="0.2"/>
    <row r="746" ht="18" customHeight="1" x14ac:dyDescent="0.2"/>
    <row r="747" ht="18" customHeight="1" x14ac:dyDescent="0.2"/>
    <row r="748" ht="18" customHeight="1" x14ac:dyDescent="0.2"/>
    <row r="749" ht="18" customHeight="1" x14ac:dyDescent="0.2"/>
    <row r="750" ht="18" customHeight="1" x14ac:dyDescent="0.2"/>
    <row r="751" ht="18" customHeight="1" x14ac:dyDescent="0.2"/>
    <row r="752" ht="18" customHeight="1" x14ac:dyDescent="0.2"/>
    <row r="753" ht="18" customHeight="1" x14ac:dyDescent="0.2"/>
    <row r="754" ht="18" customHeight="1" x14ac:dyDescent="0.2"/>
    <row r="755" ht="18" customHeight="1" x14ac:dyDescent="0.2"/>
    <row r="756" ht="18" customHeight="1" x14ac:dyDescent="0.2"/>
    <row r="757" ht="18" customHeight="1" x14ac:dyDescent="0.2"/>
    <row r="758" ht="18" customHeight="1" x14ac:dyDescent="0.2"/>
    <row r="759" ht="18" customHeight="1" x14ac:dyDescent="0.2"/>
    <row r="760" ht="18" customHeight="1" x14ac:dyDescent="0.2"/>
    <row r="761" ht="18" customHeight="1" x14ac:dyDescent="0.2"/>
    <row r="762" ht="18" customHeight="1" x14ac:dyDescent="0.2"/>
    <row r="763" ht="18" customHeight="1" x14ac:dyDescent="0.2"/>
    <row r="764" ht="18" customHeight="1" x14ac:dyDescent="0.2"/>
    <row r="765" ht="18" customHeight="1" x14ac:dyDescent="0.2"/>
    <row r="766" ht="18" customHeight="1" x14ac:dyDescent="0.2"/>
    <row r="767" ht="18" customHeight="1" x14ac:dyDescent="0.2"/>
    <row r="768" ht="18" customHeight="1" x14ac:dyDescent="0.2"/>
    <row r="769" ht="18" customHeight="1" x14ac:dyDescent="0.2"/>
    <row r="770" ht="18" customHeight="1" x14ac:dyDescent="0.2"/>
    <row r="771" ht="18" customHeight="1" x14ac:dyDescent="0.2"/>
    <row r="772" ht="18" customHeight="1" x14ac:dyDescent="0.2"/>
    <row r="773" ht="18" customHeight="1" x14ac:dyDescent="0.2"/>
    <row r="774" ht="18" customHeight="1" x14ac:dyDescent="0.2"/>
    <row r="775" ht="18" customHeight="1" x14ac:dyDescent="0.2"/>
    <row r="776" ht="18" customHeight="1" x14ac:dyDescent="0.2"/>
    <row r="777" ht="18" customHeight="1" x14ac:dyDescent="0.2"/>
    <row r="778" ht="18" customHeight="1" x14ac:dyDescent="0.2"/>
    <row r="779" ht="18" customHeight="1" x14ac:dyDescent="0.2"/>
    <row r="780" ht="18" customHeight="1" x14ac:dyDescent="0.2"/>
    <row r="781" ht="18" customHeight="1" x14ac:dyDescent="0.2"/>
    <row r="782" ht="18" customHeight="1" x14ac:dyDescent="0.2"/>
    <row r="783" ht="18" customHeight="1" x14ac:dyDescent="0.2"/>
    <row r="784" ht="18" customHeight="1" x14ac:dyDescent="0.2"/>
    <row r="785" ht="18" customHeight="1" x14ac:dyDescent="0.2"/>
    <row r="786" ht="18" customHeight="1" x14ac:dyDescent="0.2"/>
    <row r="787" ht="18" customHeight="1" x14ac:dyDescent="0.2"/>
    <row r="788" ht="18" customHeight="1" x14ac:dyDescent="0.2"/>
    <row r="789" ht="18" customHeight="1" x14ac:dyDescent="0.2"/>
    <row r="790" ht="18" customHeight="1" x14ac:dyDescent="0.2"/>
    <row r="791" ht="18" customHeight="1" x14ac:dyDescent="0.2"/>
    <row r="792" ht="18" customHeight="1" x14ac:dyDescent="0.2"/>
    <row r="793" ht="18" customHeight="1" x14ac:dyDescent="0.2"/>
    <row r="794" ht="18" customHeight="1" x14ac:dyDescent="0.2"/>
    <row r="795" ht="18" customHeight="1" x14ac:dyDescent="0.2"/>
    <row r="796" ht="18" customHeight="1" x14ac:dyDescent="0.2"/>
    <row r="797" ht="18" customHeight="1" x14ac:dyDescent="0.2"/>
    <row r="798" ht="18" customHeight="1" x14ac:dyDescent="0.2"/>
    <row r="799" ht="18" customHeight="1" x14ac:dyDescent="0.2"/>
    <row r="800" ht="18" customHeight="1" x14ac:dyDescent="0.2"/>
    <row r="801" ht="18" customHeight="1" x14ac:dyDescent="0.2"/>
    <row r="802" ht="18" customHeight="1" x14ac:dyDescent="0.2"/>
    <row r="803" ht="18" customHeight="1" x14ac:dyDescent="0.2"/>
    <row r="804" ht="18" customHeight="1" x14ac:dyDescent="0.2"/>
    <row r="805" ht="18" customHeight="1" x14ac:dyDescent="0.2"/>
    <row r="806" ht="18" customHeight="1" x14ac:dyDescent="0.2"/>
    <row r="807" ht="18" customHeight="1" x14ac:dyDescent="0.2"/>
    <row r="808" ht="18" customHeight="1" x14ac:dyDescent="0.2"/>
    <row r="809" ht="18" customHeight="1" x14ac:dyDescent="0.2"/>
    <row r="810" ht="18" customHeight="1" x14ac:dyDescent="0.2"/>
    <row r="811" ht="18" customHeight="1" x14ac:dyDescent="0.2"/>
    <row r="812" ht="18" customHeight="1" x14ac:dyDescent="0.2"/>
    <row r="813" ht="18" customHeight="1" x14ac:dyDescent="0.2"/>
    <row r="814" ht="18" customHeight="1" x14ac:dyDescent="0.2"/>
    <row r="815" ht="18" customHeight="1" x14ac:dyDescent="0.2"/>
    <row r="816" ht="18" customHeight="1" x14ac:dyDescent="0.2"/>
    <row r="817" ht="18" customHeight="1" x14ac:dyDescent="0.2"/>
    <row r="818" ht="18" customHeight="1" x14ac:dyDescent="0.2"/>
    <row r="819" ht="18" customHeight="1" x14ac:dyDescent="0.2"/>
    <row r="820" ht="18" customHeight="1" x14ac:dyDescent="0.2"/>
    <row r="821" ht="18" customHeight="1" x14ac:dyDescent="0.2"/>
    <row r="822" ht="18" customHeight="1" x14ac:dyDescent="0.2"/>
    <row r="823" ht="18" customHeight="1" x14ac:dyDescent="0.2"/>
    <row r="824" ht="18" customHeight="1" x14ac:dyDescent="0.2"/>
    <row r="825" ht="18" customHeight="1" x14ac:dyDescent="0.2"/>
    <row r="826" ht="18" customHeight="1" x14ac:dyDescent="0.2"/>
    <row r="827" ht="18" customHeight="1" x14ac:dyDescent="0.2"/>
    <row r="828" ht="18" customHeight="1" x14ac:dyDescent="0.2"/>
    <row r="829" ht="18" customHeight="1" x14ac:dyDescent="0.2"/>
    <row r="830" ht="18" customHeight="1" x14ac:dyDescent="0.2"/>
    <row r="831" ht="18" customHeight="1" x14ac:dyDescent="0.2"/>
    <row r="832" ht="18" customHeight="1" x14ac:dyDescent="0.2"/>
    <row r="833" ht="18" customHeight="1" x14ac:dyDescent="0.2"/>
    <row r="834" ht="18" customHeight="1" x14ac:dyDescent="0.2"/>
    <row r="835" ht="18" customHeight="1" x14ac:dyDescent="0.2"/>
    <row r="836" ht="18" customHeight="1" x14ac:dyDescent="0.2"/>
    <row r="837" ht="18" customHeight="1" x14ac:dyDescent="0.2"/>
    <row r="838" ht="18" customHeight="1" x14ac:dyDescent="0.2"/>
    <row r="839" ht="18" customHeight="1" x14ac:dyDescent="0.2"/>
    <row r="840" ht="18" customHeight="1" x14ac:dyDescent="0.2"/>
    <row r="841" ht="18" customHeight="1" x14ac:dyDescent="0.2"/>
    <row r="842" ht="18" customHeight="1" x14ac:dyDescent="0.2"/>
    <row r="843" ht="18" customHeight="1" x14ac:dyDescent="0.2"/>
    <row r="844" ht="18" customHeight="1" x14ac:dyDescent="0.2"/>
    <row r="845" ht="18" customHeight="1" x14ac:dyDescent="0.2"/>
    <row r="846" ht="18" customHeight="1" x14ac:dyDescent="0.2"/>
    <row r="847" ht="18" customHeight="1" x14ac:dyDescent="0.2"/>
    <row r="848" ht="18" customHeight="1" x14ac:dyDescent="0.2"/>
    <row r="849" ht="18" customHeight="1" x14ac:dyDescent="0.2"/>
    <row r="850" ht="18" customHeight="1" x14ac:dyDescent="0.2"/>
    <row r="851" ht="18" customHeight="1" x14ac:dyDescent="0.2"/>
    <row r="852" ht="18" customHeight="1" x14ac:dyDescent="0.2"/>
    <row r="853" ht="18" customHeight="1" x14ac:dyDescent="0.2"/>
    <row r="854" ht="18" customHeight="1" x14ac:dyDescent="0.2"/>
    <row r="855" ht="18" customHeight="1" x14ac:dyDescent="0.2"/>
    <row r="856" ht="18" customHeight="1" x14ac:dyDescent="0.2"/>
    <row r="857" ht="18" customHeight="1" x14ac:dyDescent="0.2"/>
    <row r="858" ht="18" customHeight="1" x14ac:dyDescent="0.2"/>
    <row r="859" ht="18" customHeight="1" x14ac:dyDescent="0.2"/>
    <row r="860" ht="18" customHeight="1" x14ac:dyDescent="0.2"/>
    <row r="861" ht="18" customHeight="1" x14ac:dyDescent="0.2"/>
    <row r="862" ht="18" customHeight="1" x14ac:dyDescent="0.2"/>
    <row r="863" ht="18" customHeight="1" x14ac:dyDescent="0.2"/>
    <row r="864" ht="18" customHeight="1" x14ac:dyDescent="0.2"/>
    <row r="865" ht="18" customHeight="1" x14ac:dyDescent="0.2"/>
    <row r="866" ht="18" customHeight="1" x14ac:dyDescent="0.2"/>
    <row r="867" ht="18" customHeight="1" x14ac:dyDescent="0.2"/>
    <row r="868" ht="18" customHeight="1" x14ac:dyDescent="0.2"/>
    <row r="869" ht="18" customHeight="1" x14ac:dyDescent="0.2"/>
    <row r="870" ht="18" customHeight="1" x14ac:dyDescent="0.2"/>
    <row r="871" ht="18" customHeight="1" x14ac:dyDescent="0.2"/>
    <row r="872" ht="18" customHeight="1" x14ac:dyDescent="0.2"/>
    <row r="873" ht="18" customHeight="1" x14ac:dyDescent="0.2"/>
    <row r="874" ht="18" customHeight="1" x14ac:dyDescent="0.2"/>
    <row r="875" ht="18" customHeight="1" x14ac:dyDescent="0.2"/>
    <row r="876" ht="18" customHeight="1" x14ac:dyDescent="0.2"/>
    <row r="877" ht="18" customHeight="1" x14ac:dyDescent="0.2"/>
    <row r="878" ht="18" customHeight="1" x14ac:dyDescent="0.2"/>
    <row r="879" ht="18" customHeight="1" x14ac:dyDescent="0.2"/>
    <row r="880" ht="18" customHeight="1" x14ac:dyDescent="0.2"/>
    <row r="881" ht="18" customHeight="1" x14ac:dyDescent="0.2"/>
    <row r="882" ht="18" customHeight="1" x14ac:dyDescent="0.2"/>
    <row r="883" ht="18" customHeight="1" x14ac:dyDescent="0.2"/>
    <row r="884" ht="18" customHeight="1" x14ac:dyDescent="0.2"/>
    <row r="885" ht="18" customHeight="1" x14ac:dyDescent="0.2"/>
    <row r="886" ht="18" customHeight="1" x14ac:dyDescent="0.2"/>
    <row r="887" ht="18" customHeight="1" x14ac:dyDescent="0.2"/>
    <row r="888" ht="18" customHeight="1" x14ac:dyDescent="0.2"/>
    <row r="889" ht="18" customHeight="1" x14ac:dyDescent="0.2"/>
    <row r="890" ht="18" customHeight="1" x14ac:dyDescent="0.2"/>
    <row r="891" ht="18" customHeight="1" x14ac:dyDescent="0.2"/>
    <row r="892" ht="18" customHeight="1" x14ac:dyDescent="0.2"/>
    <row r="893" ht="18" customHeight="1" x14ac:dyDescent="0.2"/>
    <row r="894" ht="18" customHeight="1" x14ac:dyDescent="0.2"/>
    <row r="895" ht="18" customHeight="1" x14ac:dyDescent="0.2"/>
    <row r="896" ht="18" customHeight="1" x14ac:dyDescent="0.2"/>
    <row r="897" ht="18" customHeight="1" x14ac:dyDescent="0.2"/>
    <row r="898" ht="18" customHeight="1" x14ac:dyDescent="0.2"/>
    <row r="899" ht="18" customHeight="1" x14ac:dyDescent="0.2"/>
    <row r="900" ht="18" customHeight="1" x14ac:dyDescent="0.2"/>
    <row r="901" ht="18" customHeight="1" x14ac:dyDescent="0.2"/>
    <row r="902" ht="18" customHeight="1" x14ac:dyDescent="0.2"/>
    <row r="903" ht="18" customHeight="1" x14ac:dyDescent="0.2"/>
    <row r="904" ht="18" customHeight="1" x14ac:dyDescent="0.2"/>
    <row r="905" ht="18" customHeight="1" x14ac:dyDescent="0.2"/>
    <row r="906" ht="18" customHeight="1" x14ac:dyDescent="0.2"/>
    <row r="907" ht="18" customHeight="1" x14ac:dyDescent="0.2"/>
    <row r="908" ht="18" customHeight="1" x14ac:dyDescent="0.2"/>
    <row r="909" ht="18" customHeight="1" x14ac:dyDescent="0.2"/>
    <row r="910" ht="18" customHeight="1" x14ac:dyDescent="0.2"/>
    <row r="911" ht="18" customHeight="1" x14ac:dyDescent="0.2"/>
    <row r="912" ht="18" customHeight="1" x14ac:dyDescent="0.2"/>
    <row r="913" ht="18" customHeight="1" x14ac:dyDescent="0.2"/>
    <row r="914" ht="18" customHeight="1" x14ac:dyDescent="0.2"/>
    <row r="915" ht="18" customHeight="1" x14ac:dyDescent="0.2"/>
    <row r="916" ht="18" customHeight="1" x14ac:dyDescent="0.2"/>
    <row r="917" ht="18" customHeight="1" x14ac:dyDescent="0.2"/>
    <row r="918" ht="18" customHeight="1" x14ac:dyDescent="0.2"/>
    <row r="919" ht="18" customHeight="1" x14ac:dyDescent="0.2"/>
    <row r="920" ht="18" customHeight="1" x14ac:dyDescent="0.2"/>
    <row r="921" ht="18" customHeight="1" x14ac:dyDescent="0.2"/>
    <row r="922" ht="18" customHeight="1" x14ac:dyDescent="0.2"/>
    <row r="923" ht="18" customHeight="1" x14ac:dyDescent="0.2"/>
    <row r="924" ht="18" customHeight="1" x14ac:dyDescent="0.2"/>
    <row r="925" ht="18" customHeight="1" x14ac:dyDescent="0.2"/>
    <row r="926" ht="18" customHeight="1" x14ac:dyDescent="0.2"/>
    <row r="927" ht="18" customHeight="1" x14ac:dyDescent="0.2"/>
    <row r="928" ht="18" customHeight="1" x14ac:dyDescent="0.2"/>
    <row r="929" ht="18" customHeight="1" x14ac:dyDescent="0.2"/>
    <row r="930" ht="18" customHeight="1" x14ac:dyDescent="0.2"/>
    <row r="931" ht="18" customHeight="1" x14ac:dyDescent="0.2"/>
    <row r="932" ht="18" customHeight="1" x14ac:dyDescent="0.2"/>
    <row r="933" ht="18" customHeight="1" x14ac:dyDescent="0.2"/>
    <row r="934" ht="18" customHeight="1" x14ac:dyDescent="0.2"/>
    <row r="935" ht="18" customHeight="1" x14ac:dyDescent="0.2"/>
    <row r="936" ht="18" customHeight="1" x14ac:dyDescent="0.2"/>
    <row r="937" ht="18" customHeight="1" x14ac:dyDescent="0.2"/>
    <row r="938" ht="18" customHeight="1" x14ac:dyDescent="0.2"/>
    <row r="939" ht="18" customHeight="1" x14ac:dyDescent="0.2"/>
    <row r="940" ht="18" customHeight="1" x14ac:dyDescent="0.2"/>
    <row r="941" ht="18" customHeight="1" x14ac:dyDescent="0.2"/>
    <row r="942" ht="18" customHeight="1" x14ac:dyDescent="0.2"/>
    <row r="943" ht="18" customHeight="1" x14ac:dyDescent="0.2"/>
    <row r="944" ht="18" customHeight="1" x14ac:dyDescent="0.2"/>
    <row r="945" ht="18" customHeight="1" x14ac:dyDescent="0.2"/>
    <row r="946" ht="18" customHeight="1" x14ac:dyDescent="0.2"/>
    <row r="947" ht="18" customHeight="1" x14ac:dyDescent="0.2"/>
    <row r="948" ht="18" customHeight="1" x14ac:dyDescent="0.2"/>
    <row r="949" ht="18" customHeight="1" x14ac:dyDescent="0.2"/>
    <row r="950" ht="18" customHeight="1" x14ac:dyDescent="0.2"/>
    <row r="951" ht="18" customHeight="1" x14ac:dyDescent="0.2"/>
    <row r="952" ht="18" customHeight="1" x14ac:dyDescent="0.2"/>
    <row r="953" ht="18" customHeight="1" x14ac:dyDescent="0.2"/>
    <row r="954" ht="18" customHeight="1" x14ac:dyDescent="0.2"/>
    <row r="955" ht="18" customHeight="1" x14ac:dyDescent="0.2"/>
    <row r="956" ht="18" customHeight="1" x14ac:dyDescent="0.2"/>
    <row r="957" ht="18" customHeight="1" x14ac:dyDescent="0.2"/>
    <row r="958" ht="18" customHeight="1" x14ac:dyDescent="0.2"/>
    <row r="959" ht="18" customHeight="1" x14ac:dyDescent="0.2"/>
    <row r="960" ht="18" customHeight="1" x14ac:dyDescent="0.2"/>
    <row r="961" ht="18" customHeight="1" x14ac:dyDescent="0.2"/>
    <row r="962" ht="18" customHeight="1" x14ac:dyDescent="0.2"/>
    <row r="963" ht="18" customHeight="1" x14ac:dyDescent="0.2"/>
    <row r="964" ht="18" customHeight="1" x14ac:dyDescent="0.2"/>
    <row r="965" ht="18" customHeight="1" x14ac:dyDescent="0.2"/>
    <row r="966" ht="18" customHeight="1" x14ac:dyDescent="0.2"/>
    <row r="967" ht="18" customHeight="1" x14ac:dyDescent="0.2"/>
    <row r="968" ht="18" customHeight="1" x14ac:dyDescent="0.2"/>
    <row r="969" ht="18" customHeight="1" x14ac:dyDescent="0.2"/>
    <row r="970" ht="18" customHeight="1" x14ac:dyDescent="0.2"/>
    <row r="971" ht="18" customHeight="1" x14ac:dyDescent="0.2"/>
    <row r="972" ht="18" customHeight="1" x14ac:dyDescent="0.2"/>
    <row r="973" ht="18" customHeight="1" x14ac:dyDescent="0.2"/>
    <row r="974" ht="18" customHeight="1" x14ac:dyDescent="0.2"/>
    <row r="975" ht="18" customHeight="1" x14ac:dyDescent="0.2"/>
    <row r="976" ht="18" customHeight="1" x14ac:dyDescent="0.2"/>
    <row r="977" ht="18" customHeight="1" x14ac:dyDescent="0.2"/>
    <row r="978" ht="18" customHeight="1" x14ac:dyDescent="0.2"/>
    <row r="979" ht="18" customHeight="1" x14ac:dyDescent="0.2"/>
    <row r="980" ht="18" customHeight="1" x14ac:dyDescent="0.2"/>
    <row r="981" ht="18" customHeight="1" x14ac:dyDescent="0.2"/>
    <row r="982" ht="18" customHeight="1" x14ac:dyDescent="0.2"/>
    <row r="983" ht="18" customHeight="1" x14ac:dyDescent="0.2"/>
    <row r="984" ht="18" customHeight="1" x14ac:dyDescent="0.2"/>
    <row r="985" ht="18" customHeight="1" x14ac:dyDescent="0.2"/>
    <row r="986" ht="18" customHeight="1" x14ac:dyDescent="0.2"/>
    <row r="987" ht="18" customHeight="1" x14ac:dyDescent="0.2"/>
    <row r="988" ht="18" customHeight="1" x14ac:dyDescent="0.2"/>
    <row r="989" ht="18" customHeight="1" x14ac:dyDescent="0.2"/>
    <row r="990" ht="18" customHeight="1" x14ac:dyDescent="0.2"/>
    <row r="991" ht="18" customHeight="1" x14ac:dyDescent="0.2"/>
    <row r="992" ht="18" customHeight="1" x14ac:dyDescent="0.2"/>
    <row r="993" ht="18" customHeight="1" x14ac:dyDescent="0.2"/>
    <row r="994" ht="18" customHeight="1" x14ac:dyDescent="0.2"/>
    <row r="995" ht="18" customHeight="1" x14ac:dyDescent="0.2"/>
    <row r="996" ht="18" customHeight="1" x14ac:dyDescent="0.2"/>
    <row r="997" ht="18" customHeight="1" x14ac:dyDescent="0.2"/>
    <row r="998" ht="18" customHeight="1" x14ac:dyDescent="0.2"/>
    <row r="999" ht="18" customHeight="1" x14ac:dyDescent="0.2"/>
    <row r="1000" ht="18" customHeight="1" x14ac:dyDescent="0.2"/>
    <row r="1001" ht="18" customHeight="1" x14ac:dyDescent="0.2"/>
    <row r="1002" ht="18" customHeight="1" x14ac:dyDescent="0.2"/>
    <row r="1003" ht="18" customHeight="1" x14ac:dyDescent="0.2"/>
    <row r="1004" ht="18" customHeight="1" x14ac:dyDescent="0.2"/>
    <row r="1005" ht="18" customHeight="1" x14ac:dyDescent="0.2"/>
    <row r="1006" ht="18" customHeight="1" x14ac:dyDescent="0.2"/>
    <row r="1007" ht="18" customHeight="1" x14ac:dyDescent="0.2"/>
    <row r="1008" ht="18" customHeight="1" x14ac:dyDescent="0.2"/>
    <row r="1009" ht="18" customHeight="1" x14ac:dyDescent="0.2"/>
    <row r="1010" ht="18" customHeight="1" x14ac:dyDescent="0.2"/>
    <row r="1011" ht="18" customHeight="1" x14ac:dyDescent="0.2"/>
    <row r="1012" ht="18" customHeight="1" x14ac:dyDescent="0.2"/>
    <row r="1013" ht="18" customHeight="1" x14ac:dyDescent="0.2"/>
    <row r="1014" ht="18" customHeight="1" x14ac:dyDescent="0.2"/>
    <row r="1015" ht="18" customHeight="1" x14ac:dyDescent="0.2"/>
    <row r="1016" ht="18" customHeight="1" x14ac:dyDescent="0.2"/>
    <row r="1017" ht="18" customHeight="1" x14ac:dyDescent="0.2"/>
    <row r="1018" ht="18" customHeight="1" x14ac:dyDescent="0.2"/>
    <row r="1019" ht="18" customHeight="1" x14ac:dyDescent="0.2"/>
    <row r="1020" ht="18" customHeight="1" x14ac:dyDescent="0.2"/>
    <row r="1021" ht="18" customHeight="1" x14ac:dyDescent="0.2"/>
    <row r="1022" ht="18" customHeight="1" x14ac:dyDescent="0.2"/>
    <row r="1023" ht="18" customHeight="1" x14ac:dyDescent="0.2"/>
    <row r="1024" ht="18" customHeight="1" x14ac:dyDescent="0.2"/>
    <row r="1025" ht="18" customHeight="1" x14ac:dyDescent="0.2"/>
    <row r="1026" ht="18" customHeight="1" x14ac:dyDescent="0.2"/>
    <row r="1027" ht="18" customHeight="1" x14ac:dyDescent="0.2"/>
    <row r="1028" ht="18" customHeight="1" x14ac:dyDescent="0.2"/>
    <row r="1029" ht="18" customHeight="1" x14ac:dyDescent="0.2"/>
    <row r="1030" ht="18" customHeight="1" x14ac:dyDescent="0.2"/>
    <row r="1031" ht="18" customHeight="1" x14ac:dyDescent="0.2"/>
    <row r="1032" ht="18" customHeight="1" x14ac:dyDescent="0.2"/>
    <row r="1033" ht="18" customHeight="1" x14ac:dyDescent="0.2"/>
    <row r="1034" ht="18" customHeight="1" x14ac:dyDescent="0.2"/>
    <row r="1035" ht="18" customHeight="1" x14ac:dyDescent="0.2"/>
    <row r="1036" ht="18" customHeight="1" x14ac:dyDescent="0.2"/>
    <row r="1037" ht="18" customHeight="1" x14ac:dyDescent="0.2"/>
    <row r="1038" ht="18" customHeight="1" x14ac:dyDescent="0.2"/>
    <row r="1039" ht="18" customHeight="1" x14ac:dyDescent="0.2"/>
    <row r="1040" ht="18" customHeight="1" x14ac:dyDescent="0.2"/>
    <row r="1041" ht="18" customHeight="1" x14ac:dyDescent="0.2"/>
    <row r="1042" ht="18" customHeight="1" x14ac:dyDescent="0.2"/>
    <row r="1043" ht="18" customHeight="1" x14ac:dyDescent="0.2"/>
    <row r="1044" ht="18" customHeight="1" x14ac:dyDescent="0.2"/>
    <row r="1045" ht="18" customHeight="1" x14ac:dyDescent="0.2"/>
    <row r="1046" ht="18" customHeight="1" x14ac:dyDescent="0.2"/>
    <row r="1047" ht="18" customHeight="1" x14ac:dyDescent="0.2"/>
    <row r="1048" ht="18" customHeight="1" x14ac:dyDescent="0.2"/>
    <row r="1049" ht="18" customHeight="1" x14ac:dyDescent="0.2"/>
    <row r="1050" ht="18" customHeight="1" x14ac:dyDescent="0.2"/>
    <row r="1051" ht="18" customHeight="1" x14ac:dyDescent="0.2"/>
    <row r="1052" ht="18" customHeight="1" x14ac:dyDescent="0.2"/>
    <row r="1053" ht="18" customHeight="1" x14ac:dyDescent="0.2"/>
    <row r="1054" ht="18" customHeight="1" x14ac:dyDescent="0.2"/>
    <row r="1055" ht="18" customHeight="1" x14ac:dyDescent="0.2"/>
    <row r="1056" ht="18" customHeight="1" x14ac:dyDescent="0.2"/>
    <row r="1057" ht="18" customHeight="1" x14ac:dyDescent="0.2"/>
    <row r="1058" ht="18" customHeight="1" x14ac:dyDescent="0.2"/>
    <row r="1059" ht="18" customHeight="1" x14ac:dyDescent="0.2"/>
    <row r="1060" ht="18" customHeight="1" x14ac:dyDescent="0.2"/>
    <row r="1061" ht="18" customHeight="1" x14ac:dyDescent="0.2"/>
    <row r="1062" ht="18" customHeight="1" x14ac:dyDescent="0.2"/>
    <row r="1063" ht="18" customHeight="1" x14ac:dyDescent="0.2"/>
    <row r="1064" ht="18" customHeight="1" x14ac:dyDescent="0.2"/>
    <row r="1065" ht="18" customHeight="1" x14ac:dyDescent="0.2"/>
    <row r="1066" ht="18" customHeight="1" x14ac:dyDescent="0.2"/>
    <row r="1067" ht="18" customHeight="1" x14ac:dyDescent="0.2"/>
    <row r="1068" ht="18" customHeight="1" x14ac:dyDescent="0.2"/>
    <row r="1069" ht="18" customHeight="1" x14ac:dyDescent="0.2"/>
    <row r="1070" ht="18" customHeight="1" x14ac:dyDescent="0.2"/>
    <row r="1071" ht="18" customHeight="1" x14ac:dyDescent="0.2"/>
    <row r="1072" ht="18" customHeight="1" x14ac:dyDescent="0.2"/>
    <row r="1073" ht="18" customHeight="1" x14ac:dyDescent="0.2"/>
    <row r="1074" ht="18" customHeight="1" x14ac:dyDescent="0.2"/>
    <row r="1075" ht="18" customHeight="1" x14ac:dyDescent="0.2"/>
    <row r="1076" ht="18" customHeight="1" x14ac:dyDescent="0.2"/>
    <row r="1077" ht="18" customHeight="1" x14ac:dyDescent="0.2"/>
    <row r="1078" ht="18" customHeight="1" x14ac:dyDescent="0.2"/>
    <row r="1079" ht="18" customHeight="1" x14ac:dyDescent="0.2"/>
    <row r="1080" ht="18" customHeight="1" x14ac:dyDescent="0.2"/>
    <row r="1081" ht="18" customHeight="1" x14ac:dyDescent="0.2"/>
    <row r="1082" ht="18" customHeight="1" x14ac:dyDescent="0.2"/>
    <row r="1083" ht="18" customHeight="1" x14ac:dyDescent="0.2"/>
    <row r="1084" ht="18" customHeight="1" x14ac:dyDescent="0.2"/>
    <row r="1085" ht="18" customHeight="1" x14ac:dyDescent="0.2"/>
    <row r="1086" ht="18" customHeight="1" x14ac:dyDescent="0.2"/>
    <row r="1087" ht="18" customHeight="1" x14ac:dyDescent="0.2"/>
    <row r="1088" ht="18" customHeight="1" x14ac:dyDescent="0.2"/>
    <row r="1089" ht="18" customHeight="1" x14ac:dyDescent="0.2"/>
    <row r="1090" ht="18" customHeight="1" x14ac:dyDescent="0.2"/>
    <row r="1091" ht="18" customHeight="1" x14ac:dyDescent="0.2"/>
    <row r="1092" ht="18" customHeight="1" x14ac:dyDescent="0.2"/>
    <row r="1093" ht="18" customHeight="1" x14ac:dyDescent="0.2"/>
    <row r="1094" ht="18" customHeight="1" x14ac:dyDescent="0.2"/>
    <row r="1095" ht="18" customHeight="1" x14ac:dyDescent="0.2"/>
    <row r="1096" ht="18" customHeight="1" x14ac:dyDescent="0.2"/>
    <row r="1097" ht="18" customHeight="1" x14ac:dyDescent="0.2"/>
    <row r="1098" ht="18" customHeight="1" x14ac:dyDescent="0.2"/>
    <row r="1099" ht="18" customHeight="1" x14ac:dyDescent="0.2"/>
    <row r="1100" ht="18" customHeight="1" x14ac:dyDescent="0.2"/>
    <row r="1101" ht="18" customHeight="1" x14ac:dyDescent="0.2"/>
    <row r="1102" ht="18" customHeight="1" x14ac:dyDescent="0.2"/>
    <row r="1103" ht="18" customHeight="1" x14ac:dyDescent="0.2"/>
    <row r="1104" ht="18" customHeight="1" x14ac:dyDescent="0.2"/>
    <row r="1105" ht="18" customHeight="1" x14ac:dyDescent="0.2"/>
    <row r="1106" ht="18" customHeight="1" x14ac:dyDescent="0.2"/>
    <row r="1107" ht="18" customHeight="1" x14ac:dyDescent="0.2"/>
    <row r="1108" ht="18" customHeight="1" x14ac:dyDescent="0.2"/>
    <row r="1109" ht="18" customHeight="1" x14ac:dyDescent="0.2"/>
    <row r="1110" ht="18" customHeight="1" x14ac:dyDescent="0.2"/>
    <row r="1111" ht="18" customHeight="1" x14ac:dyDescent="0.2"/>
    <row r="1112" ht="18" customHeight="1" x14ac:dyDescent="0.2"/>
    <row r="1113" ht="18" customHeight="1" x14ac:dyDescent="0.2"/>
    <row r="1114" ht="18" customHeight="1" x14ac:dyDescent="0.2"/>
    <row r="1115" ht="18" customHeight="1" x14ac:dyDescent="0.2"/>
    <row r="1116" ht="18" customHeight="1" x14ac:dyDescent="0.2"/>
    <row r="1117" ht="18" customHeight="1" x14ac:dyDescent="0.2"/>
    <row r="1118" ht="18" customHeight="1" x14ac:dyDescent="0.2"/>
    <row r="1119" ht="18" customHeight="1" x14ac:dyDescent="0.2"/>
    <row r="1120" ht="18" customHeight="1" x14ac:dyDescent="0.2"/>
    <row r="1121" ht="18" customHeight="1" x14ac:dyDescent="0.2"/>
    <row r="1122" ht="18" customHeight="1" x14ac:dyDescent="0.2"/>
    <row r="1123" ht="18" customHeight="1" x14ac:dyDescent="0.2"/>
    <row r="1124" ht="18" customHeight="1" x14ac:dyDescent="0.2"/>
    <row r="1125" ht="18" customHeight="1" x14ac:dyDescent="0.2"/>
    <row r="1126" ht="18" customHeight="1" x14ac:dyDescent="0.2"/>
    <row r="1127" ht="18" customHeight="1" x14ac:dyDescent="0.2"/>
    <row r="1128" ht="18" customHeight="1" x14ac:dyDescent="0.2"/>
    <row r="1129" ht="18" customHeight="1" x14ac:dyDescent="0.2"/>
    <row r="1130" ht="18" customHeight="1" x14ac:dyDescent="0.2"/>
    <row r="1131" ht="18" customHeight="1" x14ac:dyDescent="0.2"/>
    <row r="1132" ht="18" customHeight="1" x14ac:dyDescent="0.2"/>
    <row r="1133" ht="18" customHeight="1" x14ac:dyDescent="0.2"/>
    <row r="1134" ht="18" customHeight="1" x14ac:dyDescent="0.2"/>
    <row r="1135" ht="18" customHeight="1" x14ac:dyDescent="0.2"/>
    <row r="1136" ht="18" customHeight="1" x14ac:dyDescent="0.2"/>
    <row r="1137" ht="18" customHeight="1" x14ac:dyDescent="0.2"/>
    <row r="1138" ht="18" customHeight="1" x14ac:dyDescent="0.2"/>
    <row r="1139" ht="18" customHeight="1" x14ac:dyDescent="0.2"/>
    <row r="1140" ht="18" customHeight="1" x14ac:dyDescent="0.2"/>
    <row r="1141" ht="18" customHeight="1" x14ac:dyDescent="0.2"/>
    <row r="1142" ht="18" customHeight="1" x14ac:dyDescent="0.2"/>
    <row r="1143" ht="18" customHeight="1" x14ac:dyDescent="0.2"/>
    <row r="1144" ht="18" customHeight="1" x14ac:dyDescent="0.2"/>
    <row r="1145" ht="18" customHeight="1" x14ac:dyDescent="0.2"/>
    <row r="1146" ht="18" customHeight="1" x14ac:dyDescent="0.2"/>
    <row r="1147" ht="18" customHeight="1" x14ac:dyDescent="0.2"/>
    <row r="1148" ht="18" customHeight="1" x14ac:dyDescent="0.2"/>
    <row r="1149" ht="18" customHeight="1" x14ac:dyDescent="0.2"/>
    <row r="1150" ht="18" customHeight="1" x14ac:dyDescent="0.2"/>
    <row r="1151" ht="18" customHeight="1" x14ac:dyDescent="0.2"/>
    <row r="1152" ht="18" customHeight="1" x14ac:dyDescent="0.2"/>
    <row r="1153" ht="18" customHeight="1" x14ac:dyDescent="0.2"/>
    <row r="1154" ht="18" customHeight="1" x14ac:dyDescent="0.2"/>
    <row r="1155" ht="18" customHeight="1" x14ac:dyDescent="0.2"/>
    <row r="1156" ht="18" customHeight="1" x14ac:dyDescent="0.2"/>
    <row r="1157" ht="18" customHeight="1" x14ac:dyDescent="0.2"/>
    <row r="1158" ht="18" customHeight="1" x14ac:dyDescent="0.2"/>
    <row r="1159" ht="18" customHeight="1" x14ac:dyDescent="0.2"/>
    <row r="1160" ht="18" customHeight="1" x14ac:dyDescent="0.2"/>
    <row r="1161" ht="18" customHeight="1" x14ac:dyDescent="0.2"/>
    <row r="1162" ht="18" customHeight="1" x14ac:dyDescent="0.2"/>
    <row r="1163" ht="18" customHeight="1" x14ac:dyDescent="0.2"/>
    <row r="1164" ht="18" customHeight="1" x14ac:dyDescent="0.2"/>
    <row r="1165" ht="18" customHeight="1" x14ac:dyDescent="0.2"/>
    <row r="1166" ht="18" customHeight="1" x14ac:dyDescent="0.2"/>
    <row r="1167" ht="18" customHeight="1" x14ac:dyDescent="0.2"/>
    <row r="1168" ht="18" customHeight="1" x14ac:dyDescent="0.2"/>
    <row r="1169" ht="18" customHeight="1" x14ac:dyDescent="0.2"/>
    <row r="1170" ht="18" customHeight="1" x14ac:dyDescent="0.2"/>
    <row r="1171" ht="18" customHeight="1" x14ac:dyDescent="0.2"/>
    <row r="1172" ht="18" customHeight="1" x14ac:dyDescent="0.2"/>
    <row r="1173" ht="18" customHeight="1" x14ac:dyDescent="0.2"/>
    <row r="1174" ht="18" customHeight="1" x14ac:dyDescent="0.2"/>
    <row r="1175" ht="18" customHeight="1" x14ac:dyDescent="0.2"/>
    <row r="1176" ht="18" customHeight="1" x14ac:dyDescent="0.2"/>
    <row r="1177" ht="18" customHeight="1" x14ac:dyDescent="0.2"/>
    <row r="1178" ht="18" customHeight="1" x14ac:dyDescent="0.2"/>
    <row r="1179" ht="18" customHeight="1" x14ac:dyDescent="0.2"/>
    <row r="1180" ht="18" customHeight="1" x14ac:dyDescent="0.2"/>
    <row r="1181" ht="18" customHeight="1" x14ac:dyDescent="0.2"/>
    <row r="1182" ht="18" customHeight="1" x14ac:dyDescent="0.2"/>
    <row r="1183" ht="18" customHeight="1" x14ac:dyDescent="0.2"/>
    <row r="1184" ht="18" customHeight="1" x14ac:dyDescent="0.2"/>
    <row r="1185" ht="18" customHeight="1" x14ac:dyDescent="0.2"/>
    <row r="1186" ht="18" customHeight="1" x14ac:dyDescent="0.2"/>
    <row r="1187" ht="18" customHeight="1" x14ac:dyDescent="0.2"/>
    <row r="1188" ht="18" customHeight="1" x14ac:dyDescent="0.2"/>
    <row r="1189" ht="18" customHeight="1" x14ac:dyDescent="0.2"/>
    <row r="1190" ht="18" customHeight="1" x14ac:dyDescent="0.2"/>
    <row r="1191" ht="18" customHeight="1" x14ac:dyDescent="0.2"/>
    <row r="1192" ht="18" customHeight="1" x14ac:dyDescent="0.2"/>
    <row r="1193" ht="18" customHeight="1" x14ac:dyDescent="0.2"/>
    <row r="1194" ht="18" customHeight="1" x14ac:dyDescent="0.2"/>
    <row r="1195" ht="18" customHeight="1" x14ac:dyDescent="0.2"/>
    <row r="1196" ht="18" customHeight="1" x14ac:dyDescent="0.2"/>
    <row r="1197" ht="18" customHeight="1" x14ac:dyDescent="0.2"/>
    <row r="1198" ht="18" customHeight="1" x14ac:dyDescent="0.2"/>
    <row r="1199" ht="18" customHeight="1" x14ac:dyDescent="0.2"/>
    <row r="1200" ht="18" customHeight="1" x14ac:dyDescent="0.2"/>
    <row r="1201" ht="18" customHeight="1" x14ac:dyDescent="0.2"/>
    <row r="1202" ht="18" customHeight="1" x14ac:dyDescent="0.2"/>
    <row r="1203" ht="18" customHeight="1" x14ac:dyDescent="0.2"/>
    <row r="1204" ht="18" customHeight="1" x14ac:dyDescent="0.2"/>
    <row r="1205" ht="18" customHeight="1" x14ac:dyDescent="0.2"/>
    <row r="1206" ht="18" customHeight="1" x14ac:dyDescent="0.2"/>
    <row r="1207" ht="18" customHeight="1" x14ac:dyDescent="0.2"/>
    <row r="1208" ht="18" customHeight="1" x14ac:dyDescent="0.2"/>
    <row r="1209" ht="18" customHeight="1" x14ac:dyDescent="0.2"/>
    <row r="1210" ht="18" customHeight="1" x14ac:dyDescent="0.2"/>
    <row r="1211" ht="18" customHeight="1" x14ac:dyDescent="0.2"/>
    <row r="1212" ht="18" customHeight="1" x14ac:dyDescent="0.2"/>
    <row r="1213" ht="18" customHeight="1" x14ac:dyDescent="0.2"/>
    <row r="1214" ht="18" customHeight="1" x14ac:dyDescent="0.2"/>
    <row r="1215" ht="18" customHeight="1" x14ac:dyDescent="0.2"/>
    <row r="1216" ht="18" customHeight="1" x14ac:dyDescent="0.2"/>
    <row r="1217" ht="18" customHeight="1" x14ac:dyDescent="0.2"/>
    <row r="1218" ht="18" customHeight="1" x14ac:dyDescent="0.2"/>
    <row r="1219" ht="18" customHeight="1" x14ac:dyDescent="0.2"/>
    <row r="1220" ht="18" customHeight="1" x14ac:dyDescent="0.2"/>
    <row r="1221" ht="18" customHeight="1" x14ac:dyDescent="0.2"/>
    <row r="1222" ht="18" customHeight="1" x14ac:dyDescent="0.2"/>
    <row r="1223" ht="18" customHeight="1" x14ac:dyDescent="0.2"/>
    <row r="1224" ht="18" customHeight="1" x14ac:dyDescent="0.2"/>
    <row r="1225" ht="18" customHeight="1" x14ac:dyDescent="0.2"/>
    <row r="1226" ht="18" customHeight="1" x14ac:dyDescent="0.2"/>
    <row r="1227" ht="18" customHeight="1" x14ac:dyDescent="0.2"/>
    <row r="1228" ht="18" customHeight="1" x14ac:dyDescent="0.2"/>
    <row r="1229" ht="18" customHeight="1" x14ac:dyDescent="0.2"/>
    <row r="1230" ht="18" customHeight="1" x14ac:dyDescent="0.2"/>
    <row r="1231" ht="18" customHeight="1" x14ac:dyDescent="0.2"/>
    <row r="1232" ht="18" customHeight="1" x14ac:dyDescent="0.2"/>
    <row r="1233" ht="18" customHeight="1" x14ac:dyDescent="0.2"/>
    <row r="1234" ht="18" customHeight="1" x14ac:dyDescent="0.2"/>
    <row r="1235" ht="18" customHeight="1" x14ac:dyDescent="0.2"/>
    <row r="1236" ht="18" customHeight="1" x14ac:dyDescent="0.2"/>
    <row r="1237" ht="18" customHeight="1" x14ac:dyDescent="0.2"/>
    <row r="1238" ht="18" customHeight="1" x14ac:dyDescent="0.2"/>
    <row r="1239" ht="18" customHeight="1" x14ac:dyDescent="0.2"/>
    <row r="1240" ht="18" customHeight="1" x14ac:dyDescent="0.2"/>
    <row r="1241" ht="18" customHeight="1" x14ac:dyDescent="0.2"/>
    <row r="1242" ht="18" customHeight="1" x14ac:dyDescent="0.2"/>
    <row r="1243" ht="18" customHeight="1" x14ac:dyDescent="0.2"/>
    <row r="1244" ht="18" customHeight="1" x14ac:dyDescent="0.2"/>
    <row r="1245" ht="18" customHeight="1" x14ac:dyDescent="0.2"/>
    <row r="1246" ht="18" customHeight="1" x14ac:dyDescent="0.2"/>
    <row r="1247" ht="18" customHeight="1" x14ac:dyDescent="0.2"/>
    <row r="1248" ht="18" customHeight="1" x14ac:dyDescent="0.2"/>
    <row r="1249" ht="18" customHeight="1" x14ac:dyDescent="0.2"/>
    <row r="1250" ht="18" customHeight="1" x14ac:dyDescent="0.2"/>
    <row r="1251" ht="18" customHeight="1" x14ac:dyDescent="0.2"/>
    <row r="1252" ht="18" customHeight="1" x14ac:dyDescent="0.2"/>
    <row r="1253" ht="18" customHeight="1" x14ac:dyDescent="0.2"/>
    <row r="1254" ht="18" customHeight="1" x14ac:dyDescent="0.2"/>
    <row r="1255" ht="18" customHeight="1" x14ac:dyDescent="0.2"/>
    <row r="1256" ht="18" customHeight="1" x14ac:dyDescent="0.2"/>
    <row r="1257" ht="18" customHeight="1" x14ac:dyDescent="0.2"/>
    <row r="1258" ht="18" customHeight="1" x14ac:dyDescent="0.2"/>
    <row r="1259" ht="18" customHeight="1" x14ac:dyDescent="0.2"/>
    <row r="1260" ht="18" customHeight="1" x14ac:dyDescent="0.2"/>
    <row r="1261" ht="18" customHeight="1" x14ac:dyDescent="0.2"/>
    <row r="1262" ht="18" customHeight="1" x14ac:dyDescent="0.2"/>
    <row r="1263" ht="18" customHeight="1" x14ac:dyDescent="0.2"/>
    <row r="1264" ht="18" customHeight="1" x14ac:dyDescent="0.2"/>
    <row r="1265" ht="18" customHeight="1" x14ac:dyDescent="0.2"/>
    <row r="1266" ht="18" customHeight="1" x14ac:dyDescent="0.2"/>
    <row r="1267" ht="18" customHeight="1" x14ac:dyDescent="0.2"/>
    <row r="1268" ht="18" customHeight="1" x14ac:dyDescent="0.2"/>
    <row r="1269" ht="18" customHeight="1" x14ac:dyDescent="0.2"/>
    <row r="1270" ht="18" customHeight="1" x14ac:dyDescent="0.2"/>
    <row r="1271" ht="18" customHeight="1" x14ac:dyDescent="0.2"/>
    <row r="1272" ht="18" customHeight="1" x14ac:dyDescent="0.2"/>
    <row r="1273" ht="18" customHeight="1" x14ac:dyDescent="0.2"/>
    <row r="1274" ht="18" customHeight="1" x14ac:dyDescent="0.2"/>
    <row r="1275" ht="18" customHeight="1" x14ac:dyDescent="0.2"/>
    <row r="1276" ht="18" customHeight="1" x14ac:dyDescent="0.2"/>
    <row r="1277" ht="18" customHeight="1" x14ac:dyDescent="0.2"/>
    <row r="1278" ht="18" customHeight="1" x14ac:dyDescent="0.2"/>
    <row r="1279" ht="18" customHeight="1" x14ac:dyDescent="0.2"/>
    <row r="1280" ht="18" customHeight="1" x14ac:dyDescent="0.2"/>
    <row r="1281" ht="18" customHeight="1" x14ac:dyDescent="0.2"/>
    <row r="1282" ht="18" customHeight="1" x14ac:dyDescent="0.2"/>
    <row r="1283" ht="18" customHeight="1" x14ac:dyDescent="0.2"/>
    <row r="1284" ht="18" customHeight="1" x14ac:dyDescent="0.2"/>
    <row r="1285" ht="18" customHeight="1" x14ac:dyDescent="0.2"/>
    <row r="1286" ht="18" customHeight="1" x14ac:dyDescent="0.2"/>
    <row r="1287" ht="18" customHeight="1" x14ac:dyDescent="0.2"/>
    <row r="1288" ht="18" customHeight="1" x14ac:dyDescent="0.2"/>
    <row r="1289" ht="18" customHeight="1" x14ac:dyDescent="0.2"/>
    <row r="1290" ht="18" customHeight="1" x14ac:dyDescent="0.2"/>
    <row r="1291" ht="18" customHeight="1" x14ac:dyDescent="0.2"/>
    <row r="1292" ht="18" customHeight="1" x14ac:dyDescent="0.2"/>
    <row r="1293" ht="18" customHeight="1" x14ac:dyDescent="0.2"/>
    <row r="1294" ht="18" customHeight="1" x14ac:dyDescent="0.2"/>
    <row r="1295" ht="18" customHeight="1" x14ac:dyDescent="0.2"/>
    <row r="1296" ht="18" customHeight="1" x14ac:dyDescent="0.2"/>
    <row r="1297" ht="18" customHeight="1" x14ac:dyDescent="0.2"/>
    <row r="1298" ht="18" customHeight="1" x14ac:dyDescent="0.2"/>
    <row r="1299" ht="18" customHeight="1" x14ac:dyDescent="0.2"/>
    <row r="1300" ht="18" customHeight="1" x14ac:dyDescent="0.2"/>
    <row r="1301" ht="18" customHeight="1" x14ac:dyDescent="0.2"/>
    <row r="1302" ht="18" customHeight="1" x14ac:dyDescent="0.2"/>
    <row r="1303" ht="18" customHeight="1" x14ac:dyDescent="0.2"/>
    <row r="1304" ht="18" customHeight="1" x14ac:dyDescent="0.2"/>
    <row r="1305" ht="18" customHeight="1" x14ac:dyDescent="0.2"/>
    <row r="1306" ht="18" customHeight="1" x14ac:dyDescent="0.2"/>
    <row r="1307" ht="18" customHeight="1" x14ac:dyDescent="0.2"/>
    <row r="1308" ht="18" customHeight="1" x14ac:dyDescent="0.2"/>
    <row r="1309" ht="18" customHeight="1" x14ac:dyDescent="0.2"/>
    <row r="1310" ht="18" customHeight="1" x14ac:dyDescent="0.2"/>
    <row r="1311" ht="18" customHeight="1" x14ac:dyDescent="0.2"/>
    <row r="1312" ht="18" customHeight="1" x14ac:dyDescent="0.2"/>
    <row r="1313" ht="18" customHeight="1" x14ac:dyDescent="0.2"/>
    <row r="1314" ht="18" customHeight="1" x14ac:dyDescent="0.2"/>
    <row r="1315" ht="18" customHeight="1" x14ac:dyDescent="0.2"/>
    <row r="1316" ht="18" customHeight="1" x14ac:dyDescent="0.2"/>
    <row r="1317" ht="18" customHeight="1" x14ac:dyDescent="0.2"/>
    <row r="1318" ht="18" customHeight="1" x14ac:dyDescent="0.2"/>
    <row r="1319" ht="18" customHeight="1" x14ac:dyDescent="0.2"/>
    <row r="1320" ht="18" customHeight="1" x14ac:dyDescent="0.2"/>
    <row r="1321" ht="18" customHeight="1" x14ac:dyDescent="0.2"/>
    <row r="1322" ht="18" customHeight="1" x14ac:dyDescent="0.2"/>
    <row r="1323" ht="18" customHeight="1" x14ac:dyDescent="0.2"/>
    <row r="1324" ht="18" customHeight="1" x14ac:dyDescent="0.2"/>
    <row r="1325" ht="18" customHeight="1" x14ac:dyDescent="0.2"/>
    <row r="1326" ht="18" customHeight="1" x14ac:dyDescent="0.2"/>
    <row r="1327" ht="18" customHeight="1" x14ac:dyDescent="0.2"/>
    <row r="1328" ht="18" customHeight="1" x14ac:dyDescent="0.2"/>
    <row r="1329" ht="18" customHeight="1" x14ac:dyDescent="0.2"/>
    <row r="1330" ht="18" customHeight="1" x14ac:dyDescent="0.2"/>
    <row r="1331" ht="18" customHeight="1" x14ac:dyDescent="0.2"/>
    <row r="1332" ht="18" customHeight="1" x14ac:dyDescent="0.2"/>
    <row r="1333" ht="18" customHeight="1" x14ac:dyDescent="0.2"/>
    <row r="1334" ht="18" customHeight="1" x14ac:dyDescent="0.2"/>
    <row r="1335" ht="18" customHeight="1" x14ac:dyDescent="0.2"/>
    <row r="1336" ht="18" customHeight="1" x14ac:dyDescent="0.2"/>
    <row r="1337" ht="18" customHeight="1" x14ac:dyDescent="0.2"/>
    <row r="1338" ht="18" customHeight="1" x14ac:dyDescent="0.2"/>
    <row r="1339" ht="18" customHeight="1" x14ac:dyDescent="0.2"/>
    <row r="1340" ht="18" customHeight="1" x14ac:dyDescent="0.2"/>
    <row r="1341" ht="18" customHeight="1" x14ac:dyDescent="0.2"/>
    <row r="1342" ht="18" customHeight="1" x14ac:dyDescent="0.2"/>
    <row r="1343" ht="18" customHeight="1" x14ac:dyDescent="0.2"/>
    <row r="1344" ht="18" customHeight="1" x14ac:dyDescent="0.2"/>
    <row r="1345" ht="18" customHeight="1" x14ac:dyDescent="0.2"/>
    <row r="1346" ht="18" customHeight="1" x14ac:dyDescent="0.2"/>
    <row r="1347" ht="18" customHeight="1" x14ac:dyDescent="0.2"/>
    <row r="1348" ht="18" customHeight="1" x14ac:dyDescent="0.2"/>
    <row r="1349" ht="18" customHeight="1" x14ac:dyDescent="0.2"/>
    <row r="1350" ht="18" customHeight="1" x14ac:dyDescent="0.2"/>
    <row r="1351" ht="18" customHeight="1" x14ac:dyDescent="0.2"/>
    <row r="1352" ht="18" customHeight="1" x14ac:dyDescent="0.2"/>
    <row r="1353" ht="18" customHeight="1" x14ac:dyDescent="0.2"/>
    <row r="1354" ht="18" customHeight="1" x14ac:dyDescent="0.2"/>
    <row r="1355" ht="18" customHeight="1" x14ac:dyDescent="0.2"/>
    <row r="1356" ht="18" customHeight="1" x14ac:dyDescent="0.2"/>
    <row r="1357" ht="18" customHeight="1" x14ac:dyDescent="0.2"/>
    <row r="1358" ht="18" customHeight="1" x14ac:dyDescent="0.2"/>
    <row r="1359" ht="18" customHeight="1" x14ac:dyDescent="0.2"/>
    <row r="1360" ht="18" customHeight="1" x14ac:dyDescent="0.2"/>
    <row r="1361" ht="18" customHeight="1" x14ac:dyDescent="0.2"/>
    <row r="1362" ht="18" customHeight="1" x14ac:dyDescent="0.2"/>
    <row r="1363" ht="18" customHeight="1" x14ac:dyDescent="0.2"/>
    <row r="1364" ht="18" customHeight="1" x14ac:dyDescent="0.2"/>
    <row r="1365" ht="18" customHeight="1" x14ac:dyDescent="0.2"/>
    <row r="1366" ht="18" customHeight="1" x14ac:dyDescent="0.2"/>
    <row r="1367" ht="18" customHeight="1" x14ac:dyDescent="0.2"/>
    <row r="1368" ht="18" customHeight="1" x14ac:dyDescent="0.2"/>
    <row r="1369" ht="18" customHeight="1" x14ac:dyDescent="0.2"/>
    <row r="1370" ht="18" customHeight="1" x14ac:dyDescent="0.2"/>
    <row r="1371" ht="18" customHeight="1" x14ac:dyDescent="0.2"/>
    <row r="1372" ht="18" customHeight="1" x14ac:dyDescent="0.2"/>
    <row r="1373" ht="18" customHeight="1" x14ac:dyDescent="0.2"/>
    <row r="1374" ht="18" customHeight="1" x14ac:dyDescent="0.2"/>
    <row r="1375" ht="18" customHeight="1" x14ac:dyDescent="0.2"/>
    <row r="1376" ht="18" customHeight="1" x14ac:dyDescent="0.2"/>
    <row r="1377" ht="18" customHeight="1" x14ac:dyDescent="0.2"/>
    <row r="1378" ht="18" customHeight="1" x14ac:dyDescent="0.2"/>
    <row r="1379" ht="18" customHeight="1" x14ac:dyDescent="0.2"/>
    <row r="1380" ht="18" customHeight="1" x14ac:dyDescent="0.2"/>
    <row r="1381" ht="18" customHeight="1" x14ac:dyDescent="0.2"/>
    <row r="1382" ht="18" customHeight="1" x14ac:dyDescent="0.2"/>
    <row r="1383" ht="18" customHeight="1" x14ac:dyDescent="0.2"/>
    <row r="1384" ht="18" customHeight="1" x14ac:dyDescent="0.2"/>
    <row r="1385" ht="18" customHeight="1" x14ac:dyDescent="0.2"/>
    <row r="1386" ht="18" customHeight="1" x14ac:dyDescent="0.2"/>
    <row r="1387" ht="18" customHeight="1" x14ac:dyDescent="0.2"/>
    <row r="1388" ht="18" customHeight="1" x14ac:dyDescent="0.2"/>
    <row r="1389" ht="18" customHeight="1" x14ac:dyDescent="0.2"/>
    <row r="1390" ht="18" customHeight="1" x14ac:dyDescent="0.2"/>
    <row r="1391" ht="18" customHeight="1" x14ac:dyDescent="0.2"/>
    <row r="1392" ht="18" customHeight="1" x14ac:dyDescent="0.2"/>
    <row r="1393" ht="18" customHeight="1" x14ac:dyDescent="0.2"/>
    <row r="1394" ht="18" customHeight="1" x14ac:dyDescent="0.2"/>
    <row r="1395" ht="18" customHeight="1" x14ac:dyDescent="0.2"/>
    <row r="1396" ht="18" customHeight="1" x14ac:dyDescent="0.2"/>
    <row r="1397" ht="18" customHeight="1" x14ac:dyDescent="0.2"/>
    <row r="1398" ht="18" customHeight="1" x14ac:dyDescent="0.2"/>
    <row r="1399" ht="18" customHeight="1" x14ac:dyDescent="0.2"/>
    <row r="1400" ht="18" customHeight="1" x14ac:dyDescent="0.2"/>
    <row r="1401" ht="18" customHeight="1" x14ac:dyDescent="0.2"/>
    <row r="1402" ht="18" customHeight="1" x14ac:dyDescent="0.2"/>
    <row r="1403" ht="18" customHeight="1" x14ac:dyDescent="0.2"/>
    <row r="1404" ht="18" customHeight="1" x14ac:dyDescent="0.2"/>
    <row r="1405" ht="18" customHeight="1" x14ac:dyDescent="0.2"/>
    <row r="1406" ht="18" customHeight="1" x14ac:dyDescent="0.2"/>
    <row r="1407" ht="18" customHeight="1" x14ac:dyDescent="0.2"/>
    <row r="1408" ht="18" customHeight="1" x14ac:dyDescent="0.2"/>
    <row r="1409" ht="18" customHeight="1" x14ac:dyDescent="0.2"/>
    <row r="1410" ht="18" customHeight="1" x14ac:dyDescent="0.2"/>
    <row r="1411" ht="18" customHeight="1" x14ac:dyDescent="0.2"/>
    <row r="1412" ht="18" customHeight="1" x14ac:dyDescent="0.2"/>
    <row r="1413" ht="18" customHeight="1" x14ac:dyDescent="0.2"/>
    <row r="1414" ht="18" customHeight="1" x14ac:dyDescent="0.2"/>
    <row r="1415" ht="18" customHeight="1" x14ac:dyDescent="0.2"/>
    <row r="1416" ht="18" customHeight="1" x14ac:dyDescent="0.2"/>
    <row r="1417" ht="18" customHeight="1" x14ac:dyDescent="0.2"/>
    <row r="1418" ht="18" customHeight="1" x14ac:dyDescent="0.2"/>
    <row r="1419" ht="18" customHeight="1" x14ac:dyDescent="0.2"/>
    <row r="1420" ht="18" customHeight="1" x14ac:dyDescent="0.2"/>
    <row r="1421" ht="18" customHeight="1" x14ac:dyDescent="0.2"/>
    <row r="1422" ht="18" customHeight="1" x14ac:dyDescent="0.2"/>
    <row r="1423" ht="18" customHeight="1" x14ac:dyDescent="0.2"/>
    <row r="1424" ht="18" customHeight="1" x14ac:dyDescent="0.2"/>
    <row r="1425" ht="18" customHeight="1" x14ac:dyDescent="0.2"/>
    <row r="1426" ht="18" customHeight="1" x14ac:dyDescent="0.2"/>
    <row r="1427" ht="18" customHeight="1" x14ac:dyDescent="0.2"/>
    <row r="1428" ht="18" customHeight="1" x14ac:dyDescent="0.2"/>
    <row r="1429" ht="18" customHeight="1" x14ac:dyDescent="0.2"/>
    <row r="1430" ht="18" customHeight="1" x14ac:dyDescent="0.2"/>
    <row r="1431" ht="18" customHeight="1" x14ac:dyDescent="0.2"/>
    <row r="1432" ht="18" customHeight="1" x14ac:dyDescent="0.2"/>
    <row r="1433" ht="18" customHeight="1" x14ac:dyDescent="0.2"/>
    <row r="1434" ht="18" customHeight="1" x14ac:dyDescent="0.2"/>
    <row r="1435" ht="18" customHeight="1" x14ac:dyDescent="0.2"/>
    <row r="1436" ht="18" customHeight="1" x14ac:dyDescent="0.2"/>
    <row r="1437" ht="18" customHeight="1" x14ac:dyDescent="0.2"/>
    <row r="1438" ht="18" customHeight="1" x14ac:dyDescent="0.2"/>
    <row r="1439" ht="18" customHeight="1" x14ac:dyDescent="0.2"/>
    <row r="1440" ht="18" customHeight="1" x14ac:dyDescent="0.2"/>
    <row r="1441" ht="18" customHeight="1" x14ac:dyDescent="0.2"/>
    <row r="1442" ht="18" customHeight="1" x14ac:dyDescent="0.2"/>
    <row r="1443" ht="18" customHeight="1" x14ac:dyDescent="0.2"/>
    <row r="1444" ht="18" customHeight="1" x14ac:dyDescent="0.2"/>
    <row r="1445" ht="18" customHeight="1" x14ac:dyDescent="0.2"/>
    <row r="1446" ht="18" customHeight="1" x14ac:dyDescent="0.2"/>
    <row r="1447" ht="18" customHeight="1" x14ac:dyDescent="0.2"/>
    <row r="1448" ht="18" customHeight="1" x14ac:dyDescent="0.2"/>
    <row r="1449" ht="18" customHeight="1" x14ac:dyDescent="0.2"/>
    <row r="1450" ht="18" customHeight="1" x14ac:dyDescent="0.2"/>
    <row r="1451" ht="18" customHeight="1" x14ac:dyDescent="0.2"/>
    <row r="1452" ht="18" customHeight="1" x14ac:dyDescent="0.2"/>
    <row r="1453" ht="18" customHeight="1" x14ac:dyDescent="0.2"/>
    <row r="1454" ht="18" customHeight="1" x14ac:dyDescent="0.2"/>
    <row r="1455" ht="18" customHeight="1" x14ac:dyDescent="0.2"/>
    <row r="1456" ht="18" customHeight="1" x14ac:dyDescent="0.2"/>
    <row r="1457" ht="18" customHeight="1" x14ac:dyDescent="0.2"/>
    <row r="1458" ht="18" customHeight="1" x14ac:dyDescent="0.2"/>
    <row r="1459" ht="18" customHeight="1" x14ac:dyDescent="0.2"/>
    <row r="1460" ht="18" customHeight="1" x14ac:dyDescent="0.2"/>
    <row r="1461" ht="18" customHeight="1" x14ac:dyDescent="0.2"/>
    <row r="1462" ht="18" customHeight="1" x14ac:dyDescent="0.2"/>
    <row r="1463" ht="18" customHeight="1" x14ac:dyDescent="0.2"/>
    <row r="1464" ht="18" customHeight="1" x14ac:dyDescent="0.2"/>
    <row r="1465" ht="18" customHeight="1" x14ac:dyDescent="0.2"/>
    <row r="1466" ht="18" customHeight="1" x14ac:dyDescent="0.2"/>
    <row r="1467" ht="18" customHeight="1" x14ac:dyDescent="0.2"/>
    <row r="1468" ht="18" customHeight="1" x14ac:dyDescent="0.2"/>
    <row r="1469" ht="18" customHeight="1" x14ac:dyDescent="0.2"/>
    <row r="1470" ht="18" customHeight="1" x14ac:dyDescent="0.2"/>
    <row r="1471" ht="18" customHeight="1" x14ac:dyDescent="0.2"/>
    <row r="1472" ht="18" customHeight="1" x14ac:dyDescent="0.2"/>
    <row r="1473" ht="18" customHeight="1" x14ac:dyDescent="0.2"/>
    <row r="1474" ht="18" customHeight="1" x14ac:dyDescent="0.2"/>
    <row r="1475" ht="18" customHeight="1" x14ac:dyDescent="0.2"/>
    <row r="1476" ht="18" customHeight="1" x14ac:dyDescent="0.2"/>
    <row r="1477" ht="18" customHeight="1" x14ac:dyDescent="0.2"/>
    <row r="1478" ht="18" customHeight="1" x14ac:dyDescent="0.2"/>
    <row r="1479" ht="18" customHeight="1" x14ac:dyDescent="0.2"/>
    <row r="1480" ht="18" customHeight="1" x14ac:dyDescent="0.2"/>
    <row r="1481" ht="18" customHeight="1" x14ac:dyDescent="0.2"/>
    <row r="1482" ht="18" customHeight="1" x14ac:dyDescent="0.2"/>
    <row r="1483" ht="18" customHeight="1" x14ac:dyDescent="0.2"/>
    <row r="1484" ht="18" customHeight="1" x14ac:dyDescent="0.2"/>
    <row r="1485" ht="18" customHeight="1" x14ac:dyDescent="0.2"/>
    <row r="1486" ht="18" customHeight="1" x14ac:dyDescent="0.2"/>
    <row r="1487" ht="18" customHeight="1" x14ac:dyDescent="0.2"/>
    <row r="1488" ht="18" customHeight="1" x14ac:dyDescent="0.2"/>
    <row r="1489" ht="18" customHeight="1" x14ac:dyDescent="0.2"/>
    <row r="1490" ht="18" customHeight="1" x14ac:dyDescent="0.2"/>
    <row r="1491" ht="18" customHeight="1" x14ac:dyDescent="0.2"/>
    <row r="1492" ht="18" customHeight="1" x14ac:dyDescent="0.2"/>
    <row r="1493" ht="18" customHeight="1" x14ac:dyDescent="0.2"/>
    <row r="1494" ht="18" customHeight="1" x14ac:dyDescent="0.2"/>
    <row r="1495" ht="18" customHeight="1" x14ac:dyDescent="0.2"/>
    <row r="1496" ht="18" customHeight="1" x14ac:dyDescent="0.2"/>
    <row r="1497" ht="18" customHeight="1" x14ac:dyDescent="0.2"/>
    <row r="1498" ht="18" customHeight="1" x14ac:dyDescent="0.2"/>
    <row r="1499" ht="18" customHeight="1" x14ac:dyDescent="0.2"/>
    <row r="1500" ht="18" customHeight="1" x14ac:dyDescent="0.2"/>
    <row r="1501" ht="18" customHeight="1" x14ac:dyDescent="0.2"/>
    <row r="1502" ht="18" customHeight="1" x14ac:dyDescent="0.2"/>
    <row r="1503" ht="18" customHeight="1" x14ac:dyDescent="0.2"/>
    <row r="1504" ht="18" customHeight="1" x14ac:dyDescent="0.2"/>
    <row r="1505" ht="18" customHeight="1" x14ac:dyDescent="0.2"/>
    <row r="1506" ht="18" customHeight="1" x14ac:dyDescent="0.2"/>
    <row r="1507" ht="18" customHeight="1" x14ac:dyDescent="0.2"/>
    <row r="1508" ht="18" customHeight="1" x14ac:dyDescent="0.2"/>
    <row r="1509" ht="18" customHeight="1" x14ac:dyDescent="0.2"/>
    <row r="1510" ht="18" customHeight="1" x14ac:dyDescent="0.2"/>
  </sheetData>
  <sheetProtection algorithmName="SHA-512" hashValue="H+2fS8+lxPQccdPOPg6bP1Is2Zfx9nWOjqg3SNA0+z+oVJz5nuqixvCXNIeMR4aXZca9rmUzKpkQKXb2UtGs9g==" saltValue="PXc25jkR+3GetUx1gsot8A==" spinCount="100000" sheet="1" objects="1" scenarios="1"/>
  <phoneticPr fontId="1" type="noConversion"/>
  <conditionalFormatting sqref="B13:E303">
    <cfRule type="expression" dxfId="30" priority="109" stopIfTrue="1">
      <formula>$B13&gt;0</formula>
    </cfRule>
    <cfRule type="expression" dxfId="29" priority="110" stopIfTrue="1">
      <formula>$B13&gt;0</formula>
    </cfRule>
  </conditionalFormatting>
  <conditionalFormatting sqref="D13:E793">
    <cfRule type="expression" dxfId="28" priority="87" stopIfTrue="1">
      <formula>$B13&gt;0</formula>
    </cfRule>
  </conditionalFormatting>
  <conditionalFormatting sqref="B13:C793">
    <cfRule type="expression" dxfId="27" priority="86" stopIfTrue="1">
      <formula>$B15&gt;0</formula>
    </cfRule>
  </conditionalFormatting>
  <conditionalFormatting sqref="F25:G805">
    <cfRule type="expression" dxfId="26" priority="85" stopIfTrue="1">
      <formula>$F27&gt;0</formula>
    </cfRule>
  </conditionalFormatting>
  <conditionalFormatting sqref="H25:I805">
    <cfRule type="expression" dxfId="25" priority="84" stopIfTrue="1">
      <formula>$H27&gt;0</formula>
    </cfRule>
  </conditionalFormatting>
  <conditionalFormatting sqref="J25:K805">
    <cfRule type="expression" dxfId="24" priority="83" stopIfTrue="1">
      <formula>$J27&gt;0</formula>
    </cfRule>
  </conditionalFormatting>
  <conditionalFormatting sqref="H9:I12">
    <cfRule type="expression" dxfId="23" priority="25" stopIfTrue="1">
      <formula>$H$9&gt;0</formula>
    </cfRule>
  </conditionalFormatting>
  <conditionalFormatting sqref="F25:K315">
    <cfRule type="expression" dxfId="22" priority="117" stopIfTrue="1">
      <formula>$B13&gt;0</formula>
    </cfRule>
    <cfRule type="expression" dxfId="21" priority="118" stopIfTrue="1">
      <formula>$B13&gt;0</formula>
    </cfRule>
  </conditionalFormatting>
  <conditionalFormatting sqref="B9:G12">
    <cfRule type="expression" dxfId="20" priority="3" stopIfTrue="1">
      <formula>$H$9&gt;0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6</xdr:col>
                <xdr:colOff>419100</xdr:colOff>
                <xdr:row>15</xdr:row>
                <xdr:rowOff>95250</xdr:rowOff>
              </from>
              <to>
                <xdr:col>9</xdr:col>
                <xdr:colOff>857250</xdr:colOff>
                <xdr:row>17</xdr:row>
                <xdr:rowOff>200025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BtnTirage">
          <controlPr defaultSize="0" autoLine="0" r:id="rId7">
            <anchor moveWithCells="1">
              <from>
                <xdr:col>6</xdr:col>
                <xdr:colOff>428625</xdr:colOff>
                <xdr:row>3</xdr:row>
                <xdr:rowOff>123825</xdr:rowOff>
              </from>
              <to>
                <xdr:col>9</xdr:col>
                <xdr:colOff>304800</xdr:colOff>
                <xdr:row>5</xdr:row>
                <xdr:rowOff>114300</xdr:rowOff>
              </to>
            </anchor>
          </controlPr>
        </control>
      </mc:Choice>
      <mc:Fallback>
        <control shapeId="1026" r:id="rId6" name="BtnTirag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W49"/>
  <sheetViews>
    <sheetView topLeftCell="C1" zoomScale="66" zoomScaleNormal="66" workbookViewId="0">
      <selection activeCell="T43" sqref="T43:T46"/>
    </sheetView>
  </sheetViews>
  <sheetFormatPr baseColWidth="10" defaultRowHeight="25.5" x14ac:dyDescent="0.35"/>
  <cols>
    <col min="1" max="2" width="11.42578125" style="6" hidden="1" customWidth="1"/>
    <col min="3" max="3" width="7.42578125" style="6" customWidth="1"/>
    <col min="4" max="4" width="27.42578125" style="32" customWidth="1"/>
    <col min="5" max="5" width="25.85546875" style="33" customWidth="1"/>
    <col min="6" max="6" width="6" style="6" customWidth="1"/>
    <col min="7" max="7" width="10" style="20" customWidth="1"/>
    <col min="8" max="8" width="25.7109375" style="18" customWidth="1"/>
    <col min="9" max="9" width="8" style="20" customWidth="1"/>
    <col min="10" max="10" width="25.7109375" style="18" customWidth="1"/>
    <col min="11" max="11" width="6.85546875" style="20" customWidth="1"/>
    <col min="12" max="12" width="25.7109375" style="18" customWidth="1"/>
    <col min="13" max="13" width="7.140625" style="20" customWidth="1"/>
    <col min="14" max="14" width="25.7109375" style="18" customWidth="1"/>
    <col min="15" max="15" width="2.28515625" style="6" customWidth="1"/>
    <col min="16" max="16" width="25.7109375" style="6" customWidth="1"/>
    <col min="17" max="17" width="5.7109375" style="6" customWidth="1"/>
    <col min="18" max="18" width="5.85546875" style="6" hidden="1" customWidth="1"/>
    <col min="19" max="19" width="25.7109375" style="6" customWidth="1"/>
    <col min="20" max="20" width="5.7109375" style="6" customWidth="1"/>
    <col min="21" max="21" width="8.28515625" style="22" hidden="1" customWidth="1"/>
    <col min="22" max="16384" width="11.42578125" style="6"/>
  </cols>
  <sheetData>
    <row r="1" spans="2:21" ht="32.25" thickBot="1" x14ac:dyDescent="0.4">
      <c r="C1" s="7" t="s">
        <v>0</v>
      </c>
      <c r="D1" s="169" t="s">
        <v>1</v>
      </c>
      <c r="E1" s="170" t="s">
        <v>9</v>
      </c>
      <c r="F1" s="8"/>
      <c r="G1" s="230" t="s">
        <v>2</v>
      </c>
      <c r="H1" s="231"/>
      <c r="I1" s="231"/>
      <c r="J1" s="231"/>
      <c r="K1" s="231"/>
      <c r="L1" s="231"/>
      <c r="M1" s="232"/>
      <c r="N1" s="233"/>
      <c r="O1"/>
      <c r="P1" s="234" t="s">
        <v>10</v>
      </c>
      <c r="Q1" s="235"/>
      <c r="R1" s="235"/>
      <c r="S1" s="235"/>
      <c r="T1" s="235"/>
    </row>
    <row r="2" spans="2:21" ht="27.75" thickBot="1" x14ac:dyDescent="0.25">
      <c r="B2" s="25">
        <f>'Tirage des Parties'!$B$9</f>
        <v>1</v>
      </c>
      <c r="C2" s="177">
        <v>1</v>
      </c>
      <c r="D2" s="178"/>
      <c r="E2" s="203" t="s">
        <v>3</v>
      </c>
      <c r="F2" s="8"/>
      <c r="G2" s="182">
        <v>1</v>
      </c>
      <c r="H2" s="208">
        <f>VLOOKUP(G2,$B$2:$D$9,3,0)</f>
        <v>0</v>
      </c>
      <c r="I2" s="187">
        <v>9</v>
      </c>
      <c r="J2" s="212">
        <f>VLOOKUP(I2,$B$10:$D$17,3,0)</f>
        <v>0</v>
      </c>
      <c r="K2" s="190">
        <v>17</v>
      </c>
      <c r="L2" s="215">
        <f>VLOOKUP(K2,$B$18:$D$25,3,0)</f>
        <v>0</v>
      </c>
      <c r="M2" s="200">
        <v>25</v>
      </c>
      <c r="N2" s="218">
        <f>VLOOKUP(M2,$B$26:$D$33,3,0)</f>
        <v>0</v>
      </c>
      <c r="O2"/>
      <c r="P2" s="21" t="s">
        <v>4</v>
      </c>
      <c r="Q2" s="34" t="s">
        <v>13</v>
      </c>
      <c r="R2" s="35" t="s">
        <v>12</v>
      </c>
      <c r="S2" s="95" t="s">
        <v>4</v>
      </c>
      <c r="T2" s="96" t="s">
        <v>13</v>
      </c>
      <c r="U2" s="36" t="s">
        <v>12</v>
      </c>
    </row>
    <row r="3" spans="2:21" ht="27" x14ac:dyDescent="0.4">
      <c r="B3" s="25">
        <f>'Tirage des Parties'!$B$10</f>
        <v>5</v>
      </c>
      <c r="C3" s="179">
        <v>2</v>
      </c>
      <c r="D3" s="180"/>
      <c r="E3" s="203" t="s">
        <v>3</v>
      </c>
      <c r="F3" s="8"/>
      <c r="G3" s="183">
        <v>2</v>
      </c>
      <c r="H3" s="209">
        <f>VLOOKUP(G3,$B$2:$D$9,3,0)</f>
        <v>0</v>
      </c>
      <c r="I3" s="188">
        <v>10</v>
      </c>
      <c r="J3" s="213">
        <f t="shared" ref="J3:J9" si="0">VLOOKUP(I3,$B$10:$D$17,3,0)</f>
        <v>0</v>
      </c>
      <c r="K3" s="191">
        <v>18</v>
      </c>
      <c r="L3" s="216">
        <f t="shared" ref="L3:L9" si="1">VLOOKUP(K3,$B$18:$D$25,3,0)</f>
        <v>0</v>
      </c>
      <c r="M3" s="201">
        <v>26</v>
      </c>
      <c r="N3" s="219">
        <f t="shared" ref="N3:N9" si="2">VLOOKUP(M3,$B$26:$D$33,3,0)</f>
        <v>0</v>
      </c>
      <c r="O3"/>
      <c r="P3" s="48">
        <f>H2</f>
        <v>0</v>
      </c>
      <c r="Q3" s="51"/>
      <c r="R3" s="52">
        <f>T3</f>
        <v>0</v>
      </c>
      <c r="S3" s="97">
        <f>H6</f>
        <v>0</v>
      </c>
      <c r="T3" s="98"/>
      <c r="U3" s="23">
        <f>Q3</f>
        <v>0</v>
      </c>
    </row>
    <row r="4" spans="2:21" ht="27" x14ac:dyDescent="0.4">
      <c r="B4" s="25">
        <f>'Tirage des Parties'!$B$11</f>
        <v>2</v>
      </c>
      <c r="C4" s="179">
        <v>3</v>
      </c>
      <c r="D4" s="180"/>
      <c r="E4" s="203" t="s">
        <v>3</v>
      </c>
      <c r="F4" s="8"/>
      <c r="G4" s="183">
        <v>3</v>
      </c>
      <c r="H4" s="210">
        <f t="shared" ref="H4:H9" si="3">VLOOKUP(G4,$B$2:$D$9,3,0)</f>
        <v>0</v>
      </c>
      <c r="I4" s="188">
        <v>11</v>
      </c>
      <c r="J4" s="213">
        <f t="shared" si="0"/>
        <v>0</v>
      </c>
      <c r="K4" s="191">
        <v>19</v>
      </c>
      <c r="L4" s="216">
        <f t="shared" si="1"/>
        <v>0</v>
      </c>
      <c r="M4" s="201">
        <v>27</v>
      </c>
      <c r="N4" s="219">
        <f t="shared" si="2"/>
        <v>0</v>
      </c>
      <c r="O4"/>
      <c r="P4" s="49">
        <f>H3</f>
        <v>0</v>
      </c>
      <c r="Q4" s="53"/>
      <c r="R4" s="54">
        <f>T4</f>
        <v>0</v>
      </c>
      <c r="S4" s="99">
        <f>H7</f>
        <v>0</v>
      </c>
      <c r="T4" s="100"/>
      <c r="U4" s="57">
        <f>Q4</f>
        <v>0</v>
      </c>
    </row>
    <row r="5" spans="2:21" ht="27" x14ac:dyDescent="0.4">
      <c r="B5" s="25">
        <f>'Tirage des Parties'!$B$12</f>
        <v>4</v>
      </c>
      <c r="C5" s="179">
        <v>4</v>
      </c>
      <c r="D5" s="180"/>
      <c r="E5" s="203" t="s">
        <v>3</v>
      </c>
      <c r="F5" s="8"/>
      <c r="G5" s="183">
        <v>4</v>
      </c>
      <c r="H5" s="210">
        <f t="shared" si="3"/>
        <v>0</v>
      </c>
      <c r="I5" s="188">
        <v>12</v>
      </c>
      <c r="J5" s="213">
        <f t="shared" si="0"/>
        <v>0</v>
      </c>
      <c r="K5" s="191">
        <v>20</v>
      </c>
      <c r="L5" s="216">
        <f t="shared" si="1"/>
        <v>0</v>
      </c>
      <c r="M5" s="201">
        <v>28</v>
      </c>
      <c r="N5" s="219">
        <f t="shared" si="2"/>
        <v>0</v>
      </c>
      <c r="O5"/>
      <c r="P5" s="49">
        <f>H4</f>
        <v>0</v>
      </c>
      <c r="Q5" s="53"/>
      <c r="R5" s="54">
        <f>T5</f>
        <v>0</v>
      </c>
      <c r="S5" s="99">
        <f>H8</f>
        <v>0</v>
      </c>
      <c r="T5" s="100"/>
      <c r="U5" s="57">
        <f>Q5</f>
        <v>0</v>
      </c>
    </row>
    <row r="6" spans="2:21" ht="27.75" thickBot="1" x14ac:dyDescent="0.45">
      <c r="B6" s="25">
        <f>'Tirage des Parties'!$C$9</f>
        <v>7</v>
      </c>
      <c r="C6" s="179">
        <v>5</v>
      </c>
      <c r="D6" s="180"/>
      <c r="E6" s="203" t="s">
        <v>3</v>
      </c>
      <c r="F6" s="8"/>
      <c r="G6" s="183">
        <v>5</v>
      </c>
      <c r="H6" s="210">
        <f t="shared" si="3"/>
        <v>0</v>
      </c>
      <c r="I6" s="188">
        <v>13</v>
      </c>
      <c r="J6" s="213">
        <f t="shared" si="0"/>
        <v>0</v>
      </c>
      <c r="K6" s="191">
        <v>21</v>
      </c>
      <c r="L6" s="216">
        <f t="shared" si="1"/>
        <v>0</v>
      </c>
      <c r="M6" s="201">
        <v>29</v>
      </c>
      <c r="N6" s="219">
        <f t="shared" si="2"/>
        <v>0</v>
      </c>
      <c r="O6"/>
      <c r="P6" s="50">
        <f>H5</f>
        <v>0</v>
      </c>
      <c r="Q6" s="55"/>
      <c r="R6" s="56">
        <f>T6</f>
        <v>0</v>
      </c>
      <c r="S6" s="101">
        <f>H9</f>
        <v>0</v>
      </c>
      <c r="T6" s="102"/>
      <c r="U6" s="24">
        <f>Q6</f>
        <v>0</v>
      </c>
    </row>
    <row r="7" spans="2:21" ht="27" x14ac:dyDescent="0.35">
      <c r="B7" s="25">
        <f>'Tirage des Parties'!$C$10</f>
        <v>3</v>
      </c>
      <c r="C7" s="179">
        <v>6</v>
      </c>
      <c r="D7" s="180"/>
      <c r="E7" s="203" t="s">
        <v>3</v>
      </c>
      <c r="F7" s="8"/>
      <c r="G7" s="183">
        <v>6</v>
      </c>
      <c r="H7" s="210">
        <f t="shared" si="3"/>
        <v>0</v>
      </c>
      <c r="I7" s="188">
        <v>14</v>
      </c>
      <c r="J7" s="213">
        <f t="shared" si="0"/>
        <v>0</v>
      </c>
      <c r="K7" s="191">
        <v>22</v>
      </c>
      <c r="L7" s="216">
        <f t="shared" si="1"/>
        <v>0</v>
      </c>
      <c r="M7" s="201">
        <v>30</v>
      </c>
      <c r="N7" s="219">
        <f t="shared" si="2"/>
        <v>0</v>
      </c>
      <c r="O7"/>
      <c r="P7"/>
      <c r="Q7" s="13"/>
      <c r="R7" s="13"/>
      <c r="S7"/>
      <c r="T7"/>
    </row>
    <row r="8" spans="2:21" ht="27" x14ac:dyDescent="0.35">
      <c r="B8" s="25">
        <f>'Tirage des Parties'!$C$11</f>
        <v>6</v>
      </c>
      <c r="C8" s="179">
        <v>7</v>
      </c>
      <c r="D8" s="180"/>
      <c r="E8" s="203" t="s">
        <v>3</v>
      </c>
      <c r="G8" s="183">
        <v>7</v>
      </c>
      <c r="H8" s="210">
        <f t="shared" si="3"/>
        <v>0</v>
      </c>
      <c r="I8" s="188">
        <v>15</v>
      </c>
      <c r="J8" s="213">
        <f t="shared" si="0"/>
        <v>0</v>
      </c>
      <c r="K8" s="191">
        <v>23</v>
      </c>
      <c r="L8" s="216">
        <f t="shared" si="1"/>
        <v>0</v>
      </c>
      <c r="M8" s="201">
        <v>31</v>
      </c>
      <c r="N8" s="219">
        <f t="shared" si="2"/>
        <v>0</v>
      </c>
      <c r="O8"/>
      <c r="P8"/>
      <c r="Q8" s="13"/>
      <c r="R8" s="13"/>
      <c r="S8"/>
      <c r="T8"/>
    </row>
    <row r="9" spans="2:21" ht="27.75" thickBot="1" x14ac:dyDescent="0.4">
      <c r="B9" s="25">
        <f>'Tirage des Parties'!$C$12</f>
        <v>8</v>
      </c>
      <c r="C9" s="181">
        <v>8</v>
      </c>
      <c r="D9" s="180"/>
      <c r="E9" s="203" t="s">
        <v>3</v>
      </c>
      <c r="F9" s="8"/>
      <c r="G9" s="184">
        <v>8</v>
      </c>
      <c r="H9" s="211">
        <f t="shared" si="3"/>
        <v>0</v>
      </c>
      <c r="I9" s="189">
        <v>16</v>
      </c>
      <c r="J9" s="214">
        <f t="shared" si="0"/>
        <v>0</v>
      </c>
      <c r="K9" s="192">
        <v>24</v>
      </c>
      <c r="L9" s="217">
        <f t="shared" si="1"/>
        <v>0</v>
      </c>
      <c r="M9" s="202">
        <v>32</v>
      </c>
      <c r="N9" s="220">
        <f t="shared" si="2"/>
        <v>0</v>
      </c>
      <c r="O9"/>
      <c r="P9"/>
      <c r="Q9" s="13"/>
      <c r="R9" s="13"/>
      <c r="S9"/>
      <c r="T9"/>
    </row>
    <row r="10" spans="2:21" ht="28.5" thickBot="1" x14ac:dyDescent="0.55000000000000004">
      <c r="B10" s="26">
        <f>'Tirage des Parties'!$B$9+8</f>
        <v>9</v>
      </c>
      <c r="C10" s="185">
        <v>9</v>
      </c>
      <c r="D10" s="186"/>
      <c r="E10" s="204" t="s">
        <v>5</v>
      </c>
      <c r="F10" s="14"/>
      <c r="G10" s="19"/>
      <c r="H10" s="28"/>
      <c r="I10" s="19"/>
      <c r="J10" s="28"/>
      <c r="K10" s="19"/>
      <c r="L10" s="28"/>
      <c r="M10" s="19"/>
      <c r="N10" s="28"/>
      <c r="O10"/>
      <c r="P10"/>
      <c r="Q10" s="13"/>
      <c r="R10" s="13"/>
      <c r="S10"/>
      <c r="T10"/>
    </row>
    <row r="11" spans="2:21" ht="32.25" thickBot="1" x14ac:dyDescent="0.55000000000000004">
      <c r="B11" s="26">
        <f>'Tirage des Parties'!$B$10+8</f>
        <v>13</v>
      </c>
      <c r="C11" s="185">
        <v>10</v>
      </c>
      <c r="D11" s="186"/>
      <c r="E11" s="204" t="s">
        <v>5</v>
      </c>
      <c r="F11" s="14"/>
      <c r="G11" s="236" t="s">
        <v>6</v>
      </c>
      <c r="H11" s="237"/>
      <c r="I11" s="237"/>
      <c r="J11" s="237"/>
      <c r="K11" s="237"/>
      <c r="L11" s="237"/>
      <c r="M11" s="237"/>
      <c r="N11" s="238"/>
      <c r="O11"/>
      <c r="P11" s="234" t="s">
        <v>11</v>
      </c>
      <c r="Q11" s="235"/>
      <c r="R11" s="235"/>
      <c r="S11" s="235"/>
      <c r="T11" s="235"/>
    </row>
    <row r="12" spans="2:21" ht="27.75" thickBot="1" x14ac:dyDescent="0.55000000000000004">
      <c r="B12" s="26">
        <f>'Tirage des Parties'!$B$11+8</f>
        <v>10</v>
      </c>
      <c r="C12" s="185">
        <v>11</v>
      </c>
      <c r="D12" s="186"/>
      <c r="E12" s="204" t="s">
        <v>5</v>
      </c>
      <c r="F12" s="14"/>
      <c r="G12" s="182">
        <v>1</v>
      </c>
      <c r="H12" s="208">
        <f>VLOOKUP(G12,$B$2:$D$9,3,0)</f>
        <v>0</v>
      </c>
      <c r="I12" s="187">
        <v>9</v>
      </c>
      <c r="J12" s="212">
        <f>VLOOKUP(I12,$B$10:$D$17,3,0)</f>
        <v>0</v>
      </c>
      <c r="K12" s="190">
        <v>17</v>
      </c>
      <c r="L12" s="215">
        <f>VLOOKUP(K12,$B$18:$D$25,3,0)</f>
        <v>0</v>
      </c>
      <c r="M12" s="200">
        <v>25</v>
      </c>
      <c r="N12" s="218">
        <f>VLOOKUP(M12,$B$26:$D$33,3,0)</f>
        <v>0</v>
      </c>
      <c r="O12"/>
      <c r="P12" s="21" t="s">
        <v>4</v>
      </c>
      <c r="Q12" s="34" t="s">
        <v>13</v>
      </c>
      <c r="R12" s="35" t="s">
        <v>12</v>
      </c>
      <c r="S12" s="95" t="s">
        <v>4</v>
      </c>
      <c r="T12" s="96" t="s">
        <v>13</v>
      </c>
      <c r="U12" s="36" t="s">
        <v>12</v>
      </c>
    </row>
    <row r="13" spans="2:21" ht="27.75" x14ac:dyDescent="0.5">
      <c r="B13" s="26">
        <f>'Tirage des Parties'!$B$12+8</f>
        <v>12</v>
      </c>
      <c r="C13" s="185">
        <v>12</v>
      </c>
      <c r="D13" s="186"/>
      <c r="E13" s="204" t="s">
        <v>5</v>
      </c>
      <c r="F13" s="14"/>
      <c r="G13" s="183">
        <v>2</v>
      </c>
      <c r="H13" s="209">
        <f>VLOOKUP(G13,$B$2:$D$9,3,0)</f>
        <v>0</v>
      </c>
      <c r="I13" s="188">
        <v>10</v>
      </c>
      <c r="J13" s="213">
        <f t="shared" ref="J13:J19" si="4">VLOOKUP(I13,$B$10:$D$17,3,0)</f>
        <v>0</v>
      </c>
      <c r="K13" s="191">
        <v>18</v>
      </c>
      <c r="L13" s="216">
        <f t="shared" ref="L13:L19" si="5">VLOOKUP(K13,$B$18:$D$25,3,0)</f>
        <v>0</v>
      </c>
      <c r="M13" s="201">
        <v>26</v>
      </c>
      <c r="N13" s="219">
        <f t="shared" ref="N13:N19" si="6">VLOOKUP(M13,$B$26:$D$33,3,0)</f>
        <v>0</v>
      </c>
      <c r="O13"/>
      <c r="P13" s="15">
        <f>H19</f>
        <v>0</v>
      </c>
      <c r="Q13" s="9"/>
      <c r="R13" s="9">
        <f>T13</f>
        <v>0</v>
      </c>
      <c r="S13" s="103">
        <f>H12</f>
        <v>0</v>
      </c>
      <c r="T13" s="104"/>
      <c r="U13" s="10">
        <f>Q13</f>
        <v>0</v>
      </c>
    </row>
    <row r="14" spans="2:21" ht="27.75" x14ac:dyDescent="0.5">
      <c r="B14" s="26">
        <f>'Tirage des Parties'!$C$9+8</f>
        <v>15</v>
      </c>
      <c r="C14" s="185">
        <v>13</v>
      </c>
      <c r="D14" s="186"/>
      <c r="E14" s="204" t="s">
        <v>5</v>
      </c>
      <c r="F14" s="14"/>
      <c r="G14" s="183">
        <v>3</v>
      </c>
      <c r="H14" s="210">
        <f t="shared" ref="H14:H19" si="7">VLOOKUP(G14,$B$2:$D$9,3,0)</f>
        <v>0</v>
      </c>
      <c r="I14" s="188">
        <v>11</v>
      </c>
      <c r="J14" s="213">
        <f t="shared" si="4"/>
        <v>0</v>
      </c>
      <c r="K14" s="191">
        <v>19</v>
      </c>
      <c r="L14" s="216">
        <f t="shared" si="5"/>
        <v>0</v>
      </c>
      <c r="M14" s="201">
        <v>27</v>
      </c>
      <c r="N14" s="219">
        <f t="shared" si="6"/>
        <v>0</v>
      </c>
      <c r="O14"/>
      <c r="P14" s="46">
        <f>H17</f>
        <v>0</v>
      </c>
      <c r="Q14" s="11"/>
      <c r="R14" s="45">
        <f>T14</f>
        <v>0</v>
      </c>
      <c r="S14" s="105">
        <f>H14</f>
        <v>0</v>
      </c>
      <c r="T14" s="106"/>
      <c r="U14" s="58">
        <f>Q14</f>
        <v>0</v>
      </c>
    </row>
    <row r="15" spans="2:21" ht="27.75" x14ac:dyDescent="0.5">
      <c r="B15" s="26">
        <f>'Tirage des Parties'!$C$10+8</f>
        <v>11</v>
      </c>
      <c r="C15" s="185">
        <v>14</v>
      </c>
      <c r="D15" s="186"/>
      <c r="E15" s="204" t="s">
        <v>5</v>
      </c>
      <c r="F15" s="14"/>
      <c r="G15" s="183">
        <v>4</v>
      </c>
      <c r="H15" s="210">
        <f t="shared" si="7"/>
        <v>0</v>
      </c>
      <c r="I15" s="188">
        <v>12</v>
      </c>
      <c r="J15" s="213">
        <f t="shared" si="4"/>
        <v>0</v>
      </c>
      <c r="K15" s="191">
        <v>20</v>
      </c>
      <c r="L15" s="216">
        <f t="shared" si="5"/>
        <v>0</v>
      </c>
      <c r="M15" s="201">
        <v>28</v>
      </c>
      <c r="N15" s="219">
        <f t="shared" si="6"/>
        <v>0</v>
      </c>
      <c r="O15"/>
      <c r="P15" s="46">
        <f>H18</f>
        <v>0</v>
      </c>
      <c r="Q15" s="11"/>
      <c r="R15" s="45">
        <f>T15</f>
        <v>0</v>
      </c>
      <c r="S15" s="105">
        <f>H15</f>
        <v>0</v>
      </c>
      <c r="T15" s="106"/>
      <c r="U15" s="58">
        <f>Q15</f>
        <v>0</v>
      </c>
    </row>
    <row r="16" spans="2:21" ht="28.5" thickBot="1" x14ac:dyDescent="0.55000000000000004">
      <c r="B16" s="26">
        <f>'Tirage des Parties'!$C$11+8</f>
        <v>14</v>
      </c>
      <c r="C16" s="185">
        <v>15</v>
      </c>
      <c r="D16" s="186"/>
      <c r="E16" s="204" t="s">
        <v>5</v>
      </c>
      <c r="F16" s="14"/>
      <c r="G16" s="183">
        <v>5</v>
      </c>
      <c r="H16" s="210">
        <f t="shared" si="7"/>
        <v>0</v>
      </c>
      <c r="I16" s="188">
        <v>13</v>
      </c>
      <c r="J16" s="213">
        <f t="shared" si="4"/>
        <v>0</v>
      </c>
      <c r="K16" s="191">
        <v>21</v>
      </c>
      <c r="L16" s="216">
        <f t="shared" si="5"/>
        <v>0</v>
      </c>
      <c r="M16" s="201">
        <v>29</v>
      </c>
      <c r="N16" s="219">
        <f t="shared" si="6"/>
        <v>0</v>
      </c>
      <c r="O16"/>
      <c r="P16" s="47">
        <f>H16</f>
        <v>0</v>
      </c>
      <c r="Q16" s="12"/>
      <c r="R16" s="12">
        <f>T16</f>
        <v>0</v>
      </c>
      <c r="S16" s="107">
        <f>H13</f>
        <v>0</v>
      </c>
      <c r="T16" s="108"/>
      <c r="U16" s="59">
        <f>Q16</f>
        <v>0</v>
      </c>
    </row>
    <row r="17" spans="2:23" ht="27.75" x14ac:dyDescent="0.5">
      <c r="B17" s="26">
        <f>'Tirage des Parties'!$C$12+8</f>
        <v>16</v>
      </c>
      <c r="C17" s="185">
        <v>16</v>
      </c>
      <c r="D17" s="186"/>
      <c r="E17" s="204" t="s">
        <v>5</v>
      </c>
      <c r="F17" s="14"/>
      <c r="G17" s="183">
        <v>6</v>
      </c>
      <c r="H17" s="210">
        <f t="shared" si="7"/>
        <v>0</v>
      </c>
      <c r="I17" s="188">
        <v>14</v>
      </c>
      <c r="J17" s="213">
        <f t="shared" si="4"/>
        <v>0</v>
      </c>
      <c r="K17" s="191">
        <v>22</v>
      </c>
      <c r="L17" s="216">
        <f t="shared" si="5"/>
        <v>0</v>
      </c>
      <c r="M17" s="201">
        <v>30</v>
      </c>
      <c r="N17" s="219">
        <f t="shared" si="6"/>
        <v>0</v>
      </c>
      <c r="O17"/>
      <c r="P17"/>
      <c r="Q17" s="13"/>
      <c r="R17" s="13"/>
      <c r="S17"/>
      <c r="T17"/>
    </row>
    <row r="18" spans="2:23" ht="27.75" x14ac:dyDescent="0.5">
      <c r="B18" s="6">
        <f>'Tirage des Parties'!$B$9+16</f>
        <v>17</v>
      </c>
      <c r="C18" s="16">
        <v>17</v>
      </c>
      <c r="D18" s="30"/>
      <c r="E18" s="205" t="s">
        <v>7</v>
      </c>
      <c r="F18" s="14"/>
      <c r="G18" s="183">
        <v>7</v>
      </c>
      <c r="H18" s="210">
        <f t="shared" si="7"/>
        <v>0</v>
      </c>
      <c r="I18" s="188">
        <v>15</v>
      </c>
      <c r="J18" s="213">
        <f t="shared" si="4"/>
        <v>0</v>
      </c>
      <c r="K18" s="191">
        <v>23</v>
      </c>
      <c r="L18" s="216">
        <f t="shared" si="5"/>
        <v>0</v>
      </c>
      <c r="M18" s="201">
        <v>31</v>
      </c>
      <c r="N18" s="219">
        <f t="shared" si="6"/>
        <v>0</v>
      </c>
      <c r="O18"/>
      <c r="P18"/>
      <c r="Q18" s="13"/>
      <c r="R18" s="13"/>
      <c r="S18"/>
      <c r="T18"/>
      <c r="V18" s="132"/>
      <c r="W18" s="132"/>
    </row>
    <row r="19" spans="2:23" ht="28.5" thickBot="1" x14ac:dyDescent="0.55000000000000004">
      <c r="B19" s="6">
        <f>'Tirage des Parties'!$B$10+16</f>
        <v>21</v>
      </c>
      <c r="C19" s="16">
        <v>18</v>
      </c>
      <c r="D19" s="30"/>
      <c r="E19" s="205" t="s">
        <v>7</v>
      </c>
      <c r="F19" s="14"/>
      <c r="G19" s="184">
        <v>8</v>
      </c>
      <c r="H19" s="211">
        <f t="shared" si="7"/>
        <v>0</v>
      </c>
      <c r="I19" s="189">
        <v>16</v>
      </c>
      <c r="J19" s="214">
        <f t="shared" si="4"/>
        <v>0</v>
      </c>
      <c r="K19" s="192">
        <v>24</v>
      </c>
      <c r="L19" s="217">
        <f t="shared" si="5"/>
        <v>0</v>
      </c>
      <c r="M19" s="202">
        <v>32</v>
      </c>
      <c r="N19" s="220">
        <f t="shared" si="6"/>
        <v>0</v>
      </c>
      <c r="O19"/>
      <c r="P19"/>
      <c r="Q19" s="13"/>
      <c r="R19" s="13"/>
      <c r="S19"/>
      <c r="T19"/>
    </row>
    <row r="20" spans="2:23" ht="28.5" thickBot="1" x14ac:dyDescent="0.55000000000000004">
      <c r="B20" s="6">
        <f>'Tirage des Parties'!$B$11+16</f>
        <v>18</v>
      </c>
      <c r="C20" s="16">
        <v>19</v>
      </c>
      <c r="D20" s="30"/>
      <c r="E20" s="205" t="s">
        <v>7</v>
      </c>
      <c r="F20" s="14"/>
      <c r="G20" s="19"/>
      <c r="H20" s="28"/>
      <c r="I20" s="19"/>
      <c r="J20" s="28"/>
      <c r="K20" s="19"/>
      <c r="L20" s="28"/>
      <c r="M20" s="19"/>
      <c r="N20" s="29"/>
      <c r="O20"/>
      <c r="P20"/>
      <c r="Q20" s="13"/>
      <c r="R20" s="13"/>
      <c r="S20"/>
      <c r="T20"/>
    </row>
    <row r="21" spans="2:23" ht="32.25" thickBot="1" x14ac:dyDescent="0.55000000000000004">
      <c r="B21" s="6">
        <f>'Tirage des Parties'!$B$12+16</f>
        <v>20</v>
      </c>
      <c r="C21" s="16">
        <v>20</v>
      </c>
      <c r="D21" s="30"/>
      <c r="E21" s="205" t="s">
        <v>7</v>
      </c>
      <c r="F21" s="14"/>
      <c r="G21" s="236" t="s">
        <v>31</v>
      </c>
      <c r="H21" s="237"/>
      <c r="I21" s="237"/>
      <c r="J21" s="237"/>
      <c r="K21" s="237"/>
      <c r="L21" s="237"/>
      <c r="M21" s="237"/>
      <c r="N21" s="238"/>
      <c r="O21" s="13"/>
      <c r="P21" s="234" t="s">
        <v>32</v>
      </c>
      <c r="Q21" s="235"/>
      <c r="R21" s="235"/>
      <c r="S21" s="235"/>
      <c r="T21" s="235"/>
    </row>
    <row r="22" spans="2:23" ht="27.75" thickBot="1" x14ac:dyDescent="0.55000000000000004">
      <c r="B22" s="6">
        <f>'Tirage des Parties'!$C$9+16</f>
        <v>23</v>
      </c>
      <c r="C22" s="16">
        <v>21</v>
      </c>
      <c r="D22" s="30"/>
      <c r="E22" s="205" t="s">
        <v>7</v>
      </c>
      <c r="F22" s="14"/>
      <c r="G22" s="182">
        <v>1</v>
      </c>
      <c r="H22" s="208">
        <f>VLOOKUP(G22,$B$2:$D$9,3,0)</f>
        <v>0</v>
      </c>
      <c r="I22" s="187">
        <v>9</v>
      </c>
      <c r="J22" s="212">
        <f>VLOOKUP(I22,$B$10:$D$17,3,0)</f>
        <v>0</v>
      </c>
      <c r="K22" s="190">
        <v>17</v>
      </c>
      <c r="L22" s="215">
        <f>VLOOKUP(K22,$B$18:$D$25,3,0)</f>
        <v>0</v>
      </c>
      <c r="M22" s="200">
        <v>25</v>
      </c>
      <c r="N22" s="218">
        <f>VLOOKUP(M22,$B$26:$D$33,3,0)</f>
        <v>0</v>
      </c>
      <c r="O22" s="13"/>
      <c r="P22" s="21" t="s">
        <v>4</v>
      </c>
      <c r="Q22" s="34" t="s">
        <v>13</v>
      </c>
      <c r="R22" s="35" t="s">
        <v>12</v>
      </c>
      <c r="S22" s="95" t="s">
        <v>4</v>
      </c>
      <c r="T22" s="96" t="s">
        <v>13</v>
      </c>
      <c r="U22" s="36" t="s">
        <v>12</v>
      </c>
    </row>
    <row r="23" spans="2:23" ht="27.75" x14ac:dyDescent="0.5">
      <c r="B23" s="6">
        <f>'Tirage des Parties'!$C$10+16</f>
        <v>19</v>
      </c>
      <c r="C23" s="16">
        <v>22</v>
      </c>
      <c r="D23" s="30"/>
      <c r="E23" s="205" t="s">
        <v>7</v>
      </c>
      <c r="F23" s="14"/>
      <c r="G23" s="183">
        <v>2</v>
      </c>
      <c r="H23" s="209">
        <f>VLOOKUP(G23,$B$2:$D$9,3,0)</f>
        <v>0</v>
      </c>
      <c r="I23" s="188">
        <v>10</v>
      </c>
      <c r="J23" s="213">
        <f t="shared" ref="J23:J29" si="8">VLOOKUP(I23,$B$10:$D$17,3,0)</f>
        <v>0</v>
      </c>
      <c r="K23" s="191">
        <v>18</v>
      </c>
      <c r="L23" s="216">
        <f t="shared" ref="L23:L29" si="9">VLOOKUP(K23,$B$18:$D$25,3,0)</f>
        <v>0</v>
      </c>
      <c r="M23" s="201">
        <v>26</v>
      </c>
      <c r="N23" s="219">
        <f t="shared" ref="N23:N29" si="10">VLOOKUP(M23,$B$26:$D$33,3,0)</f>
        <v>0</v>
      </c>
      <c r="O23" s="13"/>
      <c r="P23" s="15">
        <f>H24</f>
        <v>0</v>
      </c>
      <c r="Q23" s="9"/>
      <c r="R23" s="9">
        <f>T23</f>
        <v>0</v>
      </c>
      <c r="S23" s="103">
        <f>H22</f>
        <v>0</v>
      </c>
      <c r="T23" s="104"/>
      <c r="U23" s="10">
        <f>Q23</f>
        <v>0</v>
      </c>
    </row>
    <row r="24" spans="2:23" ht="27.75" x14ac:dyDescent="0.5">
      <c r="B24" s="6">
        <f>'Tirage des Parties'!$C$11+16</f>
        <v>22</v>
      </c>
      <c r="C24" s="16">
        <v>23</v>
      </c>
      <c r="D24" s="30"/>
      <c r="E24" s="205" t="s">
        <v>7</v>
      </c>
      <c r="F24" s="14"/>
      <c r="G24" s="183">
        <v>3</v>
      </c>
      <c r="H24" s="210">
        <f t="shared" ref="H24:H29" si="11">VLOOKUP(G24,$B$2:$D$9,3,0)</f>
        <v>0</v>
      </c>
      <c r="I24" s="188">
        <v>11</v>
      </c>
      <c r="J24" s="213">
        <f t="shared" si="8"/>
        <v>0</v>
      </c>
      <c r="K24" s="191">
        <v>19</v>
      </c>
      <c r="L24" s="216">
        <f t="shared" si="9"/>
        <v>0</v>
      </c>
      <c r="M24" s="201">
        <v>27</v>
      </c>
      <c r="N24" s="219">
        <f t="shared" si="10"/>
        <v>0</v>
      </c>
      <c r="O24" s="13"/>
      <c r="P24" s="46">
        <f>H25</f>
        <v>0</v>
      </c>
      <c r="Q24" s="45"/>
      <c r="R24" s="45">
        <f>T24</f>
        <v>0</v>
      </c>
      <c r="S24" s="105">
        <f>H23</f>
        <v>0</v>
      </c>
      <c r="T24" s="106"/>
      <c r="U24" s="58">
        <f>Q24</f>
        <v>0</v>
      </c>
    </row>
    <row r="25" spans="2:23" ht="28.5" thickBot="1" x14ac:dyDescent="0.55000000000000004">
      <c r="B25" s="6">
        <f>'Tirage des Parties'!$C$12+16</f>
        <v>24</v>
      </c>
      <c r="C25" s="17">
        <v>24</v>
      </c>
      <c r="D25" s="31"/>
      <c r="E25" s="205" t="s">
        <v>7</v>
      </c>
      <c r="F25" s="14"/>
      <c r="G25" s="183">
        <v>4</v>
      </c>
      <c r="H25" s="210">
        <f t="shared" si="11"/>
        <v>0</v>
      </c>
      <c r="I25" s="188">
        <v>12</v>
      </c>
      <c r="J25" s="213">
        <f t="shared" si="8"/>
        <v>0</v>
      </c>
      <c r="K25" s="191">
        <v>20</v>
      </c>
      <c r="L25" s="216">
        <f t="shared" si="9"/>
        <v>0</v>
      </c>
      <c r="M25" s="201">
        <v>28</v>
      </c>
      <c r="N25" s="219">
        <f t="shared" si="10"/>
        <v>0</v>
      </c>
      <c r="O25" s="13"/>
      <c r="P25" s="46">
        <f>H26</f>
        <v>0</v>
      </c>
      <c r="Q25" s="45"/>
      <c r="R25" s="45">
        <f>T25</f>
        <v>0</v>
      </c>
      <c r="S25" s="105">
        <f>H28</f>
        <v>0</v>
      </c>
      <c r="T25" s="106"/>
      <c r="U25" s="58">
        <f>Q25</f>
        <v>0</v>
      </c>
    </row>
    <row r="26" spans="2:23" ht="28.5" thickBot="1" x14ac:dyDescent="0.55000000000000004">
      <c r="B26" s="27">
        <f>'Tirage des Parties'!$B$9+24</f>
        <v>25</v>
      </c>
      <c r="C26" s="193">
        <v>25</v>
      </c>
      <c r="D26" s="194"/>
      <c r="E26" s="206" t="s">
        <v>8</v>
      </c>
      <c r="F26" s="14"/>
      <c r="G26" s="183">
        <v>5</v>
      </c>
      <c r="H26" s="210">
        <f t="shared" si="11"/>
        <v>0</v>
      </c>
      <c r="I26" s="188">
        <v>13</v>
      </c>
      <c r="J26" s="213">
        <f t="shared" si="8"/>
        <v>0</v>
      </c>
      <c r="K26" s="191">
        <v>21</v>
      </c>
      <c r="L26" s="216">
        <f t="shared" si="9"/>
        <v>0</v>
      </c>
      <c r="M26" s="201">
        <v>29</v>
      </c>
      <c r="N26" s="219">
        <f t="shared" si="10"/>
        <v>0</v>
      </c>
      <c r="O26" s="13"/>
      <c r="P26" s="47">
        <f>H27</f>
        <v>0</v>
      </c>
      <c r="Q26" s="12"/>
      <c r="R26" s="12">
        <f>T26</f>
        <v>0</v>
      </c>
      <c r="S26" s="107">
        <f>H29</f>
        <v>0</v>
      </c>
      <c r="T26" s="108"/>
      <c r="U26" s="59">
        <f>Q26</f>
        <v>0</v>
      </c>
      <c r="V26" s="239" t="s">
        <v>39</v>
      </c>
      <c r="W26" s="240"/>
    </row>
    <row r="27" spans="2:23" ht="27.75" x14ac:dyDescent="0.5">
      <c r="B27" s="27">
        <f>'Tirage des Parties'!$B$10+24</f>
        <v>29</v>
      </c>
      <c r="C27" s="193">
        <v>26</v>
      </c>
      <c r="D27" s="194"/>
      <c r="E27" s="206" t="s">
        <v>8</v>
      </c>
      <c r="F27" s="14"/>
      <c r="G27" s="183">
        <v>6</v>
      </c>
      <c r="H27" s="210">
        <f t="shared" si="11"/>
        <v>0</v>
      </c>
      <c r="I27" s="188">
        <v>14</v>
      </c>
      <c r="J27" s="213">
        <f t="shared" si="8"/>
        <v>0</v>
      </c>
      <c r="K27" s="191">
        <v>22</v>
      </c>
      <c r="L27" s="216">
        <f t="shared" si="9"/>
        <v>0</v>
      </c>
      <c r="M27" s="201">
        <v>30</v>
      </c>
      <c r="N27" s="219">
        <f t="shared" si="10"/>
        <v>0</v>
      </c>
      <c r="O27" s="13"/>
      <c r="P27" s="13"/>
      <c r="Q27"/>
      <c r="R27"/>
    </row>
    <row r="28" spans="2:23" ht="27.75" x14ac:dyDescent="0.5">
      <c r="B28" s="27">
        <f>'Tirage des Parties'!$B$11+24</f>
        <v>26</v>
      </c>
      <c r="C28" s="193">
        <v>27</v>
      </c>
      <c r="D28" s="194"/>
      <c r="E28" s="206" t="s">
        <v>8</v>
      </c>
      <c r="F28" s="14"/>
      <c r="G28" s="183">
        <v>7</v>
      </c>
      <c r="H28" s="210">
        <f t="shared" si="11"/>
        <v>0</v>
      </c>
      <c r="I28" s="188">
        <v>15</v>
      </c>
      <c r="J28" s="213">
        <f t="shared" si="8"/>
        <v>0</v>
      </c>
      <c r="K28" s="191">
        <v>23</v>
      </c>
      <c r="L28" s="216">
        <f t="shared" si="9"/>
        <v>0</v>
      </c>
      <c r="M28" s="201">
        <v>31</v>
      </c>
      <c r="N28" s="219">
        <f t="shared" si="10"/>
        <v>0</v>
      </c>
      <c r="O28" s="13"/>
      <c r="P28" s="13"/>
      <c r="Q28"/>
      <c r="R28"/>
    </row>
    <row r="29" spans="2:23" ht="28.5" thickBot="1" x14ac:dyDescent="0.55000000000000004">
      <c r="B29" s="27">
        <f>'Tirage des Parties'!$B$12+24</f>
        <v>28</v>
      </c>
      <c r="C29" s="193">
        <v>28</v>
      </c>
      <c r="D29" s="194"/>
      <c r="E29" s="206" t="s">
        <v>8</v>
      </c>
      <c r="F29" s="14"/>
      <c r="G29" s="184">
        <v>8</v>
      </c>
      <c r="H29" s="211">
        <f t="shared" si="11"/>
        <v>0</v>
      </c>
      <c r="I29" s="189">
        <v>16</v>
      </c>
      <c r="J29" s="214">
        <f t="shared" si="8"/>
        <v>0</v>
      </c>
      <c r="K29" s="192">
        <v>24</v>
      </c>
      <c r="L29" s="217">
        <f t="shared" si="9"/>
        <v>0</v>
      </c>
      <c r="M29" s="202">
        <v>32</v>
      </c>
      <c r="N29" s="220">
        <f t="shared" si="10"/>
        <v>0</v>
      </c>
      <c r="O29" s="13"/>
      <c r="P29" s="13"/>
      <c r="Q29"/>
      <c r="R29"/>
    </row>
    <row r="30" spans="2:23" ht="28.5" thickBot="1" x14ac:dyDescent="0.55000000000000004">
      <c r="B30" s="27">
        <f>'Tirage des Parties'!$C$9+24</f>
        <v>31</v>
      </c>
      <c r="C30" s="193">
        <v>29</v>
      </c>
      <c r="D30" s="194"/>
      <c r="E30" s="206" t="s">
        <v>8</v>
      </c>
      <c r="F30" s="14"/>
      <c r="G30" s="171"/>
      <c r="H30" s="172"/>
      <c r="I30" s="173"/>
      <c r="J30" s="172"/>
      <c r="K30" s="173"/>
      <c r="L30" s="174"/>
      <c r="M30" s="175"/>
      <c r="N30" s="176"/>
      <c r="O30" s="13"/>
      <c r="P30" s="13"/>
      <c r="Q30"/>
      <c r="R30"/>
    </row>
    <row r="31" spans="2:23" ht="32.25" thickBot="1" x14ac:dyDescent="0.55000000000000004">
      <c r="B31" s="27">
        <f>'Tirage des Parties'!$C$10+24</f>
        <v>27</v>
      </c>
      <c r="C31" s="195">
        <v>30</v>
      </c>
      <c r="D31" s="196"/>
      <c r="E31" s="206" t="s">
        <v>8</v>
      </c>
      <c r="F31" s="14"/>
      <c r="G31" s="236" t="s">
        <v>37</v>
      </c>
      <c r="H31" s="237"/>
      <c r="I31" s="237"/>
      <c r="J31" s="237"/>
      <c r="K31" s="237"/>
      <c r="L31" s="237"/>
      <c r="M31" s="237"/>
      <c r="N31" s="238"/>
      <c r="O31" s="13"/>
      <c r="P31" s="234" t="s">
        <v>35</v>
      </c>
      <c r="Q31" s="235"/>
      <c r="R31" s="235"/>
      <c r="S31" s="235"/>
      <c r="T31" s="235"/>
    </row>
    <row r="32" spans="2:23" ht="27.75" thickBot="1" x14ac:dyDescent="0.55000000000000004">
      <c r="B32" s="27">
        <f>'Tirage des Parties'!$C$11+24</f>
        <v>30</v>
      </c>
      <c r="C32" s="193">
        <v>31</v>
      </c>
      <c r="D32" s="197"/>
      <c r="E32" s="206" t="s">
        <v>8</v>
      </c>
      <c r="F32" s="14"/>
      <c r="G32" s="182">
        <v>1</v>
      </c>
      <c r="H32" s="208">
        <f>VLOOKUP(G32,$B$2:$D$9,3,0)</f>
        <v>0</v>
      </c>
      <c r="I32" s="187">
        <v>9</v>
      </c>
      <c r="J32" s="212">
        <f>VLOOKUP(I32,$B$10:$D$17,3,0)</f>
        <v>0</v>
      </c>
      <c r="K32" s="190">
        <v>17</v>
      </c>
      <c r="L32" s="215">
        <f>VLOOKUP(K32,$B$18:$D$25,3,0)</f>
        <v>0</v>
      </c>
      <c r="M32" s="200">
        <v>25</v>
      </c>
      <c r="N32" s="218">
        <f>VLOOKUP(M32,$B$26:$D$33,3,0)</f>
        <v>0</v>
      </c>
      <c r="O32" s="13"/>
      <c r="P32" s="21" t="s">
        <v>4</v>
      </c>
      <c r="Q32" s="34" t="s">
        <v>13</v>
      </c>
      <c r="R32" s="35" t="s">
        <v>12</v>
      </c>
      <c r="S32" s="95" t="s">
        <v>4</v>
      </c>
      <c r="T32" s="96" t="s">
        <v>13</v>
      </c>
      <c r="U32" s="36" t="s">
        <v>12</v>
      </c>
    </row>
    <row r="33" spans="2:21" ht="28.5" thickBot="1" x14ac:dyDescent="0.55000000000000004">
      <c r="B33" s="27">
        <f>'Tirage des Parties'!$C$12+24</f>
        <v>32</v>
      </c>
      <c r="C33" s="198">
        <v>32</v>
      </c>
      <c r="D33" s="199"/>
      <c r="E33" s="207" t="s">
        <v>8</v>
      </c>
      <c r="F33" s="14"/>
      <c r="G33" s="183">
        <v>2</v>
      </c>
      <c r="H33" s="209">
        <f>VLOOKUP(G33,$B$2:$D$9,3,0)</f>
        <v>0</v>
      </c>
      <c r="I33" s="188">
        <v>10</v>
      </c>
      <c r="J33" s="213">
        <f t="shared" ref="J33:J39" si="12">VLOOKUP(I33,$B$10:$D$17,3,0)</f>
        <v>0</v>
      </c>
      <c r="K33" s="191">
        <v>18</v>
      </c>
      <c r="L33" s="216">
        <f t="shared" ref="L33:L39" si="13">VLOOKUP(K33,$B$18:$D$25,3,0)</f>
        <v>0</v>
      </c>
      <c r="M33" s="201">
        <v>26</v>
      </c>
      <c r="N33" s="219">
        <f t="shared" ref="N33:N39" si="14">VLOOKUP(M33,$B$26:$D$33,3,0)</f>
        <v>0</v>
      </c>
      <c r="O33" s="13"/>
      <c r="P33" s="48">
        <f>H32</f>
        <v>0</v>
      </c>
      <c r="Q33" s="51"/>
      <c r="R33" s="52">
        <f>T33</f>
        <v>0</v>
      </c>
      <c r="S33" s="97">
        <f>H33</f>
        <v>0</v>
      </c>
      <c r="T33" s="98"/>
      <c r="U33" s="23">
        <f>Q33</f>
        <v>0</v>
      </c>
    </row>
    <row r="34" spans="2:21" ht="26.25" x14ac:dyDescent="0.4">
      <c r="G34" s="183">
        <v>3</v>
      </c>
      <c r="H34" s="210">
        <f t="shared" ref="H34:H39" si="15">VLOOKUP(G34,$B$2:$D$9,3,0)</f>
        <v>0</v>
      </c>
      <c r="I34" s="188">
        <v>11</v>
      </c>
      <c r="J34" s="213">
        <f t="shared" si="12"/>
        <v>0</v>
      </c>
      <c r="K34" s="191">
        <v>19</v>
      </c>
      <c r="L34" s="216">
        <f t="shared" si="13"/>
        <v>0</v>
      </c>
      <c r="M34" s="201">
        <v>27</v>
      </c>
      <c r="N34" s="219">
        <f t="shared" si="14"/>
        <v>0</v>
      </c>
      <c r="P34" s="49">
        <f>H39</f>
        <v>0</v>
      </c>
      <c r="Q34" s="53"/>
      <c r="R34" s="54">
        <f>T34</f>
        <v>0</v>
      </c>
      <c r="S34" s="99">
        <f>H38</f>
        <v>0</v>
      </c>
      <c r="T34" s="100"/>
      <c r="U34" s="57">
        <f>Q34</f>
        <v>0</v>
      </c>
    </row>
    <row r="35" spans="2:21" ht="26.25" x14ac:dyDescent="0.4">
      <c r="G35" s="183">
        <v>4</v>
      </c>
      <c r="H35" s="210">
        <f t="shared" si="15"/>
        <v>0</v>
      </c>
      <c r="I35" s="188">
        <v>12</v>
      </c>
      <c r="J35" s="213">
        <f t="shared" si="12"/>
        <v>0</v>
      </c>
      <c r="K35" s="191">
        <v>20</v>
      </c>
      <c r="L35" s="216">
        <f t="shared" si="13"/>
        <v>0</v>
      </c>
      <c r="M35" s="201">
        <v>28</v>
      </c>
      <c r="N35" s="219">
        <f t="shared" si="14"/>
        <v>0</v>
      </c>
      <c r="P35" s="49">
        <f>H34</f>
        <v>0</v>
      </c>
      <c r="Q35" s="53"/>
      <c r="R35" s="54">
        <f>T35</f>
        <v>0</v>
      </c>
      <c r="S35" s="99">
        <f>H36</f>
        <v>0</v>
      </c>
      <c r="T35" s="100"/>
      <c r="U35" s="57">
        <f>Q35</f>
        <v>0</v>
      </c>
    </row>
    <row r="36" spans="2:21" ht="27" thickBot="1" x14ac:dyDescent="0.45">
      <c r="G36" s="183">
        <v>5</v>
      </c>
      <c r="H36" s="210">
        <f t="shared" si="15"/>
        <v>0</v>
      </c>
      <c r="I36" s="188">
        <v>13</v>
      </c>
      <c r="J36" s="213">
        <f t="shared" si="12"/>
        <v>0</v>
      </c>
      <c r="K36" s="191">
        <v>21</v>
      </c>
      <c r="L36" s="216">
        <f t="shared" si="13"/>
        <v>0</v>
      </c>
      <c r="M36" s="201">
        <v>29</v>
      </c>
      <c r="N36" s="219">
        <f t="shared" si="14"/>
        <v>0</v>
      </c>
      <c r="P36" s="50">
        <f>H35</f>
        <v>0</v>
      </c>
      <c r="Q36" s="55"/>
      <c r="R36" s="56">
        <f>T36</f>
        <v>0</v>
      </c>
      <c r="S36" s="101">
        <f>H37</f>
        <v>0</v>
      </c>
      <c r="T36" s="102"/>
      <c r="U36" s="24">
        <f>Q36</f>
        <v>0</v>
      </c>
    </row>
    <row r="37" spans="2:21" x14ac:dyDescent="0.35">
      <c r="G37" s="183">
        <v>6</v>
      </c>
      <c r="H37" s="210">
        <f t="shared" si="15"/>
        <v>0</v>
      </c>
      <c r="I37" s="188">
        <v>14</v>
      </c>
      <c r="J37" s="213">
        <f t="shared" si="12"/>
        <v>0</v>
      </c>
      <c r="K37" s="191">
        <v>22</v>
      </c>
      <c r="L37" s="216">
        <f t="shared" si="13"/>
        <v>0</v>
      </c>
      <c r="M37" s="201">
        <v>30</v>
      </c>
      <c r="N37" s="219">
        <f t="shared" si="14"/>
        <v>0</v>
      </c>
      <c r="P37"/>
      <c r="Q37" s="13"/>
      <c r="R37" s="13"/>
      <c r="S37"/>
      <c r="T37"/>
    </row>
    <row r="38" spans="2:21" x14ac:dyDescent="0.35">
      <c r="G38" s="183">
        <v>7</v>
      </c>
      <c r="H38" s="210">
        <f t="shared" si="15"/>
        <v>0</v>
      </c>
      <c r="I38" s="188">
        <v>15</v>
      </c>
      <c r="J38" s="213">
        <f t="shared" si="12"/>
        <v>0</v>
      </c>
      <c r="K38" s="191">
        <v>23</v>
      </c>
      <c r="L38" s="216">
        <f t="shared" si="13"/>
        <v>0</v>
      </c>
      <c r="M38" s="201">
        <v>31</v>
      </c>
      <c r="N38" s="219">
        <f t="shared" si="14"/>
        <v>0</v>
      </c>
      <c r="P38"/>
      <c r="Q38" s="13"/>
      <c r="R38" s="13"/>
      <c r="S38"/>
      <c r="T38"/>
    </row>
    <row r="39" spans="2:21" ht="26.25" thickBot="1" x14ac:dyDescent="0.4">
      <c r="G39" s="184">
        <v>8</v>
      </c>
      <c r="H39" s="211">
        <f t="shared" si="15"/>
        <v>0</v>
      </c>
      <c r="I39" s="189">
        <v>16</v>
      </c>
      <c r="J39" s="214">
        <f t="shared" si="12"/>
        <v>0</v>
      </c>
      <c r="K39" s="192">
        <v>24</v>
      </c>
      <c r="L39" s="217">
        <f t="shared" si="13"/>
        <v>0</v>
      </c>
      <c r="M39" s="202">
        <v>32</v>
      </c>
      <c r="N39" s="220">
        <f t="shared" si="14"/>
        <v>0</v>
      </c>
      <c r="P39"/>
      <c r="Q39" s="13"/>
      <c r="R39" s="13"/>
      <c r="S39"/>
      <c r="T39"/>
    </row>
    <row r="40" spans="2:21" ht="26.25" thickBot="1" x14ac:dyDescent="0.4">
      <c r="P40"/>
      <c r="Q40" s="13"/>
      <c r="R40" s="13"/>
      <c r="S40"/>
      <c r="T40"/>
    </row>
    <row r="41" spans="2:21" ht="32.25" thickBot="1" x14ac:dyDescent="0.4">
      <c r="G41" s="236" t="s">
        <v>38</v>
      </c>
      <c r="H41" s="237"/>
      <c r="I41" s="237"/>
      <c r="J41" s="237"/>
      <c r="K41" s="237"/>
      <c r="L41" s="237"/>
      <c r="M41" s="237"/>
      <c r="N41" s="238"/>
      <c r="P41" s="234" t="s">
        <v>36</v>
      </c>
      <c r="Q41" s="235"/>
      <c r="R41" s="235"/>
      <c r="S41" s="235"/>
      <c r="T41" s="235"/>
    </row>
    <row r="42" spans="2:21" ht="27" thickBot="1" x14ac:dyDescent="0.25">
      <c r="G42" s="182">
        <v>1</v>
      </c>
      <c r="H42" s="208">
        <f>VLOOKUP(G42,$B$2:$D$9,3,0)</f>
        <v>0</v>
      </c>
      <c r="I42" s="187">
        <v>9</v>
      </c>
      <c r="J42" s="212">
        <f>VLOOKUP(I42,$B$10:$D$17,3,0)</f>
        <v>0</v>
      </c>
      <c r="K42" s="190">
        <v>17</v>
      </c>
      <c r="L42" s="215">
        <f>VLOOKUP(K42,$B$18:$D$25,3,0)</f>
        <v>0</v>
      </c>
      <c r="M42" s="200">
        <v>25</v>
      </c>
      <c r="N42" s="218">
        <f>VLOOKUP(M42,$B$26:$D$33,3,0)</f>
        <v>0</v>
      </c>
      <c r="P42" s="21" t="s">
        <v>4</v>
      </c>
      <c r="Q42" s="34" t="s">
        <v>13</v>
      </c>
      <c r="R42" s="35" t="s">
        <v>12</v>
      </c>
      <c r="S42" s="95" t="s">
        <v>4</v>
      </c>
      <c r="T42" s="96" t="s">
        <v>13</v>
      </c>
      <c r="U42" s="36" t="s">
        <v>12</v>
      </c>
    </row>
    <row r="43" spans="2:21" ht="26.25" x14ac:dyDescent="0.4">
      <c r="G43" s="183">
        <v>2</v>
      </c>
      <c r="H43" s="209">
        <f>VLOOKUP(G43,$B$2:$D$9,3,0)</f>
        <v>0</v>
      </c>
      <c r="I43" s="188">
        <v>10</v>
      </c>
      <c r="J43" s="213">
        <f t="shared" ref="J43:J49" si="16">VLOOKUP(I43,$B$10:$D$17,3,0)</f>
        <v>0</v>
      </c>
      <c r="K43" s="191">
        <v>18</v>
      </c>
      <c r="L43" s="216">
        <f t="shared" ref="L43:L49" si="17">VLOOKUP(K43,$B$18:$D$25,3,0)</f>
        <v>0</v>
      </c>
      <c r="M43" s="201">
        <v>26</v>
      </c>
      <c r="N43" s="219">
        <f t="shared" ref="N43:N49" si="18">VLOOKUP(M43,$B$26:$D$33,3,0)</f>
        <v>0</v>
      </c>
      <c r="P43" s="15">
        <f>H48</f>
        <v>0</v>
      </c>
      <c r="Q43" s="9"/>
      <c r="R43" s="9">
        <f>T43</f>
        <v>0</v>
      </c>
      <c r="S43" s="103">
        <f>H42</f>
        <v>0</v>
      </c>
      <c r="T43" s="104"/>
      <c r="U43" s="10">
        <f>Q43</f>
        <v>0</v>
      </c>
    </row>
    <row r="44" spans="2:21" ht="26.25" x14ac:dyDescent="0.4">
      <c r="G44" s="183">
        <v>3</v>
      </c>
      <c r="H44" s="210">
        <f t="shared" ref="H44:H49" si="19">VLOOKUP(G44,$B$2:$D$9,3,0)</f>
        <v>0</v>
      </c>
      <c r="I44" s="188">
        <v>11</v>
      </c>
      <c r="J44" s="213">
        <f t="shared" si="16"/>
        <v>0</v>
      </c>
      <c r="K44" s="191">
        <v>19</v>
      </c>
      <c r="L44" s="216">
        <f t="shared" si="17"/>
        <v>0</v>
      </c>
      <c r="M44" s="201">
        <v>27</v>
      </c>
      <c r="N44" s="219">
        <f t="shared" si="18"/>
        <v>0</v>
      </c>
      <c r="P44" s="46">
        <f>H45</f>
        <v>0</v>
      </c>
      <c r="Q44" s="45"/>
      <c r="R44" s="45">
        <f>T44</f>
        <v>0</v>
      </c>
      <c r="S44" s="105">
        <f>H44</f>
        <v>0</v>
      </c>
      <c r="T44" s="106"/>
      <c r="U44" s="58">
        <f>Q44</f>
        <v>0</v>
      </c>
    </row>
    <row r="45" spans="2:21" ht="26.25" x14ac:dyDescent="0.4">
      <c r="G45" s="183">
        <v>4</v>
      </c>
      <c r="H45" s="210">
        <f t="shared" si="19"/>
        <v>0</v>
      </c>
      <c r="I45" s="188">
        <v>12</v>
      </c>
      <c r="J45" s="213">
        <f t="shared" si="16"/>
        <v>0</v>
      </c>
      <c r="K45" s="191">
        <v>20</v>
      </c>
      <c r="L45" s="216">
        <f t="shared" si="17"/>
        <v>0</v>
      </c>
      <c r="M45" s="201">
        <v>28</v>
      </c>
      <c r="N45" s="219">
        <f t="shared" si="18"/>
        <v>0</v>
      </c>
      <c r="P45" s="46">
        <f>H49</f>
        <v>0</v>
      </c>
      <c r="Q45" s="45"/>
      <c r="R45" s="45">
        <f>T45</f>
        <v>0</v>
      </c>
      <c r="S45" s="105">
        <f>H43</f>
        <v>0</v>
      </c>
      <c r="T45" s="106"/>
      <c r="U45" s="58">
        <f>Q45</f>
        <v>0</v>
      </c>
    </row>
    <row r="46" spans="2:21" ht="27" thickBot="1" x14ac:dyDescent="0.45">
      <c r="G46" s="183">
        <v>5</v>
      </c>
      <c r="H46" s="210">
        <f t="shared" si="19"/>
        <v>0</v>
      </c>
      <c r="I46" s="188">
        <v>13</v>
      </c>
      <c r="J46" s="213">
        <f t="shared" si="16"/>
        <v>0</v>
      </c>
      <c r="K46" s="191">
        <v>21</v>
      </c>
      <c r="L46" s="216">
        <f t="shared" si="17"/>
        <v>0</v>
      </c>
      <c r="M46" s="201">
        <v>29</v>
      </c>
      <c r="N46" s="219">
        <f t="shared" si="18"/>
        <v>0</v>
      </c>
      <c r="P46" s="47">
        <f>H46</f>
        <v>0</v>
      </c>
      <c r="Q46" s="12"/>
      <c r="R46" s="12">
        <f>T46</f>
        <v>0</v>
      </c>
      <c r="S46" s="107">
        <f>H47</f>
        <v>0</v>
      </c>
      <c r="T46" s="108"/>
      <c r="U46" s="59">
        <f>Q46</f>
        <v>0</v>
      </c>
    </row>
    <row r="47" spans="2:21" x14ac:dyDescent="0.35">
      <c r="G47" s="183">
        <v>6</v>
      </c>
      <c r="H47" s="210">
        <f t="shared" si="19"/>
        <v>0</v>
      </c>
      <c r="I47" s="188">
        <v>14</v>
      </c>
      <c r="J47" s="213">
        <f t="shared" si="16"/>
        <v>0</v>
      </c>
      <c r="K47" s="191">
        <v>22</v>
      </c>
      <c r="L47" s="216">
        <f t="shared" si="17"/>
        <v>0</v>
      </c>
      <c r="M47" s="201">
        <v>30</v>
      </c>
      <c r="N47" s="219">
        <f t="shared" si="18"/>
        <v>0</v>
      </c>
    </row>
    <row r="48" spans="2:21" x14ac:dyDescent="0.35">
      <c r="G48" s="183">
        <v>7</v>
      </c>
      <c r="H48" s="210">
        <f t="shared" si="19"/>
        <v>0</v>
      </c>
      <c r="I48" s="188">
        <v>15</v>
      </c>
      <c r="J48" s="213">
        <f t="shared" si="16"/>
        <v>0</v>
      </c>
      <c r="K48" s="191">
        <v>23</v>
      </c>
      <c r="L48" s="216">
        <f t="shared" si="17"/>
        <v>0</v>
      </c>
      <c r="M48" s="201">
        <v>31</v>
      </c>
      <c r="N48" s="219">
        <f t="shared" si="18"/>
        <v>0</v>
      </c>
    </row>
    <row r="49" spans="7:14" ht="26.25" thickBot="1" x14ac:dyDescent="0.4">
      <c r="G49" s="184">
        <v>8</v>
      </c>
      <c r="H49" s="211">
        <f t="shared" si="19"/>
        <v>0</v>
      </c>
      <c r="I49" s="189">
        <v>16</v>
      </c>
      <c r="J49" s="214">
        <f t="shared" si="16"/>
        <v>0</v>
      </c>
      <c r="K49" s="192">
        <v>24</v>
      </c>
      <c r="L49" s="217">
        <f t="shared" si="17"/>
        <v>0</v>
      </c>
      <c r="M49" s="202">
        <v>32</v>
      </c>
      <c r="N49" s="220">
        <f t="shared" si="18"/>
        <v>0</v>
      </c>
    </row>
  </sheetData>
  <sheetProtection algorithmName="SHA-512" hashValue="EdFcCbU/xRz+PcmUUeTcHKQUZucTBGyjprbLuTieHRqEL16A1Ejfg9Hc0gkzyQkVmvRkVHvcVRNIb4TleLhUCQ==" saltValue="GUC4+K1WUipLTRK8nXcOMA==" spinCount="100000" sheet="1" objects="1" scenarios="1"/>
  <protectedRanges>
    <protectedRange sqref="Q3:Q6 T3:T6 Q13:Q16 T13:T16 Q23:Q26 T23:T26 Q33:Q36 T33:T36 Q43:Q46 T43:T46" name="Plage2"/>
    <protectedRange sqref="D2:D33" name="Plage1"/>
  </protectedRanges>
  <mergeCells count="11">
    <mergeCell ref="V26:W26"/>
    <mergeCell ref="G31:N31"/>
    <mergeCell ref="G41:N41"/>
    <mergeCell ref="P31:T31"/>
    <mergeCell ref="P41:T41"/>
    <mergeCell ref="G1:N1"/>
    <mergeCell ref="P1:T1"/>
    <mergeCell ref="P11:T11"/>
    <mergeCell ref="G11:N11"/>
    <mergeCell ref="G21:N21"/>
    <mergeCell ref="P21:T21"/>
  </mergeCells>
  <conditionalFormatting sqref="J2:J9">
    <cfRule type="expression" dxfId="19" priority="65">
      <formula>J2=0</formula>
    </cfRule>
  </conditionalFormatting>
  <conditionalFormatting sqref="H2:H9">
    <cfRule type="expression" dxfId="18" priority="59">
      <formula>H2=0</formula>
    </cfRule>
  </conditionalFormatting>
  <conditionalFormatting sqref="L2:L9">
    <cfRule type="expression" dxfId="17" priority="58">
      <formula>L2=0</formula>
    </cfRule>
  </conditionalFormatting>
  <conditionalFormatting sqref="N2:N9">
    <cfRule type="expression" dxfId="16" priority="57">
      <formula>N2=0</formula>
    </cfRule>
  </conditionalFormatting>
  <conditionalFormatting sqref="J12:J19">
    <cfRule type="expression" dxfId="15" priority="20">
      <formula>J12=0</formula>
    </cfRule>
  </conditionalFormatting>
  <conditionalFormatting sqref="H12:H19">
    <cfRule type="expression" dxfId="14" priority="19">
      <formula>H12=0</formula>
    </cfRule>
  </conditionalFormatting>
  <conditionalFormatting sqref="L12:L19">
    <cfRule type="expression" dxfId="13" priority="18">
      <formula>L12=0</formula>
    </cfRule>
  </conditionalFormatting>
  <conditionalFormatting sqref="N12:N19">
    <cfRule type="expression" dxfId="12" priority="17">
      <formula>N12=0</formula>
    </cfRule>
  </conditionalFormatting>
  <conditionalFormatting sqref="J22:J29">
    <cfRule type="expression" dxfId="11" priority="16">
      <formula>J22=0</formula>
    </cfRule>
  </conditionalFormatting>
  <conditionalFormatting sqref="H22:H29">
    <cfRule type="expression" dxfId="10" priority="15">
      <formula>H22=0</formula>
    </cfRule>
  </conditionalFormatting>
  <conditionalFormatting sqref="L22:L29">
    <cfRule type="expression" dxfId="9" priority="14">
      <formula>L22=0</formula>
    </cfRule>
  </conditionalFormatting>
  <conditionalFormatting sqref="N22:N29">
    <cfRule type="expression" dxfId="8" priority="13">
      <formula>N22=0</formula>
    </cfRule>
  </conditionalFormatting>
  <conditionalFormatting sqref="J32:J39">
    <cfRule type="expression" dxfId="7" priority="12">
      <formula>J32=0</formula>
    </cfRule>
  </conditionalFormatting>
  <conditionalFormatting sqref="H32:H39">
    <cfRule type="expression" dxfId="6" priority="11">
      <formula>H32=0</formula>
    </cfRule>
  </conditionalFormatting>
  <conditionalFormatting sqref="L32:L39">
    <cfRule type="expression" dxfId="5" priority="10">
      <formula>L32=0</formula>
    </cfRule>
  </conditionalFormatting>
  <conditionalFormatting sqref="N32:N39">
    <cfRule type="expression" dxfId="4" priority="9">
      <formula>N32=0</formula>
    </cfRule>
  </conditionalFormatting>
  <conditionalFormatting sqref="J42:J49">
    <cfRule type="expression" dxfId="3" priority="4">
      <formula>J42=0</formula>
    </cfRule>
  </conditionalFormatting>
  <conditionalFormatting sqref="H42:H49">
    <cfRule type="expression" dxfId="2" priority="3">
      <formula>H42=0</formula>
    </cfRule>
  </conditionalFormatting>
  <conditionalFormatting sqref="L42:L49">
    <cfRule type="expression" dxfId="1" priority="2">
      <formula>L42=0</formula>
    </cfRule>
  </conditionalFormatting>
  <conditionalFormatting sqref="N42:N49">
    <cfRule type="expression" dxfId="0" priority="1">
      <formula>N42=0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299" r:id="rId4" name="CommandButton1">
          <controlPr defaultSize="0" autoLine="0" r:id="rId5">
            <anchor moveWithCells="1">
              <from>
                <xdr:col>15</xdr:col>
                <xdr:colOff>66675</xdr:colOff>
                <xdr:row>7</xdr:row>
                <xdr:rowOff>47625</xdr:rowOff>
              </from>
              <to>
                <xdr:col>18</xdr:col>
                <xdr:colOff>914400</xdr:colOff>
                <xdr:row>8</xdr:row>
                <xdr:rowOff>238125</xdr:rowOff>
              </to>
            </anchor>
          </controlPr>
        </control>
      </mc:Choice>
      <mc:Fallback>
        <control shapeId="529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Z20"/>
  <sheetViews>
    <sheetView showGridLines="0" showRowColHeaders="0" topLeftCell="D1" workbookViewId="0">
      <selection activeCell="P15" sqref="P15"/>
    </sheetView>
  </sheetViews>
  <sheetFormatPr baseColWidth="10" defaultRowHeight="12.75" x14ac:dyDescent="0.2"/>
  <cols>
    <col min="1" max="1" width="11.42578125" style="60" hidden="1" customWidth="1"/>
    <col min="2" max="2" width="10.7109375" style="60" hidden="1" customWidth="1"/>
    <col min="3" max="3" width="11.5703125" style="60" hidden="1" customWidth="1"/>
    <col min="4" max="4" width="4" style="60" customWidth="1"/>
    <col min="5" max="7" width="11.42578125" style="61"/>
    <col min="8" max="11" width="9.7109375" style="61" customWidth="1"/>
    <col min="12" max="15" width="6.7109375" style="61" customWidth="1"/>
    <col min="16" max="17" width="6.7109375" style="109" customWidth="1"/>
    <col min="18" max="21" width="6.7109375" style="92" customWidth="1"/>
    <col min="22" max="22" width="3.140625" style="60" customWidth="1"/>
    <col min="23" max="23" width="26.28515625" style="60" customWidth="1"/>
    <col min="24" max="24" width="0.28515625" style="60" customWidth="1"/>
    <col min="25" max="25" width="8.85546875" style="60" customWidth="1"/>
    <col min="26" max="16384" width="11.42578125" style="60"/>
  </cols>
  <sheetData>
    <row r="1" spans="1:26" ht="31.5" customHeight="1" thickBot="1" x14ac:dyDescent="0.25">
      <c r="L1" s="247" t="s">
        <v>40</v>
      </c>
      <c r="M1" s="247"/>
      <c r="N1" s="248" t="s">
        <v>41</v>
      </c>
      <c r="O1" s="248"/>
      <c r="P1" s="245" t="s">
        <v>33</v>
      </c>
      <c r="Q1" s="246"/>
      <c r="R1" s="243" t="s">
        <v>14</v>
      </c>
      <c r="S1" s="244"/>
      <c r="T1" s="241" t="s">
        <v>15</v>
      </c>
      <c r="U1" s="242"/>
    </row>
    <row r="2" spans="1:26" s="68" customFormat="1" ht="74.25" customHeight="1" thickBot="1" x14ac:dyDescent="0.25">
      <c r="A2" s="62"/>
      <c r="B2" s="63" t="s">
        <v>26</v>
      </c>
      <c r="C2" s="64" t="s">
        <v>25</v>
      </c>
      <c r="D2" s="65"/>
      <c r="E2" s="116" t="s">
        <v>22</v>
      </c>
      <c r="F2" s="117" t="s">
        <v>23</v>
      </c>
      <c r="G2" s="118" t="s">
        <v>24</v>
      </c>
      <c r="H2" s="119" t="s">
        <v>19</v>
      </c>
      <c r="I2" s="120" t="s">
        <v>18</v>
      </c>
      <c r="J2" s="121" t="s">
        <v>17</v>
      </c>
      <c r="K2" s="122" t="s">
        <v>21</v>
      </c>
      <c r="L2" s="133" t="s">
        <v>16</v>
      </c>
      <c r="M2" s="134" t="s">
        <v>12</v>
      </c>
      <c r="N2" s="135" t="s">
        <v>16</v>
      </c>
      <c r="O2" s="136" t="s">
        <v>12</v>
      </c>
      <c r="P2" s="137" t="s">
        <v>16</v>
      </c>
      <c r="Q2" s="138" t="s">
        <v>12</v>
      </c>
      <c r="R2" s="139" t="s">
        <v>16</v>
      </c>
      <c r="S2" s="140" t="s">
        <v>12</v>
      </c>
      <c r="T2" s="141" t="s">
        <v>16</v>
      </c>
      <c r="U2" s="142" t="s">
        <v>12</v>
      </c>
      <c r="V2" s="66"/>
      <c r="W2" s="67" t="s">
        <v>20</v>
      </c>
      <c r="Y2" s="69" t="s">
        <v>27</v>
      </c>
    </row>
    <row r="3" spans="1:26" ht="24.95" customHeight="1" x14ac:dyDescent="0.35">
      <c r="A3" s="70"/>
      <c r="B3" s="71">
        <f t="shared" ref="B3:B10" si="0">IF(C3&lt;=0,-100,C3)</f>
        <v>-100</v>
      </c>
      <c r="C3" s="72">
        <f t="shared" ref="C3:C10" si="1">SUM(K3*10000)+(E3*100)</f>
        <v>0</v>
      </c>
      <c r="D3" s="73"/>
      <c r="E3" s="123">
        <f t="shared" ref="E3:E10" si="2">F3-G3</f>
        <v>0</v>
      </c>
      <c r="F3" s="124">
        <f t="shared" ref="F3:F10" si="3">R3+T3+P3</f>
        <v>0</v>
      </c>
      <c r="G3" s="125">
        <f t="shared" ref="G3:G10" si="4">U3+S3+Q3</f>
        <v>0</v>
      </c>
      <c r="H3" s="126">
        <f t="shared" ref="H3:H10" si="5">K3-(J3+I3)</f>
        <v>-5</v>
      </c>
      <c r="I3" s="127">
        <f t="shared" ref="I3:I10" si="6">IF(T3=U3,1)+IF(R3=S3,1)+IF(P3=Q3,1)+IF(N3=O3,1)+IF(L3=M3,1)</f>
        <v>5</v>
      </c>
      <c r="J3" s="127">
        <f t="shared" ref="J3:J10" si="7">IF(R3&gt;S3,1)+IF(T3&gt;U3,1)+IF(P3&gt;Q3,1)+IF(N3&gt;O3,1)+IF(L3&gt;M3,1)</f>
        <v>0</v>
      </c>
      <c r="K3" s="128">
        <f t="shared" ref="K3:K10" si="8">IF(R3+S3&gt;0,1)+IF(T3+U3&gt;0,1)+IF(P3+Q3&gt;0,1)+IF(N3+O3&gt;0,1)+IF(L3+M3&gt;0,1)</f>
        <v>0</v>
      </c>
      <c r="L3" s="145">
        <f>IFERROR(VLOOKUP(W3,Tournoi!$P$43:$U$46,2,0),0)+IFERROR(VLOOKUP(W3,Tournoi!$S$43:$U$46,2,0),0)</f>
        <v>0</v>
      </c>
      <c r="M3" s="148">
        <f>IFERROR(VLOOKUP(W3,Tournoi!$P$43:$U$46,3,0),0)+IFERROR(VLOOKUP(W3,Tournoi!$S$43:$U$46,3,0),0)</f>
        <v>0</v>
      </c>
      <c r="N3" s="143">
        <f>IFERROR(VLOOKUP(W3,Tournoi!$P$33:$U$36,2,0),0)+IFERROR(VLOOKUP(W3,Tournoi!$S$33:$U$36,2,0),0)</f>
        <v>0</v>
      </c>
      <c r="O3" s="144">
        <f>IFERROR(VLOOKUP(W3,Tournoi!$P$33:$U$36,3,0),0)+IFERROR(VLOOKUP(W3,Tournoi!$S$33:$U$36,3,0),0)</f>
        <v>0</v>
      </c>
      <c r="P3" s="150">
        <f>IFERROR(VLOOKUP(W3,Tournoi!$P$23:$U$26,2,0),0)+IFERROR(VLOOKUP(W3,Tournoi!$S$23:$U$26,2,0),0)</f>
        <v>0</v>
      </c>
      <c r="Q3" s="160">
        <f>IFERROR(VLOOKUP(W3,Tournoi!$P$23:$U$26,3,0),0)+IFERROR(VLOOKUP(W3,Tournoi!$S$23:$U$26,3,0),0)</f>
        <v>0</v>
      </c>
      <c r="R3" s="112">
        <f>IFERROR(VLOOKUP(W3,Tournoi!$P$13:$U$16,2,0),0)+IFERROR(VLOOKUP(W3,Tournoi!$S$13:$U$16,2,0),0)</f>
        <v>0</v>
      </c>
      <c r="S3" s="113">
        <f>IFERROR(VLOOKUP(W3,Tournoi!$P$13:$U$16,3,0),0)+IFERROR(VLOOKUP(W3,Tournoi!$S$13:$U$16,3,0),0)</f>
        <v>0</v>
      </c>
      <c r="T3" s="114">
        <f>IFERROR(VLOOKUP(W3,Tournoi!$P$3:$U$6,2,0),0)+IFERROR(VLOOKUP(W3,Tournoi!$S$3:$U$6,2,0),0)</f>
        <v>0</v>
      </c>
      <c r="U3" s="115">
        <f>IFERROR(VLOOKUP(W3,Tournoi!$P$3:$U$6,3,0),0)+IFERROR(VLOOKUP(W3,Tournoi!$S$3:$U$6,3,0),0)</f>
        <v>0</v>
      </c>
      <c r="V3" s="80"/>
      <c r="W3" s="81">
        <f>Tournoi!D7</f>
        <v>0</v>
      </c>
      <c r="X3" s="60">
        <f t="shared" ref="X3:X10" si="9">C3</f>
        <v>0</v>
      </c>
      <c r="Y3" s="82">
        <v>1</v>
      </c>
      <c r="Z3" s="83"/>
    </row>
    <row r="4" spans="1:26" ht="24.95" customHeight="1" x14ac:dyDescent="0.35">
      <c r="A4" s="70"/>
      <c r="B4" s="71">
        <f t="shared" si="0"/>
        <v>-100</v>
      </c>
      <c r="C4" s="72">
        <f t="shared" si="1"/>
        <v>0</v>
      </c>
      <c r="D4" s="73"/>
      <c r="E4" s="74">
        <f t="shared" si="2"/>
        <v>0</v>
      </c>
      <c r="F4" s="75">
        <f t="shared" si="3"/>
        <v>0</v>
      </c>
      <c r="G4" s="76">
        <f t="shared" si="4"/>
        <v>0</v>
      </c>
      <c r="H4" s="77">
        <f t="shared" si="5"/>
        <v>-5</v>
      </c>
      <c r="I4" s="78">
        <f t="shared" si="6"/>
        <v>5</v>
      </c>
      <c r="J4" s="78">
        <f t="shared" si="7"/>
        <v>0</v>
      </c>
      <c r="K4" s="79">
        <f t="shared" si="8"/>
        <v>0</v>
      </c>
      <c r="L4" s="146">
        <f>IFERROR(VLOOKUP(W4,Tournoi!$P$43:$U$46,2,0),0)+IFERROR(VLOOKUP(W4,Tournoi!$S$43:$U$46,2,0),0)</f>
        <v>0</v>
      </c>
      <c r="M4" s="149">
        <f>IFERROR(VLOOKUP(W4,Tournoi!$P$43:$U$46,3,0),0)+IFERROR(VLOOKUP(W4,Tournoi!$S$43:$U$46,3,0),0)</f>
        <v>0</v>
      </c>
      <c r="N4" s="152">
        <f>IFERROR(VLOOKUP(W4,Tournoi!$P$33:$U$36,2,0),0)+IFERROR(VLOOKUP(W4,Tournoi!$S$33:$U$36,2,0),0)</f>
        <v>0</v>
      </c>
      <c r="O4" s="153">
        <f>IFERROR(VLOOKUP(W4,Tournoi!$P$33:$U$36,3,0),0)+IFERROR(VLOOKUP(W4,Tournoi!$S$33:$U$36,3,0),0)</f>
        <v>0</v>
      </c>
      <c r="P4" s="151">
        <f>IFERROR(VLOOKUP(W4,Tournoi!$P$23:$U$26,2,0),0)+IFERROR(VLOOKUP(W4,Tournoi!$S$23:$U$26,2,0),0)</f>
        <v>0</v>
      </c>
      <c r="Q4" s="161">
        <f>IFERROR(VLOOKUP(W4,Tournoi!$P$23:$U$26,3,0),0)+IFERROR(VLOOKUP(W4,Tournoi!$S$23:$U$26,3,0),0)</f>
        <v>0</v>
      </c>
      <c r="R4" s="165">
        <f>IFERROR(VLOOKUP(W4,Tournoi!$P$13:$U$16,2,0),0)+IFERROR(VLOOKUP(W4,Tournoi!$S$13:$U$16,2,0),0)</f>
        <v>0</v>
      </c>
      <c r="S4" s="166">
        <f>IFERROR(VLOOKUP(W4,Tournoi!$P$13:$U$16,3,0),0)+IFERROR(VLOOKUP(W4,Tournoi!$S$13:$U$16,3,0),0)</f>
        <v>0</v>
      </c>
      <c r="T4" s="163">
        <f>IFERROR(VLOOKUP(W4,Tournoi!$P$3:$U$6,2,0),0)+IFERROR(VLOOKUP(W4,Tournoi!$S$3:$U$6,2,0),0)</f>
        <v>0</v>
      </c>
      <c r="U4" s="147">
        <f>IFERROR(VLOOKUP(W4,Tournoi!$P$3:$U$6,3,0),0)+IFERROR(VLOOKUP(W4,Tournoi!$S$3:$U$6,3,0),0)</f>
        <v>0</v>
      </c>
      <c r="V4" s="80"/>
      <c r="W4" s="84">
        <f>Tournoi!D8</f>
        <v>0</v>
      </c>
      <c r="X4" s="60">
        <f t="shared" si="9"/>
        <v>0</v>
      </c>
      <c r="Y4" s="85">
        <v>2</v>
      </c>
      <c r="Z4" s="83"/>
    </row>
    <row r="5" spans="1:26" ht="24.95" customHeight="1" x14ac:dyDescent="0.35">
      <c r="A5" s="70"/>
      <c r="B5" s="71">
        <f t="shared" si="0"/>
        <v>-100</v>
      </c>
      <c r="C5" s="72">
        <f t="shared" si="1"/>
        <v>0</v>
      </c>
      <c r="D5" s="73"/>
      <c r="E5" s="74">
        <f t="shared" si="2"/>
        <v>0</v>
      </c>
      <c r="F5" s="75">
        <f t="shared" si="3"/>
        <v>0</v>
      </c>
      <c r="G5" s="76">
        <f t="shared" si="4"/>
        <v>0</v>
      </c>
      <c r="H5" s="77">
        <f t="shared" si="5"/>
        <v>-5</v>
      </c>
      <c r="I5" s="78">
        <f t="shared" si="6"/>
        <v>5</v>
      </c>
      <c r="J5" s="78">
        <f t="shared" si="7"/>
        <v>0</v>
      </c>
      <c r="K5" s="79">
        <f t="shared" si="8"/>
        <v>0</v>
      </c>
      <c r="L5" s="146">
        <f>IFERROR(VLOOKUP(W5,Tournoi!$P$43:$U$46,2,0),0)+IFERROR(VLOOKUP(W5,Tournoi!$S$43:$U$46,2,0),0)</f>
        <v>0</v>
      </c>
      <c r="M5" s="149">
        <f>IFERROR(VLOOKUP(W5,Tournoi!$P$43:$U$46,3,0),0)+IFERROR(VLOOKUP(W5,Tournoi!$S$43:$U$46,3,0),0)</f>
        <v>0</v>
      </c>
      <c r="N5" s="152">
        <f>IFERROR(VLOOKUP(W5,Tournoi!$P$33:$U$36,2,0),0)+IFERROR(VLOOKUP(W5,Tournoi!$S$33:$U$36,2,0),0)</f>
        <v>0</v>
      </c>
      <c r="O5" s="153">
        <f>IFERROR(VLOOKUP(W5,Tournoi!$P$33:$U$36,3,0),0)+IFERROR(VLOOKUP(W5,Tournoi!$S$33:$U$36,3,0),0)</f>
        <v>0</v>
      </c>
      <c r="P5" s="151">
        <f>IFERROR(VLOOKUP(W5,Tournoi!$P$23:$U$26,2,0),0)+IFERROR(VLOOKUP(W5,Tournoi!$S$23:$U$26,2,0),0)</f>
        <v>0</v>
      </c>
      <c r="Q5" s="161">
        <f>IFERROR(VLOOKUP(W5,Tournoi!$P$23:$U$26,3,0),0)+IFERROR(VLOOKUP(W5,Tournoi!$S$23:$U$26,3,0),0)</f>
        <v>0</v>
      </c>
      <c r="R5" s="165">
        <f>IFERROR(VLOOKUP(W5,Tournoi!$P$13:$U$16,2,0),0)+IFERROR(VLOOKUP(W5,Tournoi!$S$13:$U$16,2,0),0)</f>
        <v>0</v>
      </c>
      <c r="S5" s="166">
        <f>IFERROR(VLOOKUP(W5,Tournoi!$P$13:$U$16,3,0),0)+IFERROR(VLOOKUP(W5,Tournoi!$S$13:$U$16,3,0),0)</f>
        <v>0</v>
      </c>
      <c r="T5" s="163">
        <f>IFERROR(VLOOKUP(W5,Tournoi!$P$3:$U$6,2,0),0)+IFERROR(VLOOKUP(W5,Tournoi!$S$3:$U$6,2,0),0)</f>
        <v>0</v>
      </c>
      <c r="U5" s="147">
        <f>IFERROR(VLOOKUP(W5,Tournoi!$P$3:$U$6,3,0),0)+IFERROR(VLOOKUP(W5,Tournoi!$S$3:$U$6,3,0),0)</f>
        <v>0</v>
      </c>
      <c r="V5" s="80"/>
      <c r="W5" s="84">
        <f>Tournoi!D9</f>
        <v>0</v>
      </c>
      <c r="X5" s="60">
        <f t="shared" si="9"/>
        <v>0</v>
      </c>
      <c r="Y5" s="85">
        <v>3</v>
      </c>
      <c r="Z5" s="83"/>
    </row>
    <row r="6" spans="1:26" ht="24.95" customHeight="1" x14ac:dyDescent="0.35">
      <c r="A6" s="70"/>
      <c r="B6" s="71">
        <f t="shared" si="0"/>
        <v>-100</v>
      </c>
      <c r="C6" s="72">
        <f t="shared" si="1"/>
        <v>0</v>
      </c>
      <c r="D6" s="73"/>
      <c r="E6" s="74">
        <f t="shared" si="2"/>
        <v>0</v>
      </c>
      <c r="F6" s="75">
        <f t="shared" si="3"/>
        <v>0</v>
      </c>
      <c r="G6" s="76">
        <f t="shared" si="4"/>
        <v>0</v>
      </c>
      <c r="H6" s="77">
        <f t="shared" si="5"/>
        <v>-5</v>
      </c>
      <c r="I6" s="78">
        <f t="shared" si="6"/>
        <v>5</v>
      </c>
      <c r="J6" s="78">
        <f t="shared" si="7"/>
        <v>0</v>
      </c>
      <c r="K6" s="79">
        <f t="shared" si="8"/>
        <v>0</v>
      </c>
      <c r="L6" s="146">
        <f>IFERROR(VLOOKUP(W6,Tournoi!$P$43:$U$46,2,0),0)+IFERROR(VLOOKUP(W6,Tournoi!$S$43:$U$46,2,0),0)</f>
        <v>0</v>
      </c>
      <c r="M6" s="149">
        <f>IFERROR(VLOOKUP(W6,Tournoi!$P$43:$U$46,3,0),0)+IFERROR(VLOOKUP(W6,Tournoi!$S$43:$U$46,3,0),0)</f>
        <v>0</v>
      </c>
      <c r="N6" s="152">
        <f>IFERROR(VLOOKUP(W6,Tournoi!$P$33:$U$36,2,0),0)+IFERROR(VLOOKUP(W6,Tournoi!$S$33:$U$36,2,0),0)</f>
        <v>0</v>
      </c>
      <c r="O6" s="153">
        <f>IFERROR(VLOOKUP(W6,Tournoi!$P$33:$U$36,3,0),0)+IFERROR(VLOOKUP(W6,Tournoi!$S$33:$U$36,3,0),0)</f>
        <v>0</v>
      </c>
      <c r="P6" s="151">
        <f>IFERROR(VLOOKUP(W6,Tournoi!$P$23:$U$26,2,0),0)+IFERROR(VLOOKUP(W6,Tournoi!$S$23:$U$26,2,0),0)</f>
        <v>0</v>
      </c>
      <c r="Q6" s="161">
        <f>IFERROR(VLOOKUP(W6,Tournoi!$P$23:$U$26,3,0),0)+IFERROR(VLOOKUP(W6,Tournoi!$S$23:$U$26,3,0),0)</f>
        <v>0</v>
      </c>
      <c r="R6" s="165">
        <f>IFERROR(VLOOKUP(W6,Tournoi!$P$13:$U$16,2,0),0)+IFERROR(VLOOKUP(W6,Tournoi!$S$13:$U$16,2,0),0)</f>
        <v>0</v>
      </c>
      <c r="S6" s="166">
        <f>IFERROR(VLOOKUP(W6,Tournoi!$P$13:$U$16,3,0),0)+IFERROR(VLOOKUP(W6,Tournoi!$S$13:$U$16,3,0),0)</f>
        <v>0</v>
      </c>
      <c r="T6" s="163">
        <f>IFERROR(VLOOKUP(W6,Tournoi!$P$3:$U$6,2,0),0)+IFERROR(VLOOKUP(W6,Tournoi!$S$3:$U$6,2,0),0)</f>
        <v>0</v>
      </c>
      <c r="U6" s="147">
        <f>IFERROR(VLOOKUP(W6,Tournoi!$P$3:$U$6,3,0),0)+IFERROR(VLOOKUP(W6,Tournoi!$S$3:$U$6,3,0),0)</f>
        <v>0</v>
      </c>
      <c r="V6" s="80"/>
      <c r="W6" s="84">
        <f>Tournoi!D2</f>
        <v>0</v>
      </c>
      <c r="X6" s="60">
        <f t="shared" si="9"/>
        <v>0</v>
      </c>
      <c r="Y6" s="85">
        <v>4</v>
      </c>
      <c r="Z6" s="83"/>
    </row>
    <row r="7" spans="1:26" ht="24.95" customHeight="1" x14ac:dyDescent="0.35">
      <c r="A7" s="70"/>
      <c r="B7" s="71">
        <f t="shared" si="0"/>
        <v>-100</v>
      </c>
      <c r="C7" s="72">
        <f t="shared" si="1"/>
        <v>0</v>
      </c>
      <c r="D7" s="73"/>
      <c r="E7" s="74">
        <f t="shared" si="2"/>
        <v>0</v>
      </c>
      <c r="F7" s="75">
        <f t="shared" si="3"/>
        <v>0</v>
      </c>
      <c r="G7" s="76">
        <f t="shared" si="4"/>
        <v>0</v>
      </c>
      <c r="H7" s="77">
        <f t="shared" si="5"/>
        <v>-5</v>
      </c>
      <c r="I7" s="78">
        <f t="shared" si="6"/>
        <v>5</v>
      </c>
      <c r="J7" s="78">
        <f t="shared" si="7"/>
        <v>0</v>
      </c>
      <c r="K7" s="79">
        <f t="shared" si="8"/>
        <v>0</v>
      </c>
      <c r="L7" s="146">
        <f>IFERROR(VLOOKUP(W7,Tournoi!$P$43:$U$46,2,0),0)+IFERROR(VLOOKUP(W7,Tournoi!$S$43:$U$46,2,0),0)</f>
        <v>0</v>
      </c>
      <c r="M7" s="149">
        <f>IFERROR(VLOOKUP(W7,Tournoi!$P$43:$U$46,3,0),0)+IFERROR(VLOOKUP(W7,Tournoi!$S$43:$U$46,3,0),0)</f>
        <v>0</v>
      </c>
      <c r="N7" s="152">
        <f>IFERROR(VLOOKUP(W7,Tournoi!$P$33:$U$36,2,0),0)+IFERROR(VLOOKUP(W7,Tournoi!$S$33:$U$36,2,0),0)</f>
        <v>0</v>
      </c>
      <c r="O7" s="153">
        <f>IFERROR(VLOOKUP(W7,Tournoi!$P$33:$U$36,3,0),0)+IFERROR(VLOOKUP(W7,Tournoi!$S$33:$U$36,3,0),0)</f>
        <v>0</v>
      </c>
      <c r="P7" s="151">
        <f>IFERROR(VLOOKUP(W7,Tournoi!$P$23:$U$26,2,0),0)+IFERROR(VLOOKUP(W7,Tournoi!$S$23:$U$26,2,0),0)</f>
        <v>0</v>
      </c>
      <c r="Q7" s="161">
        <f>IFERROR(VLOOKUP(W7,Tournoi!$P$23:$U$26,3,0),0)+IFERROR(VLOOKUP(W7,Tournoi!$S$23:$U$26,3,0),0)</f>
        <v>0</v>
      </c>
      <c r="R7" s="165">
        <f>IFERROR(VLOOKUP(W7,Tournoi!$P$13:$U$16,2,0),0)+IFERROR(VLOOKUP(W7,Tournoi!$S$13:$U$16,2,0),0)</f>
        <v>0</v>
      </c>
      <c r="S7" s="166">
        <f>IFERROR(VLOOKUP(W7,Tournoi!$P$13:$U$16,3,0),0)+IFERROR(VLOOKUP(W7,Tournoi!$S$13:$U$16,3,0),0)</f>
        <v>0</v>
      </c>
      <c r="T7" s="163">
        <f>IFERROR(VLOOKUP(W7,Tournoi!$P$3:$U$6,2,0),0)+IFERROR(VLOOKUP(W7,Tournoi!$S$3:$U$6,2,0),0)</f>
        <v>0</v>
      </c>
      <c r="U7" s="147">
        <f>IFERROR(VLOOKUP(W7,Tournoi!$P$3:$U$6,3,0),0)+IFERROR(VLOOKUP(W7,Tournoi!$S$3:$U$6,3,0),0)</f>
        <v>0</v>
      </c>
      <c r="V7" s="80"/>
      <c r="W7" s="84">
        <f>Tournoi!D3</f>
        <v>0</v>
      </c>
      <c r="X7" s="60">
        <f t="shared" si="9"/>
        <v>0</v>
      </c>
      <c r="Y7" s="85">
        <v>5</v>
      </c>
      <c r="Z7" s="83"/>
    </row>
    <row r="8" spans="1:26" ht="24.95" customHeight="1" x14ac:dyDescent="0.35">
      <c r="A8" s="70"/>
      <c r="B8" s="71">
        <f t="shared" si="0"/>
        <v>-100</v>
      </c>
      <c r="C8" s="72">
        <f t="shared" si="1"/>
        <v>0</v>
      </c>
      <c r="D8" s="73"/>
      <c r="E8" s="74">
        <f t="shared" si="2"/>
        <v>0</v>
      </c>
      <c r="F8" s="75">
        <f t="shared" si="3"/>
        <v>0</v>
      </c>
      <c r="G8" s="76">
        <f t="shared" si="4"/>
        <v>0</v>
      </c>
      <c r="H8" s="77">
        <f t="shared" si="5"/>
        <v>-5</v>
      </c>
      <c r="I8" s="78">
        <f t="shared" si="6"/>
        <v>5</v>
      </c>
      <c r="J8" s="78">
        <f t="shared" si="7"/>
        <v>0</v>
      </c>
      <c r="K8" s="79">
        <f t="shared" si="8"/>
        <v>0</v>
      </c>
      <c r="L8" s="146">
        <f>IFERROR(VLOOKUP(W8,Tournoi!$P$43:$U$46,2,0),0)+IFERROR(VLOOKUP(W8,Tournoi!$S$43:$U$46,2,0),0)</f>
        <v>0</v>
      </c>
      <c r="M8" s="149">
        <f>IFERROR(VLOOKUP(W8,Tournoi!$P$43:$U$46,3,0),0)+IFERROR(VLOOKUP(W8,Tournoi!$S$43:$U$46,3,0),0)</f>
        <v>0</v>
      </c>
      <c r="N8" s="152">
        <f>IFERROR(VLOOKUP(W8,Tournoi!$P$33:$U$36,2,0),0)+IFERROR(VLOOKUP(W8,Tournoi!$S$33:$U$36,2,0),0)</f>
        <v>0</v>
      </c>
      <c r="O8" s="153">
        <f>IFERROR(VLOOKUP(W8,Tournoi!$P$33:$U$36,3,0),0)+IFERROR(VLOOKUP(W8,Tournoi!$S$33:$U$36,3,0),0)</f>
        <v>0</v>
      </c>
      <c r="P8" s="151">
        <f>IFERROR(VLOOKUP(W8,Tournoi!$P$23:$U$26,2,0),0)+IFERROR(VLOOKUP(W8,Tournoi!$S$23:$U$26,2,0),0)</f>
        <v>0</v>
      </c>
      <c r="Q8" s="161">
        <f>IFERROR(VLOOKUP(W8,Tournoi!$P$23:$U$26,3,0),0)+IFERROR(VLOOKUP(W8,Tournoi!$S$23:$U$26,3,0),0)</f>
        <v>0</v>
      </c>
      <c r="R8" s="165">
        <f>IFERROR(VLOOKUP(W8,Tournoi!$P$13:$U$16,2,0),0)+IFERROR(VLOOKUP(W8,Tournoi!$S$13:$U$16,2,0),0)</f>
        <v>0</v>
      </c>
      <c r="S8" s="166">
        <f>IFERROR(VLOOKUP(W8,Tournoi!$P$13:$U$16,3,0),0)+IFERROR(VLOOKUP(W8,Tournoi!$S$13:$U$16,3,0),0)</f>
        <v>0</v>
      </c>
      <c r="T8" s="163">
        <f>IFERROR(VLOOKUP(W8,Tournoi!$P$3:$U$6,2,0),0)+IFERROR(VLOOKUP(W8,Tournoi!$S$3:$U$6,2,0),0)</f>
        <v>0</v>
      </c>
      <c r="U8" s="147">
        <f>IFERROR(VLOOKUP(W8,Tournoi!$P$3:$U$6,3,0),0)+IFERROR(VLOOKUP(W8,Tournoi!$S$3:$U$6,3,0),0)</f>
        <v>0</v>
      </c>
      <c r="V8" s="80"/>
      <c r="W8" s="84">
        <f>Tournoi!D4</f>
        <v>0</v>
      </c>
      <c r="X8" s="60">
        <f t="shared" si="9"/>
        <v>0</v>
      </c>
      <c r="Y8" s="85">
        <v>6</v>
      </c>
      <c r="Z8" s="83"/>
    </row>
    <row r="9" spans="1:26" ht="24.95" customHeight="1" x14ac:dyDescent="0.35">
      <c r="A9" s="70"/>
      <c r="B9" s="71">
        <f t="shared" si="0"/>
        <v>-100</v>
      </c>
      <c r="C9" s="72">
        <f t="shared" si="1"/>
        <v>0</v>
      </c>
      <c r="D9" s="73"/>
      <c r="E9" s="74">
        <f t="shared" si="2"/>
        <v>0</v>
      </c>
      <c r="F9" s="75">
        <f t="shared" si="3"/>
        <v>0</v>
      </c>
      <c r="G9" s="76">
        <f t="shared" si="4"/>
        <v>0</v>
      </c>
      <c r="H9" s="77">
        <f t="shared" si="5"/>
        <v>-5</v>
      </c>
      <c r="I9" s="78">
        <f t="shared" si="6"/>
        <v>5</v>
      </c>
      <c r="J9" s="78">
        <f t="shared" si="7"/>
        <v>0</v>
      </c>
      <c r="K9" s="79">
        <f t="shared" si="8"/>
        <v>0</v>
      </c>
      <c r="L9" s="146">
        <f>IFERROR(VLOOKUP(W9,Tournoi!$P$43:$U$46,2,0),0)+IFERROR(VLOOKUP(W9,Tournoi!$S$43:$U$46,2,0),0)</f>
        <v>0</v>
      </c>
      <c r="M9" s="149">
        <f>IFERROR(VLOOKUP(W9,Tournoi!$P$43:$U$46,3,0),0)+IFERROR(VLOOKUP(W9,Tournoi!$S$43:$U$46,3,0),0)</f>
        <v>0</v>
      </c>
      <c r="N9" s="152">
        <f>IFERROR(VLOOKUP(W9,Tournoi!$P$33:$U$36,2,0),0)+IFERROR(VLOOKUP(W9,Tournoi!$S$33:$U$36,2,0),0)</f>
        <v>0</v>
      </c>
      <c r="O9" s="153">
        <f>IFERROR(VLOOKUP(W9,Tournoi!$P$33:$U$36,3,0),0)+IFERROR(VLOOKUP(W9,Tournoi!$S$33:$U$36,3,0),0)</f>
        <v>0</v>
      </c>
      <c r="P9" s="151">
        <f>IFERROR(VLOOKUP(W9,Tournoi!$P$23:$U$26,2,0),0)+IFERROR(VLOOKUP(W9,Tournoi!$S$23:$U$26,2,0),0)</f>
        <v>0</v>
      </c>
      <c r="Q9" s="161">
        <f>IFERROR(VLOOKUP(W9,Tournoi!$P$23:$U$26,3,0),0)+IFERROR(VLOOKUP(W9,Tournoi!$S$23:$U$26,3,0),0)</f>
        <v>0</v>
      </c>
      <c r="R9" s="165">
        <f>IFERROR(VLOOKUP(W9,Tournoi!$P$13:$U$16,2,0),0)+IFERROR(VLOOKUP(W9,Tournoi!$S$13:$U$16,2,0),0)</f>
        <v>0</v>
      </c>
      <c r="S9" s="166">
        <f>IFERROR(VLOOKUP(W9,Tournoi!$P$13:$U$16,3,0),0)+IFERROR(VLOOKUP(W9,Tournoi!$S$13:$U$16,3,0),0)</f>
        <v>0</v>
      </c>
      <c r="T9" s="163">
        <f>IFERROR(VLOOKUP(W9,Tournoi!$P$3:$U$6,2,0),0)+IFERROR(VLOOKUP(W9,Tournoi!$S$3:$U$6,2,0),0)</f>
        <v>0</v>
      </c>
      <c r="U9" s="147">
        <f>IFERROR(VLOOKUP(W9,Tournoi!$P$3:$U$6,3,0),0)+IFERROR(VLOOKUP(W9,Tournoi!$S$3:$U$6,3,0),0)</f>
        <v>0</v>
      </c>
      <c r="V9" s="80"/>
      <c r="W9" s="84">
        <f>Tournoi!D6</f>
        <v>0</v>
      </c>
      <c r="X9" s="60">
        <f t="shared" si="9"/>
        <v>0</v>
      </c>
      <c r="Y9" s="85">
        <v>7</v>
      </c>
      <c r="Z9" s="83"/>
    </row>
    <row r="10" spans="1:26" ht="24.95" customHeight="1" thickBot="1" x14ac:dyDescent="0.4">
      <c r="A10" s="70"/>
      <c r="B10" s="71">
        <f t="shared" si="0"/>
        <v>-100</v>
      </c>
      <c r="C10" s="72">
        <f t="shared" si="1"/>
        <v>0</v>
      </c>
      <c r="D10" s="73"/>
      <c r="E10" s="86">
        <f t="shared" si="2"/>
        <v>0</v>
      </c>
      <c r="F10" s="87">
        <f t="shared" si="3"/>
        <v>0</v>
      </c>
      <c r="G10" s="88">
        <f t="shared" si="4"/>
        <v>0</v>
      </c>
      <c r="H10" s="110">
        <f t="shared" si="5"/>
        <v>-5</v>
      </c>
      <c r="I10" s="129">
        <f t="shared" si="6"/>
        <v>5</v>
      </c>
      <c r="J10" s="129">
        <f t="shared" si="7"/>
        <v>0</v>
      </c>
      <c r="K10" s="111">
        <f t="shared" si="8"/>
        <v>0</v>
      </c>
      <c r="L10" s="156">
        <f>IFERROR(VLOOKUP(W10,Tournoi!$P$43:$U$46,2,0),0)+IFERROR(VLOOKUP(W10,Tournoi!$S$43:$U$46,2,0),0)</f>
        <v>0</v>
      </c>
      <c r="M10" s="157">
        <f>IFERROR(VLOOKUP(W10,Tournoi!$P$43:$U$46,3,0),0)+IFERROR(VLOOKUP(W10,Tournoi!$S$43:$U$46,3,0),0)</f>
        <v>0</v>
      </c>
      <c r="N10" s="154">
        <f>IFERROR(VLOOKUP(W10,Tournoi!$P$33:$U$36,2,0),0)+IFERROR(VLOOKUP(W10,Tournoi!$S$33:$U$36,2,0),0)</f>
        <v>0</v>
      </c>
      <c r="O10" s="155">
        <f>IFERROR(VLOOKUP(W10,Tournoi!$P$33:$U$36,3,0),0)+IFERROR(VLOOKUP(W10,Tournoi!$S$33:$U$36,3,0),0)</f>
        <v>0</v>
      </c>
      <c r="P10" s="158">
        <f>IFERROR(VLOOKUP(W10,Tournoi!$P$23:$U$26,2,0),0)+IFERROR(VLOOKUP(W10,Tournoi!$S$23:$U$26,2,0),0)</f>
        <v>0</v>
      </c>
      <c r="Q10" s="162">
        <f>IFERROR(VLOOKUP(W10,Tournoi!$P$23:$U$26,3,0),0)+IFERROR(VLOOKUP(W10,Tournoi!$S$23:$U$26,3,0),0)</f>
        <v>0</v>
      </c>
      <c r="R10" s="167">
        <f>IFERROR(VLOOKUP(W10,Tournoi!$P$13:$U$16,2,0),0)+IFERROR(VLOOKUP(W10,Tournoi!$S$13:$U$16,2,0),0)</f>
        <v>0</v>
      </c>
      <c r="S10" s="168">
        <f>IFERROR(VLOOKUP(W10,Tournoi!$P$13:$U$16,3,0),0)+IFERROR(VLOOKUP(W10,Tournoi!$S$13:$U$16,3,0),0)</f>
        <v>0</v>
      </c>
      <c r="T10" s="164">
        <f>IFERROR(VLOOKUP(W10,Tournoi!$P$3:$U$6,2,0),0)+IFERROR(VLOOKUP(W10,Tournoi!$S$3:$U$6,2,0),0)</f>
        <v>0</v>
      </c>
      <c r="U10" s="159">
        <f>IFERROR(VLOOKUP(W10,Tournoi!$P$3:$U$6,3,0),0)+IFERROR(VLOOKUP(W10,Tournoi!$S$3:$U$6,3,0),0)</f>
        <v>0</v>
      </c>
      <c r="V10" s="80"/>
      <c r="W10" s="89">
        <f>Tournoi!D5</f>
        <v>0</v>
      </c>
      <c r="X10" s="60">
        <f t="shared" si="9"/>
        <v>0</v>
      </c>
      <c r="Y10" s="90">
        <v>8</v>
      </c>
      <c r="Z10" s="83"/>
    </row>
    <row r="11" spans="1:26" ht="24.95" customHeight="1" x14ac:dyDescent="0.2">
      <c r="A11" s="91"/>
    </row>
    <row r="12" spans="1:26" ht="24.95" customHeight="1" x14ac:dyDescent="0.2"/>
    <row r="13" spans="1:26" ht="24.95" customHeight="1" x14ac:dyDescent="0.2"/>
    <row r="14" spans="1:26" ht="24.95" customHeight="1" x14ac:dyDescent="0.2"/>
    <row r="15" spans="1:26" ht="24.95" customHeight="1" x14ac:dyDescent="0.2"/>
    <row r="16" spans="1:26" ht="24.95" customHeight="1" x14ac:dyDescent="0.2">
      <c r="T16" s="130"/>
    </row>
    <row r="17" ht="24.95" customHeight="1" x14ac:dyDescent="0.2"/>
    <row r="18" ht="24.95" customHeight="1" x14ac:dyDescent="0.2"/>
    <row r="19" ht="24.95" customHeight="1" x14ac:dyDescent="0.2"/>
    <row r="20" ht="24.95" customHeight="1" x14ac:dyDescent="0.2"/>
  </sheetData>
  <sheetProtection algorithmName="SHA-512" hashValue="3Krj92jt7VTE2Ai7JQ3wEIXG7DsSG/Cd/Ge0MNO/RQWMFVMHmMYu+EIPNDQH4Ilg22bNqs7xXYGsNhAj4AzEtw==" saltValue="QcZfsH00zfmddjoS7vXrGw==" spinCount="100000" sheet="1" objects="1" scenarios="1"/>
  <protectedRanges>
    <protectedRange sqref="W3:W10" name="Inscriptions_1"/>
  </protectedRanges>
  <sortState xmlns:xlrd2="http://schemas.microsoft.com/office/spreadsheetml/2017/richdata2" ref="B3:X10">
    <sortCondition descending="1" ref="X3:X10"/>
  </sortState>
  <mergeCells count="5">
    <mergeCell ref="T1:U1"/>
    <mergeCell ref="R1:S1"/>
    <mergeCell ref="P1:Q1"/>
    <mergeCell ref="L1:M1"/>
    <mergeCell ref="N1:O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7</xdr:col>
                <xdr:colOff>9525</xdr:colOff>
                <xdr:row>11</xdr:row>
                <xdr:rowOff>85725</xdr:rowOff>
              </from>
              <to>
                <xdr:col>12</xdr:col>
                <xdr:colOff>47625</xdr:colOff>
                <xdr:row>13</xdr:row>
                <xdr:rowOff>38100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Tirage des Parties</vt:lpstr>
      <vt:lpstr>Tournoi</vt:lpstr>
      <vt:lpstr>Classement</vt:lpstr>
      <vt:lpstr>'Tirage des Parties'!JMax</vt:lpstr>
      <vt:lpstr>'Tirage des Parties'!MMax</vt:lpstr>
      <vt:lpstr>'Tirage des Parties'!Rencontre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Bruno MAZEPA</cp:lastModifiedBy>
  <dcterms:created xsi:type="dcterms:W3CDTF">2014-03-27T11:42:47Z</dcterms:created>
  <dcterms:modified xsi:type="dcterms:W3CDTF">2021-11-16T14:37:45Z</dcterms:modified>
</cp:coreProperties>
</file>