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8F9484E9-E420-4CB7-A476-144186908F83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UIVI DES COMMANDES" sheetId="6" r:id="rId1"/>
  </sheets>
  <definedNames>
    <definedName name="somme">'SUIVI DES COMMANDES'!$I$7</definedName>
    <definedName name="valHighlight">'SUIVI DES COMMANDES'!$M$2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0" i="6" l="1"/>
  <c r="P10" i="6"/>
  <c r="O10" i="6"/>
  <c r="R8" i="6"/>
  <c r="R9" i="6" s="1"/>
  <c r="R10" i="6" s="1"/>
  <c r="U7" i="6"/>
  <c r="Q7" i="6"/>
  <c r="Q8" i="6"/>
  <c r="Q9" i="6"/>
  <c r="P7" i="6"/>
  <c r="P8" i="6"/>
  <c r="P9" i="6"/>
  <c r="O7" i="6"/>
  <c r="O8" i="6"/>
  <c r="O9" i="6"/>
  <c r="U6" i="6"/>
  <c r="R7" i="6"/>
  <c r="P6" i="6"/>
  <c r="Q6" i="6"/>
  <c r="O6" i="6"/>
  <c r="N11" i="6"/>
  <c r="N3" i="6"/>
  <c r="A4" i="6"/>
  <c r="N6" i="6" s="1"/>
  <c r="I6" i="6"/>
  <c r="I7" i="6"/>
  <c r="I8" i="6"/>
  <c r="I9" i="6"/>
  <c r="I10" i="6"/>
  <c r="I11" i="6"/>
  <c r="N10" i="6" l="1"/>
  <c r="N9" i="6"/>
  <c r="N8" i="6"/>
  <c r="N7" i="6"/>
</calcChain>
</file>

<file path=xl/sharedStrings.xml><?xml version="1.0" encoding="utf-8"?>
<sst xmlns="http://schemas.openxmlformats.org/spreadsheetml/2006/main" count="31" uniqueCount="29">
  <si>
    <t>FOURNISSEURS</t>
  </si>
  <si>
    <t>P.U</t>
  </si>
  <si>
    <t>QTE</t>
  </si>
  <si>
    <t>TOTAL</t>
  </si>
  <si>
    <t>AFFAIRE</t>
  </si>
  <si>
    <t>REF</t>
  </si>
  <si>
    <t>DATE COMMANDE</t>
  </si>
  <si>
    <t>ACCUSE RECEPTION</t>
  </si>
  <si>
    <t>RECU</t>
  </si>
  <si>
    <t>longueur</t>
  </si>
  <si>
    <t>SUIVI DES COMMANDES</t>
  </si>
  <si>
    <t>CODE ARTICLE</t>
  </si>
  <si>
    <t xml:space="preserve">ARTICLE </t>
  </si>
  <si>
    <t>Alerte</t>
  </si>
  <si>
    <t>DATE DE LIVRAISON</t>
  </si>
  <si>
    <t>HUON</t>
  </si>
  <si>
    <t>SUBJECT</t>
  </si>
  <si>
    <t>LOCATION</t>
  </si>
  <si>
    <t>START DATE</t>
  </si>
  <si>
    <t>DURATION</t>
  </si>
  <si>
    <t>BUSY STATUS</t>
  </si>
  <si>
    <t>REMINDER TIME</t>
  </si>
  <si>
    <t>BODY</t>
  </si>
  <si>
    <t>NON</t>
  </si>
  <si>
    <t>110601A</t>
  </si>
  <si>
    <t>TOLE +FER</t>
  </si>
  <si>
    <t>19521A-5</t>
  </si>
  <si>
    <t>AMDS</t>
  </si>
  <si>
    <t>UPE140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</si>
</sst>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€&quot;"/>
  </numFmts>
  <fonts count="1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</font>
    <font>
      <b/>
      <sz val="22"/>
      <color theme="8"/>
      <name val="Arial"/>
      <family val="2"/>
    </font>
    <font>
      <b/>
      <sz val="11"/>
      <color theme="8"/>
      <name val="Arial"/>
      <family val="2"/>
    </font>
    <font>
      <i/>
      <sz val="9"/>
      <color theme="8"/>
      <name val="Arial"/>
      <family val="2"/>
    </font>
    <font>
      <sz val="11"/>
      <color theme="1" tint="0.34998626667073579"/>
      <name val="Arial"/>
      <family val="2"/>
    </font>
    <font>
      <sz val="12"/>
      <color theme="1" tint="0.34998626667073579"/>
      <name val="Arial"/>
      <family val="2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theme="8" tint="0.59999389629810485"/>
      </left>
      <right style="thin">
        <color theme="8" tint="0.59999389629810485"/>
      </right>
      <top style="thin">
        <color theme="8" tint="0.59999389629810485"/>
      </top>
      <bottom style="thin">
        <color theme="8" tint="0.59999389629810485"/>
      </bottom>
      <diagonal/>
    </border>
    <border>
      <left/>
      <right style="thin">
        <color theme="8" tint="0.59999389629810485"/>
      </right>
      <top/>
      <bottom/>
      <diagonal/>
    </border>
    <border>
      <left style="thin">
        <color theme="8" tint="0.59999389629810485"/>
      </left>
      <right style="thin">
        <color theme="8" tint="0.59999389629810485"/>
      </right>
      <top/>
      <bottom/>
      <diagonal/>
    </border>
    <border>
      <left style="thin">
        <color theme="8" tint="0.59999389629810485"/>
      </left>
      <right/>
      <top/>
      <bottom/>
      <diagonal/>
    </border>
    <border>
      <left style="thin">
        <color theme="8" tint="0.59999389629810485"/>
      </left>
      <right style="thin">
        <color theme="8" tint="0.59999389629810485"/>
      </right>
      <top style="thin">
        <color theme="8" tint="0.59999389629810485"/>
      </top>
      <bottom/>
      <diagonal/>
    </border>
    <border>
      <left style="thin">
        <color theme="8" tint="0.59999389629810485"/>
      </left>
      <right style="thin">
        <color theme="8" tint="0.59999389629810485"/>
      </right>
      <top/>
      <bottom style="thin">
        <color theme="8" tint="0.59999389629810485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2" fillId="0" borderId="0"/>
  </cellStyleXfs>
  <cellXfs count="5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1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NumberFormat="1" applyFont="1"/>
    <xf numFmtId="0" fontId="4" fillId="2" borderId="2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right" vertical="center" wrapText="1"/>
    </xf>
    <xf numFmtId="0" fontId="3" fillId="0" borderId="0" xfId="0" applyNumberFormat="1" applyFont="1" applyAlignment="1">
      <alignment horizontal="center"/>
    </xf>
    <xf numFmtId="0" fontId="7" fillId="0" borderId="0" xfId="0" applyNumberFormat="1" applyFont="1" applyFill="1" applyBorder="1" applyAlignment="1">
      <alignment horizontal="right" indent="1"/>
    </xf>
    <xf numFmtId="0" fontId="3" fillId="0" borderId="0" xfId="0" applyNumberFormat="1" applyFont="1" applyBorder="1" applyAlignment="1">
      <alignment horizontal="center"/>
    </xf>
    <xf numFmtId="0" fontId="5" fillId="0" borderId="1" xfId="0" applyNumberFormat="1" applyFont="1" applyFill="1" applyBorder="1" applyAlignment="1">
      <alignment horizontal="right" vertical="center" wrapText="1"/>
    </xf>
    <xf numFmtId="164" fontId="3" fillId="0" borderId="0" xfId="0" applyNumberFormat="1" applyFont="1"/>
    <xf numFmtId="164" fontId="4" fillId="2" borderId="3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4" fontId="5" fillId="0" borderId="1" xfId="0" applyNumberFormat="1" applyFont="1" applyFill="1" applyBorder="1" applyAlignment="1">
      <alignment horizontal="right" vertical="center" wrapText="1"/>
    </xf>
    <xf numFmtId="164" fontId="3" fillId="0" borderId="0" xfId="0" applyNumberFormat="1" applyFont="1" applyAlignment="1">
      <alignment horizontal="center"/>
    </xf>
    <xf numFmtId="164" fontId="7" fillId="0" borderId="0" xfId="0" applyNumberFormat="1" applyFont="1" applyFill="1" applyBorder="1" applyAlignment="1">
      <alignment horizontal="right" indent="1"/>
    </xf>
    <xf numFmtId="164" fontId="3" fillId="0" borderId="0" xfId="0" applyNumberFormat="1" applyFont="1" applyBorder="1" applyAlignment="1">
      <alignment horizontal="center"/>
    </xf>
    <xf numFmtId="14" fontId="3" fillId="0" borderId="0" xfId="0" applyNumberFormat="1" applyFont="1" applyAlignment="1">
      <alignment horizontal="center"/>
    </xf>
    <xf numFmtId="14" fontId="4" fillId="2" borderId="3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14" fontId="13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4" fontId="5" fillId="3" borderId="6" xfId="0" applyNumberFormat="1" applyFont="1" applyFill="1" applyBorder="1" applyAlignment="1">
      <alignment horizontal="center" vertical="center" wrapText="1"/>
    </xf>
    <xf numFmtId="14" fontId="5" fillId="3" borderId="5" xfId="0" applyNumberFormat="1" applyFont="1" applyFill="1" applyBorder="1" applyAlignment="1">
      <alignment horizontal="center" vertical="center" wrapText="1"/>
    </xf>
    <xf numFmtId="14" fontId="14" fillId="4" borderId="3" xfId="2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indent="1"/>
    </xf>
    <xf numFmtId="0" fontId="4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/>
    </xf>
  </cellXfs>
  <cellStyles count="4">
    <cellStyle name="Excel Built-in Normal" xfId="3" xr:uid="{745BC3CE-5C7A-41B7-9D1A-68A7E83CE255}"/>
    <cellStyle name="Milliers" xfId="1" builtinId="3"/>
    <cellStyle name="Normal" xfId="0" builtinId="0"/>
    <cellStyle name="Normal 2 2" xfId="2" xr:uid="{DA5951AB-2CA3-4C9A-9A19-1A6DF177AA5D}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#,##0.00\ &quot;€&quot;"/>
      <fill>
        <patternFill patternType="solid">
          <fgColor indexed="64"/>
          <bgColor theme="8" tint="0.79998168889431442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#,##0.00\ &quot;€&quot;"/>
      <fill>
        <patternFill patternType="solid">
          <fgColor indexed="64"/>
          <bgColor theme="8" tint="0.79998168889431442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border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justifyLastLine="0" shrinkToFi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/>
        <bottom/>
      </border>
    </dxf>
    <dxf>
      <font>
        <b/>
        <i val="0"/>
        <color rgb="FFC00000"/>
      </font>
    </dxf>
    <dxf>
      <font>
        <b/>
        <i val="0"/>
        <color rgb="FFEA8B0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C00000"/>
      </font>
    </dxf>
    <dxf>
      <font>
        <b/>
        <i val="0"/>
        <color rgb="FFEA8B0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C00000"/>
      </font>
    </dxf>
    <dxf>
      <font>
        <b/>
        <i val="0"/>
        <color rgb="FFEA8B0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FF000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464344</xdr:colOff>
      <xdr:row>12</xdr:row>
      <xdr:rowOff>333375</xdr:rowOff>
    </xdr:from>
    <xdr:to>
      <xdr:col>14</xdr:col>
      <xdr:colOff>321468</xdr:colOff>
      <xdr:row>14</xdr:row>
      <xdr:rowOff>381000</xdr:rowOff>
    </xdr:to>
    <xdr:sp macro="[0]!AddAppointments" textlink="">
      <xdr:nvSpPr>
        <xdr:cNvPr id="2" name="Rectangle 1">
          <a:extLst>
            <a:ext uri="{FF2B5EF4-FFF2-40B4-BE49-F238E27FC236}">
              <a16:creationId xmlns:a16="http://schemas.microsoft.com/office/drawing/2014/main" id="{D32CDFFB-4A0D-46E0-BBDF-CDFCA6AAE019}"/>
            </a:ext>
          </a:extLst>
        </xdr:cNvPr>
        <xdr:cNvSpPr/>
      </xdr:nvSpPr>
      <xdr:spPr>
        <a:xfrm>
          <a:off x="15942469" y="5512594"/>
          <a:ext cx="2559843" cy="92868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ALERTE</a:t>
          </a:r>
          <a:r>
            <a:rPr lang="fr-FR" sz="1100" baseline="0"/>
            <a:t> BOITE MAIL </a:t>
          </a:r>
        </a:p>
        <a:p>
          <a:pPr algn="l"/>
          <a:endParaRPr lang="fr-FR" sz="1100"/>
        </a:p>
      </xdr:txBody>
    </xdr:sp>
    <xdr:clientData/>
  </xdr:twoCellAnchor>
  <xdr:twoCellAnchor>
    <xdr:from>
      <xdr:col>21</xdr:col>
      <xdr:colOff>0</xdr:colOff>
      <xdr:row>5</xdr:row>
      <xdr:rowOff>59532</xdr:rowOff>
    </xdr:from>
    <xdr:to>
      <xdr:col>21</xdr:col>
      <xdr:colOff>0</xdr:colOff>
      <xdr:row>5</xdr:row>
      <xdr:rowOff>404813</xdr:rowOff>
    </xdr:to>
    <xdr:sp macro="[0]!AddAppointments" textlink="">
      <xdr:nvSpPr>
        <xdr:cNvPr id="3" name="Ellipse 2">
          <a:extLst>
            <a:ext uri="{FF2B5EF4-FFF2-40B4-BE49-F238E27FC236}">
              <a16:creationId xmlns:a16="http://schemas.microsoft.com/office/drawing/2014/main" id="{F6B06814-FCF9-41A1-BECF-75D0F3CF69BF}"/>
            </a:ext>
          </a:extLst>
        </xdr:cNvPr>
        <xdr:cNvSpPr/>
      </xdr:nvSpPr>
      <xdr:spPr>
        <a:xfrm>
          <a:off x="24895968" y="2155032"/>
          <a:ext cx="1202532" cy="34528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ALERTE</a:t>
          </a:r>
        </a:p>
      </xdr:txBody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345281</xdr:rowOff>
    </xdr:to>
    <xdr:sp macro="[0]!AddAppointments" textlink="">
      <xdr:nvSpPr>
        <xdr:cNvPr id="4" name="Ellipse 3">
          <a:extLst>
            <a:ext uri="{FF2B5EF4-FFF2-40B4-BE49-F238E27FC236}">
              <a16:creationId xmlns:a16="http://schemas.microsoft.com/office/drawing/2014/main" id="{8F8E380E-398B-4925-BB79-14C8F1A235E8}"/>
            </a:ext>
          </a:extLst>
        </xdr:cNvPr>
        <xdr:cNvSpPr/>
      </xdr:nvSpPr>
      <xdr:spPr>
        <a:xfrm>
          <a:off x="24836438" y="2536031"/>
          <a:ext cx="1202532" cy="34528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ALERTE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Suivi" displayName="TabSuivi" ref="A5:U11" totalsRowShown="0" headerRowDxfId="23" dataDxfId="22" tableBorderDxfId="21">
  <autoFilter ref="A5:U11" xr:uid="{00000000-0009-0000-0100-000003000000}"/>
  <tableColumns count="21">
    <tableColumn id="12" xr3:uid="{00000000-0010-0000-0000-00000C000000}" name="AFFAIRE" dataDxfId="20"/>
    <tableColumn id="15" xr3:uid="{00000000-0010-0000-0000-00000F000000}" name="REF" dataDxfId="19"/>
    <tableColumn id="2" xr3:uid="{00000000-0010-0000-0000-000002000000}" name="FOURNISSEURS" dataDxfId="18"/>
    <tableColumn id="3" xr3:uid="{00000000-0010-0000-0000-000003000000}" name="CODE ARTICLE" dataDxfId="17"/>
    <tableColumn id="4" xr3:uid="{00000000-0010-0000-0000-000004000000}" name="ARTICLE " dataDxfId="16"/>
    <tableColumn id="5" xr3:uid="{00000000-0010-0000-0000-000005000000}" name="P.U" dataDxfId="15"/>
    <tableColumn id="13" xr3:uid="{4FC60BE2-98BC-4614-8323-B4A5A950B985}" name="longueur" dataDxfId="14"/>
    <tableColumn id="6" xr3:uid="{00000000-0010-0000-0000-000006000000}" name="QTE" dataDxfId="13"/>
    <tableColumn id="7" xr3:uid="{00000000-0010-0000-0000-000007000000}" name="TOTAL" dataDxfId="12">
      <calculatedColumnFormula>SUM(TabSuivi[[#This Row],[QTE]]*TabSuivi[[#This Row],[longueur]]*TabSuivi[[#This Row],[P.U]])</calculatedColumnFormula>
    </tableColumn>
    <tableColumn id="8" xr3:uid="{00000000-0010-0000-0000-000008000000}" name="DATE COMMANDE" dataDxfId="11"/>
    <tableColumn id="9" xr3:uid="{00000000-0010-0000-0000-000009000000}" name="DATE DE LIVRAISON" dataDxfId="10"/>
    <tableColumn id="10" xr3:uid="{00000000-0010-0000-0000-00000A000000}" name="ACCUSE RECEPTION" dataDxfId="9"/>
    <tableColumn id="11" xr3:uid="{00000000-0010-0000-0000-00000B000000}" name="RECU" dataDxfId="8"/>
    <tableColumn id="14" xr3:uid="{70573017-104F-4685-8ACB-D57581434D05}" name="Alerte" dataDxfId="7">
      <calculatedColumnFormula>IF(TabSuivi[[#This Row],[DATE DE LIVRAISON]]="","","J "&amp;$A$4-TabSuivi[[#This Row],[DATE DE LIVRAISON]])</calculatedColumnFormula>
    </tableColumn>
    <tableColumn id="1" xr3:uid="{BD6A81B8-ECBE-4518-A3FD-A7397E9FB803}" name="SUBJECT" dataDxfId="6">
      <calculatedColumnFormula>TabSuivi[[#This Row],[AFFAIRE]]</calculatedColumnFormula>
    </tableColumn>
    <tableColumn id="16" xr3:uid="{98FCE43E-06AC-4757-9157-7CBACC7CA7BC}" name="LOCATION" dataDxfId="5">
      <calculatedColumnFormula>TabSuivi[[#This Row],[FOURNISSEURS]]</calculatedColumnFormula>
    </tableColumn>
    <tableColumn id="17" xr3:uid="{92EDDA0A-24CA-49C6-84CD-CF5833E9FFDA}" name="START DATE" dataDxfId="4">
      <calculatedColumnFormula>TabSuivi[[#This Row],[DATE DE LIVRAISON]]</calculatedColumnFormula>
    </tableColumn>
    <tableColumn id="18" xr3:uid="{D16EFA54-58F1-403B-9603-A38FC5193515}" name="DURATION" dataDxfId="3"/>
    <tableColumn id="19" xr3:uid="{99518081-F542-4384-9CFF-9EFEAF547F29}" name="BUSY STATUS" dataDxfId="2"/>
    <tableColumn id="20" xr3:uid="{BA873076-C751-4618-9358-1AFF9AD8AD3C}" name="REMINDER TIME" dataDxfId="1"/>
    <tableColumn id="21" xr3:uid="{BB08E6C7-12AB-43A4-86E8-F58014944964}" name="BODY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163"/>
  <sheetViews>
    <sheetView showGridLines="0" tabSelected="1" zoomScale="80" zoomScaleNormal="80" zoomScalePageLayoutView="75" workbookViewId="0">
      <pane ySplit="5" topLeftCell="A6" activePane="bottomLeft" state="frozen"/>
      <selection pane="bottomLeft" activeCell="N6" sqref="N6"/>
    </sheetView>
  </sheetViews>
  <sheetFormatPr baseColWidth="10" defaultColWidth="10.875" defaultRowHeight="15.75" x14ac:dyDescent="0.25"/>
  <cols>
    <col min="1" max="1" width="18" style="2" customWidth="1"/>
    <col min="2" max="2" width="13.125" style="12" customWidth="1"/>
    <col min="3" max="3" width="20.625" style="1" customWidth="1"/>
    <col min="4" max="4" width="21.375" style="1" customWidth="1"/>
    <col min="5" max="5" width="27.625" style="1" customWidth="1"/>
    <col min="6" max="6" width="14.875" style="31" customWidth="1"/>
    <col min="7" max="7" width="14.875" style="23" customWidth="1"/>
    <col min="8" max="8" width="12.5" style="23" customWidth="1"/>
    <col min="9" max="9" width="13.625" style="27" customWidth="1"/>
    <col min="10" max="10" width="13.125" style="34" customWidth="1"/>
    <col min="11" max="11" width="14.375" style="34" customWidth="1"/>
    <col min="12" max="12" width="19.125" style="34" customWidth="1"/>
    <col min="13" max="13" width="18.125" style="1" customWidth="1"/>
    <col min="14" max="14" width="17.375" customWidth="1"/>
    <col min="15" max="15" width="11.125" style="12" bestFit="1" customWidth="1"/>
    <col min="16" max="16" width="17.875" style="1" customWidth="1"/>
    <col min="17" max="17" width="16" style="1" customWidth="1"/>
    <col min="18" max="18" width="8.25" style="12" customWidth="1"/>
    <col min="19" max="19" width="9.25" style="12" customWidth="1"/>
    <col min="20" max="20" width="14.125" style="12" customWidth="1"/>
    <col min="21" max="21" width="13.75" style="1" customWidth="1"/>
    <col min="22" max="16384" width="10.875" style="1"/>
  </cols>
  <sheetData>
    <row r="1" spans="1:21" ht="21" customHeight="1" x14ac:dyDescent="0.25"/>
    <row r="2" spans="1:21" ht="21" customHeight="1" x14ac:dyDescent="0.25">
      <c r="A2" s="47" t="s">
        <v>10</v>
      </c>
      <c r="B2" s="47"/>
      <c r="C2" s="47"/>
      <c r="D2" s="47"/>
      <c r="E2" s="6"/>
      <c r="F2" s="48"/>
      <c r="G2" s="48"/>
      <c r="H2" s="48"/>
      <c r="I2" s="48"/>
      <c r="J2" s="48"/>
      <c r="L2" s="48"/>
      <c r="M2" s="48"/>
    </row>
    <row r="3" spans="1:21" ht="20.100000000000001" customHeight="1" x14ac:dyDescent="0.25">
      <c r="A3" s="47"/>
      <c r="B3" s="47"/>
      <c r="C3" s="47"/>
      <c r="D3" s="47"/>
      <c r="E3" s="6"/>
      <c r="F3" s="32"/>
      <c r="G3" s="24"/>
      <c r="H3" s="49"/>
      <c r="I3" s="49"/>
      <c r="J3" s="49"/>
      <c r="L3" s="37"/>
      <c r="M3" s="15"/>
      <c r="N3" s="39" t="str">
        <f>"J"&amp;M3-$A$1</f>
        <v>J0</v>
      </c>
    </row>
    <row r="4" spans="1:21" ht="31.5" customHeight="1" x14ac:dyDescent="0.2">
      <c r="A4" s="38">
        <f ca="1">TODAY()</f>
        <v>44487</v>
      </c>
      <c r="F4" s="33"/>
      <c r="G4" s="25"/>
      <c r="N4" s="39"/>
    </row>
    <row r="5" spans="1:21" s="3" customFormat="1" ht="72" customHeight="1" x14ac:dyDescent="0.25">
      <c r="A5" s="4" t="s">
        <v>4</v>
      </c>
      <c r="B5" s="13" t="s">
        <v>5</v>
      </c>
      <c r="C5" s="4" t="s">
        <v>0</v>
      </c>
      <c r="D5" s="4" t="s">
        <v>11</v>
      </c>
      <c r="E5" s="4" t="s">
        <v>12</v>
      </c>
      <c r="F5" s="28" t="s">
        <v>1</v>
      </c>
      <c r="G5" s="13" t="s">
        <v>9</v>
      </c>
      <c r="H5" s="13" t="s">
        <v>2</v>
      </c>
      <c r="I5" s="28" t="s">
        <v>3</v>
      </c>
      <c r="J5" s="35" t="s">
        <v>6</v>
      </c>
      <c r="K5" s="35" t="s">
        <v>14</v>
      </c>
      <c r="L5" s="35" t="s">
        <v>7</v>
      </c>
      <c r="M5" s="5" t="s">
        <v>8</v>
      </c>
      <c r="N5" s="42" t="s">
        <v>13</v>
      </c>
      <c r="O5" s="43" t="s">
        <v>16</v>
      </c>
      <c r="P5" s="4" t="s">
        <v>17</v>
      </c>
      <c r="Q5" s="4" t="s">
        <v>18</v>
      </c>
      <c r="R5" s="43" t="s">
        <v>19</v>
      </c>
      <c r="S5" s="43" t="s">
        <v>20</v>
      </c>
      <c r="T5" s="43" t="s">
        <v>21</v>
      </c>
      <c r="U5" s="4" t="s">
        <v>22</v>
      </c>
    </row>
    <row r="6" spans="1:21" ht="34.5" customHeight="1" x14ac:dyDescent="0.2">
      <c r="A6" s="7" t="s">
        <v>24</v>
      </c>
      <c r="B6" s="14"/>
      <c r="C6" s="8" t="s">
        <v>15</v>
      </c>
      <c r="D6" s="10"/>
      <c r="E6" s="8" t="s">
        <v>25</v>
      </c>
      <c r="F6" s="29">
        <v>2312.9899999999998</v>
      </c>
      <c r="G6" s="22">
        <v>1</v>
      </c>
      <c r="H6" s="14">
        <v>1</v>
      </c>
      <c r="I6" s="29">
        <f>SUM(TabSuivi[[#This Row],[QTE]]*TabSuivi[[#This Row],[longueur]]*TabSuivi[[#This Row],[P.U]])</f>
        <v>2312.9899999999998</v>
      </c>
      <c r="J6" s="9">
        <v>44484</v>
      </c>
      <c r="K6" s="9">
        <v>44488</v>
      </c>
      <c r="L6" s="9">
        <v>44489</v>
      </c>
      <c r="M6" s="9" t="s">
        <v>23</v>
      </c>
      <c r="N6" s="40" t="str">
        <f ca="1">IF(TabSuivi[[#This Row],[DATE DE LIVRAISON]]="","","J "&amp;$A$4-TabSuivi[[#This Row],[DATE DE LIVRAISON]])</f>
        <v>J -1</v>
      </c>
      <c r="O6" s="44" t="str">
        <f>TabSuivi[[#This Row],[AFFAIRE]]</f>
        <v>110601A</v>
      </c>
      <c r="P6" s="46" t="str">
        <f>TabSuivi[[#This Row],[FOURNISSEURS]]</f>
        <v>HUON</v>
      </c>
      <c r="Q6" s="40">
        <f>TabSuivi[[#This Row],[DATE DE LIVRAISON]]</f>
        <v>44488</v>
      </c>
      <c r="R6" s="44">
        <v>10</v>
      </c>
      <c r="S6" s="44">
        <v>2</v>
      </c>
      <c r="T6" s="44">
        <v>15</v>
      </c>
      <c r="U6" s="46" t="str">
        <f>TabSuivi[[#This Row],[ARTICLE ]]</f>
        <v>TOLE +FER</v>
      </c>
    </row>
    <row r="7" spans="1:21" ht="34.5" customHeight="1" x14ac:dyDescent="0.2">
      <c r="A7" s="7" t="s">
        <v>26</v>
      </c>
      <c r="B7" s="14"/>
      <c r="C7" s="8" t="s">
        <v>27</v>
      </c>
      <c r="D7" s="10"/>
      <c r="E7" s="8" t="s">
        <v>28</v>
      </c>
      <c r="F7" s="29">
        <v>1715.78</v>
      </c>
      <c r="G7" s="22"/>
      <c r="H7" s="14"/>
      <c r="I7" s="29">
        <f>SUM(TabSuivi[[#This Row],[QTE]]*TabSuivi[[#This Row],[longueur]]*TabSuivi[[#This Row],[P.U]])</f>
        <v>0</v>
      </c>
      <c r="J7" s="9">
        <v>44487</v>
      </c>
      <c r="K7" s="9">
        <v>44489</v>
      </c>
      <c r="L7" s="9">
        <v>44489</v>
      </c>
      <c r="M7" s="11" t="s">
        <v>23</v>
      </c>
      <c r="N7" s="40" t="str">
        <f ca="1">IF(TabSuivi[[#This Row],[DATE DE LIVRAISON]]="","","J "&amp;$A$4-TabSuivi[[#This Row],[DATE DE LIVRAISON]])</f>
        <v>J -2</v>
      </c>
      <c r="O7" s="44" t="str">
        <f>TabSuivi[[#This Row],[AFFAIRE]]</f>
        <v>19521A-5</v>
      </c>
      <c r="P7" s="46" t="str">
        <f>TabSuivi[[#This Row],[FOURNISSEURS]]</f>
        <v>AMDS</v>
      </c>
      <c r="Q7" s="40">
        <f>TabSuivi[[#This Row],[DATE DE LIVRAISON]]</f>
        <v>44489</v>
      </c>
      <c r="R7" s="45">
        <f>R6</f>
        <v>10</v>
      </c>
      <c r="S7" s="44">
        <v>2</v>
      </c>
      <c r="T7" s="44">
        <v>15</v>
      </c>
      <c r="U7" s="46" t="str">
        <f>TabSuivi[[#This Row],[ARTICLE ]]</f>
        <v>UPE140</v>
      </c>
    </row>
    <row r="8" spans="1:21" ht="34.5" customHeight="1" x14ac:dyDescent="0.2">
      <c r="A8" s="7"/>
      <c r="B8" s="14"/>
      <c r="C8" s="8"/>
      <c r="D8" s="10"/>
      <c r="E8" s="8"/>
      <c r="F8" s="29"/>
      <c r="G8" s="22"/>
      <c r="H8" s="14"/>
      <c r="I8" s="29">
        <f>SUM(TabSuivi[[#This Row],[QTE]]*TabSuivi[[#This Row],[longueur]]*TabSuivi[[#This Row],[P.U]])</f>
        <v>0</v>
      </c>
      <c r="J8" s="9">
        <v>44470</v>
      </c>
      <c r="K8" s="9">
        <v>44481</v>
      </c>
      <c r="L8" s="9"/>
      <c r="M8" s="11"/>
      <c r="N8" s="40" t="str">
        <f ca="1">IF(TabSuivi[[#This Row],[DATE DE LIVRAISON]]="","","J "&amp;$A$4-TabSuivi[[#This Row],[DATE DE LIVRAISON]])</f>
        <v>J 6</v>
      </c>
      <c r="O8" s="44">
        <f>TabSuivi[[#This Row],[AFFAIRE]]</f>
        <v>0</v>
      </c>
      <c r="P8" s="46">
        <f>TabSuivi[[#This Row],[FOURNISSEURS]]</f>
        <v>0</v>
      </c>
      <c r="Q8" s="40">
        <f>TabSuivi[[#This Row],[DATE DE LIVRAISON]]</f>
        <v>44481</v>
      </c>
      <c r="R8" s="45">
        <f t="shared" ref="R8:R10" si="0">R7</f>
        <v>10</v>
      </c>
      <c r="S8" s="44">
        <v>2</v>
      </c>
      <c r="T8" s="44">
        <v>15</v>
      </c>
      <c r="U8" s="16"/>
    </row>
    <row r="9" spans="1:21" s="20" customFormat="1" ht="34.5" customHeight="1" x14ac:dyDescent="0.2">
      <c r="A9" s="17"/>
      <c r="B9" s="17"/>
      <c r="C9" s="18"/>
      <c r="D9" s="18"/>
      <c r="E9" s="18"/>
      <c r="F9" s="30"/>
      <c r="G9" s="26"/>
      <c r="H9" s="17"/>
      <c r="I9" s="30">
        <f>SUM(TabSuivi[[#This Row],[QTE]]*TabSuivi[[#This Row],[longueur]]*TabSuivi[[#This Row],[P.U]])</f>
        <v>0</v>
      </c>
      <c r="J9" s="36">
        <v>44481</v>
      </c>
      <c r="K9" s="36">
        <v>44483</v>
      </c>
      <c r="L9" s="36"/>
      <c r="M9" s="19" t="s">
        <v>23</v>
      </c>
      <c r="N9" s="16" t="str">
        <f ca="1">IF(TabSuivi[[#This Row],[DATE DE LIVRAISON]]="","","J "&amp;$A$4-TabSuivi[[#This Row],[DATE DE LIVRAISON]])</f>
        <v>J 4</v>
      </c>
      <c r="O9" s="44">
        <f>TabSuivi[[#This Row],[AFFAIRE]]</f>
        <v>0</v>
      </c>
      <c r="P9" s="46">
        <f>TabSuivi[[#This Row],[FOURNISSEURS]]</f>
        <v>0</v>
      </c>
      <c r="Q9" s="40">
        <f>TabSuivi[[#This Row],[DATE DE LIVRAISON]]</f>
        <v>44483</v>
      </c>
      <c r="R9" s="45">
        <f t="shared" si="0"/>
        <v>10</v>
      </c>
      <c r="S9" s="44">
        <v>2</v>
      </c>
      <c r="T9" s="44">
        <v>15</v>
      </c>
      <c r="U9" s="16"/>
    </row>
    <row r="10" spans="1:21" s="20" customFormat="1" ht="34.5" customHeight="1" x14ac:dyDescent="0.2">
      <c r="A10" s="7"/>
      <c r="B10" s="17"/>
      <c r="C10" s="18"/>
      <c r="D10" s="21"/>
      <c r="E10" s="18"/>
      <c r="F10" s="30"/>
      <c r="G10" s="26"/>
      <c r="H10" s="17"/>
      <c r="I10" s="30">
        <f>SUM(TabSuivi[[#This Row],[QTE]]*TabSuivi[[#This Row],[longueur]]*TabSuivi[[#This Row],[P.U]])</f>
        <v>0</v>
      </c>
      <c r="J10" s="36">
        <v>44481</v>
      </c>
      <c r="K10" s="36">
        <v>44484</v>
      </c>
      <c r="L10" s="36"/>
      <c r="M10" s="19"/>
      <c r="N10" s="16" t="str">
        <f ca="1">IF(TabSuivi[[#This Row],[DATE DE LIVRAISON]]="","","J "&amp;$A$4-TabSuivi[[#This Row],[DATE DE LIVRAISON]])</f>
        <v>J 3</v>
      </c>
      <c r="O10" s="44">
        <f>TabSuivi[[#This Row],[AFFAIRE]]</f>
        <v>0</v>
      </c>
      <c r="P10" s="46">
        <f>TabSuivi[[#This Row],[FOURNISSEURS]]</f>
        <v>0</v>
      </c>
      <c r="Q10" s="40">
        <f>TabSuivi[[#This Row],[DATE DE LIVRAISON]]</f>
        <v>44484</v>
      </c>
      <c r="R10" s="45">
        <f t="shared" si="0"/>
        <v>10</v>
      </c>
      <c r="S10" s="44">
        <v>2</v>
      </c>
      <c r="T10" s="44">
        <v>15</v>
      </c>
      <c r="U10" s="16"/>
    </row>
    <row r="11" spans="1:21" s="20" customFormat="1" ht="34.5" customHeight="1" x14ac:dyDescent="0.2">
      <c r="A11" s="17"/>
      <c r="B11" s="17"/>
      <c r="C11" s="18"/>
      <c r="D11" s="18"/>
      <c r="E11" s="18"/>
      <c r="F11" s="30"/>
      <c r="G11" s="26"/>
      <c r="H11" s="17"/>
      <c r="I11" s="30">
        <f>SUM(TabSuivi[[#This Row],[QTE]]*TabSuivi[[#This Row],[longueur]]*TabSuivi[[#This Row],[P.U]])</f>
        <v>0</v>
      </c>
      <c r="J11" s="36"/>
      <c r="K11" s="36"/>
      <c r="L11" s="36"/>
      <c r="M11" s="19"/>
      <c r="N11" s="41" t="str">
        <f>IF(TabSuivi[[#This Row],[DATE DE LIVRAISON]]="","","J "&amp;$A$4-TabSuivi[[#This Row],[DATE DE LIVRAISON]])</f>
        <v/>
      </c>
      <c r="O11" s="44"/>
      <c r="P11" s="46"/>
      <c r="Q11" s="40"/>
      <c r="R11" s="45"/>
      <c r="S11" s="44"/>
      <c r="T11" s="44"/>
      <c r="U11" s="41"/>
    </row>
    <row r="12" spans="1:21" ht="34.5" customHeight="1" x14ac:dyDescent="0.25"/>
    <row r="13" spans="1:21" ht="34.5" customHeight="1" x14ac:dyDescent="0.25"/>
    <row r="14" spans="1:21" ht="34.5" customHeight="1" x14ac:dyDescent="0.25"/>
    <row r="15" spans="1:21" ht="34.5" customHeight="1" x14ac:dyDescent="0.25"/>
    <row r="16" spans="1:21" ht="34.5" customHeight="1" x14ac:dyDescent="0.25"/>
    <row r="17" ht="34.5" customHeight="1" x14ac:dyDescent="0.25"/>
    <row r="18" ht="34.5" customHeight="1" x14ac:dyDescent="0.25"/>
    <row r="19" ht="34.5" customHeight="1" x14ac:dyDescent="0.25"/>
    <row r="20" ht="34.5" customHeight="1" x14ac:dyDescent="0.25"/>
    <row r="21" ht="34.5" customHeight="1" x14ac:dyDescent="0.25"/>
    <row r="22" ht="34.5" customHeight="1" x14ac:dyDescent="0.25"/>
    <row r="23" ht="34.5" customHeight="1" x14ac:dyDescent="0.25"/>
    <row r="24" ht="34.5" customHeight="1" x14ac:dyDescent="0.25"/>
    <row r="25" ht="34.5" customHeight="1" x14ac:dyDescent="0.25"/>
    <row r="26" ht="34.5" customHeight="1" x14ac:dyDescent="0.25"/>
    <row r="27" ht="34.5" customHeight="1" x14ac:dyDescent="0.25"/>
    <row r="28" ht="34.5" customHeight="1" x14ac:dyDescent="0.25"/>
    <row r="29" ht="34.5" customHeight="1" x14ac:dyDescent="0.25"/>
    <row r="30" ht="34.5" customHeight="1" x14ac:dyDescent="0.25"/>
    <row r="31" ht="34.5" customHeight="1" x14ac:dyDescent="0.25"/>
    <row r="32" ht="34.5" customHeight="1" x14ac:dyDescent="0.25"/>
    <row r="33" ht="34.5" customHeight="1" x14ac:dyDescent="0.25"/>
    <row r="34" ht="34.5" customHeight="1" x14ac:dyDescent="0.25"/>
    <row r="35" ht="34.5" customHeight="1" x14ac:dyDescent="0.25"/>
    <row r="36" ht="34.5" customHeight="1" x14ac:dyDescent="0.25"/>
    <row r="37" ht="34.5" customHeight="1" x14ac:dyDescent="0.25"/>
    <row r="38" ht="34.5" customHeight="1" x14ac:dyDescent="0.25"/>
    <row r="39" ht="34.5" customHeight="1" x14ac:dyDescent="0.25"/>
    <row r="40" ht="34.5" customHeight="1" x14ac:dyDescent="0.25"/>
    <row r="41" ht="34.5" customHeight="1" x14ac:dyDescent="0.25"/>
    <row r="42" ht="34.5" customHeight="1" x14ac:dyDescent="0.25"/>
    <row r="43" ht="34.5" customHeight="1" x14ac:dyDescent="0.25"/>
    <row r="44" ht="34.5" customHeight="1" x14ac:dyDescent="0.25"/>
    <row r="45" ht="34.5" customHeight="1" x14ac:dyDescent="0.25"/>
    <row r="46" ht="34.5" customHeight="1" x14ac:dyDescent="0.25"/>
    <row r="47" ht="34.5" customHeight="1" x14ac:dyDescent="0.25"/>
    <row r="48" ht="34.5" customHeight="1" x14ac:dyDescent="0.25"/>
    <row r="49" ht="34.5" customHeight="1" x14ac:dyDescent="0.25"/>
    <row r="50" ht="34.5" customHeight="1" x14ac:dyDescent="0.25"/>
    <row r="51" ht="34.5" customHeight="1" x14ac:dyDescent="0.25"/>
    <row r="52" ht="34.5" customHeight="1" x14ac:dyDescent="0.25"/>
    <row r="53" ht="34.5" customHeight="1" x14ac:dyDescent="0.25"/>
    <row r="54" ht="34.5" customHeight="1" x14ac:dyDescent="0.25"/>
    <row r="55" ht="34.5" customHeight="1" x14ac:dyDescent="0.25"/>
    <row r="56" ht="34.5" customHeight="1" x14ac:dyDescent="0.25"/>
    <row r="57" ht="34.5" customHeight="1" x14ac:dyDescent="0.25"/>
    <row r="58" ht="34.5" customHeight="1" x14ac:dyDescent="0.25"/>
    <row r="59" ht="34.5" customHeight="1" x14ac:dyDescent="0.25"/>
    <row r="60" ht="34.5" customHeight="1" x14ac:dyDescent="0.25"/>
    <row r="61" ht="34.5" customHeight="1" x14ac:dyDescent="0.25"/>
    <row r="62" ht="34.5" customHeight="1" x14ac:dyDescent="0.25"/>
    <row r="63" ht="34.5" customHeight="1" x14ac:dyDescent="0.25"/>
    <row r="64" ht="34.5" customHeight="1" x14ac:dyDescent="0.25"/>
    <row r="65" ht="34.5" customHeight="1" x14ac:dyDescent="0.25"/>
    <row r="66" ht="34.5" customHeight="1" x14ac:dyDescent="0.25"/>
    <row r="67" ht="34.5" customHeight="1" x14ac:dyDescent="0.25"/>
    <row r="68" ht="34.5" customHeight="1" x14ac:dyDescent="0.25"/>
    <row r="69" ht="34.5" customHeight="1" x14ac:dyDescent="0.25"/>
    <row r="70" ht="34.5" customHeight="1" x14ac:dyDescent="0.25"/>
    <row r="71" ht="34.5" customHeight="1" x14ac:dyDescent="0.25"/>
    <row r="72" ht="34.5" customHeight="1" x14ac:dyDescent="0.25"/>
    <row r="73" ht="34.5" customHeight="1" x14ac:dyDescent="0.25"/>
    <row r="74" ht="34.5" customHeight="1" x14ac:dyDescent="0.25"/>
    <row r="75" ht="34.5" customHeight="1" x14ac:dyDescent="0.25"/>
    <row r="76" ht="34.5" customHeight="1" x14ac:dyDescent="0.25"/>
    <row r="77" ht="34.5" customHeight="1" x14ac:dyDescent="0.25"/>
    <row r="78" ht="34.5" customHeight="1" x14ac:dyDescent="0.25"/>
    <row r="79" ht="34.5" customHeight="1" x14ac:dyDescent="0.25"/>
    <row r="80" ht="34.5" customHeight="1" x14ac:dyDescent="0.25"/>
    <row r="81" ht="34.5" customHeight="1" x14ac:dyDescent="0.25"/>
    <row r="82" ht="34.5" customHeight="1" x14ac:dyDescent="0.25"/>
    <row r="83" ht="34.5" customHeight="1" x14ac:dyDescent="0.25"/>
    <row r="84" ht="34.5" customHeight="1" x14ac:dyDescent="0.25"/>
    <row r="85" ht="34.5" customHeight="1" x14ac:dyDescent="0.25"/>
    <row r="86" ht="34.5" customHeight="1" x14ac:dyDescent="0.25"/>
    <row r="87" ht="34.5" customHeight="1" x14ac:dyDescent="0.25"/>
    <row r="88" ht="34.5" customHeight="1" x14ac:dyDescent="0.25"/>
    <row r="89" ht="34.5" customHeight="1" x14ac:dyDescent="0.25"/>
    <row r="90" ht="34.5" customHeight="1" x14ac:dyDescent="0.25"/>
    <row r="91" ht="34.5" customHeight="1" x14ac:dyDescent="0.25"/>
    <row r="92" ht="34.5" customHeight="1" x14ac:dyDescent="0.25"/>
    <row r="93" ht="34.5" customHeight="1" x14ac:dyDescent="0.25"/>
    <row r="94" ht="34.5" customHeight="1" x14ac:dyDescent="0.25"/>
    <row r="95" ht="34.5" customHeight="1" x14ac:dyDescent="0.25"/>
    <row r="96" ht="34.5" customHeight="1" x14ac:dyDescent="0.25"/>
    <row r="97" ht="34.5" customHeight="1" x14ac:dyDescent="0.25"/>
    <row r="98" ht="34.5" customHeight="1" x14ac:dyDescent="0.25"/>
    <row r="99" ht="34.5" customHeight="1" x14ac:dyDescent="0.25"/>
    <row r="100" ht="34.5" customHeight="1" x14ac:dyDescent="0.25"/>
    <row r="101" ht="34.5" customHeight="1" x14ac:dyDescent="0.25"/>
    <row r="102" ht="34.5" customHeight="1" x14ac:dyDescent="0.25"/>
    <row r="103" ht="34.5" customHeight="1" x14ac:dyDescent="0.25"/>
    <row r="104" ht="34.5" customHeight="1" x14ac:dyDescent="0.25"/>
    <row r="105" ht="34.5" customHeight="1" x14ac:dyDescent="0.25"/>
    <row r="106" ht="34.5" customHeight="1" x14ac:dyDescent="0.25"/>
    <row r="107" ht="34.5" customHeight="1" x14ac:dyDescent="0.25"/>
    <row r="108" ht="34.5" customHeight="1" x14ac:dyDescent="0.25"/>
    <row r="109" ht="34.5" customHeight="1" x14ac:dyDescent="0.25"/>
    <row r="110" ht="34.5" customHeight="1" x14ac:dyDescent="0.25"/>
    <row r="111" ht="34.5" customHeight="1" x14ac:dyDescent="0.25"/>
    <row r="112" ht="34.5" customHeight="1" x14ac:dyDescent="0.25"/>
    <row r="113" ht="34.5" customHeight="1" x14ac:dyDescent="0.25"/>
    <row r="114" ht="34.5" customHeight="1" x14ac:dyDescent="0.25"/>
    <row r="115" ht="34.5" customHeight="1" x14ac:dyDescent="0.25"/>
    <row r="116" ht="34.5" customHeight="1" x14ac:dyDescent="0.25"/>
    <row r="117" ht="34.5" customHeight="1" x14ac:dyDescent="0.25"/>
    <row r="118" ht="34.5" customHeight="1" x14ac:dyDescent="0.25"/>
    <row r="119" ht="34.5" customHeight="1" x14ac:dyDescent="0.25"/>
    <row r="120" ht="34.5" customHeight="1" x14ac:dyDescent="0.25"/>
    <row r="121" ht="34.5" customHeight="1" x14ac:dyDescent="0.25"/>
    <row r="122" ht="34.5" customHeight="1" x14ac:dyDescent="0.25"/>
    <row r="123" ht="34.5" customHeight="1" x14ac:dyDescent="0.25"/>
    <row r="124" ht="34.5" customHeight="1" x14ac:dyDescent="0.25"/>
    <row r="125" ht="34.5" customHeight="1" x14ac:dyDescent="0.25"/>
    <row r="126" ht="34.5" customHeight="1" x14ac:dyDescent="0.25"/>
    <row r="127" ht="34.5" customHeight="1" x14ac:dyDescent="0.25"/>
    <row r="128" ht="34.5" customHeight="1" x14ac:dyDescent="0.25"/>
    <row r="129" ht="34.5" customHeight="1" x14ac:dyDescent="0.25"/>
    <row r="130" ht="34.5" customHeight="1" x14ac:dyDescent="0.25"/>
    <row r="131" ht="34.5" customHeight="1" x14ac:dyDescent="0.25"/>
    <row r="132" ht="34.5" customHeight="1" x14ac:dyDescent="0.25"/>
    <row r="133" ht="34.5" customHeight="1" x14ac:dyDescent="0.25"/>
    <row r="134" ht="34.5" customHeight="1" x14ac:dyDescent="0.25"/>
    <row r="135" ht="34.5" customHeight="1" x14ac:dyDescent="0.25"/>
    <row r="136" ht="34.5" customHeight="1" x14ac:dyDescent="0.25"/>
    <row r="137" ht="34.5" customHeight="1" x14ac:dyDescent="0.25"/>
    <row r="138" ht="34.5" customHeight="1" x14ac:dyDescent="0.25"/>
    <row r="139" ht="34.5" customHeight="1" x14ac:dyDescent="0.25"/>
    <row r="140" ht="34.5" customHeight="1" x14ac:dyDescent="0.25"/>
    <row r="141" ht="34.5" customHeight="1" x14ac:dyDescent="0.25"/>
    <row r="142" ht="34.5" customHeight="1" x14ac:dyDescent="0.25"/>
    <row r="143" ht="34.5" customHeight="1" x14ac:dyDescent="0.25"/>
    <row r="144" ht="34.5" customHeight="1" x14ac:dyDescent="0.25"/>
    <row r="145" ht="34.5" customHeight="1" x14ac:dyDescent="0.25"/>
    <row r="146" ht="34.5" customHeight="1" x14ac:dyDescent="0.25"/>
    <row r="147" ht="34.5" customHeight="1" x14ac:dyDescent="0.25"/>
    <row r="148" ht="34.5" customHeight="1" x14ac:dyDescent="0.25"/>
    <row r="149" ht="34.5" customHeight="1" x14ac:dyDescent="0.25"/>
    <row r="150" ht="34.5" customHeight="1" x14ac:dyDescent="0.25"/>
    <row r="151" ht="34.5" customHeight="1" x14ac:dyDescent="0.25"/>
    <row r="152" ht="34.5" customHeight="1" x14ac:dyDescent="0.25"/>
    <row r="153" ht="34.5" customHeight="1" x14ac:dyDescent="0.25"/>
    <row r="154" ht="34.5" customHeight="1" x14ac:dyDescent="0.25"/>
    <row r="155" ht="34.5" customHeight="1" x14ac:dyDescent="0.25"/>
    <row r="156" ht="34.5" customHeight="1" x14ac:dyDescent="0.25"/>
    <row r="157" ht="34.5" customHeight="1" x14ac:dyDescent="0.25"/>
    <row r="158" ht="34.5" customHeight="1" x14ac:dyDescent="0.25"/>
    <row r="159" ht="34.5" customHeight="1" x14ac:dyDescent="0.25"/>
    <row r="160" ht="34.5" customHeight="1" x14ac:dyDescent="0.25"/>
    <row r="161" ht="34.5" customHeight="1" x14ac:dyDescent="0.25"/>
    <row r="162" ht="34.5" customHeight="1" x14ac:dyDescent="0.25"/>
    <row r="163" ht="34.5" customHeight="1" x14ac:dyDescent="0.25"/>
  </sheetData>
  <mergeCells count="4">
    <mergeCell ref="A2:D3"/>
    <mergeCell ref="F2:J2"/>
    <mergeCell ref="L2:M2"/>
    <mergeCell ref="H3:J3"/>
  </mergeCells>
  <conditionalFormatting sqref="M3">
    <cfRule type="iconSet" priority="186">
      <iconSet>
        <cfvo type="percent" val="0"/>
        <cfvo type="percent" val="33"/>
        <cfvo type="percent" val="67"/>
      </iconSet>
    </cfRule>
  </conditionalFormatting>
  <conditionalFormatting sqref="L3">
    <cfRule type="expression" dxfId="41" priority="187">
      <formula>#REF!="YES"</formula>
    </cfRule>
    <cfRule type="expression" dxfId="40" priority="188">
      <formula>$H3&lt;$J3</formula>
    </cfRule>
  </conditionalFormatting>
  <conditionalFormatting sqref="A6:M11">
    <cfRule type="expression" dxfId="39" priority="197">
      <formula>$M6 ="non"</formula>
    </cfRule>
  </conditionalFormatting>
  <conditionalFormatting sqref="N6:N7 N11">
    <cfRule type="expression" dxfId="38" priority="1">
      <formula>$A$4-$J3&gt;=-1</formula>
    </cfRule>
    <cfRule type="expression" dxfId="37" priority="199">
      <formula>$A$4-$J6&gt;=10</formula>
    </cfRule>
    <cfRule type="expression" dxfId="36" priority="200">
      <formula>$A$4-$J6&gt;=7</formula>
    </cfRule>
    <cfRule type="expression" dxfId="35" priority="201">
      <formula>$A$4-$J6&gt;=4</formula>
    </cfRule>
    <cfRule type="expression" dxfId="34" priority="202">
      <formula>$A$4-$J6&gt;=1</formula>
    </cfRule>
  </conditionalFormatting>
  <conditionalFormatting sqref="N8:N9">
    <cfRule type="expression" dxfId="33" priority="210">
      <formula>$A$4-$J6&gt;=-1</formula>
    </cfRule>
    <cfRule type="expression" dxfId="32" priority="211">
      <formula>$A$4-$J8&gt;=10</formula>
    </cfRule>
    <cfRule type="expression" dxfId="31" priority="212">
      <formula>$A$4-$J8&gt;=7</formula>
    </cfRule>
    <cfRule type="expression" dxfId="30" priority="213">
      <formula>$A$4-$J8&gt;=4</formula>
    </cfRule>
    <cfRule type="expression" dxfId="29" priority="214">
      <formula>$A$4-$J8&gt;=1</formula>
    </cfRule>
  </conditionalFormatting>
  <conditionalFormatting sqref="N10">
    <cfRule type="expression" dxfId="28" priority="220">
      <formula>$A$4-#REF!&gt;=-1</formula>
    </cfRule>
    <cfRule type="expression" dxfId="27" priority="221">
      <formula>$A$4-$J10&gt;=10</formula>
    </cfRule>
    <cfRule type="expression" dxfId="26" priority="222">
      <formula>$A$4-$J10&gt;=7</formula>
    </cfRule>
    <cfRule type="expression" dxfId="25" priority="223">
      <formula>$A$4-$J10&gt;=4</formula>
    </cfRule>
    <cfRule type="expression" dxfId="24" priority="224">
      <formula>$A$4-$J10&gt;=1</formula>
    </cfRule>
  </conditionalFormatting>
  <pageMargins left="0.7" right="0.7" top="0.75" bottom="0.75" header="0.3" footer="0.3"/>
  <pageSetup orientation="portrait" horizont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SUIVI DES COMMANDES</vt:lpstr>
      <vt:lpstr>somme</vt:lpstr>
      <vt:lpstr>valHighlight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Alane</dc:creator>
  <cp:lastModifiedBy>Bruno MAZEPA</cp:lastModifiedBy>
  <dcterms:created xsi:type="dcterms:W3CDTF">2016-02-25T02:48:22Z</dcterms:created>
  <dcterms:modified xsi:type="dcterms:W3CDTF">2021-10-18T12:21:23Z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2021-10-14T11:41:49Z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e20a9138-aa6a-4cdc-b585-1093d11899f9</vt:lpwstr>
  </property>
  <property fmtid="{D5CDD505-2E9C-101B-9397-08002B2CF9AE}" pid="8" name="MSIP_Label_c135c4ba-2280-41f8-be7d-6f21d368baa3_ContentBits">
    <vt:lpwstr>0</vt:lpwstr>
  </property>
</Properties>
</file>