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5F76F726-4EE6-4C19-AB05-46BB404DF36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ynthese Projet" sheetId="1" r:id="rId1"/>
    <sheet name="Feuil1" sheetId="3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xlnm._FilterDatabase" localSheetId="0" hidden="1">'Synthese Projet'!$A$6:$AD$35</definedName>
    <definedName name="date" localSheetId="1">#REF!</definedName>
    <definedName name="date">#REF!</definedName>
    <definedName name="Z_25A31BEE_B6DD_4064_862D_DCDDCC1FCB21_.wvu.FilterData" localSheetId="0" hidden="1">'Synthese Projet'!$A$6:$AD$35</definedName>
    <definedName name="Z_25A31BEE_B6DD_4064_862D_DCDDCC1FCB21_.wvu.PrintArea" localSheetId="0" hidden="1">'Synthese Projet'!$B$4:$AD$44</definedName>
    <definedName name="_xlnm.Print_Area" localSheetId="0">'Synthese Projet'!$B$4:$AD$44</definedName>
  </definedNames>
  <calcPr calcId="191029"/>
  <customWorkbookViews>
    <customWorkbookView name="AZDINE MANJLI - J493455 - Affichage personnalisé" guid="{25A31BEE-B6DD-4064-862D-DCDDCC1FCB21}" mergeInterval="0" personalView="1" maximized="1" xWindow="-1928" yWindow="-8" windowWidth="1936" windowHeight="1066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15" i="1" l="1"/>
  <c r="V15" i="1"/>
  <c r="U15" i="1"/>
  <c r="T15" i="1"/>
  <c r="S15" i="1"/>
  <c r="R15" i="1"/>
  <c r="Q15" i="1"/>
  <c r="P15" i="1"/>
  <c r="O15" i="1"/>
  <c r="N15" i="1"/>
  <c r="M15" i="1"/>
  <c r="K15" i="1"/>
  <c r="I15" i="1"/>
  <c r="H15" i="1"/>
  <c r="G15" i="1"/>
  <c r="F15" i="1"/>
  <c r="E15" i="1"/>
  <c r="D15" i="1"/>
  <c r="B15" i="1"/>
  <c r="W18" i="1"/>
  <c r="V18" i="1"/>
  <c r="U18" i="1"/>
  <c r="T18" i="1"/>
  <c r="S18" i="1"/>
  <c r="R18" i="1"/>
  <c r="Q18" i="1"/>
  <c r="P18" i="1"/>
  <c r="O18" i="1"/>
  <c r="N18" i="1"/>
  <c r="M18" i="1"/>
  <c r="K18" i="1"/>
  <c r="I18" i="1"/>
  <c r="H18" i="1"/>
  <c r="G18" i="1"/>
  <c r="F18" i="1"/>
  <c r="E18" i="1"/>
  <c r="D18" i="1"/>
  <c r="B18" i="1"/>
  <c r="W17" i="1"/>
  <c r="V17" i="1"/>
  <c r="U17" i="1"/>
  <c r="T17" i="1"/>
  <c r="S17" i="1"/>
  <c r="R17" i="1"/>
  <c r="Q17" i="1"/>
  <c r="P17" i="1"/>
  <c r="O17" i="1"/>
  <c r="N17" i="1"/>
  <c r="M17" i="1"/>
  <c r="K17" i="1"/>
  <c r="I17" i="1"/>
  <c r="H17" i="1"/>
  <c r="G17" i="1"/>
  <c r="F17" i="1"/>
  <c r="E17" i="1"/>
  <c r="D17" i="1"/>
  <c r="B17" i="1"/>
  <c r="W16" i="1"/>
  <c r="V16" i="1"/>
  <c r="U16" i="1"/>
  <c r="T16" i="1"/>
  <c r="S16" i="1"/>
  <c r="R16" i="1"/>
  <c r="Q16" i="1"/>
  <c r="P16" i="1"/>
  <c r="O16" i="1"/>
  <c r="N16" i="1"/>
  <c r="M16" i="1"/>
  <c r="K16" i="1"/>
  <c r="I16" i="1"/>
  <c r="H16" i="1"/>
  <c r="G16" i="1"/>
  <c r="F16" i="1"/>
  <c r="E16" i="1"/>
  <c r="D16" i="1"/>
  <c r="B16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B27" i="1"/>
  <c r="W26" i="1" l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B26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B25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B24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B23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B22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B21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B20" i="1"/>
  <c r="W19" i="1" l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B19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B14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B13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B12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B11" i="1"/>
  <c r="W10" i="1"/>
  <c r="V10" i="1"/>
  <c r="U10" i="1"/>
  <c r="T10" i="1"/>
  <c r="S10" i="1"/>
  <c r="R10" i="1"/>
  <c r="Q10" i="1"/>
  <c r="P10" i="1"/>
  <c r="O10" i="1"/>
  <c r="N10" i="1"/>
  <c r="M10" i="1"/>
  <c r="K10" i="1"/>
  <c r="I10" i="1"/>
  <c r="H10" i="1"/>
  <c r="G10" i="1"/>
  <c r="F10" i="1"/>
  <c r="E10" i="1"/>
  <c r="D10" i="1"/>
  <c r="B10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B9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B8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B7" i="1"/>
  <c r="P39" i="1" l="1"/>
  <c r="R39" i="1"/>
  <c r="M39" i="1"/>
  <c r="N39" i="1"/>
  <c r="V39" i="1"/>
  <c r="O39" i="1"/>
  <c r="W39" i="1"/>
  <c r="Q39" i="1"/>
  <c r="S39" i="1"/>
  <c r="C2" i="1"/>
  <c r="AF15" i="1" l="1"/>
  <c r="X15" i="1"/>
  <c r="AD18" i="1"/>
  <c r="AB17" i="1"/>
  <c r="Z16" i="1"/>
  <c r="AF27" i="1"/>
  <c r="X27" i="1"/>
  <c r="AA16" i="1"/>
  <c r="AE15" i="1"/>
  <c r="AC18" i="1"/>
  <c r="AA17" i="1"/>
  <c r="AG16" i="1"/>
  <c r="Y16" i="1"/>
  <c r="AE27" i="1"/>
  <c r="AE18" i="1"/>
  <c r="AD15" i="1"/>
  <c r="AB18" i="1"/>
  <c r="Z17" i="1"/>
  <c r="AF16" i="1"/>
  <c r="X16" i="1"/>
  <c r="AD27" i="1"/>
  <c r="AG15" i="1"/>
  <c r="Y27" i="1"/>
  <c r="AC15" i="1"/>
  <c r="AA18" i="1"/>
  <c r="AG17" i="1"/>
  <c r="Y17" i="1"/>
  <c r="AE16" i="1"/>
  <c r="AC27" i="1"/>
  <c r="Y15" i="1"/>
  <c r="AB15" i="1"/>
  <c r="Z18" i="1"/>
  <c r="AF17" i="1"/>
  <c r="X17" i="1"/>
  <c r="AD16" i="1"/>
  <c r="AB27" i="1"/>
  <c r="Z27" i="1"/>
  <c r="AG27" i="1"/>
  <c r="AA15" i="1"/>
  <c r="AG18" i="1"/>
  <c r="Y18" i="1"/>
  <c r="AE17" i="1"/>
  <c r="AC16" i="1"/>
  <c r="AA27" i="1"/>
  <c r="AC17" i="1"/>
  <c r="Z15" i="1"/>
  <c r="AF18" i="1"/>
  <c r="X18" i="1"/>
  <c r="AD17" i="1"/>
  <c r="AB16" i="1"/>
  <c r="AG26" i="1"/>
  <c r="Y26" i="1"/>
  <c r="AG25" i="1"/>
  <c r="Y25" i="1"/>
  <c r="AG24" i="1"/>
  <c r="Y24" i="1"/>
  <c r="AG23" i="1"/>
  <c r="Y23" i="1"/>
  <c r="AG22" i="1"/>
  <c r="Y22" i="1"/>
  <c r="Y20" i="1"/>
  <c r="AF26" i="1"/>
  <c r="X26" i="1"/>
  <c r="AF25" i="1"/>
  <c r="X25" i="1"/>
  <c r="AF24" i="1"/>
  <c r="X24" i="1"/>
  <c r="AF23" i="1"/>
  <c r="X23" i="1"/>
  <c r="AF22" i="1"/>
  <c r="X22" i="1"/>
  <c r="AE26" i="1"/>
  <c r="AE25" i="1"/>
  <c r="AE24" i="1"/>
  <c r="AE23" i="1"/>
  <c r="AE22" i="1"/>
  <c r="AE21" i="1"/>
  <c r="AE20" i="1"/>
  <c r="Z22" i="1"/>
  <c r="Z20" i="1"/>
  <c r="AF20" i="1"/>
  <c r="AD26" i="1"/>
  <c r="AD25" i="1"/>
  <c r="AD24" i="1"/>
  <c r="AD23" i="1"/>
  <c r="AD22" i="1"/>
  <c r="AD21" i="1"/>
  <c r="AD20" i="1"/>
  <c r="Z25" i="1"/>
  <c r="Z21" i="1"/>
  <c r="AF21" i="1"/>
  <c r="AC26" i="1"/>
  <c r="AC25" i="1"/>
  <c r="AC24" i="1"/>
  <c r="AC23" i="1"/>
  <c r="AC22" i="1"/>
  <c r="AC21" i="1"/>
  <c r="AC20" i="1"/>
  <c r="Z26" i="1"/>
  <c r="AG21" i="1"/>
  <c r="X21" i="1"/>
  <c r="AB26" i="1"/>
  <c r="AB25" i="1"/>
  <c r="AB24" i="1"/>
  <c r="AB23" i="1"/>
  <c r="AB22" i="1"/>
  <c r="AB21" i="1"/>
  <c r="AB20" i="1"/>
  <c r="Z24" i="1"/>
  <c r="AG20" i="1"/>
  <c r="AA26" i="1"/>
  <c r="AA25" i="1"/>
  <c r="AA24" i="1"/>
  <c r="AA23" i="1"/>
  <c r="AA22" i="1"/>
  <c r="AA21" i="1"/>
  <c r="AA20" i="1"/>
  <c r="Z23" i="1"/>
  <c r="Y21" i="1"/>
  <c r="X20" i="1"/>
  <c r="AG19" i="1"/>
  <c r="Y19" i="1"/>
  <c r="AG14" i="1"/>
  <c r="Y14" i="1"/>
  <c r="AG13" i="1"/>
  <c r="Y13" i="1"/>
  <c r="AG12" i="1"/>
  <c r="AG11" i="1"/>
  <c r="AG7" i="1"/>
  <c r="X8" i="1"/>
  <c r="AF19" i="1"/>
  <c r="X19" i="1"/>
  <c r="AF14" i="1"/>
  <c r="X14" i="1"/>
  <c r="AF13" i="1"/>
  <c r="X13" i="1"/>
  <c r="AF12" i="1"/>
  <c r="X12" i="1"/>
  <c r="X11" i="1"/>
  <c r="X7" i="1"/>
  <c r="AE19" i="1"/>
  <c r="AE14" i="1"/>
  <c r="AE13" i="1"/>
  <c r="AE12" i="1"/>
  <c r="AE11" i="1"/>
  <c r="AE10" i="1"/>
  <c r="AE9" i="1"/>
  <c r="AE8" i="1"/>
  <c r="AE7" i="1"/>
  <c r="Y10" i="1"/>
  <c r="AF11" i="1"/>
  <c r="AF8" i="1"/>
  <c r="AD19" i="1"/>
  <c r="AD14" i="1"/>
  <c r="AD13" i="1"/>
  <c r="AD12" i="1"/>
  <c r="AD11" i="1"/>
  <c r="AD10" i="1"/>
  <c r="AD9" i="1"/>
  <c r="AD8" i="1"/>
  <c r="AD7" i="1"/>
  <c r="AG10" i="1"/>
  <c r="Y8" i="1"/>
  <c r="AF9" i="1"/>
  <c r="AC19" i="1"/>
  <c r="AC14" i="1"/>
  <c r="AC13" i="1"/>
  <c r="AC12" i="1"/>
  <c r="AC11" i="1"/>
  <c r="AC10" i="1"/>
  <c r="AC9" i="1"/>
  <c r="AC8" i="1"/>
  <c r="AC7" i="1"/>
  <c r="Z7" i="1"/>
  <c r="Y9" i="1"/>
  <c r="X10" i="1"/>
  <c r="AB19" i="1"/>
  <c r="AB14" i="1"/>
  <c r="AB13" i="1"/>
  <c r="AB12" i="1"/>
  <c r="AB11" i="1"/>
  <c r="AB10" i="1"/>
  <c r="AB9" i="1"/>
  <c r="AB8" i="1"/>
  <c r="AB7" i="1"/>
  <c r="Y12" i="1"/>
  <c r="Y7" i="1"/>
  <c r="X9" i="1"/>
  <c r="AA19" i="1"/>
  <c r="AA14" i="1"/>
  <c r="AA13" i="1"/>
  <c r="AA12" i="1"/>
  <c r="AA11" i="1"/>
  <c r="AA10" i="1"/>
  <c r="AA9" i="1"/>
  <c r="AA8" i="1"/>
  <c r="AA7" i="1"/>
  <c r="Y11" i="1"/>
  <c r="AG8" i="1"/>
  <c r="AF7" i="1"/>
  <c r="Z19" i="1"/>
  <c r="Z14" i="1"/>
  <c r="Z13" i="1"/>
  <c r="Z12" i="1"/>
  <c r="Z11" i="1"/>
  <c r="Z10" i="1"/>
  <c r="Z9" i="1"/>
  <c r="Z8" i="1"/>
  <c r="AG9" i="1"/>
  <c r="AF10" i="1"/>
  <c r="AF39" i="1" l="1"/>
  <c r="AA39" i="1"/>
  <c r="AB39" i="1"/>
  <c r="AC39" i="1"/>
  <c r="AG39" i="1"/>
  <c r="K39" i="1"/>
  <c r="U39" i="1" l="1"/>
  <c r="T39" i="1"/>
  <c r="G39" i="1" l="1"/>
  <c r="D39" i="1" l="1"/>
  <c r="F39" i="1" l="1"/>
  <c r="H39" i="1" l="1"/>
  <c r="E39" i="1"/>
  <c r="AE39" i="1" l="1"/>
  <c r="Z39" i="1"/>
  <c r="Y39" i="1"/>
  <c r="X39" i="1"/>
  <c r="AD39" i="1" l="1"/>
  <c r="E1" i="1"/>
  <c r="I39" i="1" l="1"/>
</calcChain>
</file>

<file path=xl/sharedStrings.xml><?xml version="1.0" encoding="utf-8"?>
<sst xmlns="http://schemas.openxmlformats.org/spreadsheetml/2006/main" count="104" uniqueCount="92">
  <si>
    <t>Mise en page SDP</t>
  </si>
  <si>
    <t>DATE DEBUT</t>
  </si>
  <si>
    <t>DATE FIN</t>
  </si>
  <si>
    <t>Onglet Avancement</t>
  </si>
  <si>
    <t>Schémas SDP</t>
  </si>
  <si>
    <t>Prototypes</t>
  </si>
  <si>
    <t>Schémas COMP</t>
  </si>
  <si>
    <t>Schémas IMP</t>
  </si>
  <si>
    <t>Onglet objectifs</t>
  </si>
  <si>
    <t>PROTOTYPE "D"</t>
  </si>
  <si>
    <t>PRINCIPE "K"</t>
  </si>
  <si>
    <t>CABLAGE "R"</t>
  </si>
  <si>
    <t>PROTOTYPE "AE"</t>
  </si>
  <si>
    <t>ELECTRIQUE "AL"</t>
  </si>
  <si>
    <t>IMPLANTATION "AS"</t>
  </si>
  <si>
    <t>DATE LNC "B22"</t>
  </si>
  <si>
    <t>PROJET "B21"</t>
  </si>
  <si>
    <t>Nbr</t>
  </si>
  <si>
    <t>Adresse</t>
  </si>
  <si>
    <t>Total de livrable produit</t>
  </si>
  <si>
    <t>D8</t>
  </si>
  <si>
    <t>D9</t>
  </si>
  <si>
    <t>D10</t>
  </si>
  <si>
    <t>B5</t>
  </si>
  <si>
    <t>D11</t>
  </si>
  <si>
    <t>D12</t>
  </si>
  <si>
    <t>B6</t>
  </si>
  <si>
    <t>D14</t>
  </si>
  <si>
    <t>B4</t>
  </si>
  <si>
    <t>H9</t>
  </si>
  <si>
    <t>FTR CABLAGE</t>
  </si>
  <si>
    <t>FTR IMPL</t>
  </si>
  <si>
    <t>PR REF</t>
  </si>
  <si>
    <t>CAB REF</t>
  </si>
  <si>
    <t>IMPL REF</t>
  </si>
  <si>
    <t>I9</t>
  </si>
  <si>
    <t>I10</t>
  </si>
  <si>
    <t>I14</t>
  </si>
  <si>
    <t>IMPL REALISE</t>
  </si>
  <si>
    <t>Mise en page COMPONENT</t>
  </si>
  <si>
    <t>Component routé</t>
  </si>
  <si>
    <t>SDP routé</t>
  </si>
  <si>
    <t>Câblage routé</t>
  </si>
  <si>
    <t>FTR SDP</t>
  </si>
  <si>
    <t>H12</t>
  </si>
  <si>
    <t>COMP REF</t>
  </si>
  <si>
    <t>I12</t>
  </si>
  <si>
    <t>BG</t>
  </si>
  <si>
    <t>BH</t>
  </si>
  <si>
    <t>BI</t>
  </si>
  <si>
    <t>BJ</t>
  </si>
  <si>
    <t>PR</t>
  </si>
  <si>
    <t>CAB</t>
  </si>
  <si>
    <t>COMP</t>
  </si>
  <si>
    <t>IMPL</t>
  </si>
  <si>
    <t>N11</t>
  </si>
  <si>
    <t>N9</t>
  </si>
  <si>
    <t>N16</t>
  </si>
  <si>
    <t>N10</t>
  </si>
  <si>
    <t>N17</t>
  </si>
  <si>
    <t>\\yvsn0004\SDRMANAG\data\AE\EMP2\P51 Europe - 308 - 1PP5\[Fichier Suivi Projet P51 DàG.xlsm]</t>
  </si>
  <si>
    <t>\\yvsn0004\SDRMANAG\data\AE\EMP2\P51 Europe - 308 - 1PP5\[Fichier Suivi Projet P51 DàD.xlsm]</t>
  </si>
  <si>
    <t>\\yvsn0004\SDRMANAG\data\AE\EMP2\P51 Europe - 308 - 1PP5\[Fichier Suivi Projet P51 PHEV DàG.xlsm]</t>
  </si>
  <si>
    <t>\\yvsn0004\SDRMANAG\data\AE\EMP2\P51 Europe - 308 - 1PP5\[Fichier Suivi Projet P51 PHEV DàD.xlsm]</t>
  </si>
  <si>
    <t>\\yvsn0004\SDRMANAG\data\AE\EMP2\X83 Chine - DS9 - 1SXC\[Fichier Suivi Projet X83 Chine.xlsm]</t>
  </si>
  <si>
    <t>\\yvsn0004\SDRMANAG\data\AE\EMP2\X83 Chine - DS9 - 1SXC\[Fichier Suivi Projet X83 Chine DAD.xlsm]</t>
  </si>
  <si>
    <t>\\yvsn0004\SDRMANAG\data\AE\EMP2\X83 Chine - DS9 - 1SXC\[Fichier Suivi Projet X83 Chine PHEV.xlsm]</t>
  </si>
  <si>
    <t>\\yvsn0004\SDRMANAG\data\AE\EMP2\X83 Chine - DS9 - 1SXC\[Fichier Suivi Projet X83 Chine PHEV DàD.xlsm]</t>
  </si>
  <si>
    <t>\\yvsn0004\SDRMANAG\data\AE\EMP2\E43 Chine - C5 - 1CWK\[Suivi Projet E43 DàG.xlsm]</t>
  </si>
  <si>
    <t>\\yvsn0004\SDRMANAG\data\AE\EMP2\E43 Chine - C5 - 1CWK\[Suivi Projet E43 DàD.xlsm]</t>
  </si>
  <si>
    <t>\\yvsn0004\SDRMANAG\data\AE\EMP2\E43 Chine - C5 - 1CWK\[Suivi Projet E43 PHEV DàG.xlsm]</t>
  </si>
  <si>
    <t>\\yvsn0004\SDRMANAG\data\AE\EMP2\E43 Chine - C5 - 1CWK\[Suivi Projet E43 PHEV DàD.xlsm]</t>
  </si>
  <si>
    <t>\\yvsn0004\SDRMANAG\data\AE\CMP\P21-208_AMLAT-1PPA\[Fichier Suivi P21 Amlat.xlsm]</t>
  </si>
  <si>
    <t>\\yvsn0004\SDRMANAG\data\AE\BVH2\B73M-C4 Lounge Mercosur-1CM7\[Fichier Suivi Projet B73 Merco.xlsm]</t>
  </si>
  <si>
    <t>\\yvsn0004\SDRMANAG\data\AE\EMP2\P84C_Chine-4008_Chine_1PPW\[Fichier Suivi Projet P84 Chine.xlsm]</t>
  </si>
  <si>
    <t>\\yvsn0004\SDRMANAG\data\AE\EMP2\P87C_Chine-5008_Chine_1PPX\[Fichier Suivi Projet P87C.xlsm]</t>
  </si>
  <si>
    <t>\\yvsn0004\SDRMANAG\data\AE\EMP2\C84 Europe - C5 AirCross - 1CCE\[Fichier suivi global - Projet C84 Europe DàG.xlsm]</t>
  </si>
  <si>
    <t>\\yvsn0004\SDRMANAG\data\AE\EMP2\C84 Europe - C5 AirCross - 1CCE\[Fichier suivi global - Projet C84 Europe DàD.xlsm]</t>
  </si>
  <si>
    <t>\\yvsn0004\SDRMANAG\data\AE\EMP2\C84 Europe - C5 AirCross - 1CCE\[Fichier suivi global - Projet C84 Europe PHEV DàG.xlsm]</t>
  </si>
  <si>
    <t>\\yvsn0004\SDRMANAG\data\AE\EMP2\C84 Europe - C5 AirCross - 1CCE\[Fichier suivi global - Projet C84 Europe PHEV DàD.xlsm]</t>
  </si>
  <si>
    <t>\\yvsn0004\SDRMANAG\data\AE\BVH1\Ai94-2008 Amlat-1PIN\[Suivi Projet Ai94.xlsm]</t>
  </si>
  <si>
    <t>PDF</t>
  </si>
  <si>
    <t>adresse mail</t>
  </si>
  <si>
    <t>Laurent</t>
  </si>
  <si>
    <t>Baptiste</t>
  </si>
  <si>
    <t>AE</t>
  </si>
  <si>
    <t>Texte</t>
  </si>
  <si>
    <t>Bonjour, le PDF peut être généré.</t>
  </si>
  <si>
    <t>Envoyé</t>
  </si>
  <si>
    <t>TOM</t>
  </si>
  <si>
    <t>SAL</t>
  </si>
  <si>
    <t>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</si>
</sst>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rgb="FF000000"/>
      <name val="Arial"/>
      <family val="2"/>
    </font>
    <font>
      <b/>
      <sz val="1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99FF3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6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10" fillId="0" borderId="0" applyNumberFormat="0" applyFill="0" applyBorder="0" applyAlignment="0" applyProtection="0"/>
    <xf numFmtId="9" fontId="12" fillId="0" borderId="0" applyFont="0" applyFill="0" applyBorder="0" applyAlignment="0" applyProtection="0"/>
    <xf numFmtId="0" fontId="12" fillId="0" borderId="0"/>
  </cellStyleXfs>
  <cellXfs count="113">
    <xf numFmtId="0" fontId="0" fillId="0" borderId="0" xfId="0" applyFont="1" applyAlignment="1"/>
    <xf numFmtId="0" fontId="1" fillId="0" borderId="0" xfId="1" applyAlignment="1">
      <alignment horizontal="center" vertical="center"/>
    </xf>
    <xf numFmtId="0" fontId="1" fillId="0" borderId="1" xfId="1" applyBorder="1"/>
    <xf numFmtId="14" fontId="4" fillId="2" borderId="1" xfId="1" applyNumberFormat="1" applyFont="1" applyFill="1" applyBorder="1" applyAlignment="1">
      <alignment horizontal="center" vertical="center"/>
    </xf>
    <xf numFmtId="14" fontId="1" fillId="0" borderId="0" xfId="1" applyNumberFormat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1" fillId="0" borderId="0" xfId="1" applyFont="1" applyFill="1" applyAlignment="1">
      <alignment horizontal="left" vertical="top"/>
    </xf>
    <xf numFmtId="0" fontId="1" fillId="0" borderId="0" xfId="1"/>
    <xf numFmtId="14" fontId="4" fillId="0" borderId="1" xfId="1" applyNumberFormat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9" fillId="0" borderId="0" xfId="1" applyFont="1" applyAlignment="1">
      <alignment horizontal="center"/>
    </xf>
    <xf numFmtId="0" fontId="9" fillId="0" borderId="0" xfId="1" applyFont="1" applyFill="1" applyBorder="1"/>
    <xf numFmtId="0" fontId="9" fillId="0" borderId="0" xfId="1" applyFont="1"/>
    <xf numFmtId="0" fontId="9" fillId="0" borderId="0" xfId="1" applyFont="1" applyAlignment="1">
      <alignment horizontal="center" vertical="center"/>
    </xf>
    <xf numFmtId="0" fontId="9" fillId="0" borderId="0" xfId="1" applyFont="1" applyFill="1" applyAlignment="1">
      <alignment horizontal="left" vertical="top"/>
    </xf>
    <xf numFmtId="1" fontId="9" fillId="0" borderId="0" xfId="1" applyNumberFormat="1" applyFont="1" applyFill="1" applyAlignment="1">
      <alignment horizontal="center" vertical="center"/>
    </xf>
    <xf numFmtId="0" fontId="8" fillId="7" borderId="2" xfId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14" fontId="9" fillId="8" borderId="11" xfId="1" applyNumberFormat="1" applyFont="1" applyFill="1" applyBorder="1" applyAlignment="1">
      <alignment horizontal="center" vertical="center"/>
    </xf>
    <xf numFmtId="0" fontId="9" fillId="8" borderId="11" xfId="1" applyFont="1" applyFill="1" applyBorder="1" applyAlignment="1">
      <alignment horizontal="center" vertical="center"/>
    </xf>
    <xf numFmtId="1" fontId="9" fillId="8" borderId="11" xfId="2" applyNumberFormat="1" applyFont="1" applyFill="1" applyBorder="1" applyAlignment="1">
      <alignment horizontal="center" vertical="center"/>
    </xf>
    <xf numFmtId="14" fontId="9" fillId="0" borderId="11" xfId="1" applyNumberFormat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1" fontId="9" fillId="0" borderId="11" xfId="2" applyNumberFormat="1" applyFont="1" applyFill="1" applyBorder="1" applyAlignment="1">
      <alignment horizontal="center" vertical="center"/>
    </xf>
    <xf numFmtId="0" fontId="9" fillId="8" borderId="13" xfId="1" applyFont="1" applyFill="1" applyBorder="1" applyAlignment="1">
      <alignment horizontal="center" vertical="center"/>
    </xf>
    <xf numFmtId="0" fontId="9" fillId="8" borderId="14" xfId="1" applyFont="1" applyFill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/>
    </xf>
    <xf numFmtId="0" fontId="9" fillId="8" borderId="15" xfId="1" applyFont="1" applyFill="1" applyBorder="1" applyAlignment="1">
      <alignment horizontal="center" vertical="center"/>
    </xf>
    <xf numFmtId="14" fontId="9" fillId="8" borderId="16" xfId="1" applyNumberFormat="1" applyFont="1" applyFill="1" applyBorder="1" applyAlignment="1">
      <alignment horizontal="center" vertical="center"/>
    </xf>
    <xf numFmtId="0" fontId="9" fillId="8" borderId="17" xfId="1" applyFont="1" applyFill="1" applyBorder="1" applyAlignment="1">
      <alignment horizontal="center" vertical="center"/>
    </xf>
    <xf numFmtId="0" fontId="9" fillId="8" borderId="12" xfId="1" applyFont="1" applyFill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8" borderId="18" xfId="1" applyFont="1" applyFill="1" applyBorder="1" applyAlignment="1">
      <alignment horizontal="center" vertical="center"/>
    </xf>
    <xf numFmtId="0" fontId="9" fillId="8" borderId="16" xfId="1" applyFont="1" applyFill="1" applyBorder="1" applyAlignment="1">
      <alignment horizontal="center" vertical="center"/>
    </xf>
    <xf numFmtId="0" fontId="8" fillId="7" borderId="19" xfId="1" applyFont="1" applyFill="1" applyBorder="1" applyAlignment="1">
      <alignment horizontal="center" vertical="center"/>
    </xf>
    <xf numFmtId="0" fontId="8" fillId="7" borderId="20" xfId="1" applyFont="1" applyFill="1" applyBorder="1" applyAlignment="1">
      <alignment horizontal="center" vertical="center"/>
    </xf>
    <xf numFmtId="0" fontId="8" fillId="7" borderId="21" xfId="1" applyFont="1" applyFill="1" applyBorder="1" applyAlignment="1">
      <alignment horizontal="center" vertical="center"/>
    </xf>
    <xf numFmtId="0" fontId="8" fillId="7" borderId="20" xfId="1" applyFont="1" applyFill="1" applyBorder="1" applyAlignment="1">
      <alignment horizontal="center" vertical="top"/>
    </xf>
    <xf numFmtId="0" fontId="8" fillId="7" borderId="21" xfId="1" applyFont="1" applyFill="1" applyBorder="1" applyAlignment="1">
      <alignment horizontal="center" vertical="top"/>
    </xf>
    <xf numFmtId="0" fontId="8" fillId="7" borderId="19" xfId="1" applyFont="1" applyFill="1" applyBorder="1" applyAlignment="1">
      <alignment horizontal="center" vertical="top"/>
    </xf>
    <xf numFmtId="1" fontId="9" fillId="8" borderId="13" xfId="2" applyNumberFormat="1" applyFont="1" applyFill="1" applyBorder="1" applyAlignment="1">
      <alignment horizontal="center" vertical="center"/>
    </xf>
    <xf numFmtId="1" fontId="9" fillId="8" borderId="14" xfId="2" applyNumberFormat="1" applyFont="1" applyFill="1" applyBorder="1" applyAlignment="1">
      <alignment horizontal="center" vertical="center"/>
    </xf>
    <xf numFmtId="1" fontId="9" fillId="0" borderId="13" xfId="2" applyNumberFormat="1" applyFont="1" applyFill="1" applyBorder="1" applyAlignment="1">
      <alignment horizontal="center" vertical="center"/>
    </xf>
    <xf numFmtId="1" fontId="9" fillId="0" borderId="14" xfId="2" applyNumberFormat="1" applyFont="1" applyFill="1" applyBorder="1" applyAlignment="1">
      <alignment horizontal="center" vertical="center"/>
    </xf>
    <xf numFmtId="1" fontId="9" fillId="8" borderId="15" xfId="2" applyNumberFormat="1" applyFont="1" applyFill="1" applyBorder="1" applyAlignment="1">
      <alignment horizontal="center" vertical="center"/>
    </xf>
    <xf numFmtId="1" fontId="9" fillId="8" borderId="16" xfId="2" applyNumberFormat="1" applyFont="1" applyFill="1" applyBorder="1" applyAlignment="1">
      <alignment horizontal="center" vertical="center"/>
    </xf>
    <xf numFmtId="1" fontId="9" fillId="8" borderId="17" xfId="2" applyNumberFormat="1" applyFont="1" applyFill="1" applyBorder="1" applyAlignment="1">
      <alignment horizontal="center" vertical="center"/>
    </xf>
    <xf numFmtId="0" fontId="8" fillId="7" borderId="24" xfId="1" applyFont="1" applyFill="1" applyBorder="1" applyAlignment="1">
      <alignment horizontal="center" vertical="center"/>
    </xf>
    <xf numFmtId="0" fontId="9" fillId="8" borderId="25" xfId="1" applyFont="1" applyFill="1" applyBorder="1" applyAlignment="1">
      <alignment horizontal="center" vertical="center"/>
    </xf>
    <xf numFmtId="0" fontId="9" fillId="0" borderId="25" xfId="1" applyFont="1" applyBorder="1" applyAlignment="1">
      <alignment horizontal="center" vertical="center"/>
    </xf>
    <xf numFmtId="0" fontId="9" fillId="8" borderId="26" xfId="1" applyFont="1" applyFill="1" applyBorder="1" applyAlignment="1">
      <alignment horizontal="center" vertical="center"/>
    </xf>
    <xf numFmtId="0" fontId="10" fillId="0" borderId="0" xfId="3"/>
    <xf numFmtId="1" fontId="9" fillId="8" borderId="12" xfId="2" applyNumberFormat="1" applyFont="1" applyFill="1" applyBorder="1" applyAlignment="1">
      <alignment horizontal="center" vertical="center"/>
    </xf>
    <xf numFmtId="1" fontId="9" fillId="0" borderId="12" xfId="2" applyNumberFormat="1" applyFont="1" applyFill="1" applyBorder="1" applyAlignment="1">
      <alignment horizontal="center" vertical="center"/>
    </xf>
    <xf numFmtId="1" fontId="9" fillId="8" borderId="18" xfId="2" applyNumberFormat="1" applyFont="1" applyFill="1" applyBorder="1" applyAlignment="1">
      <alignment horizontal="center" vertical="center"/>
    </xf>
    <xf numFmtId="9" fontId="9" fillId="8" borderId="11" xfId="4" applyFont="1" applyFill="1" applyBorder="1" applyAlignment="1">
      <alignment horizontal="center" vertical="center"/>
    </xf>
    <xf numFmtId="9" fontId="9" fillId="0" borderId="11" xfId="4" applyFont="1" applyBorder="1" applyAlignment="1">
      <alignment horizontal="center" vertical="center"/>
    </xf>
    <xf numFmtId="9" fontId="9" fillId="8" borderId="16" xfId="4" applyFont="1" applyFill="1" applyBorder="1" applyAlignment="1">
      <alignment horizontal="center" vertical="center"/>
    </xf>
    <xf numFmtId="9" fontId="9" fillId="8" borderId="25" xfId="4" applyFont="1" applyFill="1" applyBorder="1" applyAlignment="1">
      <alignment horizontal="center" vertical="center"/>
    </xf>
    <xf numFmtId="9" fontId="9" fillId="0" borderId="25" xfId="4" applyFont="1" applyBorder="1" applyAlignment="1">
      <alignment horizontal="center" vertical="center"/>
    </xf>
    <xf numFmtId="9" fontId="9" fillId="8" borderId="26" xfId="4" applyFont="1" applyFill="1" applyBorder="1" applyAlignment="1">
      <alignment horizontal="center" vertical="center"/>
    </xf>
    <xf numFmtId="0" fontId="4" fillId="0" borderId="35" xfId="1" applyFont="1" applyFill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/>
    </xf>
    <xf numFmtId="0" fontId="7" fillId="5" borderId="37" xfId="1" applyFont="1" applyFill="1" applyBorder="1" applyAlignment="1">
      <alignment horizontal="center" vertical="center"/>
    </xf>
    <xf numFmtId="0" fontId="7" fillId="5" borderId="38" xfId="1" applyFont="1" applyFill="1" applyBorder="1" applyAlignment="1">
      <alignment horizontal="center" vertical="center"/>
    </xf>
    <xf numFmtId="0" fontId="7" fillId="3" borderId="38" xfId="1" applyFont="1" applyFill="1" applyBorder="1" applyAlignment="1">
      <alignment horizontal="center" vertical="center"/>
    </xf>
    <xf numFmtId="0" fontId="7" fillId="4" borderId="39" xfId="1" applyFont="1" applyFill="1" applyBorder="1" applyAlignment="1">
      <alignment horizontal="center" vertical="center"/>
    </xf>
    <xf numFmtId="9" fontId="9" fillId="0" borderId="25" xfId="4" applyNumberFormat="1" applyFont="1" applyBorder="1" applyAlignment="1">
      <alignment horizontal="center" vertical="center"/>
    </xf>
    <xf numFmtId="0" fontId="12" fillId="0" borderId="0" xfId="5" applyFont="1" applyAlignment="1"/>
    <xf numFmtId="0" fontId="12" fillId="0" borderId="0" xfId="5" applyFont="1" applyAlignment="1">
      <alignment horizontal="center" vertical="center"/>
    </xf>
    <xf numFmtId="0" fontId="12" fillId="0" borderId="0" xfId="5" applyFont="1" applyAlignment="1">
      <alignment wrapText="1"/>
    </xf>
    <xf numFmtId="0" fontId="10" fillId="11" borderId="0" xfId="3" applyFill="1" applyAlignment="1"/>
    <xf numFmtId="0" fontId="11" fillId="3" borderId="5" xfId="1" applyFont="1" applyFill="1" applyBorder="1" applyAlignment="1">
      <alignment horizontal="center" vertical="center" wrapText="1" shrinkToFit="1"/>
    </xf>
    <xf numFmtId="0" fontId="11" fillId="3" borderId="10" xfId="1" applyFont="1" applyFill="1" applyBorder="1" applyAlignment="1">
      <alignment horizontal="center" vertical="center" wrapText="1" shrinkToFit="1"/>
    </xf>
    <xf numFmtId="0" fontId="11" fillId="4" borderId="5" xfId="1" applyFont="1" applyFill="1" applyBorder="1" applyAlignment="1">
      <alignment horizontal="center" vertical="center" wrapText="1" shrinkToFit="1"/>
    </xf>
    <xf numFmtId="0" fontId="11" fillId="4" borderId="10" xfId="1" applyFont="1" applyFill="1" applyBorder="1" applyAlignment="1">
      <alignment horizontal="center" vertical="center" wrapText="1" shrinkToFit="1"/>
    </xf>
    <xf numFmtId="0" fontId="11" fillId="9" borderId="3" xfId="1" applyFont="1" applyFill="1" applyBorder="1" applyAlignment="1">
      <alignment horizontal="center" vertical="center"/>
    </xf>
    <xf numFmtId="0" fontId="11" fillId="9" borderId="8" xfId="1" applyFont="1" applyFill="1" applyBorder="1" applyAlignment="1">
      <alignment horizontal="center" vertical="center"/>
    </xf>
    <xf numFmtId="0" fontId="11" fillId="9" borderId="4" xfId="1" applyFont="1" applyFill="1" applyBorder="1" applyAlignment="1">
      <alignment horizontal="center" vertical="center"/>
    </xf>
    <xf numFmtId="0" fontId="11" fillId="9" borderId="9" xfId="1" applyFont="1" applyFill="1" applyBorder="1" applyAlignment="1">
      <alignment horizontal="center" vertical="center"/>
    </xf>
    <xf numFmtId="0" fontId="6" fillId="6" borderId="35" xfId="1" applyFont="1" applyFill="1" applyBorder="1" applyAlignment="1">
      <alignment horizontal="center" vertical="center"/>
    </xf>
    <xf numFmtId="0" fontId="6" fillId="6" borderId="24" xfId="1" applyFont="1" applyFill="1" applyBorder="1" applyAlignment="1">
      <alignment horizontal="center" vertical="center"/>
    </xf>
    <xf numFmtId="0" fontId="6" fillId="6" borderId="36" xfId="1" applyFont="1" applyFill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1" fillId="5" borderId="3" xfId="1" applyFont="1" applyFill="1" applyBorder="1" applyAlignment="1">
      <alignment horizontal="center" vertical="center"/>
    </xf>
    <xf numFmtId="0" fontId="11" fillId="5" borderId="8" xfId="1" applyFont="1" applyFill="1" applyBorder="1" applyAlignment="1">
      <alignment horizontal="center" vertical="center"/>
    </xf>
    <xf numFmtId="0" fontId="11" fillId="5" borderId="4" xfId="1" applyFont="1" applyFill="1" applyBorder="1" applyAlignment="1">
      <alignment horizontal="center" vertical="center"/>
    </xf>
    <xf numFmtId="0" fontId="11" fillId="5" borderId="9" xfId="1" applyFont="1" applyFill="1" applyBorder="1" applyAlignment="1">
      <alignment horizontal="center" vertical="center"/>
    </xf>
    <xf numFmtId="0" fontId="11" fillId="5" borderId="4" xfId="1" applyFont="1" applyFill="1" applyBorder="1" applyAlignment="1">
      <alignment horizontal="center" vertical="center" wrapText="1" shrinkToFit="1"/>
    </xf>
    <xf numFmtId="0" fontId="11" fillId="5" borderId="9" xfId="1" applyFont="1" applyFill="1" applyBorder="1" applyAlignment="1">
      <alignment horizontal="center" vertical="center" wrapText="1" shrinkToFit="1"/>
    </xf>
    <xf numFmtId="0" fontId="11" fillId="5" borderId="5" xfId="1" applyFont="1" applyFill="1" applyBorder="1" applyAlignment="1">
      <alignment horizontal="center" vertical="center" wrapText="1" shrinkToFit="1"/>
    </xf>
    <xf numFmtId="0" fontId="11" fillId="5" borderId="10" xfId="1" applyFont="1" applyFill="1" applyBorder="1" applyAlignment="1">
      <alignment horizontal="center" vertical="center" wrapText="1" shrinkToFit="1"/>
    </xf>
    <xf numFmtId="0" fontId="11" fillId="3" borderId="3" xfId="1" applyFont="1" applyFill="1" applyBorder="1" applyAlignment="1">
      <alignment horizontal="center" vertical="center"/>
    </xf>
    <xf numFmtId="0" fontId="11" fillId="3" borderId="8" xfId="1" applyFont="1" applyFill="1" applyBorder="1" applyAlignment="1">
      <alignment horizontal="center" vertical="center"/>
    </xf>
    <xf numFmtId="0" fontId="11" fillId="10" borderId="29" xfId="1" applyFont="1" applyFill="1" applyBorder="1" applyAlignment="1">
      <alignment horizontal="center" vertical="center" wrapText="1" shrinkToFit="1"/>
    </xf>
    <xf numFmtId="0" fontId="11" fillId="10" borderId="27" xfId="1" applyFont="1" applyFill="1" applyBorder="1" applyAlignment="1">
      <alignment horizontal="center" vertical="center" wrapText="1" shrinkToFit="1"/>
    </xf>
    <xf numFmtId="0" fontId="11" fillId="10" borderId="30" xfId="1" applyFont="1" applyFill="1" applyBorder="1" applyAlignment="1">
      <alignment horizontal="center" vertical="center" wrapText="1" shrinkToFit="1"/>
    </xf>
    <xf numFmtId="0" fontId="11" fillId="10" borderId="28" xfId="1" applyFont="1" applyFill="1" applyBorder="1" applyAlignment="1">
      <alignment horizontal="center" vertical="center" wrapText="1" shrinkToFit="1"/>
    </xf>
    <xf numFmtId="0" fontId="11" fillId="10" borderId="31" xfId="1" applyFont="1" applyFill="1" applyBorder="1" applyAlignment="1">
      <alignment horizontal="center" vertical="center" wrapText="1" shrinkToFit="1"/>
    </xf>
    <xf numFmtId="0" fontId="11" fillId="10" borderId="32" xfId="1" applyFont="1" applyFill="1" applyBorder="1" applyAlignment="1">
      <alignment horizontal="center" vertical="center" wrapText="1" shrinkToFit="1"/>
    </xf>
    <xf numFmtId="0" fontId="11" fillId="9" borderId="5" xfId="1" applyFont="1" applyFill="1" applyBorder="1" applyAlignment="1">
      <alignment horizontal="center" vertical="center" wrapText="1" shrinkToFit="1"/>
    </xf>
    <xf numFmtId="0" fontId="11" fillId="9" borderId="10" xfId="1" applyFont="1" applyFill="1" applyBorder="1" applyAlignment="1">
      <alignment horizontal="center" vertical="center" wrapText="1" shrinkToFit="1"/>
    </xf>
    <xf numFmtId="0" fontId="11" fillId="4" borderId="6" xfId="1" applyFont="1" applyFill="1" applyBorder="1" applyAlignment="1">
      <alignment horizontal="center" vertical="center" wrapText="1" shrinkToFit="1"/>
    </xf>
    <xf numFmtId="0" fontId="11" fillId="4" borderId="22" xfId="1" applyFont="1" applyFill="1" applyBorder="1" applyAlignment="1">
      <alignment horizontal="center" vertical="center" wrapText="1" shrinkToFit="1"/>
    </xf>
    <xf numFmtId="0" fontId="11" fillId="4" borderId="7" xfId="1" applyFont="1" applyFill="1" applyBorder="1" applyAlignment="1">
      <alignment horizontal="center" vertical="center" wrapText="1" shrinkToFit="1"/>
    </xf>
    <xf numFmtId="0" fontId="11" fillId="4" borderId="23" xfId="1" applyFont="1" applyFill="1" applyBorder="1" applyAlignment="1">
      <alignment horizontal="center" vertical="center" wrapText="1" shrinkToFit="1"/>
    </xf>
    <xf numFmtId="0" fontId="11" fillId="3" borderId="33" xfId="1" applyFont="1" applyFill="1" applyBorder="1" applyAlignment="1">
      <alignment horizontal="center" vertical="center" wrapText="1" shrinkToFit="1"/>
    </xf>
    <xf numFmtId="0" fontId="11" fillId="3" borderId="34" xfId="1" applyFont="1" applyFill="1" applyBorder="1" applyAlignment="1">
      <alignment horizontal="center" vertical="center" wrapText="1" shrinkToFit="1"/>
    </xf>
    <xf numFmtId="0" fontId="11" fillId="3" borderId="4" xfId="1" applyFont="1" applyFill="1" applyBorder="1" applyAlignment="1">
      <alignment horizontal="center" vertical="center"/>
    </xf>
    <xf numFmtId="0" fontId="11" fillId="3" borderId="9" xfId="1" applyFont="1" applyFill="1" applyBorder="1" applyAlignment="1">
      <alignment horizontal="center" vertical="center"/>
    </xf>
  </cellXfs>
  <cellStyles count="6">
    <cellStyle name="Lien hypertexte" xfId="3" builtinId="8"/>
    <cellStyle name="Normal" xfId="0" builtinId="0"/>
    <cellStyle name="Normal 2" xfId="1" xr:uid="{00000000-0005-0000-0000-000002000000}"/>
    <cellStyle name="Normal 3" xfId="5" xr:uid="{00000000-0005-0000-0000-000003000000}"/>
    <cellStyle name="Pourcentage" xfId="4" builtinId="5"/>
    <cellStyle name="Pourcentage 2" xfId="2" xr:uid="{00000000-0005-0000-0000-000005000000}"/>
  </cellStyles>
  <dxfs count="26">
    <dxf>
      <font>
        <b/>
        <i val="0"/>
      </font>
      <fill>
        <patternFill>
          <bgColor rgb="FFFF7C8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7C8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ont>
        <b/>
        <i val="0"/>
      </font>
      <fill>
        <patternFill>
          <bgColor rgb="FFFF7C8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7C8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ont>
        <b/>
        <i val="0"/>
      </font>
      <fill>
        <patternFill>
          <bgColor rgb="FFFF7C8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7C8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</dxfs>
  <tableStyles count="0" defaultTableStyle="TableStyleMedium2" defaultPivotStyle="PivotStyleLight16"/>
  <colors>
    <mruColors>
      <color rgb="FF99FF33"/>
      <color rgb="FFFFCC66"/>
      <color rgb="FFFF7C80"/>
      <color rgb="FFFF6600"/>
      <color rgb="FFCCCC00"/>
      <color rgb="FFCCCCFF"/>
      <color rgb="FFCCFF33"/>
      <color rgb="FFFF66CC"/>
      <color rgb="FFFFFF99"/>
      <color rgb="FFBDE3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microsoft.com/office/2006/relationships/vbaProject" Target="vbaProject.bin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2</xdr:row>
          <xdr:rowOff>133350</xdr:rowOff>
        </xdr:from>
        <xdr:to>
          <xdr:col>1</xdr:col>
          <xdr:colOff>295275</xdr:colOff>
          <xdr:row>4</xdr:row>
          <xdr:rowOff>9525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476250</xdr:colOff>
          <xdr:row>0</xdr:row>
          <xdr:rowOff>104775</xdr:rowOff>
        </xdr:from>
        <xdr:to>
          <xdr:col>8</xdr:col>
          <xdr:colOff>200025</xdr:colOff>
          <xdr:row>2</xdr:row>
          <xdr:rowOff>28575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Envoi Mail PDF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P51%20Europe%20-%20308%20-%201PP5\Fichier%20Suivi%20Projet%20P51%20D&#224;G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P51%20Europe%20-%20308%20-%201PP5\Fichier%20Suivi%20Projet%20P51%20D&#224;D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P51%20Europe%20-%20308%20-%201PP5\Fichier%20Suivi%20Projet%20P51%20PHEV%20D&#224;G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P51%20Europe%20-%20308%20-%201PP5\Fichier%20Suivi%20Projet%20P51%20PHEV%20D&#224;D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X83%20Chine%20-%20DS9%20-%201SXC\Fichier%20Suivi%20Projet%20X83%20Chine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X83%20Chine%20-%20DS9%20-%201SXC\Fichier%20Suivi%20Projet%20X83%20Chine%20DAD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X83%20Chine%20-%20DS9%20-%201SXC\Fichier%20Suivi%20Projet%20X83%20Chine%20PHEV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X83%20Chine%20-%20DS9%20-%201SXC\Fichier%20Suivi%20Projet%20X83%20Chine%20PHEV%20D&#224;D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E43%20Chine%20-%20C5X%20-%201CWK\Suivi%20Projet%20E43%20D&#224;G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E43%20Chine%20-%20C5X%20-%201CWK\Suivi%20Projet%20E43%20D&#224;D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E43%20Chine%20-%20C5X%20-%201CWK\Suivi%20Projet%20E43%20PHEV%20D&#224;G.xlsm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E43%20Chine%20-%20C5X%20-%201CWK\Suivi%20Projet%20E43%20PHEV%20D&#224;D.xlsm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CMP\P21-208_AMLAT-1PPA\Fichier%20Suivi%20P21%20Amlat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BVH2\B73M-C4%20Lounge%20Mercosur-1CM7\Fichier%20Suivi%20Projet%20B73%20Merco.xlsm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P84C_Chine-4008_Chine_1PPW\Fichier%20Suivi%20Projet%20P84%20Chine.xlsm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P87C_Chine-5008_Chine_1PPX\Fichier%20Suivi%20Projet%20P87C.xlsm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C84%20Europe%20-%20C5%20AirCross%20-%201CCE\Fichier%20suivi%20global%20-%20Projet%20C84%20Europe%20D&#224;G.xlsm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C84%20Europe%20-%20C5%20AirCross%20-%201CCE\Fichier%20suivi%20global%20-%20Projet%20C84%20Europe%20D&#224;D.xlsm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C84%20Europe%20-%20C5%20AirCross%20-%201CCE\Fichier%20suivi%20global%20-%20Projet%20C84%20Europe%20PHEV%20D&#224;G.xlsm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C84%20Europe%20-%20C5%20AirCross%20-%201CCE\Fichier%20suivi%20global%20-%20Projet%20C84%20Europe%20PHEV%20D&#224;D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BVH1\Ai94-2008%20Amlat-1PIN\Fichier%20Suivi%20Projet%20Ai9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</sheetNames>
    <sheetDataSet>
      <sheetData sheetId="0" refreshError="1">
        <row r="4">
          <cell r="B4">
            <v>44</v>
          </cell>
        </row>
        <row r="5">
          <cell r="B5">
            <v>411</v>
          </cell>
        </row>
        <row r="6">
          <cell r="B6">
            <v>710</v>
          </cell>
        </row>
        <row r="8">
          <cell r="D8">
            <v>37</v>
          </cell>
        </row>
        <row r="9">
          <cell r="D9">
            <v>33</v>
          </cell>
          <cell r="H9">
            <v>17</v>
          </cell>
          <cell r="I9">
            <v>0</v>
          </cell>
          <cell r="N9">
            <v>0</v>
          </cell>
        </row>
        <row r="10">
          <cell r="D10">
            <v>17</v>
          </cell>
          <cell r="I10">
            <v>0</v>
          </cell>
          <cell r="N10">
            <v>0</v>
          </cell>
        </row>
        <row r="11">
          <cell r="D11">
            <v>401</v>
          </cell>
          <cell r="N11">
            <v>156</v>
          </cell>
        </row>
        <row r="12">
          <cell r="D12">
            <v>401</v>
          </cell>
          <cell r="H12">
            <v>401</v>
          </cell>
          <cell r="I12">
            <v>401</v>
          </cell>
        </row>
        <row r="14">
          <cell r="D14">
            <v>710</v>
          </cell>
          <cell r="I14">
            <v>476</v>
          </cell>
        </row>
        <row r="16">
          <cell r="N16">
            <v>0</v>
          </cell>
        </row>
        <row r="17">
          <cell r="N17">
            <v>0</v>
          </cell>
        </row>
        <row r="22">
          <cell r="B22">
            <v>44473</v>
          </cell>
        </row>
      </sheetData>
      <sheetData sheetId="1" refreshError="1">
        <row r="10">
          <cell r="B10">
            <v>44378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5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44379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4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44380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44381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44382</v>
          </cell>
          <cell r="D14">
            <v>0</v>
          </cell>
          <cell r="K14">
            <v>0</v>
          </cell>
          <cell r="R14">
            <v>0</v>
          </cell>
          <cell r="AE14">
            <v>3</v>
          </cell>
          <cell r="AL14">
            <v>3</v>
          </cell>
          <cell r="AS14">
            <v>3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44383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44384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45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44385</v>
          </cell>
          <cell r="D17">
            <v>0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44386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44387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44388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44389</v>
          </cell>
          <cell r="D21">
            <v>0</v>
          </cell>
          <cell r="K21">
            <v>0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13</v>
          </cell>
          <cell r="BJ21">
            <v>0</v>
          </cell>
        </row>
        <row r="22">
          <cell r="B22">
            <v>44390</v>
          </cell>
          <cell r="D22">
            <v>0</v>
          </cell>
          <cell r="K22">
            <v>0</v>
          </cell>
          <cell r="R22">
            <v>0</v>
          </cell>
          <cell r="AE22">
            <v>6</v>
          </cell>
          <cell r="AL22">
            <v>6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44391</v>
          </cell>
          <cell r="D23">
            <v>0</v>
          </cell>
          <cell r="K23">
            <v>0</v>
          </cell>
          <cell r="R23">
            <v>0</v>
          </cell>
          <cell r="AE23">
            <v>23</v>
          </cell>
          <cell r="AL23">
            <v>23</v>
          </cell>
          <cell r="AS23">
            <v>3</v>
          </cell>
          <cell r="BG23">
            <v>0</v>
          </cell>
          <cell r="BH23">
            <v>0</v>
          </cell>
          <cell r="BI23">
            <v>22</v>
          </cell>
          <cell r="BJ23">
            <v>0</v>
          </cell>
        </row>
        <row r="24">
          <cell r="B24">
            <v>44392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8</v>
          </cell>
          <cell r="BG24">
            <v>0</v>
          </cell>
          <cell r="BH24">
            <v>0</v>
          </cell>
          <cell r="BI24">
            <v>17</v>
          </cell>
          <cell r="BJ24">
            <v>0</v>
          </cell>
        </row>
        <row r="25">
          <cell r="B25">
            <v>44393</v>
          </cell>
          <cell r="D25">
            <v>4</v>
          </cell>
          <cell r="K25">
            <v>3</v>
          </cell>
          <cell r="R25">
            <v>0</v>
          </cell>
          <cell r="AE25">
            <v>0</v>
          </cell>
          <cell r="AL25">
            <v>0</v>
          </cell>
          <cell r="AS25">
            <v>25</v>
          </cell>
          <cell r="BG25">
            <v>0</v>
          </cell>
          <cell r="BH25">
            <v>0</v>
          </cell>
          <cell r="BI25">
            <v>33</v>
          </cell>
          <cell r="BJ25">
            <v>0</v>
          </cell>
        </row>
        <row r="26">
          <cell r="B26">
            <v>44394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44395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44396</v>
          </cell>
          <cell r="D28">
            <v>3</v>
          </cell>
          <cell r="K28">
            <v>1</v>
          </cell>
          <cell r="R28">
            <v>3</v>
          </cell>
          <cell r="AE28">
            <v>0</v>
          </cell>
          <cell r="AL28">
            <v>0</v>
          </cell>
          <cell r="AS28">
            <v>8</v>
          </cell>
          <cell r="BG28">
            <v>0</v>
          </cell>
          <cell r="BH28">
            <v>0</v>
          </cell>
          <cell r="BI28">
            <v>31</v>
          </cell>
          <cell r="BJ28">
            <v>0</v>
          </cell>
        </row>
        <row r="29">
          <cell r="B29">
            <v>44397</v>
          </cell>
          <cell r="D29">
            <v>3</v>
          </cell>
          <cell r="K29">
            <v>3</v>
          </cell>
          <cell r="R29">
            <v>1</v>
          </cell>
          <cell r="AE29">
            <v>0</v>
          </cell>
          <cell r="AL29">
            <v>0</v>
          </cell>
          <cell r="AS29">
            <v>4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44398</v>
          </cell>
          <cell r="D30">
            <v>0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44399</v>
          </cell>
          <cell r="D31">
            <v>0</v>
          </cell>
          <cell r="K31">
            <v>0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44400</v>
          </cell>
          <cell r="D32">
            <v>0</v>
          </cell>
          <cell r="K32">
            <v>0</v>
          </cell>
          <cell r="R32">
            <v>0</v>
          </cell>
          <cell r="AE32">
            <v>0</v>
          </cell>
          <cell r="AL32">
            <v>0</v>
          </cell>
          <cell r="AS32">
            <v>5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44401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44402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44403</v>
          </cell>
          <cell r="D35">
            <v>2</v>
          </cell>
          <cell r="K35">
            <v>2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44404</v>
          </cell>
          <cell r="D36">
            <v>2</v>
          </cell>
          <cell r="K36">
            <v>2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44405</v>
          </cell>
          <cell r="D37">
            <v>2</v>
          </cell>
          <cell r="K37">
            <v>2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44406</v>
          </cell>
          <cell r="D38">
            <v>2</v>
          </cell>
          <cell r="K38">
            <v>1</v>
          </cell>
          <cell r="R38">
            <v>1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44407</v>
          </cell>
          <cell r="D39">
            <v>0</v>
          </cell>
          <cell r="K39">
            <v>0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44408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44409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44410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11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44411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3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44412</v>
          </cell>
          <cell r="D44">
            <v>1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44413</v>
          </cell>
          <cell r="D45">
            <v>2</v>
          </cell>
          <cell r="K45">
            <v>2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44414</v>
          </cell>
          <cell r="D46">
            <v>2</v>
          </cell>
          <cell r="K46">
            <v>3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44415</v>
          </cell>
          <cell r="D47">
            <v>0</v>
          </cell>
          <cell r="K47">
            <v>0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44416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44417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44418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44419</v>
          </cell>
          <cell r="D51">
            <v>0</v>
          </cell>
          <cell r="K51">
            <v>0</v>
          </cell>
          <cell r="R51">
            <v>0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44420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44421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44422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44423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44424</v>
          </cell>
          <cell r="D56">
            <v>3</v>
          </cell>
          <cell r="K56">
            <v>2</v>
          </cell>
          <cell r="R56">
            <v>0</v>
          </cell>
          <cell r="AE56">
            <v>0</v>
          </cell>
          <cell r="AL56">
            <v>0</v>
          </cell>
          <cell r="AS56">
            <v>1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44425</v>
          </cell>
          <cell r="D57">
            <v>2</v>
          </cell>
          <cell r="K57">
            <v>0</v>
          </cell>
          <cell r="R57">
            <v>2</v>
          </cell>
          <cell r="AE57">
            <v>0</v>
          </cell>
          <cell r="AL57">
            <v>0</v>
          </cell>
          <cell r="AS57">
            <v>4</v>
          </cell>
          <cell r="BG57">
            <v>0</v>
          </cell>
          <cell r="BH57">
            <v>0</v>
          </cell>
          <cell r="BI57">
            <v>5</v>
          </cell>
          <cell r="BJ57">
            <v>0</v>
          </cell>
        </row>
        <row r="58">
          <cell r="B58">
            <v>44426</v>
          </cell>
          <cell r="D58">
            <v>2</v>
          </cell>
          <cell r="K58">
            <v>2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44427</v>
          </cell>
          <cell r="D59">
            <v>1</v>
          </cell>
          <cell r="K59">
            <v>2</v>
          </cell>
          <cell r="R59">
            <v>2</v>
          </cell>
          <cell r="AE59">
            <v>0</v>
          </cell>
          <cell r="AL59">
            <v>0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44428</v>
          </cell>
          <cell r="D60">
            <v>0</v>
          </cell>
          <cell r="K60">
            <v>0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44429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44430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44431</v>
          </cell>
          <cell r="D63">
            <v>1</v>
          </cell>
          <cell r="K63">
            <v>1</v>
          </cell>
          <cell r="R63">
            <v>4</v>
          </cell>
          <cell r="AE63">
            <v>0</v>
          </cell>
          <cell r="AL63">
            <v>0</v>
          </cell>
          <cell r="AS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44432</v>
          </cell>
          <cell r="D64">
            <v>0</v>
          </cell>
          <cell r="K64">
            <v>1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44433</v>
          </cell>
          <cell r="D65">
            <v>0</v>
          </cell>
          <cell r="K65">
            <v>2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44434</v>
          </cell>
          <cell r="D66">
            <v>1</v>
          </cell>
          <cell r="K66">
            <v>0</v>
          </cell>
          <cell r="R66">
            <v>2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44435</v>
          </cell>
          <cell r="D67">
            <v>3</v>
          </cell>
          <cell r="K67">
            <v>2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44436</v>
          </cell>
          <cell r="D68">
            <v>0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44437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44438</v>
          </cell>
          <cell r="D70">
            <v>1</v>
          </cell>
          <cell r="K70">
            <v>2</v>
          </cell>
          <cell r="R70">
            <v>2</v>
          </cell>
          <cell r="AE70">
            <v>0</v>
          </cell>
          <cell r="AL70">
            <v>0</v>
          </cell>
          <cell r="AS70">
            <v>5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44439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44440</v>
          </cell>
          <cell r="D72">
            <v>0</v>
          </cell>
          <cell r="K72">
            <v>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44441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44442</v>
          </cell>
          <cell r="D74">
            <v>0</v>
          </cell>
          <cell r="K74">
            <v>0</v>
          </cell>
          <cell r="R74">
            <v>0</v>
          </cell>
          <cell r="AE74">
            <v>0</v>
          </cell>
          <cell r="AL74">
            <v>0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44443</v>
          </cell>
          <cell r="D75">
            <v>0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44444</v>
          </cell>
          <cell r="D76">
            <v>0</v>
          </cell>
          <cell r="K76">
            <v>0</v>
          </cell>
          <cell r="R76">
            <v>0</v>
          </cell>
          <cell r="AE76">
            <v>0</v>
          </cell>
          <cell r="AL76">
            <v>0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44445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44446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44447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44448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44449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44450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44451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44452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44453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44454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44455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44456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44457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44458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44459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44460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44461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44462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44463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44464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44465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44466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44467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44468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44469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44470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44471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44472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44473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44474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44475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44476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44477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44478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44479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44480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44481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44482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44483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44484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44485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44486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44487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44488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44489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44490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44491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44492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44493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44494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44495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44496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44497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44498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44499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44500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44501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44502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44503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44504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44505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44506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44507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44508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44509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44510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44511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44512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44513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44514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44515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44516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44517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44518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44519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44520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44521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44522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</sheetNames>
    <sheetDataSet>
      <sheetData sheetId="0" refreshError="1">
        <row r="4">
          <cell r="B4">
            <v>43</v>
          </cell>
        </row>
        <row r="5">
          <cell r="B5">
            <v>26</v>
          </cell>
        </row>
        <row r="6">
          <cell r="B6">
            <v>133</v>
          </cell>
        </row>
        <row r="8">
          <cell r="D8">
            <v>43</v>
          </cell>
        </row>
        <row r="9">
          <cell r="D9">
            <v>43</v>
          </cell>
          <cell r="H9">
            <v>43</v>
          </cell>
          <cell r="I9">
            <v>43</v>
          </cell>
          <cell r="N9">
            <v>43</v>
          </cell>
        </row>
        <row r="10">
          <cell r="D10">
            <v>43</v>
          </cell>
          <cell r="I10">
            <v>43</v>
          </cell>
          <cell r="N10">
            <v>43</v>
          </cell>
        </row>
        <row r="11">
          <cell r="D11">
            <v>26</v>
          </cell>
          <cell r="N11">
            <v>0</v>
          </cell>
        </row>
        <row r="12">
          <cell r="D12">
            <v>26</v>
          </cell>
          <cell r="H12">
            <v>26</v>
          </cell>
          <cell r="I12">
            <v>26</v>
          </cell>
        </row>
        <row r="14">
          <cell r="D14">
            <v>126</v>
          </cell>
          <cell r="I14">
            <v>87</v>
          </cell>
        </row>
        <row r="16">
          <cell r="N16">
            <v>1</v>
          </cell>
        </row>
        <row r="17">
          <cell r="N17">
            <v>1</v>
          </cell>
        </row>
        <row r="22">
          <cell r="B22">
            <v>44473</v>
          </cell>
        </row>
      </sheetData>
      <sheetData sheetId="1" refreshError="1">
        <row r="10">
          <cell r="B10">
            <v>44254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44255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44256</v>
          </cell>
          <cell r="D12">
            <v>4</v>
          </cell>
          <cell r="K12">
            <v>2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44257</v>
          </cell>
          <cell r="D13">
            <v>1</v>
          </cell>
          <cell r="K13">
            <v>0</v>
          </cell>
          <cell r="R13">
            <v>2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44258</v>
          </cell>
          <cell r="D14">
            <v>1</v>
          </cell>
          <cell r="K14">
            <v>2</v>
          </cell>
          <cell r="R14">
            <v>2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44259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44260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44261</v>
          </cell>
          <cell r="D17">
            <v>0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44262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44263</v>
          </cell>
          <cell r="D19">
            <v>5</v>
          </cell>
          <cell r="K19">
            <v>2</v>
          </cell>
          <cell r="R19">
            <v>2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44264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44265</v>
          </cell>
          <cell r="D21">
            <v>2</v>
          </cell>
          <cell r="K21">
            <v>2</v>
          </cell>
          <cell r="R21">
            <v>2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44266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44267</v>
          </cell>
          <cell r="D23">
            <v>2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44268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44269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44270</v>
          </cell>
          <cell r="D26">
            <v>3</v>
          </cell>
          <cell r="K26">
            <v>3</v>
          </cell>
          <cell r="R26">
            <v>2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44271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44272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44273</v>
          </cell>
          <cell r="D29">
            <v>0</v>
          </cell>
          <cell r="K29">
            <v>2</v>
          </cell>
          <cell r="R29">
            <v>3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44274</v>
          </cell>
          <cell r="D30">
            <v>3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44275</v>
          </cell>
          <cell r="D31">
            <v>0</v>
          </cell>
          <cell r="K31">
            <v>0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44276</v>
          </cell>
          <cell r="D32">
            <v>0</v>
          </cell>
          <cell r="K32">
            <v>0</v>
          </cell>
          <cell r="R32">
            <v>0</v>
          </cell>
          <cell r="AE32">
            <v>0</v>
          </cell>
          <cell r="AL32">
            <v>0</v>
          </cell>
          <cell r="AS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44277</v>
          </cell>
          <cell r="D33">
            <v>1</v>
          </cell>
          <cell r="K33">
            <v>1</v>
          </cell>
          <cell r="R33">
            <v>1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44278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44279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44280</v>
          </cell>
          <cell r="D36">
            <v>0</v>
          </cell>
          <cell r="K36">
            <v>0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44281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44282</v>
          </cell>
          <cell r="D38">
            <v>0</v>
          </cell>
          <cell r="K38">
            <v>0</v>
          </cell>
          <cell r="R38">
            <v>0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44283</v>
          </cell>
          <cell r="D39">
            <v>0</v>
          </cell>
          <cell r="K39">
            <v>0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44284</v>
          </cell>
          <cell r="D40">
            <v>5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44285</v>
          </cell>
          <cell r="D41">
            <v>0</v>
          </cell>
          <cell r="K41">
            <v>4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44286</v>
          </cell>
          <cell r="D42">
            <v>0</v>
          </cell>
          <cell r="K42">
            <v>0</v>
          </cell>
          <cell r="R42">
            <v>4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44287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44288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44289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44290</v>
          </cell>
          <cell r="D46">
            <v>0</v>
          </cell>
          <cell r="K46">
            <v>0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44291</v>
          </cell>
          <cell r="D47">
            <v>4</v>
          </cell>
          <cell r="K47">
            <v>2</v>
          </cell>
          <cell r="R47">
            <v>2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44292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44293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44294</v>
          </cell>
          <cell r="D50">
            <v>2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44295</v>
          </cell>
          <cell r="D51">
            <v>0</v>
          </cell>
          <cell r="K51">
            <v>3</v>
          </cell>
          <cell r="R51">
            <v>3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44296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44297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44298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44299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44300</v>
          </cell>
          <cell r="D56">
            <v>0</v>
          </cell>
          <cell r="K56">
            <v>2</v>
          </cell>
          <cell r="R56">
            <v>2</v>
          </cell>
          <cell r="AE56">
            <v>0</v>
          </cell>
          <cell r="AL56">
            <v>0</v>
          </cell>
          <cell r="AS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44301</v>
          </cell>
          <cell r="D57">
            <v>0</v>
          </cell>
          <cell r="K57">
            <v>0</v>
          </cell>
          <cell r="R57">
            <v>0</v>
          </cell>
          <cell r="AE57">
            <v>0</v>
          </cell>
          <cell r="AL57">
            <v>0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44302</v>
          </cell>
          <cell r="D58">
            <v>0</v>
          </cell>
          <cell r="K58">
            <v>0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44303</v>
          </cell>
          <cell r="D59">
            <v>0</v>
          </cell>
          <cell r="K59">
            <v>0</v>
          </cell>
          <cell r="R59">
            <v>0</v>
          </cell>
          <cell r="AE59">
            <v>0</v>
          </cell>
          <cell r="AL59">
            <v>0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44304</v>
          </cell>
          <cell r="D60">
            <v>0</v>
          </cell>
          <cell r="K60">
            <v>0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44305</v>
          </cell>
          <cell r="D61">
            <v>3</v>
          </cell>
          <cell r="K61">
            <v>1</v>
          </cell>
          <cell r="R61">
            <v>1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44306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44307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1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44308</v>
          </cell>
          <cell r="D64">
            <v>1</v>
          </cell>
          <cell r="K64">
            <v>1</v>
          </cell>
          <cell r="R64">
            <v>1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44309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44310</v>
          </cell>
          <cell r="D66">
            <v>0</v>
          </cell>
          <cell r="K66">
            <v>0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44311</v>
          </cell>
          <cell r="D67">
            <v>0</v>
          </cell>
          <cell r="K67">
            <v>0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44312</v>
          </cell>
          <cell r="D68">
            <v>2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44313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44314</v>
          </cell>
          <cell r="D70">
            <v>0</v>
          </cell>
          <cell r="K70">
            <v>0</v>
          </cell>
          <cell r="R70">
            <v>0</v>
          </cell>
          <cell r="AE70">
            <v>0</v>
          </cell>
          <cell r="AL70">
            <v>0</v>
          </cell>
          <cell r="AS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44315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44316</v>
          </cell>
          <cell r="D72">
            <v>1</v>
          </cell>
          <cell r="K72">
            <v>1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44317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44318</v>
          </cell>
          <cell r="D74">
            <v>0</v>
          </cell>
          <cell r="K74">
            <v>0</v>
          </cell>
          <cell r="R74">
            <v>0</v>
          </cell>
          <cell r="AE74">
            <v>0</v>
          </cell>
          <cell r="AL74">
            <v>0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44319</v>
          </cell>
          <cell r="D75">
            <v>2</v>
          </cell>
          <cell r="K75">
            <v>1</v>
          </cell>
          <cell r="R75">
            <v>1</v>
          </cell>
          <cell r="AE75">
            <v>0</v>
          </cell>
          <cell r="AL75">
            <v>0</v>
          </cell>
          <cell r="AS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44320</v>
          </cell>
          <cell r="D76">
            <v>0</v>
          </cell>
          <cell r="K76">
            <v>0</v>
          </cell>
          <cell r="R76">
            <v>0</v>
          </cell>
          <cell r="AE76">
            <v>0</v>
          </cell>
          <cell r="AL76">
            <v>0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44321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44322</v>
          </cell>
          <cell r="D78">
            <v>0</v>
          </cell>
          <cell r="K78">
            <v>3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44323</v>
          </cell>
          <cell r="D79">
            <v>0</v>
          </cell>
          <cell r="K79">
            <v>2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44324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44325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44326</v>
          </cell>
          <cell r="D82">
            <v>1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44327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44328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44329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44330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44331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44332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44333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44334</v>
          </cell>
          <cell r="D90">
            <v>0</v>
          </cell>
          <cell r="K90">
            <v>1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44335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44336</v>
          </cell>
          <cell r="D92">
            <v>0</v>
          </cell>
          <cell r="K92">
            <v>2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44337</v>
          </cell>
          <cell r="D93">
            <v>0</v>
          </cell>
          <cell r="K93">
            <v>1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44338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44339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44340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44341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44342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44343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44344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44345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44346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44347</v>
          </cell>
          <cell r="D103">
            <v>0</v>
          </cell>
          <cell r="K103">
            <v>1</v>
          </cell>
          <cell r="R103">
            <v>3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44348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44349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44350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44351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44352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44353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44354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44355</v>
          </cell>
          <cell r="D111">
            <v>0</v>
          </cell>
          <cell r="K111">
            <v>4</v>
          </cell>
          <cell r="R111">
            <v>4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44356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44357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44358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44359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44360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44361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44362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1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44363</v>
          </cell>
          <cell r="D119">
            <v>0</v>
          </cell>
          <cell r="K119">
            <v>0</v>
          </cell>
          <cell r="R119">
            <v>8</v>
          </cell>
          <cell r="AE119">
            <v>8</v>
          </cell>
          <cell r="AL119">
            <v>8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44364</v>
          </cell>
          <cell r="D120">
            <v>0</v>
          </cell>
          <cell r="K120">
            <v>0</v>
          </cell>
          <cell r="R120">
            <v>0</v>
          </cell>
          <cell r="AE120">
            <v>18</v>
          </cell>
          <cell r="AL120">
            <v>18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44365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44366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44367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44368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44369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44370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44371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44372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26</v>
          </cell>
          <cell r="BJ128">
            <v>0</v>
          </cell>
        </row>
        <row r="129">
          <cell r="B129">
            <v>44373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44374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44375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44376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44377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44378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44379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44380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44381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44382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44383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44384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44385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4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44386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4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44387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44388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44389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26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44390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8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44391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14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44392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2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44393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44394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44395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44396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44397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44398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</sheetNames>
    <sheetDataSet>
      <sheetData sheetId="0" refreshError="1">
        <row r="4">
          <cell r="B4">
            <v>108</v>
          </cell>
        </row>
        <row r="5">
          <cell r="B5">
            <v>71</v>
          </cell>
        </row>
        <row r="6">
          <cell r="B6">
            <v>77</v>
          </cell>
        </row>
        <row r="8">
          <cell r="D8">
            <v>108</v>
          </cell>
        </row>
        <row r="9">
          <cell r="D9">
            <v>108</v>
          </cell>
          <cell r="H9">
            <v>108</v>
          </cell>
          <cell r="I9">
            <v>64</v>
          </cell>
          <cell r="N9">
            <v>105</v>
          </cell>
        </row>
        <row r="10">
          <cell r="D10">
            <v>108</v>
          </cell>
          <cell r="I10">
            <v>64</v>
          </cell>
          <cell r="N10">
            <v>107</v>
          </cell>
        </row>
        <row r="11">
          <cell r="D11">
            <v>46</v>
          </cell>
          <cell r="N11">
            <v>10</v>
          </cell>
        </row>
        <row r="12">
          <cell r="D12">
            <v>46</v>
          </cell>
          <cell r="H12">
            <v>46</v>
          </cell>
          <cell r="I12">
            <v>46</v>
          </cell>
        </row>
        <row r="14">
          <cell r="D14">
            <v>77</v>
          </cell>
          <cell r="I14">
            <v>74</v>
          </cell>
        </row>
        <row r="16">
          <cell r="N16">
            <v>0.98148148148148151</v>
          </cell>
        </row>
        <row r="17">
          <cell r="N17">
            <v>0.9907407407407407</v>
          </cell>
        </row>
        <row r="22">
          <cell r="B22">
            <v>44473</v>
          </cell>
        </row>
      </sheetData>
      <sheetData sheetId="1" refreshError="1">
        <row r="10">
          <cell r="B10">
            <v>44287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44288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44289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44290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44291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44292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44293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44294</v>
          </cell>
          <cell r="D17">
            <v>0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44295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44296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44297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44298</v>
          </cell>
          <cell r="D21">
            <v>0</v>
          </cell>
          <cell r="K21">
            <v>0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44299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44300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44301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44302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44303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44304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44305</v>
          </cell>
          <cell r="D28">
            <v>13</v>
          </cell>
          <cell r="K28">
            <v>12</v>
          </cell>
          <cell r="R28">
            <v>2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44306</v>
          </cell>
          <cell r="D29">
            <v>5</v>
          </cell>
          <cell r="K29">
            <v>5</v>
          </cell>
          <cell r="R29">
            <v>5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44307</v>
          </cell>
          <cell r="D30">
            <v>3</v>
          </cell>
          <cell r="K30">
            <v>3</v>
          </cell>
          <cell r="R30">
            <v>3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44308</v>
          </cell>
          <cell r="D31">
            <v>3</v>
          </cell>
          <cell r="K31">
            <v>3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44309</v>
          </cell>
          <cell r="D32">
            <v>3</v>
          </cell>
          <cell r="K32">
            <v>2</v>
          </cell>
          <cell r="R32">
            <v>2</v>
          </cell>
          <cell r="AE32">
            <v>0</v>
          </cell>
          <cell r="AL32">
            <v>0</v>
          </cell>
          <cell r="AS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44310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44311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44312</v>
          </cell>
          <cell r="D35">
            <v>0</v>
          </cell>
          <cell r="K35">
            <v>1</v>
          </cell>
          <cell r="R35">
            <v>11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44313</v>
          </cell>
          <cell r="D36">
            <v>3</v>
          </cell>
          <cell r="K36">
            <v>1</v>
          </cell>
          <cell r="R36">
            <v>4</v>
          </cell>
          <cell r="AE36">
            <v>0</v>
          </cell>
          <cell r="AL36">
            <v>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44314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44315</v>
          </cell>
          <cell r="D38">
            <v>0</v>
          </cell>
          <cell r="K38">
            <v>0</v>
          </cell>
          <cell r="R38">
            <v>0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44316</v>
          </cell>
          <cell r="D39">
            <v>5</v>
          </cell>
          <cell r="K39">
            <v>0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44317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44318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44319</v>
          </cell>
          <cell r="D42">
            <v>0</v>
          </cell>
          <cell r="K42">
            <v>7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44320</v>
          </cell>
          <cell r="D43">
            <v>5</v>
          </cell>
          <cell r="K43">
            <v>1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44321</v>
          </cell>
          <cell r="D44">
            <v>1</v>
          </cell>
          <cell r="K44">
            <v>2</v>
          </cell>
          <cell r="R44">
            <v>8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44322</v>
          </cell>
          <cell r="D45">
            <v>1</v>
          </cell>
          <cell r="K45">
            <v>2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44323</v>
          </cell>
          <cell r="D46">
            <v>0</v>
          </cell>
          <cell r="K46">
            <v>0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44324</v>
          </cell>
          <cell r="D47">
            <v>0</v>
          </cell>
          <cell r="K47">
            <v>0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44325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44326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44327</v>
          </cell>
          <cell r="D50">
            <v>0</v>
          </cell>
          <cell r="K50">
            <v>0</v>
          </cell>
          <cell r="R50">
            <v>0</v>
          </cell>
          <cell r="AE50">
            <v>5</v>
          </cell>
          <cell r="AL50">
            <v>5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44328</v>
          </cell>
          <cell r="D51">
            <v>4</v>
          </cell>
          <cell r="K51">
            <v>5</v>
          </cell>
          <cell r="R51">
            <v>1</v>
          </cell>
          <cell r="AE51">
            <v>8</v>
          </cell>
          <cell r="AL51">
            <v>8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44329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44330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44331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44332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44333</v>
          </cell>
          <cell r="D56">
            <v>7</v>
          </cell>
          <cell r="K56">
            <v>0</v>
          </cell>
          <cell r="R56">
            <v>0</v>
          </cell>
          <cell r="AE56">
            <v>12</v>
          </cell>
          <cell r="AL56">
            <v>12</v>
          </cell>
          <cell r="AS56">
            <v>4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44334</v>
          </cell>
          <cell r="D57">
            <v>6</v>
          </cell>
          <cell r="K57">
            <v>13</v>
          </cell>
          <cell r="R57">
            <v>13</v>
          </cell>
          <cell r="AE57">
            <v>0</v>
          </cell>
          <cell r="AL57">
            <v>0</v>
          </cell>
          <cell r="AS57">
            <v>4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44335</v>
          </cell>
          <cell r="D58">
            <v>0</v>
          </cell>
          <cell r="K58">
            <v>0</v>
          </cell>
          <cell r="R58">
            <v>0</v>
          </cell>
          <cell r="AE58">
            <v>21</v>
          </cell>
          <cell r="AL58">
            <v>21</v>
          </cell>
          <cell r="AS58">
            <v>19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44336</v>
          </cell>
          <cell r="D59">
            <v>2</v>
          </cell>
          <cell r="K59">
            <v>2</v>
          </cell>
          <cell r="R59">
            <v>0</v>
          </cell>
          <cell r="AE59">
            <v>0</v>
          </cell>
          <cell r="AL59">
            <v>0</v>
          </cell>
          <cell r="AS59">
            <v>4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44337</v>
          </cell>
          <cell r="D60">
            <v>0</v>
          </cell>
          <cell r="K60">
            <v>2</v>
          </cell>
          <cell r="R60">
            <v>2</v>
          </cell>
          <cell r="AE60">
            <v>0</v>
          </cell>
          <cell r="AL60">
            <v>0</v>
          </cell>
          <cell r="AS60">
            <v>8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44338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44339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44340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4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44341</v>
          </cell>
          <cell r="D64">
            <v>9</v>
          </cell>
          <cell r="K64">
            <v>7</v>
          </cell>
          <cell r="R64">
            <v>7</v>
          </cell>
          <cell r="AE64">
            <v>0</v>
          </cell>
          <cell r="AL64">
            <v>0</v>
          </cell>
          <cell r="AS64">
            <v>4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44342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44343</v>
          </cell>
          <cell r="D66">
            <v>0</v>
          </cell>
          <cell r="K66">
            <v>0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44344</v>
          </cell>
          <cell r="D67">
            <v>5</v>
          </cell>
          <cell r="K67">
            <v>0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44345</v>
          </cell>
          <cell r="D68">
            <v>0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44346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44347</v>
          </cell>
          <cell r="D70">
            <v>8</v>
          </cell>
          <cell r="K70">
            <v>2</v>
          </cell>
          <cell r="R70">
            <v>1</v>
          </cell>
          <cell r="AE70">
            <v>0</v>
          </cell>
          <cell r="AL70">
            <v>0</v>
          </cell>
          <cell r="AS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44348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44349</v>
          </cell>
          <cell r="D72">
            <v>6</v>
          </cell>
          <cell r="K72">
            <v>2</v>
          </cell>
          <cell r="R72">
            <v>2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44350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44351</v>
          </cell>
          <cell r="D74">
            <v>0</v>
          </cell>
          <cell r="K74">
            <v>0</v>
          </cell>
          <cell r="R74">
            <v>0</v>
          </cell>
          <cell r="AE74">
            <v>0</v>
          </cell>
          <cell r="AL74">
            <v>0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44352</v>
          </cell>
          <cell r="D75">
            <v>0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44353</v>
          </cell>
          <cell r="D76">
            <v>0</v>
          </cell>
          <cell r="K76">
            <v>0</v>
          </cell>
          <cell r="R76">
            <v>0</v>
          </cell>
          <cell r="AE76">
            <v>0</v>
          </cell>
          <cell r="AL76">
            <v>0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44354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44355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44356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44357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44358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44359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44360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44361</v>
          </cell>
          <cell r="D84">
            <v>0</v>
          </cell>
          <cell r="K84">
            <v>17</v>
          </cell>
          <cell r="R84">
            <v>3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44362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44363</v>
          </cell>
          <cell r="D86">
            <v>0</v>
          </cell>
          <cell r="K86">
            <v>0</v>
          </cell>
          <cell r="R86">
            <v>6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44364</v>
          </cell>
          <cell r="D87">
            <v>8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44365</v>
          </cell>
          <cell r="D88">
            <v>8</v>
          </cell>
          <cell r="K88">
            <v>8</v>
          </cell>
          <cell r="R88">
            <v>8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44366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44367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44368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44369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44370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44371</v>
          </cell>
          <cell r="D94">
            <v>3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44372</v>
          </cell>
          <cell r="D95">
            <v>0</v>
          </cell>
          <cell r="K95">
            <v>4</v>
          </cell>
          <cell r="R95">
            <v>4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44373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44374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44375</v>
          </cell>
          <cell r="D98">
            <v>0</v>
          </cell>
          <cell r="K98">
            <v>7</v>
          </cell>
          <cell r="R98">
            <v>6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44376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44377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1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44378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44379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44380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44381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44382</v>
          </cell>
          <cell r="D105">
            <v>0</v>
          </cell>
          <cell r="K105">
            <v>0</v>
          </cell>
          <cell r="R105">
            <v>1</v>
          </cell>
          <cell r="AE105">
            <v>0</v>
          </cell>
          <cell r="AL105">
            <v>0</v>
          </cell>
          <cell r="AS105">
            <v>2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44383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4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44384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18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44385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3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44386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2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44387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44388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44389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44390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44391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44392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44393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44394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44395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44396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44397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44</v>
          </cell>
          <cell r="BJ120">
            <v>0</v>
          </cell>
        </row>
        <row r="121">
          <cell r="B121">
            <v>44398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44399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44400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44401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44402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44403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44404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1</v>
          </cell>
          <cell r="BJ127">
            <v>0</v>
          </cell>
        </row>
        <row r="128">
          <cell r="B128">
            <v>44405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44406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44407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1</v>
          </cell>
          <cell r="BJ130">
            <v>0</v>
          </cell>
        </row>
        <row r="131">
          <cell r="B131">
            <v>44408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44409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44410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44411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44412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44413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44414</v>
          </cell>
          <cell r="D137">
            <v>0</v>
          </cell>
          <cell r="K137">
            <v>0</v>
          </cell>
          <cell r="R137">
            <v>1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44415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44416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44417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44418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44419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44420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44421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44422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44423</v>
          </cell>
          <cell r="D146">
            <v>0</v>
          </cell>
          <cell r="K146">
            <v>0</v>
          </cell>
          <cell r="R146">
            <v>8</v>
          </cell>
          <cell r="AE146">
            <v>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44424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44425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44426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44427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44428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44429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44430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44431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</sheetNames>
    <sheetDataSet>
      <sheetData sheetId="0" refreshError="1">
        <row r="4">
          <cell r="B4">
            <v>33</v>
          </cell>
        </row>
        <row r="5">
          <cell r="B5">
            <v>0</v>
          </cell>
        </row>
        <row r="6">
          <cell r="B6">
            <v>0</v>
          </cell>
        </row>
        <row r="8">
          <cell r="D8">
            <v>33</v>
          </cell>
        </row>
        <row r="9">
          <cell r="D9">
            <v>33</v>
          </cell>
          <cell r="H9">
            <v>19</v>
          </cell>
          <cell r="I9">
            <v>0</v>
          </cell>
          <cell r="N9">
            <v>15</v>
          </cell>
        </row>
        <row r="10">
          <cell r="D10">
            <v>29</v>
          </cell>
          <cell r="I10">
            <v>0</v>
          </cell>
          <cell r="N10">
            <v>15</v>
          </cell>
        </row>
        <row r="11">
          <cell r="D11">
            <v>0</v>
          </cell>
          <cell r="N11">
            <v>0</v>
          </cell>
        </row>
        <row r="12">
          <cell r="D12">
            <v>0</v>
          </cell>
          <cell r="H12">
            <v>0</v>
          </cell>
          <cell r="I12">
            <v>0</v>
          </cell>
        </row>
        <row r="14">
          <cell r="D14">
            <v>0</v>
          </cell>
          <cell r="I14">
            <v>0</v>
          </cell>
        </row>
        <row r="22">
          <cell r="B22">
            <v>44473</v>
          </cell>
        </row>
      </sheetData>
      <sheetData sheetId="1" refreshError="1">
        <row r="10">
          <cell r="B10">
            <v>44403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44404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44405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44406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44407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44408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44409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44410</v>
          </cell>
          <cell r="D17">
            <v>9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44411</v>
          </cell>
          <cell r="D18">
            <v>11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44412</v>
          </cell>
          <cell r="D19">
            <v>10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44413</v>
          </cell>
          <cell r="D20">
            <v>3</v>
          </cell>
          <cell r="K20">
            <v>4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44414</v>
          </cell>
          <cell r="D21">
            <v>0</v>
          </cell>
          <cell r="K21">
            <v>8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44415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44416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44417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44418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44419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44420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44421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44422</v>
          </cell>
          <cell r="D29">
            <v>0</v>
          </cell>
          <cell r="K29">
            <v>0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44423</v>
          </cell>
          <cell r="D30">
            <v>0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44424</v>
          </cell>
          <cell r="D31">
            <v>0</v>
          </cell>
          <cell r="K31">
            <v>5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44425</v>
          </cell>
          <cell r="D32">
            <v>0</v>
          </cell>
          <cell r="K32">
            <v>0</v>
          </cell>
          <cell r="R32">
            <v>0</v>
          </cell>
          <cell r="AE32">
            <v>0</v>
          </cell>
          <cell r="AL32">
            <v>0</v>
          </cell>
          <cell r="AS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44426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44427</v>
          </cell>
          <cell r="D34">
            <v>0</v>
          </cell>
          <cell r="K34">
            <v>0</v>
          </cell>
          <cell r="R34">
            <v>16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44428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44429</v>
          </cell>
          <cell r="D36">
            <v>0</v>
          </cell>
          <cell r="K36">
            <v>0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44430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44431</v>
          </cell>
          <cell r="D38">
            <v>0</v>
          </cell>
          <cell r="K38">
            <v>11</v>
          </cell>
          <cell r="R38">
            <v>13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44432</v>
          </cell>
          <cell r="D39">
            <v>0</v>
          </cell>
          <cell r="K39">
            <v>5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44433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44434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44435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44436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44437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44438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44439</v>
          </cell>
          <cell r="D46">
            <v>0</v>
          </cell>
          <cell r="K46">
            <v>0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44440</v>
          </cell>
          <cell r="D47">
            <v>0</v>
          </cell>
          <cell r="K47">
            <v>0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44441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44442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44443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44444</v>
          </cell>
          <cell r="D51">
            <v>0</v>
          </cell>
          <cell r="K51">
            <v>0</v>
          </cell>
          <cell r="R51">
            <v>0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44445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44446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44447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44448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44449</v>
          </cell>
          <cell r="D56">
            <v>0</v>
          </cell>
          <cell r="K56">
            <v>0</v>
          </cell>
          <cell r="R56">
            <v>0</v>
          </cell>
          <cell r="AE56">
            <v>0</v>
          </cell>
          <cell r="AL56">
            <v>0</v>
          </cell>
          <cell r="AS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44450</v>
          </cell>
          <cell r="D57">
            <v>0</v>
          </cell>
          <cell r="K57">
            <v>0</v>
          </cell>
          <cell r="R57">
            <v>0</v>
          </cell>
          <cell r="AE57">
            <v>0</v>
          </cell>
          <cell r="AL57">
            <v>0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44451</v>
          </cell>
          <cell r="D58">
            <v>0</v>
          </cell>
          <cell r="K58">
            <v>0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44452</v>
          </cell>
          <cell r="D59">
            <v>0</v>
          </cell>
          <cell r="K59">
            <v>0</v>
          </cell>
          <cell r="R59">
            <v>0</v>
          </cell>
          <cell r="AE59">
            <v>0</v>
          </cell>
          <cell r="AL59">
            <v>0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44453</v>
          </cell>
          <cell r="D60">
            <v>0</v>
          </cell>
          <cell r="K60">
            <v>0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44454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44455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44456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44457</v>
          </cell>
          <cell r="D64">
            <v>0</v>
          </cell>
          <cell r="K64">
            <v>0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44458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44459</v>
          </cell>
          <cell r="D66">
            <v>0</v>
          </cell>
          <cell r="K66">
            <v>0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44460</v>
          </cell>
          <cell r="D67">
            <v>0</v>
          </cell>
          <cell r="K67">
            <v>0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44461</v>
          </cell>
          <cell r="D68">
            <v>0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44462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44463</v>
          </cell>
          <cell r="D70">
            <v>0</v>
          </cell>
          <cell r="K70">
            <v>0</v>
          </cell>
          <cell r="R70">
            <v>0</v>
          </cell>
          <cell r="AE70">
            <v>0</v>
          </cell>
          <cell r="AL70">
            <v>0</v>
          </cell>
          <cell r="AS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44464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44465</v>
          </cell>
          <cell r="D72">
            <v>0</v>
          </cell>
          <cell r="K72">
            <v>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44466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44467</v>
          </cell>
          <cell r="D74">
            <v>0</v>
          </cell>
          <cell r="K74">
            <v>0</v>
          </cell>
          <cell r="R74">
            <v>0</v>
          </cell>
          <cell r="AE74">
            <v>0</v>
          </cell>
          <cell r="AL74">
            <v>0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44468</v>
          </cell>
          <cell r="D75">
            <v>0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44469</v>
          </cell>
          <cell r="D76">
            <v>0</v>
          </cell>
          <cell r="K76">
            <v>0</v>
          </cell>
          <cell r="R76">
            <v>0</v>
          </cell>
          <cell r="AE76">
            <v>0</v>
          </cell>
          <cell r="AL76">
            <v>0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44470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44471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44472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44473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44474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44475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44476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44477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44478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44479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44480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44481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44482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44483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44484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44485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44486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44487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44488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44489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44490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44491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44492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44493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44494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44495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44496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44497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44498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44499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44500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44501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44502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44503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44504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44505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44506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44507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44508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44509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44510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44511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44512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44513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44514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44515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44516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44517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44518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44519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44520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44521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44522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44523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44524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44525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44526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44527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44528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44529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44530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44531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44532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44533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44534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44535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44536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44537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44538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44539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44540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44541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44542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44543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44544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44545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44546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44547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</sheetNames>
    <sheetDataSet>
      <sheetData sheetId="0" refreshError="1">
        <row r="4">
          <cell r="B4">
            <v>113</v>
          </cell>
        </row>
        <row r="5">
          <cell r="B5">
            <v>364</v>
          </cell>
        </row>
        <row r="6">
          <cell r="B6">
            <v>610</v>
          </cell>
        </row>
        <row r="8">
          <cell r="D8">
            <v>113</v>
          </cell>
        </row>
        <row r="9">
          <cell r="D9">
            <v>113</v>
          </cell>
          <cell r="H9">
            <v>113</v>
          </cell>
          <cell r="I9">
            <v>113</v>
          </cell>
          <cell r="N9">
            <v>113</v>
          </cell>
        </row>
        <row r="10">
          <cell r="D10">
            <v>113</v>
          </cell>
          <cell r="I10">
            <v>113</v>
          </cell>
          <cell r="N10">
            <v>113</v>
          </cell>
        </row>
        <row r="11">
          <cell r="D11">
            <v>362</v>
          </cell>
          <cell r="N11">
            <v>428</v>
          </cell>
        </row>
        <row r="12">
          <cell r="D12">
            <v>354</v>
          </cell>
          <cell r="H12">
            <v>354</v>
          </cell>
          <cell r="I12">
            <v>354</v>
          </cell>
        </row>
        <row r="14">
          <cell r="D14">
            <v>612</v>
          </cell>
          <cell r="I14">
            <v>600</v>
          </cell>
        </row>
        <row r="16">
          <cell r="N16">
            <v>1</v>
          </cell>
        </row>
        <row r="17">
          <cell r="N17">
            <v>1</v>
          </cell>
        </row>
        <row r="22">
          <cell r="B22">
            <v>44278</v>
          </cell>
        </row>
      </sheetData>
      <sheetData sheetId="1" refreshError="1">
        <row r="10">
          <cell r="B10">
            <v>44172</v>
          </cell>
          <cell r="D10">
            <v>6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44173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44174</v>
          </cell>
          <cell r="D12">
            <v>10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44175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44176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44177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44178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44179</v>
          </cell>
          <cell r="D17">
            <v>4</v>
          </cell>
          <cell r="K17">
            <v>5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44180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44181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44182</v>
          </cell>
          <cell r="D20">
            <v>6</v>
          </cell>
          <cell r="K20">
            <v>15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44183</v>
          </cell>
          <cell r="D21">
            <v>1</v>
          </cell>
          <cell r="K21">
            <v>3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44184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44185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44186</v>
          </cell>
          <cell r="D24">
            <v>1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44187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44188</v>
          </cell>
          <cell r="D26">
            <v>3</v>
          </cell>
          <cell r="K26">
            <v>1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44189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44190</v>
          </cell>
          <cell r="D28">
            <v>0</v>
          </cell>
          <cell r="K28">
            <v>0</v>
          </cell>
          <cell r="R28">
            <v>17</v>
          </cell>
          <cell r="AE28">
            <v>0</v>
          </cell>
          <cell r="AL28">
            <v>0</v>
          </cell>
          <cell r="AS28">
            <v>7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44191</v>
          </cell>
          <cell r="D29">
            <v>0</v>
          </cell>
          <cell r="K29">
            <v>0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44192</v>
          </cell>
          <cell r="D30">
            <v>0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44193</v>
          </cell>
          <cell r="D31">
            <v>4</v>
          </cell>
          <cell r="K31">
            <v>4</v>
          </cell>
          <cell r="R31">
            <v>0</v>
          </cell>
          <cell r="AE31">
            <v>0</v>
          </cell>
          <cell r="AL31">
            <v>0</v>
          </cell>
          <cell r="AS31">
            <v>37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44194</v>
          </cell>
          <cell r="D32">
            <v>0</v>
          </cell>
          <cell r="K32">
            <v>3</v>
          </cell>
          <cell r="R32">
            <v>6</v>
          </cell>
          <cell r="AE32">
            <v>0</v>
          </cell>
          <cell r="AL32">
            <v>0</v>
          </cell>
          <cell r="AS32">
            <v>18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44195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16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44196</v>
          </cell>
          <cell r="D34">
            <v>5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18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44197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44198</v>
          </cell>
          <cell r="D36">
            <v>0</v>
          </cell>
          <cell r="K36">
            <v>0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44199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44200</v>
          </cell>
          <cell r="D38">
            <v>0</v>
          </cell>
          <cell r="K38">
            <v>0</v>
          </cell>
          <cell r="R38">
            <v>0</v>
          </cell>
          <cell r="AE38">
            <v>0</v>
          </cell>
          <cell r="AL38">
            <v>0</v>
          </cell>
          <cell r="AS38">
            <v>23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44201</v>
          </cell>
          <cell r="D39">
            <v>0</v>
          </cell>
          <cell r="K39">
            <v>0</v>
          </cell>
          <cell r="R39">
            <v>3</v>
          </cell>
          <cell r="AE39">
            <v>0</v>
          </cell>
          <cell r="AL39">
            <v>0</v>
          </cell>
          <cell r="AS39">
            <v>15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44202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20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44203</v>
          </cell>
          <cell r="D41">
            <v>5</v>
          </cell>
          <cell r="K41">
            <v>8</v>
          </cell>
          <cell r="R41">
            <v>0</v>
          </cell>
          <cell r="AE41">
            <v>0</v>
          </cell>
          <cell r="AL41">
            <v>0</v>
          </cell>
          <cell r="AS41">
            <v>32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44204</v>
          </cell>
          <cell r="D42">
            <v>1</v>
          </cell>
          <cell r="K42">
            <v>2</v>
          </cell>
          <cell r="R42">
            <v>0</v>
          </cell>
          <cell r="AE42">
            <v>0</v>
          </cell>
          <cell r="AL42">
            <v>0</v>
          </cell>
          <cell r="AS42">
            <v>16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44205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44206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44207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44208</v>
          </cell>
          <cell r="D46">
            <v>4</v>
          </cell>
          <cell r="K46">
            <v>0</v>
          </cell>
          <cell r="R46">
            <v>5</v>
          </cell>
          <cell r="AE46">
            <v>0</v>
          </cell>
          <cell r="AL46">
            <v>0</v>
          </cell>
          <cell r="AS46">
            <v>12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44209</v>
          </cell>
          <cell r="D47">
            <v>0</v>
          </cell>
          <cell r="K47">
            <v>4</v>
          </cell>
          <cell r="R47">
            <v>0</v>
          </cell>
          <cell r="AE47">
            <v>0</v>
          </cell>
          <cell r="AL47">
            <v>0</v>
          </cell>
          <cell r="AS47">
            <v>9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44210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4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44211</v>
          </cell>
          <cell r="D49">
            <v>10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3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44212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44213</v>
          </cell>
          <cell r="D51">
            <v>0</v>
          </cell>
          <cell r="K51">
            <v>0</v>
          </cell>
          <cell r="R51">
            <v>0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44214</v>
          </cell>
          <cell r="D52">
            <v>3</v>
          </cell>
          <cell r="K52">
            <v>10</v>
          </cell>
          <cell r="R52">
            <v>0</v>
          </cell>
          <cell r="AE52">
            <v>0</v>
          </cell>
          <cell r="AL52">
            <v>0</v>
          </cell>
          <cell r="AS52">
            <v>4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44215</v>
          </cell>
          <cell r="D53">
            <v>1</v>
          </cell>
          <cell r="K53">
            <v>0</v>
          </cell>
          <cell r="R53">
            <v>11</v>
          </cell>
          <cell r="AE53">
            <v>0</v>
          </cell>
          <cell r="AL53">
            <v>0</v>
          </cell>
          <cell r="AS53">
            <v>5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44216</v>
          </cell>
          <cell r="D54">
            <v>1</v>
          </cell>
          <cell r="K54">
            <v>5</v>
          </cell>
          <cell r="R54">
            <v>0</v>
          </cell>
          <cell r="AE54">
            <v>0</v>
          </cell>
          <cell r="AL54">
            <v>0</v>
          </cell>
          <cell r="AS54">
            <v>6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44217</v>
          </cell>
          <cell r="D55">
            <v>0</v>
          </cell>
          <cell r="K55">
            <v>4</v>
          </cell>
          <cell r="R55">
            <v>0</v>
          </cell>
          <cell r="AE55">
            <v>0</v>
          </cell>
          <cell r="AL55">
            <v>0</v>
          </cell>
          <cell r="AS55">
            <v>3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44218</v>
          </cell>
          <cell r="D56">
            <v>0</v>
          </cell>
          <cell r="K56">
            <v>0</v>
          </cell>
          <cell r="R56">
            <v>0</v>
          </cell>
          <cell r="AE56">
            <v>0</v>
          </cell>
          <cell r="AL56">
            <v>0</v>
          </cell>
          <cell r="AS56">
            <v>5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44219</v>
          </cell>
          <cell r="D57">
            <v>0</v>
          </cell>
          <cell r="K57">
            <v>0</v>
          </cell>
          <cell r="R57">
            <v>0</v>
          </cell>
          <cell r="AE57">
            <v>0</v>
          </cell>
          <cell r="AL57">
            <v>0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44220</v>
          </cell>
          <cell r="D58">
            <v>0</v>
          </cell>
          <cell r="K58">
            <v>0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44221</v>
          </cell>
          <cell r="D59">
            <v>7</v>
          </cell>
          <cell r="K59">
            <v>2</v>
          </cell>
          <cell r="R59">
            <v>18</v>
          </cell>
          <cell r="AE59">
            <v>0</v>
          </cell>
          <cell r="AL59">
            <v>0</v>
          </cell>
          <cell r="AS59">
            <v>9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44222</v>
          </cell>
          <cell r="D60">
            <v>1</v>
          </cell>
          <cell r="K60">
            <v>1</v>
          </cell>
          <cell r="R60">
            <v>4</v>
          </cell>
          <cell r="AE60">
            <v>0</v>
          </cell>
          <cell r="AL60">
            <v>0</v>
          </cell>
          <cell r="AS60">
            <v>11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44223</v>
          </cell>
          <cell r="D61">
            <v>0</v>
          </cell>
          <cell r="K61">
            <v>5</v>
          </cell>
          <cell r="R61">
            <v>0</v>
          </cell>
          <cell r="AE61">
            <v>0</v>
          </cell>
          <cell r="AL61">
            <v>0</v>
          </cell>
          <cell r="AS61">
            <v>9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44224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10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44225</v>
          </cell>
          <cell r="D63">
            <v>8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11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44226</v>
          </cell>
          <cell r="D64">
            <v>0</v>
          </cell>
          <cell r="K64">
            <v>0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44227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44228</v>
          </cell>
          <cell r="D66">
            <v>7</v>
          </cell>
          <cell r="K66">
            <v>4</v>
          </cell>
          <cell r="R66">
            <v>3</v>
          </cell>
          <cell r="AE66">
            <v>0</v>
          </cell>
          <cell r="AL66">
            <v>0</v>
          </cell>
          <cell r="AS66">
            <v>10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44229</v>
          </cell>
          <cell r="D67">
            <v>0</v>
          </cell>
          <cell r="K67">
            <v>0</v>
          </cell>
          <cell r="R67">
            <v>0</v>
          </cell>
          <cell r="AE67">
            <v>0</v>
          </cell>
          <cell r="AL67">
            <v>0</v>
          </cell>
          <cell r="AS67">
            <v>3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44230</v>
          </cell>
          <cell r="D68">
            <v>0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3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44231</v>
          </cell>
          <cell r="D69">
            <v>1</v>
          </cell>
          <cell r="K69">
            <v>0</v>
          </cell>
          <cell r="R69">
            <v>4</v>
          </cell>
          <cell r="AE69">
            <v>0</v>
          </cell>
          <cell r="AL69">
            <v>0</v>
          </cell>
          <cell r="AS69">
            <v>19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44232</v>
          </cell>
          <cell r="D70">
            <v>3</v>
          </cell>
          <cell r="K70">
            <v>0</v>
          </cell>
          <cell r="R70">
            <v>0</v>
          </cell>
          <cell r="AE70">
            <v>0</v>
          </cell>
          <cell r="AL70">
            <v>0</v>
          </cell>
          <cell r="AS70">
            <v>16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44233</v>
          </cell>
          <cell r="D71">
            <v>1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44234</v>
          </cell>
          <cell r="D72">
            <v>1</v>
          </cell>
          <cell r="K72">
            <v>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44235</v>
          </cell>
          <cell r="D73">
            <v>1</v>
          </cell>
          <cell r="K73">
            <v>7</v>
          </cell>
          <cell r="R73">
            <v>0</v>
          </cell>
          <cell r="AE73">
            <v>0</v>
          </cell>
          <cell r="AL73">
            <v>0</v>
          </cell>
          <cell r="AS73">
            <v>8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44236</v>
          </cell>
          <cell r="D74">
            <v>1</v>
          </cell>
          <cell r="K74">
            <v>2</v>
          </cell>
          <cell r="R74">
            <v>0</v>
          </cell>
          <cell r="AE74">
            <v>0</v>
          </cell>
          <cell r="AL74">
            <v>0</v>
          </cell>
          <cell r="AS74">
            <v>10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44237</v>
          </cell>
          <cell r="D75">
            <v>1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9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44238</v>
          </cell>
          <cell r="D76">
            <v>1</v>
          </cell>
          <cell r="K76">
            <v>0</v>
          </cell>
          <cell r="R76">
            <v>0</v>
          </cell>
          <cell r="AE76">
            <v>0</v>
          </cell>
          <cell r="AL76">
            <v>0</v>
          </cell>
          <cell r="AS76">
            <v>7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44239</v>
          </cell>
          <cell r="D77">
            <v>0</v>
          </cell>
          <cell r="K77">
            <v>3</v>
          </cell>
          <cell r="R77">
            <v>0</v>
          </cell>
          <cell r="AE77">
            <v>0</v>
          </cell>
          <cell r="AL77">
            <v>0</v>
          </cell>
          <cell r="AS77">
            <v>8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44240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44241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44242</v>
          </cell>
          <cell r="D80">
            <v>3</v>
          </cell>
          <cell r="K80">
            <v>1</v>
          </cell>
          <cell r="R80">
            <v>5</v>
          </cell>
          <cell r="AE80">
            <v>0</v>
          </cell>
          <cell r="AL80">
            <v>0</v>
          </cell>
          <cell r="AS80">
            <v>7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44243</v>
          </cell>
          <cell r="D81">
            <v>1</v>
          </cell>
          <cell r="K81">
            <v>0</v>
          </cell>
          <cell r="R81">
            <v>12</v>
          </cell>
          <cell r="AE81">
            <v>0</v>
          </cell>
          <cell r="AL81">
            <v>0</v>
          </cell>
          <cell r="AS81">
            <v>3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44244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2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44245</v>
          </cell>
          <cell r="D83">
            <v>1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9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44246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6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44247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44248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44249</v>
          </cell>
          <cell r="D87">
            <v>0</v>
          </cell>
          <cell r="K87">
            <v>0</v>
          </cell>
          <cell r="R87">
            <v>1</v>
          </cell>
          <cell r="AE87">
            <v>0</v>
          </cell>
          <cell r="AL87">
            <v>0</v>
          </cell>
          <cell r="AS87">
            <v>5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44250</v>
          </cell>
          <cell r="D88">
            <v>2</v>
          </cell>
          <cell r="K88">
            <v>5</v>
          </cell>
          <cell r="R88">
            <v>0</v>
          </cell>
          <cell r="AE88">
            <v>0</v>
          </cell>
          <cell r="AL88">
            <v>0</v>
          </cell>
          <cell r="AS88">
            <v>4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44251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5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44252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6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44253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44254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44255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44256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19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44257</v>
          </cell>
          <cell r="D95">
            <v>3</v>
          </cell>
          <cell r="K95">
            <v>4</v>
          </cell>
          <cell r="R95">
            <v>9</v>
          </cell>
          <cell r="AE95">
            <v>0</v>
          </cell>
          <cell r="AL95">
            <v>0</v>
          </cell>
          <cell r="AS95">
            <v>16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44258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23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44259</v>
          </cell>
          <cell r="D97">
            <v>3</v>
          </cell>
          <cell r="K97">
            <v>0</v>
          </cell>
          <cell r="R97">
            <v>0</v>
          </cell>
          <cell r="AE97">
            <v>17</v>
          </cell>
          <cell r="AL97">
            <v>17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44260</v>
          </cell>
          <cell r="D98">
            <v>0</v>
          </cell>
          <cell r="K98">
            <v>11</v>
          </cell>
          <cell r="R98">
            <v>0</v>
          </cell>
          <cell r="AE98">
            <v>39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44261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44262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44263</v>
          </cell>
          <cell r="D101">
            <v>2</v>
          </cell>
          <cell r="K101">
            <v>2</v>
          </cell>
          <cell r="R101">
            <v>0</v>
          </cell>
          <cell r="AE101">
            <v>0</v>
          </cell>
          <cell r="AL101">
            <v>39</v>
          </cell>
          <cell r="AS101">
            <v>2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44264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4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44265</v>
          </cell>
          <cell r="D103">
            <v>0</v>
          </cell>
          <cell r="K103">
            <v>2</v>
          </cell>
          <cell r="R103">
            <v>5</v>
          </cell>
          <cell r="AE103">
            <v>0</v>
          </cell>
          <cell r="AL103">
            <v>0</v>
          </cell>
          <cell r="AS103">
            <v>5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44266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5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44267</v>
          </cell>
          <cell r="D105">
            <v>0</v>
          </cell>
          <cell r="K105">
            <v>0</v>
          </cell>
          <cell r="R105">
            <v>1</v>
          </cell>
          <cell r="AE105">
            <v>0</v>
          </cell>
          <cell r="AL105">
            <v>0</v>
          </cell>
          <cell r="AS105">
            <v>3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44268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44269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44270</v>
          </cell>
          <cell r="D108">
            <v>0</v>
          </cell>
          <cell r="K108">
            <v>0</v>
          </cell>
          <cell r="R108">
            <v>3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44271</v>
          </cell>
          <cell r="D109">
            <v>0</v>
          </cell>
          <cell r="K109">
            <v>0</v>
          </cell>
          <cell r="R109">
            <v>0</v>
          </cell>
          <cell r="AE109">
            <v>14</v>
          </cell>
          <cell r="AL109">
            <v>14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44272</v>
          </cell>
          <cell r="D110">
            <v>0</v>
          </cell>
          <cell r="K110">
            <v>0</v>
          </cell>
          <cell r="R110">
            <v>0</v>
          </cell>
          <cell r="AE110">
            <v>20</v>
          </cell>
          <cell r="AL110">
            <v>20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44273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44274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44275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44276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44277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44278</v>
          </cell>
          <cell r="D116">
            <v>0</v>
          </cell>
          <cell r="K116">
            <v>0</v>
          </cell>
          <cell r="R116">
            <v>6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44279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44280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44281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44282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44283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44284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44285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44286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44287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44288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44289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44290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44291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44292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44293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44294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44295</v>
          </cell>
          <cell r="D133">
            <v>0</v>
          </cell>
          <cell r="K133">
            <v>0</v>
          </cell>
          <cell r="R133">
            <v>0</v>
          </cell>
          <cell r="AE133">
            <v>14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44296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44297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44298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44299</v>
          </cell>
          <cell r="D137">
            <v>0</v>
          </cell>
          <cell r="K137">
            <v>0</v>
          </cell>
          <cell r="R137">
            <v>0</v>
          </cell>
          <cell r="AE137">
            <v>36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44300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37</v>
          </cell>
          <cell r="BJ138">
            <v>0</v>
          </cell>
        </row>
        <row r="139">
          <cell r="B139">
            <v>44301</v>
          </cell>
          <cell r="D139">
            <v>0</v>
          </cell>
          <cell r="K139">
            <v>0</v>
          </cell>
          <cell r="R139">
            <v>0</v>
          </cell>
          <cell r="AE139">
            <v>6</v>
          </cell>
          <cell r="AL139">
            <v>41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44302</v>
          </cell>
          <cell r="D140">
            <v>0</v>
          </cell>
          <cell r="K140">
            <v>0</v>
          </cell>
          <cell r="R140">
            <v>0</v>
          </cell>
          <cell r="AE140">
            <v>32</v>
          </cell>
          <cell r="AL140">
            <v>1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44303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44304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44305</v>
          </cell>
          <cell r="D143">
            <v>0</v>
          </cell>
          <cell r="K143">
            <v>0</v>
          </cell>
          <cell r="R143">
            <v>0</v>
          </cell>
          <cell r="AE143">
            <v>31</v>
          </cell>
          <cell r="AL143">
            <v>24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44306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8</v>
          </cell>
          <cell r="AS144">
            <v>0</v>
          </cell>
          <cell r="BG144">
            <v>0</v>
          </cell>
          <cell r="BH144">
            <v>0</v>
          </cell>
          <cell r="BI144">
            <v>7</v>
          </cell>
          <cell r="BJ144">
            <v>0</v>
          </cell>
        </row>
        <row r="145">
          <cell r="B145">
            <v>44307</v>
          </cell>
          <cell r="D145">
            <v>0</v>
          </cell>
          <cell r="K145">
            <v>0</v>
          </cell>
          <cell r="R145">
            <v>0</v>
          </cell>
          <cell r="AE145">
            <v>69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44308</v>
          </cell>
          <cell r="D146">
            <v>0</v>
          </cell>
          <cell r="K146">
            <v>0</v>
          </cell>
          <cell r="R146">
            <v>0</v>
          </cell>
          <cell r="AE146">
            <v>20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44309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44310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44311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44312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58</v>
          </cell>
          <cell r="BJ150">
            <v>0</v>
          </cell>
        </row>
        <row r="151">
          <cell r="B151">
            <v>44313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44314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44315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51</v>
          </cell>
          <cell r="BJ153">
            <v>0</v>
          </cell>
        </row>
        <row r="154">
          <cell r="B154">
            <v>44316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</sheetNames>
    <sheetDataSet>
      <sheetData sheetId="0" refreshError="1">
        <row r="4">
          <cell r="B4">
            <v>14</v>
          </cell>
        </row>
        <row r="5">
          <cell r="B5">
            <v>8</v>
          </cell>
        </row>
        <row r="6">
          <cell r="B6">
            <v>124</v>
          </cell>
        </row>
        <row r="8">
          <cell r="D8">
            <v>14</v>
          </cell>
        </row>
        <row r="9">
          <cell r="D9">
            <v>14</v>
          </cell>
          <cell r="H9">
            <v>14</v>
          </cell>
          <cell r="I9">
            <v>14</v>
          </cell>
          <cell r="N9">
            <v>14</v>
          </cell>
        </row>
        <row r="10">
          <cell r="D10">
            <v>14</v>
          </cell>
          <cell r="I10">
            <v>14</v>
          </cell>
          <cell r="N10">
            <v>14</v>
          </cell>
        </row>
        <row r="11">
          <cell r="D11">
            <v>8</v>
          </cell>
          <cell r="N11">
            <v>82</v>
          </cell>
        </row>
        <row r="12">
          <cell r="D12">
            <v>8</v>
          </cell>
          <cell r="H12">
            <v>8</v>
          </cell>
          <cell r="I12">
            <v>8</v>
          </cell>
        </row>
        <row r="14">
          <cell r="D14">
            <v>124</v>
          </cell>
          <cell r="I14">
            <v>124</v>
          </cell>
        </row>
        <row r="16">
          <cell r="N16">
            <v>1</v>
          </cell>
        </row>
        <row r="17">
          <cell r="N17">
            <v>1</v>
          </cell>
        </row>
        <row r="22">
          <cell r="B22">
            <v>44348</v>
          </cell>
        </row>
      </sheetData>
      <sheetData sheetId="1" refreshError="1">
        <row r="10">
          <cell r="B10">
            <v>44233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44234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44235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44236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44237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44238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44239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44240</v>
          </cell>
          <cell r="D17">
            <v>0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44241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44242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44243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44244</v>
          </cell>
          <cell r="D21">
            <v>0</v>
          </cell>
          <cell r="K21">
            <v>0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44245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44246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44247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44248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44249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44250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44251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44252</v>
          </cell>
          <cell r="D29">
            <v>0</v>
          </cell>
          <cell r="K29">
            <v>0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44253</v>
          </cell>
          <cell r="D30">
            <v>0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44254</v>
          </cell>
          <cell r="D31">
            <v>0</v>
          </cell>
          <cell r="K31">
            <v>0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44255</v>
          </cell>
          <cell r="D32">
            <v>0</v>
          </cell>
          <cell r="K32">
            <v>0</v>
          </cell>
          <cell r="R32">
            <v>0</v>
          </cell>
          <cell r="AE32">
            <v>0</v>
          </cell>
          <cell r="AL32">
            <v>0</v>
          </cell>
          <cell r="AS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44256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44257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44258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44259</v>
          </cell>
          <cell r="D36">
            <v>0</v>
          </cell>
          <cell r="K36">
            <v>0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44260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44261</v>
          </cell>
          <cell r="D38">
            <v>0</v>
          </cell>
          <cell r="K38">
            <v>0</v>
          </cell>
          <cell r="R38">
            <v>0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44262</v>
          </cell>
          <cell r="D39">
            <v>0</v>
          </cell>
          <cell r="K39">
            <v>0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44263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44264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44265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44266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44267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44268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44269</v>
          </cell>
          <cell r="D46">
            <v>0</v>
          </cell>
          <cell r="K46">
            <v>0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44270</v>
          </cell>
          <cell r="D47">
            <v>0</v>
          </cell>
          <cell r="K47">
            <v>0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44271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44272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44273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44274</v>
          </cell>
          <cell r="D51">
            <v>0</v>
          </cell>
          <cell r="K51">
            <v>0</v>
          </cell>
          <cell r="R51">
            <v>0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44275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44276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44277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44278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44279</v>
          </cell>
          <cell r="D56">
            <v>0</v>
          </cell>
          <cell r="K56">
            <v>0</v>
          </cell>
          <cell r="R56">
            <v>0</v>
          </cell>
          <cell r="AE56">
            <v>0</v>
          </cell>
          <cell r="AL56">
            <v>0</v>
          </cell>
          <cell r="AS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44280</v>
          </cell>
          <cell r="D57">
            <v>0</v>
          </cell>
          <cell r="K57">
            <v>0</v>
          </cell>
          <cell r="R57">
            <v>0</v>
          </cell>
          <cell r="AE57">
            <v>0</v>
          </cell>
          <cell r="AL57">
            <v>0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44281</v>
          </cell>
          <cell r="D58">
            <v>0</v>
          </cell>
          <cell r="K58">
            <v>0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44282</v>
          </cell>
          <cell r="D59">
            <v>0</v>
          </cell>
          <cell r="K59">
            <v>0</v>
          </cell>
          <cell r="R59">
            <v>0</v>
          </cell>
          <cell r="AE59">
            <v>0</v>
          </cell>
          <cell r="AL59">
            <v>0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44283</v>
          </cell>
          <cell r="D60">
            <v>0</v>
          </cell>
          <cell r="K60">
            <v>0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44284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44285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44286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44287</v>
          </cell>
          <cell r="D64">
            <v>0</v>
          </cell>
          <cell r="K64">
            <v>0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44288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44289</v>
          </cell>
          <cell r="D66">
            <v>0</v>
          </cell>
          <cell r="K66">
            <v>0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44290</v>
          </cell>
          <cell r="D67">
            <v>0</v>
          </cell>
          <cell r="K67">
            <v>0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44291</v>
          </cell>
          <cell r="D68">
            <v>14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44292</v>
          </cell>
          <cell r="D69">
            <v>0</v>
          </cell>
          <cell r="K69">
            <v>6</v>
          </cell>
          <cell r="R69">
            <v>0</v>
          </cell>
          <cell r="AE69">
            <v>0</v>
          </cell>
          <cell r="AL69">
            <v>0</v>
          </cell>
          <cell r="AS69">
            <v>3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44293</v>
          </cell>
          <cell r="D70">
            <v>0</v>
          </cell>
          <cell r="K70">
            <v>8</v>
          </cell>
          <cell r="R70">
            <v>14</v>
          </cell>
          <cell r="AE70">
            <v>0</v>
          </cell>
          <cell r="AL70">
            <v>0</v>
          </cell>
          <cell r="AS70">
            <v>5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44294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5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44295</v>
          </cell>
          <cell r="D72">
            <v>0</v>
          </cell>
          <cell r="K72">
            <v>0</v>
          </cell>
          <cell r="R72">
            <v>0</v>
          </cell>
          <cell r="AE72">
            <v>8</v>
          </cell>
          <cell r="AL72">
            <v>4</v>
          </cell>
          <cell r="AS72">
            <v>4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44296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44297</v>
          </cell>
          <cell r="D74">
            <v>0</v>
          </cell>
          <cell r="K74">
            <v>0</v>
          </cell>
          <cell r="R74">
            <v>0</v>
          </cell>
          <cell r="AE74">
            <v>0</v>
          </cell>
          <cell r="AL74">
            <v>0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44298</v>
          </cell>
          <cell r="D75">
            <v>0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10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44299</v>
          </cell>
          <cell r="D76">
            <v>0</v>
          </cell>
          <cell r="K76">
            <v>0</v>
          </cell>
          <cell r="R76">
            <v>0</v>
          </cell>
          <cell r="AE76">
            <v>0</v>
          </cell>
          <cell r="AL76">
            <v>4</v>
          </cell>
          <cell r="AS76">
            <v>5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44300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5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44301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5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44302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5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44303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44304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44305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10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44306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8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44307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8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44308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6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44309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2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44310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44311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44312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44313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44314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44315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44316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44317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44318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44319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44320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44321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44322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44323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44324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44325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44326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4</v>
          </cell>
          <cell r="BJ103">
            <v>0</v>
          </cell>
        </row>
        <row r="104">
          <cell r="B104">
            <v>44327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4</v>
          </cell>
          <cell r="BJ104">
            <v>0</v>
          </cell>
        </row>
        <row r="105">
          <cell r="B105">
            <v>44328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44329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44330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44331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44332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44333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44334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44335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44336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44337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44338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44339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44340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44341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44342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44343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44344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3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44345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44346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44347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44348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44349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44350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44351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44352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44353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44354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44355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44356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44357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44358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44359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44360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44361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8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44362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22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44363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6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44364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44365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44366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44367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44368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44369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1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44370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44371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44372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44373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44374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44375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44376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44377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Feuil2"/>
      <sheetName val="Suivi PR_CAB"/>
      <sheetName val="Suivi Component"/>
      <sheetName val="Suivi Implantation"/>
      <sheetName val="Suivi Connectique"/>
      <sheetName val="Feuil1"/>
    </sheetNames>
    <sheetDataSet>
      <sheetData sheetId="0" refreshError="1">
        <row r="4">
          <cell r="B4">
            <v>106</v>
          </cell>
        </row>
        <row r="5">
          <cell r="B5">
            <v>45</v>
          </cell>
        </row>
        <row r="6">
          <cell r="B6">
            <v>86</v>
          </cell>
        </row>
        <row r="8">
          <cell r="D8">
            <v>106</v>
          </cell>
        </row>
        <row r="9">
          <cell r="D9">
            <v>106</v>
          </cell>
          <cell r="H9">
            <v>106</v>
          </cell>
          <cell r="I9">
            <v>106</v>
          </cell>
          <cell r="N9">
            <v>106</v>
          </cell>
        </row>
        <row r="10">
          <cell r="D10">
            <v>106</v>
          </cell>
          <cell r="I10">
            <v>106</v>
          </cell>
          <cell r="N10">
            <v>106</v>
          </cell>
        </row>
        <row r="11">
          <cell r="D11">
            <v>45</v>
          </cell>
          <cell r="N11">
            <v>6</v>
          </cell>
        </row>
        <row r="12">
          <cell r="D12">
            <v>45</v>
          </cell>
          <cell r="H12">
            <v>45</v>
          </cell>
          <cell r="I12">
            <v>45</v>
          </cell>
        </row>
        <row r="14">
          <cell r="D14">
            <v>86</v>
          </cell>
          <cell r="I14">
            <v>86</v>
          </cell>
        </row>
        <row r="16">
          <cell r="N16">
            <v>1</v>
          </cell>
        </row>
        <row r="17">
          <cell r="N17">
            <v>1</v>
          </cell>
        </row>
        <row r="22">
          <cell r="B22">
            <v>44278</v>
          </cell>
        </row>
      </sheetData>
      <sheetData sheetId="1" refreshError="1">
        <row r="10">
          <cell r="B10">
            <v>44312</v>
          </cell>
          <cell r="D10">
            <v>10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44313</v>
          </cell>
          <cell r="D11">
            <v>6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44314</v>
          </cell>
          <cell r="D12">
            <v>16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44315</v>
          </cell>
          <cell r="D13">
            <v>10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44316</v>
          </cell>
          <cell r="D14">
            <v>9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44317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44318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44319</v>
          </cell>
          <cell r="D17">
            <v>0</v>
          </cell>
          <cell r="K17">
            <v>10</v>
          </cell>
          <cell r="R17">
            <v>10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44320</v>
          </cell>
          <cell r="D18">
            <v>0</v>
          </cell>
          <cell r="K18">
            <v>2</v>
          </cell>
          <cell r="R18">
            <v>2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44321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44322</v>
          </cell>
          <cell r="D20">
            <v>12</v>
          </cell>
          <cell r="K20">
            <v>8</v>
          </cell>
          <cell r="R20">
            <v>8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44323</v>
          </cell>
          <cell r="D21">
            <v>2</v>
          </cell>
          <cell r="K21">
            <v>6</v>
          </cell>
          <cell r="R21">
            <v>6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44324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44325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44326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44327</v>
          </cell>
          <cell r="D25">
            <v>4</v>
          </cell>
          <cell r="K25">
            <v>7</v>
          </cell>
          <cell r="R25">
            <v>7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44328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44329</v>
          </cell>
          <cell r="D27">
            <v>0</v>
          </cell>
          <cell r="K27">
            <v>10</v>
          </cell>
          <cell r="R27">
            <v>10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44330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44331</v>
          </cell>
          <cell r="D29">
            <v>0</v>
          </cell>
          <cell r="K29">
            <v>0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44332</v>
          </cell>
          <cell r="D30">
            <v>0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44333</v>
          </cell>
          <cell r="D31">
            <v>0</v>
          </cell>
          <cell r="K31">
            <v>0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44334</v>
          </cell>
          <cell r="D32">
            <v>0</v>
          </cell>
          <cell r="K32">
            <v>0</v>
          </cell>
          <cell r="R32">
            <v>0</v>
          </cell>
          <cell r="AE32">
            <v>0</v>
          </cell>
          <cell r="AL32">
            <v>0</v>
          </cell>
          <cell r="AS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44335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44336</v>
          </cell>
          <cell r="D34">
            <v>3</v>
          </cell>
          <cell r="K34">
            <v>12</v>
          </cell>
          <cell r="R34">
            <v>12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44337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44338</v>
          </cell>
          <cell r="D36">
            <v>0</v>
          </cell>
          <cell r="K36">
            <v>0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44339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44340</v>
          </cell>
          <cell r="D38">
            <v>0</v>
          </cell>
          <cell r="K38">
            <v>0</v>
          </cell>
          <cell r="R38">
            <v>0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44341</v>
          </cell>
          <cell r="D39">
            <v>0</v>
          </cell>
          <cell r="K39">
            <v>0</v>
          </cell>
          <cell r="R39">
            <v>0</v>
          </cell>
          <cell r="AE39">
            <v>0</v>
          </cell>
          <cell r="AL39">
            <v>0</v>
          </cell>
          <cell r="AS39">
            <v>4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44342</v>
          </cell>
          <cell r="D40">
            <v>3</v>
          </cell>
          <cell r="K40">
            <v>3</v>
          </cell>
          <cell r="R40">
            <v>3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44343</v>
          </cell>
          <cell r="D41">
            <v>6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44344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44345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44346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44347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44348</v>
          </cell>
          <cell r="D46">
            <v>9</v>
          </cell>
          <cell r="K46">
            <v>0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44349</v>
          </cell>
          <cell r="D47">
            <v>0</v>
          </cell>
          <cell r="K47">
            <v>0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44350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44351</v>
          </cell>
          <cell r="D49">
            <v>0</v>
          </cell>
          <cell r="K49">
            <v>2</v>
          </cell>
          <cell r="R49">
            <v>2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44352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44353</v>
          </cell>
          <cell r="D51">
            <v>0</v>
          </cell>
          <cell r="K51">
            <v>1</v>
          </cell>
          <cell r="R51">
            <v>1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44354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44355</v>
          </cell>
          <cell r="D53">
            <v>0</v>
          </cell>
          <cell r="K53">
            <v>1</v>
          </cell>
          <cell r="R53">
            <v>1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44356</v>
          </cell>
          <cell r="D54">
            <v>0</v>
          </cell>
          <cell r="K54">
            <v>2</v>
          </cell>
          <cell r="R54">
            <v>2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44357</v>
          </cell>
          <cell r="D55">
            <v>0</v>
          </cell>
          <cell r="K55">
            <v>1</v>
          </cell>
          <cell r="R55">
            <v>1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44358</v>
          </cell>
          <cell r="D56">
            <v>0</v>
          </cell>
          <cell r="K56">
            <v>1</v>
          </cell>
          <cell r="R56">
            <v>1</v>
          </cell>
          <cell r="AE56">
            <v>1</v>
          </cell>
          <cell r="AL56">
            <v>1</v>
          </cell>
          <cell r="AS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44359</v>
          </cell>
          <cell r="D57">
            <v>0</v>
          </cell>
          <cell r="K57">
            <v>1</v>
          </cell>
          <cell r="R57">
            <v>1</v>
          </cell>
          <cell r="AE57">
            <v>0</v>
          </cell>
          <cell r="AL57">
            <v>0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44360</v>
          </cell>
          <cell r="D58">
            <v>0</v>
          </cell>
          <cell r="K58">
            <v>9</v>
          </cell>
          <cell r="R58">
            <v>9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44361</v>
          </cell>
          <cell r="D59">
            <v>0</v>
          </cell>
          <cell r="K59">
            <v>2</v>
          </cell>
          <cell r="R59">
            <v>2</v>
          </cell>
          <cell r="AE59">
            <v>2</v>
          </cell>
          <cell r="AL59">
            <v>2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44362</v>
          </cell>
          <cell r="D60">
            <v>0</v>
          </cell>
          <cell r="K60">
            <v>8</v>
          </cell>
          <cell r="R60">
            <v>2</v>
          </cell>
          <cell r="AE60">
            <v>0</v>
          </cell>
          <cell r="AL60">
            <v>0</v>
          </cell>
          <cell r="AS60">
            <v>19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44363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19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44364</v>
          </cell>
          <cell r="D62">
            <v>10</v>
          </cell>
          <cell r="K62">
            <v>0</v>
          </cell>
          <cell r="R62">
            <v>6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44365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44366</v>
          </cell>
          <cell r="D64">
            <v>0</v>
          </cell>
          <cell r="K64">
            <v>1</v>
          </cell>
          <cell r="R64">
            <v>1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44367</v>
          </cell>
          <cell r="D65">
            <v>2</v>
          </cell>
          <cell r="K65">
            <v>11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44368</v>
          </cell>
          <cell r="D66">
            <v>0</v>
          </cell>
          <cell r="K66">
            <v>4</v>
          </cell>
          <cell r="R66">
            <v>15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44369</v>
          </cell>
          <cell r="D67">
            <v>4</v>
          </cell>
          <cell r="K67">
            <v>4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44370</v>
          </cell>
          <cell r="D68">
            <v>0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44371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44372</v>
          </cell>
          <cell r="D70">
            <v>0</v>
          </cell>
          <cell r="K70">
            <v>0</v>
          </cell>
          <cell r="R70">
            <v>4</v>
          </cell>
          <cell r="AE70">
            <v>0</v>
          </cell>
          <cell r="AL70">
            <v>0</v>
          </cell>
          <cell r="AS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44373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44374</v>
          </cell>
          <cell r="D72">
            <v>0</v>
          </cell>
          <cell r="K72">
            <v>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44375</v>
          </cell>
          <cell r="D73">
            <v>0</v>
          </cell>
          <cell r="K73">
            <v>0</v>
          </cell>
          <cell r="R73">
            <v>0</v>
          </cell>
          <cell r="AE73">
            <v>4</v>
          </cell>
          <cell r="AL73">
            <v>4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44376</v>
          </cell>
          <cell r="D74">
            <v>0</v>
          </cell>
          <cell r="K74">
            <v>0</v>
          </cell>
          <cell r="R74">
            <v>0</v>
          </cell>
          <cell r="AE74">
            <v>27</v>
          </cell>
          <cell r="AL74">
            <v>27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44377</v>
          </cell>
          <cell r="D75">
            <v>0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44378</v>
          </cell>
          <cell r="D76">
            <v>0</v>
          </cell>
          <cell r="K76">
            <v>0</v>
          </cell>
          <cell r="R76">
            <v>0</v>
          </cell>
          <cell r="AE76">
            <v>0</v>
          </cell>
          <cell r="AL76">
            <v>0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44379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44380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44381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44382</v>
          </cell>
          <cell r="D80">
            <v>0</v>
          </cell>
          <cell r="K80">
            <v>0</v>
          </cell>
          <cell r="R80">
            <v>0</v>
          </cell>
          <cell r="AE80">
            <v>11</v>
          </cell>
          <cell r="AL80">
            <v>11</v>
          </cell>
          <cell r="AS80">
            <v>15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44383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16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44384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4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44385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44386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45</v>
          </cell>
          <cell r="BJ84">
            <v>0</v>
          </cell>
        </row>
        <row r="85">
          <cell r="B85">
            <v>44387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44388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44389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44390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44391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44392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44393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44394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44395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44396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44397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3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44398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44399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44400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44401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44402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44403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44404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44405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44406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44407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44408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44409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44410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1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44411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44412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44413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44414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44415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44416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44417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44418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44419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44420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44421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44422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44423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44424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44425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44426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44427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44428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44429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44430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44431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2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44432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44433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44434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44435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44436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44437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44438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44439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44440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44441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44442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44443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44444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44445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44446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44447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44448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44449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44450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44451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44452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44453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44454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44455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44456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</sheetNames>
    <sheetDataSet>
      <sheetData sheetId="0" refreshError="1">
        <row r="4">
          <cell r="B4">
            <v>20</v>
          </cell>
        </row>
        <row r="5">
          <cell r="B5">
            <v>18</v>
          </cell>
        </row>
        <row r="6">
          <cell r="B6">
            <v>19</v>
          </cell>
        </row>
        <row r="8">
          <cell r="D8">
            <v>20</v>
          </cell>
        </row>
        <row r="9">
          <cell r="D9">
            <v>20</v>
          </cell>
          <cell r="H9">
            <v>20</v>
          </cell>
          <cell r="I9">
            <v>20</v>
          </cell>
          <cell r="N9">
            <v>20</v>
          </cell>
        </row>
        <row r="10">
          <cell r="D10">
            <v>20</v>
          </cell>
          <cell r="I10">
            <v>20</v>
          </cell>
          <cell r="N10">
            <v>20</v>
          </cell>
        </row>
        <row r="11">
          <cell r="D11">
            <v>16</v>
          </cell>
          <cell r="N11">
            <v>0</v>
          </cell>
        </row>
        <row r="12">
          <cell r="D12">
            <v>16</v>
          </cell>
          <cell r="H12">
            <v>16</v>
          </cell>
          <cell r="I12">
            <v>16</v>
          </cell>
        </row>
        <row r="14">
          <cell r="D14">
            <v>0</v>
          </cell>
          <cell r="I14">
            <v>0</v>
          </cell>
        </row>
        <row r="16">
          <cell r="N16">
            <v>1</v>
          </cell>
        </row>
        <row r="17">
          <cell r="N17">
            <v>1</v>
          </cell>
        </row>
        <row r="22">
          <cell r="B22"/>
        </row>
      </sheetData>
      <sheetData sheetId="1" refreshError="1">
        <row r="10">
          <cell r="B10">
            <v>44358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44359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44360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44361</v>
          </cell>
          <cell r="D13">
            <v>10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44362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44363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44364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44365</v>
          </cell>
          <cell r="D17">
            <v>3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44366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44367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44368</v>
          </cell>
          <cell r="D20">
            <v>7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44369</v>
          </cell>
          <cell r="D21">
            <v>0</v>
          </cell>
          <cell r="K21">
            <v>0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44370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44371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44372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44373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44374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44375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44376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44377</v>
          </cell>
          <cell r="D29">
            <v>0</v>
          </cell>
          <cell r="K29">
            <v>0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44378</v>
          </cell>
          <cell r="D30">
            <v>0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44379</v>
          </cell>
          <cell r="D31">
            <v>0</v>
          </cell>
          <cell r="K31">
            <v>0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44380</v>
          </cell>
          <cell r="D32">
            <v>0</v>
          </cell>
          <cell r="K32">
            <v>0</v>
          </cell>
          <cell r="R32">
            <v>0</v>
          </cell>
          <cell r="AE32">
            <v>0</v>
          </cell>
          <cell r="AL32">
            <v>0</v>
          </cell>
          <cell r="AS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44381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44382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44383</v>
          </cell>
          <cell r="D35">
            <v>0</v>
          </cell>
          <cell r="K35">
            <v>20</v>
          </cell>
          <cell r="R35">
            <v>0</v>
          </cell>
          <cell r="AE35">
            <v>16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44384</v>
          </cell>
          <cell r="D36">
            <v>0</v>
          </cell>
          <cell r="K36">
            <v>0</v>
          </cell>
          <cell r="R36">
            <v>20</v>
          </cell>
          <cell r="AE36">
            <v>0</v>
          </cell>
          <cell r="AL36">
            <v>10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44385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44386</v>
          </cell>
          <cell r="D38">
            <v>0</v>
          </cell>
          <cell r="K38">
            <v>0</v>
          </cell>
          <cell r="R38">
            <v>0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44387</v>
          </cell>
          <cell r="D39">
            <v>0</v>
          </cell>
          <cell r="K39">
            <v>0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44388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44389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5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44390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44391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44392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44393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44394</v>
          </cell>
          <cell r="D46">
            <v>0</v>
          </cell>
          <cell r="K46">
            <v>0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44395</v>
          </cell>
          <cell r="D47">
            <v>0</v>
          </cell>
          <cell r="K47">
            <v>0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44396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44397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44398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44399</v>
          </cell>
          <cell r="D51">
            <v>0</v>
          </cell>
          <cell r="K51">
            <v>0</v>
          </cell>
          <cell r="R51">
            <v>0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44400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44401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44402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44403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44404</v>
          </cell>
          <cell r="D56">
            <v>0</v>
          </cell>
          <cell r="K56">
            <v>0</v>
          </cell>
          <cell r="R56">
            <v>0</v>
          </cell>
          <cell r="AE56">
            <v>0</v>
          </cell>
          <cell r="AL56">
            <v>0</v>
          </cell>
          <cell r="AS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44405</v>
          </cell>
          <cell r="D57">
            <v>0</v>
          </cell>
          <cell r="K57">
            <v>0</v>
          </cell>
          <cell r="R57">
            <v>0</v>
          </cell>
          <cell r="AE57">
            <v>0</v>
          </cell>
          <cell r="AL57">
            <v>1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44406</v>
          </cell>
          <cell r="D58">
            <v>0</v>
          </cell>
          <cell r="K58">
            <v>0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44407</v>
          </cell>
          <cell r="D59">
            <v>0</v>
          </cell>
          <cell r="K59">
            <v>0</v>
          </cell>
          <cell r="R59">
            <v>0</v>
          </cell>
          <cell r="AE59">
            <v>0</v>
          </cell>
          <cell r="AL59">
            <v>0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44408</v>
          </cell>
          <cell r="D60">
            <v>0</v>
          </cell>
          <cell r="K60">
            <v>0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44409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44410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44411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44412</v>
          </cell>
          <cell r="D64">
            <v>0</v>
          </cell>
          <cell r="K64">
            <v>0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44413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44414</v>
          </cell>
          <cell r="D66">
            <v>0</v>
          </cell>
          <cell r="K66">
            <v>0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44415</v>
          </cell>
          <cell r="D67">
            <v>0</v>
          </cell>
          <cell r="K67">
            <v>0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44416</v>
          </cell>
          <cell r="D68">
            <v>0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44417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44418</v>
          </cell>
          <cell r="D70">
            <v>0</v>
          </cell>
          <cell r="K70">
            <v>0</v>
          </cell>
          <cell r="R70">
            <v>0</v>
          </cell>
          <cell r="AE70">
            <v>0</v>
          </cell>
          <cell r="AL70">
            <v>0</v>
          </cell>
          <cell r="AS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44419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44420</v>
          </cell>
          <cell r="D72">
            <v>0</v>
          </cell>
          <cell r="K72">
            <v>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44421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44422</v>
          </cell>
          <cell r="D74">
            <v>0</v>
          </cell>
          <cell r="K74">
            <v>0</v>
          </cell>
          <cell r="R74">
            <v>0</v>
          </cell>
          <cell r="AE74">
            <v>0</v>
          </cell>
          <cell r="AL74">
            <v>0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44423</v>
          </cell>
          <cell r="D75">
            <v>0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44424</v>
          </cell>
          <cell r="D76">
            <v>0</v>
          </cell>
          <cell r="K76">
            <v>0</v>
          </cell>
          <cell r="R76">
            <v>0</v>
          </cell>
          <cell r="AE76">
            <v>0</v>
          </cell>
          <cell r="AL76">
            <v>0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44425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44426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44427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44428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44429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44430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44431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44432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44433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44434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44435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44436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44437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44438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44439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16</v>
          </cell>
          <cell r="BJ91">
            <v>0</v>
          </cell>
        </row>
        <row r="92">
          <cell r="B92">
            <v>44440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44441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44442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44443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44444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44445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44446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44447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44448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44449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44450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44451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44452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44453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44454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44455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44456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44457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44458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44459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44460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44461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44462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44463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44464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44465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44466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44467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44468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44469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44470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44471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44472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44473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44474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44475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44476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44477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44478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44479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44480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44481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44482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44483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44484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44485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44486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44487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44488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44489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44490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44491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44492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44493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44494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44495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44496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44497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44498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44499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44500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44501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44502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  <sheetName val="Suivi Projet E43 DàG"/>
    </sheetNames>
    <sheetDataSet>
      <sheetData sheetId="0" refreshError="1">
        <row r="4">
          <cell r="B4">
            <v>153</v>
          </cell>
        </row>
        <row r="5">
          <cell r="B5">
            <v>0</v>
          </cell>
        </row>
        <row r="6">
          <cell r="B6">
            <v>179</v>
          </cell>
        </row>
        <row r="8">
          <cell r="D8">
            <v>43</v>
          </cell>
        </row>
        <row r="9">
          <cell r="D9">
            <v>0</v>
          </cell>
          <cell r="H9">
            <v>0</v>
          </cell>
          <cell r="I9">
            <v>0</v>
          </cell>
          <cell r="N9">
            <v>0</v>
          </cell>
        </row>
        <row r="10">
          <cell r="D10">
            <v>0</v>
          </cell>
          <cell r="I10">
            <v>0</v>
          </cell>
          <cell r="N10">
            <v>0</v>
          </cell>
        </row>
        <row r="11">
          <cell r="D11">
            <v>0</v>
          </cell>
          <cell r="N11">
            <v>0</v>
          </cell>
        </row>
        <row r="12">
          <cell r="D12">
            <v>0</v>
          </cell>
          <cell r="H12">
            <v>0</v>
          </cell>
          <cell r="I12">
            <v>0</v>
          </cell>
        </row>
        <row r="14">
          <cell r="D14">
            <v>103</v>
          </cell>
          <cell r="I14">
            <v>0</v>
          </cell>
        </row>
        <row r="22">
          <cell r="B22">
            <v>44454</v>
          </cell>
        </row>
      </sheetData>
      <sheetData sheetId="1" refreshError="1">
        <row r="10">
          <cell r="B10">
            <v>44374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44375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44376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44377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44378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44379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44380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44381</v>
          </cell>
          <cell r="D17">
            <v>0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44382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5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44383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5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44384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5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44385</v>
          </cell>
          <cell r="D21">
            <v>0</v>
          </cell>
          <cell r="K21">
            <v>0</v>
          </cell>
          <cell r="R21">
            <v>0</v>
          </cell>
          <cell r="AE21">
            <v>0</v>
          </cell>
          <cell r="AL21">
            <v>0</v>
          </cell>
          <cell r="AS21">
            <v>5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44386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5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44387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44388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44389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44390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44391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44392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44393</v>
          </cell>
          <cell r="D29">
            <v>0</v>
          </cell>
          <cell r="K29">
            <v>0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44394</v>
          </cell>
          <cell r="D30">
            <v>0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44395</v>
          </cell>
          <cell r="D31">
            <v>0</v>
          </cell>
          <cell r="K31">
            <v>0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44396</v>
          </cell>
          <cell r="D32">
            <v>0</v>
          </cell>
          <cell r="K32">
            <v>0</v>
          </cell>
          <cell r="R32">
            <v>0</v>
          </cell>
          <cell r="AE32">
            <v>0</v>
          </cell>
          <cell r="AL32">
            <v>0</v>
          </cell>
          <cell r="AS32">
            <v>5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44397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44398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44399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44400</v>
          </cell>
          <cell r="D36">
            <v>0</v>
          </cell>
          <cell r="K36">
            <v>0</v>
          </cell>
          <cell r="R36">
            <v>0</v>
          </cell>
          <cell r="AE36">
            <v>0</v>
          </cell>
          <cell r="AL36">
            <v>0</v>
          </cell>
          <cell r="AS36">
            <v>10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44401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44402</v>
          </cell>
          <cell r="D38">
            <v>0</v>
          </cell>
          <cell r="K38">
            <v>0</v>
          </cell>
          <cell r="R38">
            <v>0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44403</v>
          </cell>
          <cell r="D39">
            <v>0</v>
          </cell>
          <cell r="K39">
            <v>0</v>
          </cell>
          <cell r="R39">
            <v>0</v>
          </cell>
          <cell r="AE39">
            <v>0</v>
          </cell>
          <cell r="AL39">
            <v>0</v>
          </cell>
          <cell r="AS39">
            <v>10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44404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44405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44406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44407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44408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44409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44410</v>
          </cell>
          <cell r="D46">
            <v>0</v>
          </cell>
          <cell r="K46">
            <v>0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44411</v>
          </cell>
          <cell r="D47">
            <v>0</v>
          </cell>
          <cell r="K47">
            <v>0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44412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44413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44414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44415</v>
          </cell>
          <cell r="D51">
            <v>0</v>
          </cell>
          <cell r="K51">
            <v>0</v>
          </cell>
          <cell r="R51">
            <v>0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44416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44417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44418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44419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44420</v>
          </cell>
          <cell r="D56">
            <v>0</v>
          </cell>
          <cell r="K56">
            <v>0</v>
          </cell>
          <cell r="R56">
            <v>0</v>
          </cell>
          <cell r="AE56">
            <v>0</v>
          </cell>
          <cell r="AL56">
            <v>0</v>
          </cell>
          <cell r="AS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44421</v>
          </cell>
          <cell r="D57">
            <v>0</v>
          </cell>
          <cell r="K57">
            <v>0</v>
          </cell>
          <cell r="R57">
            <v>0</v>
          </cell>
          <cell r="AE57">
            <v>0</v>
          </cell>
          <cell r="AL57">
            <v>0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44422</v>
          </cell>
          <cell r="D58">
            <v>0</v>
          </cell>
          <cell r="K58">
            <v>0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44423</v>
          </cell>
          <cell r="D59">
            <v>0</v>
          </cell>
          <cell r="K59">
            <v>0</v>
          </cell>
          <cell r="R59">
            <v>0</v>
          </cell>
          <cell r="AE59">
            <v>0</v>
          </cell>
          <cell r="AL59">
            <v>0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44424</v>
          </cell>
          <cell r="D60">
            <v>0</v>
          </cell>
          <cell r="K60">
            <v>0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44425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44426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44427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44428</v>
          </cell>
          <cell r="D64">
            <v>0</v>
          </cell>
          <cell r="K64">
            <v>0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44429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44430</v>
          </cell>
          <cell r="D66">
            <v>0</v>
          </cell>
          <cell r="K66">
            <v>0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44431</v>
          </cell>
          <cell r="D67">
            <v>0</v>
          </cell>
          <cell r="K67">
            <v>0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44432</v>
          </cell>
          <cell r="D68">
            <v>0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44433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6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44434</v>
          </cell>
          <cell r="D70">
            <v>0</v>
          </cell>
          <cell r="K70">
            <v>0</v>
          </cell>
          <cell r="R70">
            <v>0</v>
          </cell>
          <cell r="AE70">
            <v>0</v>
          </cell>
          <cell r="AL70">
            <v>0</v>
          </cell>
          <cell r="AS70">
            <v>5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44435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10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44436</v>
          </cell>
          <cell r="D72">
            <v>0</v>
          </cell>
          <cell r="K72">
            <v>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44437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44438</v>
          </cell>
          <cell r="D74">
            <v>37</v>
          </cell>
          <cell r="K74">
            <v>0</v>
          </cell>
          <cell r="R74">
            <v>0</v>
          </cell>
          <cell r="AE74">
            <v>0</v>
          </cell>
          <cell r="AL74">
            <v>0</v>
          </cell>
          <cell r="AS74">
            <v>9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44439</v>
          </cell>
          <cell r="D75">
            <v>6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3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44440</v>
          </cell>
          <cell r="D76">
            <v>0</v>
          </cell>
          <cell r="K76">
            <v>0</v>
          </cell>
          <cell r="R76">
            <v>0</v>
          </cell>
          <cell r="AE76">
            <v>0</v>
          </cell>
          <cell r="AL76">
            <v>0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44441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44442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44443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44444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44445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44446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44447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44448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44449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44450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44451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44452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44453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44454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44455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44456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44457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44458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44459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44460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44461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44462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44463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44464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44465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44466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44467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44468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44469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44470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44471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44472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44473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44474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44475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44476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44477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44478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44479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44480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44481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44482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44483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44484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44485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44486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44487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44488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44489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44490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44491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44492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44493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44494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44495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44496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44497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44498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44499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44500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44501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44502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44503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44504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44505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44506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44507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44508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44509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44510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44511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44512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44513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44514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44515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44516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44517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44518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  <sheetName val="Suivi Projet E43 DàD"/>
    </sheetNames>
    <sheetDataSet>
      <sheetData sheetId="0" refreshError="1">
        <row r="4">
          <cell r="B4">
            <v>0</v>
          </cell>
        </row>
        <row r="5">
          <cell r="B5">
            <v>0</v>
          </cell>
        </row>
        <row r="6">
          <cell r="B6">
            <v>0</v>
          </cell>
        </row>
        <row r="8">
          <cell r="D8">
            <v>0</v>
          </cell>
        </row>
        <row r="9">
          <cell r="D9">
            <v>0</v>
          </cell>
          <cell r="H9">
            <v>0</v>
          </cell>
          <cell r="I9">
            <v>0</v>
          </cell>
          <cell r="N9">
            <v>0</v>
          </cell>
        </row>
        <row r="10">
          <cell r="D10">
            <v>0</v>
          </cell>
          <cell r="I10">
            <v>0</v>
          </cell>
          <cell r="N10">
            <v>0</v>
          </cell>
        </row>
        <row r="11">
          <cell r="D11">
            <v>0</v>
          </cell>
          <cell r="N11">
            <v>0</v>
          </cell>
        </row>
        <row r="12">
          <cell r="D12">
            <v>0</v>
          </cell>
          <cell r="H12">
            <v>0</v>
          </cell>
          <cell r="I12">
            <v>0</v>
          </cell>
        </row>
        <row r="14">
          <cell r="D14">
            <v>0</v>
          </cell>
          <cell r="I14">
            <v>0</v>
          </cell>
        </row>
        <row r="22">
          <cell r="B22">
            <v>44454</v>
          </cell>
        </row>
      </sheetData>
      <sheetData sheetId="1" refreshError="1">
        <row r="10">
          <cell r="B10">
            <v>44374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44375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44376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44377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44378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44379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44380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44381</v>
          </cell>
          <cell r="D17">
            <v>0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44382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44383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44384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44385</v>
          </cell>
          <cell r="D21">
            <v>0</v>
          </cell>
          <cell r="K21">
            <v>0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44386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44387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44388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44389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44390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44391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44392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44393</v>
          </cell>
          <cell r="D29">
            <v>0</v>
          </cell>
          <cell r="K29">
            <v>0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44394</v>
          </cell>
          <cell r="D30">
            <v>0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44395</v>
          </cell>
          <cell r="D31">
            <v>0</v>
          </cell>
          <cell r="K31">
            <v>0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44396</v>
          </cell>
          <cell r="D32">
            <v>0</v>
          </cell>
          <cell r="K32">
            <v>0</v>
          </cell>
          <cell r="R32">
            <v>0</v>
          </cell>
          <cell r="AE32">
            <v>0</v>
          </cell>
          <cell r="AL32">
            <v>0</v>
          </cell>
          <cell r="AS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44397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44398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44399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44400</v>
          </cell>
          <cell r="D36">
            <v>0</v>
          </cell>
          <cell r="K36">
            <v>0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44401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44402</v>
          </cell>
          <cell r="D38">
            <v>0</v>
          </cell>
          <cell r="K38">
            <v>0</v>
          </cell>
          <cell r="R38">
            <v>0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44403</v>
          </cell>
          <cell r="D39">
            <v>0</v>
          </cell>
          <cell r="K39">
            <v>0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44404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44405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44406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44407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44408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44409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44410</v>
          </cell>
          <cell r="D46">
            <v>0</v>
          </cell>
          <cell r="K46">
            <v>0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44411</v>
          </cell>
          <cell r="D47">
            <v>0</v>
          </cell>
          <cell r="K47">
            <v>0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44412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44413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44414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44415</v>
          </cell>
          <cell r="D51">
            <v>0</v>
          </cell>
          <cell r="K51">
            <v>0</v>
          </cell>
          <cell r="R51">
            <v>0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44416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44417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44418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44419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44420</v>
          </cell>
          <cell r="D56">
            <v>0</v>
          </cell>
          <cell r="K56">
            <v>0</v>
          </cell>
          <cell r="R56">
            <v>0</v>
          </cell>
          <cell r="AE56">
            <v>0</v>
          </cell>
          <cell r="AL56">
            <v>0</v>
          </cell>
          <cell r="AS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44421</v>
          </cell>
          <cell r="D57">
            <v>0</v>
          </cell>
          <cell r="K57">
            <v>0</v>
          </cell>
          <cell r="R57">
            <v>0</v>
          </cell>
          <cell r="AE57">
            <v>0</v>
          </cell>
          <cell r="AL57">
            <v>0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44422</v>
          </cell>
          <cell r="D58">
            <v>0</v>
          </cell>
          <cell r="K58">
            <v>0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44423</v>
          </cell>
          <cell r="D59">
            <v>0</v>
          </cell>
          <cell r="K59">
            <v>0</v>
          </cell>
          <cell r="R59">
            <v>0</v>
          </cell>
          <cell r="AE59">
            <v>0</v>
          </cell>
          <cell r="AL59">
            <v>0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44424</v>
          </cell>
          <cell r="D60">
            <v>0</v>
          </cell>
          <cell r="K60">
            <v>0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44425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44426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44427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44428</v>
          </cell>
          <cell r="D64">
            <v>0</v>
          </cell>
          <cell r="K64">
            <v>0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44429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44430</v>
          </cell>
          <cell r="D66">
            <v>0</v>
          </cell>
          <cell r="K66">
            <v>0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44431</v>
          </cell>
          <cell r="D67">
            <v>0</v>
          </cell>
          <cell r="K67">
            <v>0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44432</v>
          </cell>
          <cell r="D68">
            <v>0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44433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44434</v>
          </cell>
          <cell r="D70">
            <v>0</v>
          </cell>
          <cell r="K70">
            <v>0</v>
          </cell>
          <cell r="R70">
            <v>0</v>
          </cell>
          <cell r="AE70">
            <v>0</v>
          </cell>
          <cell r="AL70">
            <v>0</v>
          </cell>
          <cell r="AS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44435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44436</v>
          </cell>
          <cell r="D72">
            <v>0</v>
          </cell>
          <cell r="K72">
            <v>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44437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44438</v>
          </cell>
          <cell r="D74">
            <v>0</v>
          </cell>
          <cell r="K74">
            <v>0</v>
          </cell>
          <cell r="R74">
            <v>0</v>
          </cell>
          <cell r="AE74">
            <v>0</v>
          </cell>
          <cell r="AL74">
            <v>0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44439</v>
          </cell>
          <cell r="D75">
            <v>0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44440</v>
          </cell>
          <cell r="D76">
            <v>0</v>
          </cell>
          <cell r="K76">
            <v>0</v>
          </cell>
          <cell r="R76">
            <v>0</v>
          </cell>
          <cell r="AE76">
            <v>0</v>
          </cell>
          <cell r="AL76">
            <v>0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44441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44442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44443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44444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44445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44446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44447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44448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44449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44450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44451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44452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44453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44454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44455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44456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44457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44458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44459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44460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44461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44462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44463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44464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44465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44466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44467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44468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44469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44470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44471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44472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44473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44474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44475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44476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44477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44478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44479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44480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44481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44482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44483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44484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44485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44486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44487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44488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44489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44490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44491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44492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44493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44494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44495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44496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44497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44498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44499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44500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44501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44502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44503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44504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44505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44506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44507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44508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44509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44510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44511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44512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44513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44514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44515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44516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44517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44518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  <sheetName val="Suivi Projet E43 PHEV DàG"/>
    </sheetNames>
    <sheetDataSet>
      <sheetData sheetId="0" refreshError="1">
        <row r="4">
          <cell r="B4">
            <v>103</v>
          </cell>
        </row>
        <row r="5">
          <cell r="B5">
            <v>0</v>
          </cell>
        </row>
        <row r="6">
          <cell r="B6">
            <v>0</v>
          </cell>
        </row>
        <row r="8">
          <cell r="D8">
            <v>10</v>
          </cell>
        </row>
        <row r="9">
          <cell r="D9">
            <v>0</v>
          </cell>
          <cell r="H9">
            <v>0</v>
          </cell>
          <cell r="I9">
            <v>0</v>
          </cell>
          <cell r="N9">
            <v>0</v>
          </cell>
        </row>
        <row r="10">
          <cell r="D10">
            <v>0</v>
          </cell>
          <cell r="I10">
            <v>0</v>
          </cell>
          <cell r="N10">
            <v>0</v>
          </cell>
        </row>
        <row r="11">
          <cell r="D11">
            <v>0</v>
          </cell>
          <cell r="N11">
            <v>0</v>
          </cell>
        </row>
        <row r="12">
          <cell r="D12">
            <v>0</v>
          </cell>
          <cell r="H12">
            <v>0</v>
          </cell>
          <cell r="I12">
            <v>0</v>
          </cell>
        </row>
        <row r="14">
          <cell r="D14">
            <v>0</v>
          </cell>
          <cell r="I14">
            <v>0</v>
          </cell>
        </row>
        <row r="22">
          <cell r="B22">
            <v>44454</v>
          </cell>
        </row>
      </sheetData>
      <sheetData sheetId="1" refreshError="1">
        <row r="10">
          <cell r="B10">
            <v>44431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44432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44433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44434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44435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44436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44437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44438</v>
          </cell>
          <cell r="D17">
            <v>0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44439</v>
          </cell>
          <cell r="D18">
            <v>10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44440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44441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44442</v>
          </cell>
          <cell r="D21">
            <v>0</v>
          </cell>
          <cell r="K21">
            <v>0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44443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44444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44445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44446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44447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44448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44449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44450</v>
          </cell>
          <cell r="D29">
            <v>0</v>
          </cell>
          <cell r="K29">
            <v>0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44451</v>
          </cell>
          <cell r="D30">
            <v>0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44452</v>
          </cell>
          <cell r="D31">
            <v>0</v>
          </cell>
          <cell r="K31">
            <v>0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44453</v>
          </cell>
          <cell r="D32">
            <v>0</v>
          </cell>
          <cell r="K32">
            <v>0</v>
          </cell>
          <cell r="R32">
            <v>0</v>
          </cell>
          <cell r="AE32">
            <v>0</v>
          </cell>
          <cell r="AL32">
            <v>0</v>
          </cell>
          <cell r="AS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44454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44455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44456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44457</v>
          </cell>
          <cell r="D36">
            <v>0</v>
          </cell>
          <cell r="K36">
            <v>0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44458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44459</v>
          </cell>
          <cell r="D38">
            <v>0</v>
          </cell>
          <cell r="K38">
            <v>0</v>
          </cell>
          <cell r="R38">
            <v>0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44460</v>
          </cell>
          <cell r="D39">
            <v>0</v>
          </cell>
          <cell r="K39">
            <v>0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44461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44462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44463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44464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44465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44466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44467</v>
          </cell>
          <cell r="D46">
            <v>0</v>
          </cell>
          <cell r="K46">
            <v>0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44468</v>
          </cell>
          <cell r="D47">
            <v>0</v>
          </cell>
          <cell r="K47">
            <v>0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44469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44470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44471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44472</v>
          </cell>
          <cell r="D51">
            <v>0</v>
          </cell>
          <cell r="K51">
            <v>0</v>
          </cell>
          <cell r="R51">
            <v>0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44473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44474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44475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44476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44477</v>
          </cell>
          <cell r="D56">
            <v>0</v>
          </cell>
          <cell r="K56">
            <v>0</v>
          </cell>
          <cell r="R56">
            <v>0</v>
          </cell>
          <cell r="AE56">
            <v>0</v>
          </cell>
          <cell r="AL56">
            <v>0</v>
          </cell>
          <cell r="AS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44478</v>
          </cell>
          <cell r="D57">
            <v>0</v>
          </cell>
          <cell r="K57">
            <v>0</v>
          </cell>
          <cell r="R57">
            <v>0</v>
          </cell>
          <cell r="AE57">
            <v>0</v>
          </cell>
          <cell r="AL57">
            <v>0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44479</v>
          </cell>
          <cell r="D58">
            <v>0</v>
          </cell>
          <cell r="K58">
            <v>0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44480</v>
          </cell>
          <cell r="D59">
            <v>0</v>
          </cell>
          <cell r="K59">
            <v>0</v>
          </cell>
          <cell r="R59">
            <v>0</v>
          </cell>
          <cell r="AE59">
            <v>0</v>
          </cell>
          <cell r="AL59">
            <v>0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44481</v>
          </cell>
          <cell r="D60">
            <v>0</v>
          </cell>
          <cell r="K60">
            <v>0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44482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44483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44484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44485</v>
          </cell>
          <cell r="D64">
            <v>0</v>
          </cell>
          <cell r="K64">
            <v>0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44486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44487</v>
          </cell>
          <cell r="D66">
            <v>0</v>
          </cell>
          <cell r="K66">
            <v>0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44488</v>
          </cell>
          <cell r="D67">
            <v>0</v>
          </cell>
          <cell r="K67">
            <v>0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44489</v>
          </cell>
          <cell r="D68">
            <v>0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44490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44491</v>
          </cell>
          <cell r="D70">
            <v>0</v>
          </cell>
          <cell r="K70">
            <v>0</v>
          </cell>
          <cell r="R70">
            <v>0</v>
          </cell>
          <cell r="AE70">
            <v>0</v>
          </cell>
          <cell r="AL70">
            <v>0</v>
          </cell>
          <cell r="AS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44492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44493</v>
          </cell>
          <cell r="D72">
            <v>0</v>
          </cell>
          <cell r="K72">
            <v>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44494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44495</v>
          </cell>
          <cell r="D74">
            <v>0</v>
          </cell>
          <cell r="K74">
            <v>0</v>
          </cell>
          <cell r="R74">
            <v>0</v>
          </cell>
          <cell r="AE74">
            <v>0</v>
          </cell>
          <cell r="AL74">
            <v>0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44496</v>
          </cell>
          <cell r="D75">
            <v>0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44497</v>
          </cell>
          <cell r="D76">
            <v>0</v>
          </cell>
          <cell r="K76">
            <v>0</v>
          </cell>
          <cell r="R76">
            <v>0</v>
          </cell>
          <cell r="AE76">
            <v>0</v>
          </cell>
          <cell r="AL76">
            <v>0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44498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44499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44500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44501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44502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44503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44504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44505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44506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44507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44508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44509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44510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44511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44512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44513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44514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44515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44516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44517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44518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44519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44520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44521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44522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44523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44524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44525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44526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44527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44528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44529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44530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44531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44532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44533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44534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44535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44536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44537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44538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44539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44540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44541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44542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44543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44544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44545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44546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44547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44548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44549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44550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44551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44552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44553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44554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44555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44556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44557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44558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44559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44560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44561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44562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44563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44564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44565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44566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44567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44568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44569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44570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44571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44572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44573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44574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44575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  <sheetName val="Suivi Projet E43 PHEV DàD"/>
    </sheetNames>
    <sheetDataSet>
      <sheetData sheetId="0" refreshError="1">
        <row r="4">
          <cell r="B4">
            <v>0</v>
          </cell>
        </row>
        <row r="5">
          <cell r="B5">
            <v>0</v>
          </cell>
        </row>
        <row r="6">
          <cell r="B6">
            <v>0</v>
          </cell>
        </row>
        <row r="8">
          <cell r="D8">
            <v>0</v>
          </cell>
        </row>
        <row r="9">
          <cell r="D9">
            <v>0</v>
          </cell>
          <cell r="H9">
            <v>0</v>
          </cell>
          <cell r="I9">
            <v>0</v>
          </cell>
          <cell r="N9">
            <v>0</v>
          </cell>
        </row>
        <row r="10">
          <cell r="D10">
            <v>0</v>
          </cell>
          <cell r="I10">
            <v>0</v>
          </cell>
          <cell r="N10">
            <v>0</v>
          </cell>
        </row>
        <row r="11">
          <cell r="D11">
            <v>0</v>
          </cell>
          <cell r="N11">
            <v>0</v>
          </cell>
        </row>
        <row r="12">
          <cell r="D12">
            <v>0</v>
          </cell>
          <cell r="H12">
            <v>0</v>
          </cell>
          <cell r="I12">
            <v>0</v>
          </cell>
        </row>
        <row r="14">
          <cell r="D14">
            <v>0</v>
          </cell>
          <cell r="I14">
            <v>0</v>
          </cell>
        </row>
        <row r="22">
          <cell r="B22">
            <v>44454</v>
          </cell>
        </row>
      </sheetData>
      <sheetData sheetId="1" refreshError="1">
        <row r="10">
          <cell r="B10">
            <v>44374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44375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44376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44377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44378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44379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44380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44381</v>
          </cell>
          <cell r="D17">
            <v>0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44382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44383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44384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44385</v>
          </cell>
          <cell r="D21">
            <v>0</v>
          </cell>
          <cell r="K21">
            <v>0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44386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44387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44388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44389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44390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44391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44392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44393</v>
          </cell>
          <cell r="D29">
            <v>0</v>
          </cell>
          <cell r="K29">
            <v>0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44394</v>
          </cell>
          <cell r="D30">
            <v>0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44395</v>
          </cell>
          <cell r="D31">
            <v>0</v>
          </cell>
          <cell r="K31">
            <v>0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44396</v>
          </cell>
          <cell r="D32">
            <v>0</v>
          </cell>
          <cell r="K32">
            <v>0</v>
          </cell>
          <cell r="R32">
            <v>0</v>
          </cell>
          <cell r="AE32">
            <v>0</v>
          </cell>
          <cell r="AL32">
            <v>0</v>
          </cell>
          <cell r="AS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44397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44398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44399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44400</v>
          </cell>
          <cell r="D36">
            <v>0</v>
          </cell>
          <cell r="K36">
            <v>0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44401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44402</v>
          </cell>
          <cell r="D38">
            <v>0</v>
          </cell>
          <cell r="K38">
            <v>0</v>
          </cell>
          <cell r="R38">
            <v>0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44403</v>
          </cell>
          <cell r="D39">
            <v>0</v>
          </cell>
          <cell r="K39">
            <v>0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44404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44405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44406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44407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44408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44409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44410</v>
          </cell>
          <cell r="D46">
            <v>0</v>
          </cell>
          <cell r="K46">
            <v>0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44411</v>
          </cell>
          <cell r="D47">
            <v>0</v>
          </cell>
          <cell r="K47">
            <v>0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44412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44413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44414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44415</v>
          </cell>
          <cell r="D51">
            <v>0</v>
          </cell>
          <cell r="K51">
            <v>0</v>
          </cell>
          <cell r="R51">
            <v>0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44416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44417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44418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44419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44420</v>
          </cell>
          <cell r="D56">
            <v>0</v>
          </cell>
          <cell r="K56">
            <v>0</v>
          </cell>
          <cell r="R56">
            <v>0</v>
          </cell>
          <cell r="AE56">
            <v>0</v>
          </cell>
          <cell r="AL56">
            <v>0</v>
          </cell>
          <cell r="AS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44421</v>
          </cell>
          <cell r="D57">
            <v>0</v>
          </cell>
          <cell r="K57">
            <v>0</v>
          </cell>
          <cell r="R57">
            <v>0</v>
          </cell>
          <cell r="AE57">
            <v>0</v>
          </cell>
          <cell r="AL57">
            <v>0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44422</v>
          </cell>
          <cell r="D58">
            <v>0</v>
          </cell>
          <cell r="K58">
            <v>0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44423</v>
          </cell>
          <cell r="D59">
            <v>0</v>
          </cell>
          <cell r="K59">
            <v>0</v>
          </cell>
          <cell r="R59">
            <v>0</v>
          </cell>
          <cell r="AE59">
            <v>0</v>
          </cell>
          <cell r="AL59">
            <v>0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44424</v>
          </cell>
          <cell r="D60">
            <v>0</v>
          </cell>
          <cell r="K60">
            <v>0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44425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44426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44427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44428</v>
          </cell>
          <cell r="D64">
            <v>0</v>
          </cell>
          <cell r="K64">
            <v>0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44429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44430</v>
          </cell>
          <cell r="D66">
            <v>0</v>
          </cell>
          <cell r="K66">
            <v>0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44431</v>
          </cell>
          <cell r="D67">
            <v>0</v>
          </cell>
          <cell r="K67">
            <v>0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44432</v>
          </cell>
          <cell r="D68">
            <v>0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44433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44434</v>
          </cell>
          <cell r="D70">
            <v>0</v>
          </cell>
          <cell r="K70">
            <v>0</v>
          </cell>
          <cell r="R70">
            <v>0</v>
          </cell>
          <cell r="AE70">
            <v>0</v>
          </cell>
          <cell r="AL70">
            <v>0</v>
          </cell>
          <cell r="AS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44435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44436</v>
          </cell>
          <cell r="D72">
            <v>0</v>
          </cell>
          <cell r="K72">
            <v>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44437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44438</v>
          </cell>
          <cell r="D74">
            <v>0</v>
          </cell>
          <cell r="K74">
            <v>0</v>
          </cell>
          <cell r="R74">
            <v>0</v>
          </cell>
          <cell r="AE74">
            <v>0</v>
          </cell>
          <cell r="AL74">
            <v>0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44439</v>
          </cell>
          <cell r="D75">
            <v>0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44440</v>
          </cell>
          <cell r="D76">
            <v>0</v>
          </cell>
          <cell r="K76">
            <v>0</v>
          </cell>
          <cell r="R76">
            <v>0</v>
          </cell>
          <cell r="AE76">
            <v>0</v>
          </cell>
          <cell r="AL76">
            <v>0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44441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44442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44443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44444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44445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44446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44447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44448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44449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44450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44451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44452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44453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44454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44455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44456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44457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44458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44459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44460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44461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44462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44463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44464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44465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44466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44467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44468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44469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44470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44471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44472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44473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44474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44475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44476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44477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44478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44479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44480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44481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44482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44483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44484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44485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44486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44487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44488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44489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44490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44491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44492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44493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44494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44495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44496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44497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44498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44499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44500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44501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44502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44503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44504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44505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44506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44507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44508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44509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44510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44511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44512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44513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44514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44515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44516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44517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44518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</sheetNames>
    <sheetDataSet>
      <sheetData sheetId="0" refreshError="1">
        <row r="4">
          <cell r="B4">
            <v>27</v>
          </cell>
        </row>
        <row r="5">
          <cell r="B5">
            <v>5</v>
          </cell>
        </row>
        <row r="6">
          <cell r="B6">
            <v>1</v>
          </cell>
        </row>
        <row r="8">
          <cell r="D8">
            <v>27</v>
          </cell>
        </row>
        <row r="9">
          <cell r="D9">
            <v>27</v>
          </cell>
          <cell r="H9">
            <v>27</v>
          </cell>
          <cell r="I9">
            <v>0</v>
          </cell>
          <cell r="N9">
            <v>20</v>
          </cell>
        </row>
        <row r="10">
          <cell r="D10">
            <v>27</v>
          </cell>
          <cell r="I10">
            <v>0</v>
          </cell>
          <cell r="N10">
            <v>23</v>
          </cell>
        </row>
        <row r="11">
          <cell r="D11">
            <v>5</v>
          </cell>
          <cell r="N11">
            <v>0</v>
          </cell>
        </row>
        <row r="12">
          <cell r="D12">
            <v>5</v>
          </cell>
          <cell r="H12">
            <v>5</v>
          </cell>
          <cell r="I12">
            <v>5</v>
          </cell>
        </row>
        <row r="14">
          <cell r="D14">
            <v>0</v>
          </cell>
          <cell r="I14">
            <v>0</v>
          </cell>
        </row>
        <row r="16">
          <cell r="N16">
            <v>0.7407407407407407</v>
          </cell>
        </row>
        <row r="17">
          <cell r="N17">
            <v>0.85185185185185186</v>
          </cell>
        </row>
        <row r="22">
          <cell r="B22">
            <v>43969</v>
          </cell>
        </row>
      </sheetData>
      <sheetData sheetId="1" refreshError="1">
        <row r="10">
          <cell r="B10">
            <v>44348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44349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44350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44351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44352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44353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44354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44355</v>
          </cell>
          <cell r="D17">
            <v>0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44356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44357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44358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44359</v>
          </cell>
          <cell r="D21">
            <v>0</v>
          </cell>
          <cell r="K21">
            <v>0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44360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44361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44362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44363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44364</v>
          </cell>
          <cell r="D26">
            <v>3</v>
          </cell>
          <cell r="K26">
            <v>3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44365</v>
          </cell>
          <cell r="D27">
            <v>0</v>
          </cell>
          <cell r="K27">
            <v>0</v>
          </cell>
          <cell r="R27">
            <v>3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44366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44367</v>
          </cell>
          <cell r="D29">
            <v>0</v>
          </cell>
          <cell r="K29">
            <v>0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44368</v>
          </cell>
          <cell r="D30">
            <v>3</v>
          </cell>
          <cell r="K30">
            <v>3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44369</v>
          </cell>
          <cell r="D31">
            <v>0</v>
          </cell>
          <cell r="K31">
            <v>0</v>
          </cell>
          <cell r="R31">
            <v>3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44370</v>
          </cell>
          <cell r="D32">
            <v>1</v>
          </cell>
          <cell r="K32">
            <v>1</v>
          </cell>
          <cell r="R32">
            <v>0</v>
          </cell>
          <cell r="AE32">
            <v>0</v>
          </cell>
          <cell r="AL32">
            <v>0</v>
          </cell>
          <cell r="AS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44371</v>
          </cell>
          <cell r="D33">
            <v>0</v>
          </cell>
          <cell r="K33">
            <v>0</v>
          </cell>
          <cell r="R33">
            <v>1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44372</v>
          </cell>
          <cell r="D34">
            <v>2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44373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44374</v>
          </cell>
          <cell r="D36">
            <v>0</v>
          </cell>
          <cell r="K36">
            <v>0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44375</v>
          </cell>
          <cell r="D37">
            <v>4</v>
          </cell>
          <cell r="K37">
            <v>1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44376</v>
          </cell>
          <cell r="D38">
            <v>0</v>
          </cell>
          <cell r="K38">
            <v>4</v>
          </cell>
          <cell r="R38">
            <v>2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44377</v>
          </cell>
          <cell r="D39">
            <v>1</v>
          </cell>
          <cell r="K39">
            <v>2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44378</v>
          </cell>
          <cell r="D40">
            <v>2</v>
          </cell>
          <cell r="K40">
            <v>2</v>
          </cell>
          <cell r="R40">
            <v>5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44379</v>
          </cell>
          <cell r="D41">
            <v>4</v>
          </cell>
          <cell r="K41">
            <v>2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44380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44381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44382</v>
          </cell>
          <cell r="D44">
            <v>7</v>
          </cell>
          <cell r="K44">
            <v>6</v>
          </cell>
          <cell r="R44">
            <v>4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44383</v>
          </cell>
          <cell r="D45">
            <v>0</v>
          </cell>
          <cell r="K45">
            <v>0</v>
          </cell>
          <cell r="R45">
            <v>4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44384</v>
          </cell>
          <cell r="D46">
            <v>0</v>
          </cell>
          <cell r="K46">
            <v>3</v>
          </cell>
          <cell r="R46">
            <v>2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44385</v>
          </cell>
          <cell r="D47">
            <v>0</v>
          </cell>
          <cell r="K47">
            <v>0</v>
          </cell>
          <cell r="R47">
            <v>3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44386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44387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44388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44389</v>
          </cell>
          <cell r="D51">
            <v>0</v>
          </cell>
          <cell r="K51">
            <v>0</v>
          </cell>
          <cell r="R51">
            <v>0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44390</v>
          </cell>
          <cell r="D52">
            <v>0</v>
          </cell>
          <cell r="K52">
            <v>0</v>
          </cell>
          <cell r="R52">
            <v>0</v>
          </cell>
          <cell r="AE52">
            <v>5</v>
          </cell>
          <cell r="AL52">
            <v>5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44391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44392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44393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44394</v>
          </cell>
          <cell r="D56">
            <v>0</v>
          </cell>
          <cell r="K56">
            <v>0</v>
          </cell>
          <cell r="R56">
            <v>0</v>
          </cell>
          <cell r="AE56">
            <v>0</v>
          </cell>
          <cell r="AL56">
            <v>0</v>
          </cell>
          <cell r="AS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44395</v>
          </cell>
          <cell r="D57">
            <v>0</v>
          </cell>
          <cell r="K57">
            <v>0</v>
          </cell>
          <cell r="R57">
            <v>0</v>
          </cell>
          <cell r="AE57">
            <v>0</v>
          </cell>
          <cell r="AL57">
            <v>0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44396</v>
          </cell>
          <cell r="D58">
            <v>0</v>
          </cell>
          <cell r="K58">
            <v>0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44397</v>
          </cell>
          <cell r="D59">
            <v>0</v>
          </cell>
          <cell r="K59">
            <v>0</v>
          </cell>
          <cell r="R59">
            <v>0</v>
          </cell>
          <cell r="AE59">
            <v>0</v>
          </cell>
          <cell r="AL59">
            <v>0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44398</v>
          </cell>
          <cell r="D60">
            <v>0</v>
          </cell>
          <cell r="K60">
            <v>0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44399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44400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44401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44402</v>
          </cell>
          <cell r="D64">
            <v>0</v>
          </cell>
          <cell r="K64">
            <v>0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44403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44404</v>
          </cell>
          <cell r="D66">
            <v>0</v>
          </cell>
          <cell r="K66">
            <v>0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44405</v>
          </cell>
          <cell r="D67">
            <v>0</v>
          </cell>
          <cell r="K67">
            <v>0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44406</v>
          </cell>
          <cell r="D68">
            <v>0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44407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44408</v>
          </cell>
          <cell r="D70">
            <v>0</v>
          </cell>
          <cell r="K70">
            <v>0</v>
          </cell>
          <cell r="R70">
            <v>0</v>
          </cell>
          <cell r="AE70">
            <v>0</v>
          </cell>
          <cell r="AL70">
            <v>0</v>
          </cell>
          <cell r="AS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44409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44410</v>
          </cell>
          <cell r="D72">
            <v>0</v>
          </cell>
          <cell r="K72">
            <v>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44411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44412</v>
          </cell>
          <cell r="D74">
            <v>0</v>
          </cell>
          <cell r="K74">
            <v>0</v>
          </cell>
          <cell r="R74">
            <v>0</v>
          </cell>
          <cell r="AE74">
            <v>0</v>
          </cell>
          <cell r="AL74">
            <v>0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44413</v>
          </cell>
          <cell r="D75">
            <v>0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44414</v>
          </cell>
          <cell r="D76">
            <v>0</v>
          </cell>
          <cell r="K76">
            <v>0</v>
          </cell>
          <cell r="R76">
            <v>0</v>
          </cell>
          <cell r="AE76">
            <v>0</v>
          </cell>
          <cell r="AL76">
            <v>0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44415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44416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44417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44418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44419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44420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44421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44422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44423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44424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44425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5</v>
          </cell>
          <cell r="BJ87">
            <v>0</v>
          </cell>
        </row>
        <row r="88">
          <cell r="B88">
            <v>44426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44427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44428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44429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44430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44431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44432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44433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44434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44435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44436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44437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44438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44439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44440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44441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44442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44443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44444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44445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44446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44447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44448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44449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44450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44451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44452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44453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44454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44455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44456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44457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44458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44459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44460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44461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44462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44463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44464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44465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44466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44467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44468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44469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44470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44471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44472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44473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44474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44475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44476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44477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44478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44479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44480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44481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44482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44483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44484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44485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44486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44487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44488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44489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44490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44491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44492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</sheetNames>
    <sheetDataSet>
      <sheetData sheetId="0" refreshError="1">
        <row r="4">
          <cell r="B4">
            <v>78</v>
          </cell>
        </row>
        <row r="5">
          <cell r="B5">
            <v>84</v>
          </cell>
        </row>
        <row r="6">
          <cell r="B6">
            <v>16</v>
          </cell>
        </row>
        <row r="8">
          <cell r="D8">
            <v>0</v>
          </cell>
        </row>
        <row r="9">
          <cell r="D9">
            <v>78</v>
          </cell>
          <cell r="H9">
            <v>78</v>
          </cell>
          <cell r="I9">
            <v>78</v>
          </cell>
          <cell r="N9">
            <v>78</v>
          </cell>
        </row>
        <row r="10">
          <cell r="D10">
            <v>78</v>
          </cell>
          <cell r="I10">
            <v>78</v>
          </cell>
          <cell r="N10">
            <v>78</v>
          </cell>
        </row>
        <row r="11">
          <cell r="D11">
            <v>84</v>
          </cell>
          <cell r="N11">
            <v>13</v>
          </cell>
        </row>
        <row r="12">
          <cell r="D12">
            <v>84</v>
          </cell>
          <cell r="H12">
            <v>84</v>
          </cell>
          <cell r="I12">
            <v>0</v>
          </cell>
        </row>
        <row r="14">
          <cell r="D14">
            <v>16</v>
          </cell>
          <cell r="I14">
            <v>16</v>
          </cell>
        </row>
        <row r="16">
          <cell r="N16">
            <v>1</v>
          </cell>
        </row>
        <row r="17">
          <cell r="N17">
            <v>1</v>
          </cell>
        </row>
        <row r="22">
          <cell r="B22">
            <v>44317</v>
          </cell>
        </row>
      </sheetData>
      <sheetData sheetId="1" refreshError="1">
        <row r="10">
          <cell r="B10">
            <v>44343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44344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44345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44346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44347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44348</v>
          </cell>
          <cell r="D15">
            <v>0</v>
          </cell>
          <cell r="K15">
            <v>4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44349</v>
          </cell>
          <cell r="D16">
            <v>0</v>
          </cell>
          <cell r="K16">
            <v>5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44350</v>
          </cell>
          <cell r="D17">
            <v>0</v>
          </cell>
          <cell r="K17">
            <v>5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44351</v>
          </cell>
          <cell r="D18">
            <v>0</v>
          </cell>
          <cell r="K18">
            <v>4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44352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44353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44354</v>
          </cell>
          <cell r="D21">
            <v>0</v>
          </cell>
          <cell r="K21">
            <v>5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44355</v>
          </cell>
          <cell r="D22">
            <v>0</v>
          </cell>
          <cell r="K22">
            <v>5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44356</v>
          </cell>
          <cell r="D23">
            <v>0</v>
          </cell>
          <cell r="K23">
            <v>4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44357</v>
          </cell>
          <cell r="D24">
            <v>0</v>
          </cell>
          <cell r="K24">
            <v>5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44358</v>
          </cell>
          <cell r="D25">
            <v>0</v>
          </cell>
          <cell r="K25">
            <v>2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44359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44360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44361</v>
          </cell>
          <cell r="D28">
            <v>0</v>
          </cell>
          <cell r="K28">
            <v>4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44362</v>
          </cell>
          <cell r="D29">
            <v>0</v>
          </cell>
          <cell r="K29">
            <v>5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44363</v>
          </cell>
          <cell r="D30">
            <v>0</v>
          </cell>
          <cell r="K30">
            <v>2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44364</v>
          </cell>
          <cell r="D31">
            <v>0</v>
          </cell>
          <cell r="K31">
            <v>2</v>
          </cell>
          <cell r="R31">
            <v>0</v>
          </cell>
          <cell r="AE31">
            <v>0</v>
          </cell>
          <cell r="AL31">
            <v>0</v>
          </cell>
          <cell r="AS31">
            <v>4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44365</v>
          </cell>
          <cell r="D32">
            <v>0</v>
          </cell>
          <cell r="K32">
            <v>2</v>
          </cell>
          <cell r="R32">
            <v>0</v>
          </cell>
          <cell r="AE32">
            <v>0</v>
          </cell>
          <cell r="AL32">
            <v>0</v>
          </cell>
          <cell r="AS32">
            <v>2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44366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44367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44368</v>
          </cell>
          <cell r="D35">
            <v>0</v>
          </cell>
          <cell r="K35">
            <v>2</v>
          </cell>
          <cell r="R35">
            <v>0</v>
          </cell>
          <cell r="AE35">
            <v>0</v>
          </cell>
          <cell r="AL35">
            <v>0</v>
          </cell>
          <cell r="AS35">
            <v>2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44369</v>
          </cell>
          <cell r="D36">
            <v>0</v>
          </cell>
          <cell r="K36">
            <v>5</v>
          </cell>
          <cell r="R36">
            <v>0</v>
          </cell>
          <cell r="AE36">
            <v>0</v>
          </cell>
          <cell r="AL36">
            <v>0</v>
          </cell>
          <cell r="AS36">
            <v>2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44370</v>
          </cell>
          <cell r="D37">
            <v>0</v>
          </cell>
          <cell r="K37">
            <v>1</v>
          </cell>
          <cell r="R37">
            <v>10</v>
          </cell>
          <cell r="AE37">
            <v>0</v>
          </cell>
          <cell r="AL37">
            <v>0</v>
          </cell>
          <cell r="AS37">
            <v>1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44371</v>
          </cell>
          <cell r="D38">
            <v>0</v>
          </cell>
          <cell r="K38">
            <v>4</v>
          </cell>
          <cell r="R38">
            <v>1</v>
          </cell>
          <cell r="AE38">
            <v>0</v>
          </cell>
          <cell r="AL38">
            <v>0</v>
          </cell>
          <cell r="AS38">
            <v>1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44372</v>
          </cell>
          <cell r="D39">
            <v>0</v>
          </cell>
          <cell r="K39">
            <v>4</v>
          </cell>
          <cell r="R39">
            <v>1</v>
          </cell>
          <cell r="AE39">
            <v>0</v>
          </cell>
          <cell r="AL39">
            <v>0</v>
          </cell>
          <cell r="AS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44373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44374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44375</v>
          </cell>
          <cell r="D42">
            <v>0</v>
          </cell>
          <cell r="K42">
            <v>2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44376</v>
          </cell>
          <cell r="D43">
            <v>0</v>
          </cell>
          <cell r="K43">
            <v>4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44377</v>
          </cell>
          <cell r="D44">
            <v>0</v>
          </cell>
          <cell r="K44">
            <v>2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44378</v>
          </cell>
          <cell r="D45">
            <v>0</v>
          </cell>
          <cell r="K45">
            <v>0</v>
          </cell>
          <cell r="R45">
            <v>11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44379</v>
          </cell>
          <cell r="D46">
            <v>0</v>
          </cell>
          <cell r="K46">
            <v>0</v>
          </cell>
          <cell r="R46">
            <v>15</v>
          </cell>
          <cell r="AE46">
            <v>0</v>
          </cell>
          <cell r="AL46">
            <v>0</v>
          </cell>
          <cell r="AS46">
            <v>2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44380</v>
          </cell>
          <cell r="D47">
            <v>0</v>
          </cell>
          <cell r="K47">
            <v>0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44381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44382</v>
          </cell>
          <cell r="D49">
            <v>0</v>
          </cell>
          <cell r="K49">
            <v>0</v>
          </cell>
          <cell r="R49">
            <v>14</v>
          </cell>
          <cell r="AE49">
            <v>0</v>
          </cell>
          <cell r="AL49">
            <v>0</v>
          </cell>
          <cell r="AS49">
            <v>2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44383</v>
          </cell>
          <cell r="D50">
            <v>0</v>
          </cell>
          <cell r="K50">
            <v>0</v>
          </cell>
          <cell r="R50">
            <v>14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44384</v>
          </cell>
          <cell r="D51">
            <v>0</v>
          </cell>
          <cell r="K51">
            <v>0</v>
          </cell>
          <cell r="R51">
            <v>12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44385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44386</v>
          </cell>
          <cell r="D53">
            <v>0</v>
          </cell>
          <cell r="K53">
            <v>0</v>
          </cell>
          <cell r="R53">
            <v>0</v>
          </cell>
          <cell r="AE53">
            <v>7</v>
          </cell>
          <cell r="AL53">
            <v>7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44387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44388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44389</v>
          </cell>
          <cell r="D56">
            <v>0</v>
          </cell>
          <cell r="K56">
            <v>0</v>
          </cell>
          <cell r="R56">
            <v>0</v>
          </cell>
          <cell r="AE56">
            <v>15</v>
          </cell>
          <cell r="AL56">
            <v>15</v>
          </cell>
          <cell r="AS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44390</v>
          </cell>
          <cell r="D57">
            <v>0</v>
          </cell>
          <cell r="K57">
            <v>0</v>
          </cell>
          <cell r="R57">
            <v>0</v>
          </cell>
          <cell r="AE57">
            <v>15</v>
          </cell>
          <cell r="AL57">
            <v>15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44391</v>
          </cell>
          <cell r="D58">
            <v>0</v>
          </cell>
          <cell r="K58">
            <v>0</v>
          </cell>
          <cell r="R58">
            <v>0</v>
          </cell>
          <cell r="AE58">
            <v>9</v>
          </cell>
          <cell r="AL58">
            <v>9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44392</v>
          </cell>
          <cell r="D59">
            <v>0</v>
          </cell>
          <cell r="K59">
            <v>0</v>
          </cell>
          <cell r="R59">
            <v>0</v>
          </cell>
          <cell r="AE59">
            <v>15</v>
          </cell>
          <cell r="AL59">
            <v>15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44393</v>
          </cell>
          <cell r="D60">
            <v>0</v>
          </cell>
          <cell r="K60">
            <v>0</v>
          </cell>
          <cell r="R60">
            <v>0</v>
          </cell>
          <cell r="AE60">
            <v>15</v>
          </cell>
          <cell r="AL60">
            <v>15</v>
          </cell>
          <cell r="AS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44394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44395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44396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44397</v>
          </cell>
          <cell r="D64">
            <v>0</v>
          </cell>
          <cell r="K64">
            <v>0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44398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44399</v>
          </cell>
          <cell r="D66">
            <v>0</v>
          </cell>
          <cell r="K66">
            <v>0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44400</v>
          </cell>
          <cell r="D67">
            <v>0</v>
          </cell>
          <cell r="K67">
            <v>0</v>
          </cell>
          <cell r="R67">
            <v>0</v>
          </cell>
          <cell r="AE67">
            <v>6</v>
          </cell>
          <cell r="AL67">
            <v>6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44401</v>
          </cell>
          <cell r="D68">
            <v>0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44402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44403</v>
          </cell>
          <cell r="D70">
            <v>0</v>
          </cell>
          <cell r="K70">
            <v>0</v>
          </cell>
          <cell r="R70">
            <v>0</v>
          </cell>
          <cell r="AE70">
            <v>2</v>
          </cell>
          <cell r="AL70">
            <v>2</v>
          </cell>
          <cell r="AS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44404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44405</v>
          </cell>
          <cell r="D72">
            <v>0</v>
          </cell>
          <cell r="K72">
            <v>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44406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44407</v>
          </cell>
          <cell r="D74">
            <v>0</v>
          </cell>
          <cell r="K74">
            <v>0</v>
          </cell>
          <cell r="R74">
            <v>0</v>
          </cell>
          <cell r="AE74">
            <v>0</v>
          </cell>
          <cell r="AL74">
            <v>0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44408</v>
          </cell>
          <cell r="D75">
            <v>0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44409</v>
          </cell>
          <cell r="D76">
            <v>0</v>
          </cell>
          <cell r="K76">
            <v>0</v>
          </cell>
          <cell r="R76">
            <v>0</v>
          </cell>
          <cell r="AE76">
            <v>0</v>
          </cell>
          <cell r="AL76">
            <v>0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44410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44411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44412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44413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44414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44415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44416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44417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44418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44419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44420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44421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44422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44423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44424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44425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44426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44427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44428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44429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44430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44431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44432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44433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44434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44435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44436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44437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44438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44439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44440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44441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44442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44443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44444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44445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44446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44447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44448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44449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44450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44451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44452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44453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44454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44455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44456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44457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44458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44459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44460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44461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44462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44463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44464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44465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44466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44467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44468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44469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44470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44471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44472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44473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44474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44475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44476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44477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44478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44479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44480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44481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44482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44483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44484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44485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44486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44487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Connectique"/>
      <sheetName val="Suivi Implantation"/>
    </sheetNames>
    <sheetDataSet>
      <sheetData sheetId="0" refreshError="1">
        <row r="4">
          <cell r="B4">
            <v>70</v>
          </cell>
        </row>
        <row r="5">
          <cell r="B5">
            <v>0</v>
          </cell>
        </row>
        <row r="6">
          <cell r="B6">
            <v>5</v>
          </cell>
        </row>
        <row r="8">
          <cell r="D8">
            <v>0</v>
          </cell>
        </row>
        <row r="9">
          <cell r="D9">
            <v>70</v>
          </cell>
          <cell r="H9">
            <v>0</v>
          </cell>
          <cell r="I9">
            <v>66</v>
          </cell>
          <cell r="N9">
            <v>0</v>
          </cell>
        </row>
        <row r="10">
          <cell r="D10">
            <v>70</v>
          </cell>
          <cell r="I10">
            <v>66</v>
          </cell>
          <cell r="N10">
            <v>0</v>
          </cell>
        </row>
        <row r="11">
          <cell r="D11">
            <v>0</v>
          </cell>
          <cell r="N11">
            <v>0</v>
          </cell>
        </row>
        <row r="12">
          <cell r="D12">
            <v>0</v>
          </cell>
          <cell r="H12">
            <v>0</v>
          </cell>
          <cell r="I12">
            <v>0</v>
          </cell>
        </row>
        <row r="14">
          <cell r="D14">
            <v>1</v>
          </cell>
          <cell r="I14">
            <v>5</v>
          </cell>
        </row>
        <row r="16">
          <cell r="N16">
            <v>0</v>
          </cell>
        </row>
        <row r="17">
          <cell r="N17">
            <v>0</v>
          </cell>
        </row>
        <row r="22">
          <cell r="B22">
            <v>44278</v>
          </cell>
        </row>
      </sheetData>
      <sheetData sheetId="1" refreshError="1">
        <row r="10">
          <cell r="B10">
            <v>44194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</row>
        <row r="11">
          <cell r="B11">
            <v>44195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</row>
        <row r="12">
          <cell r="B12">
            <v>44196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</row>
        <row r="13">
          <cell r="B13">
            <v>44197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</row>
        <row r="14">
          <cell r="B14">
            <v>44198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</row>
        <row r="15">
          <cell r="B15">
            <v>44199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</row>
        <row r="16">
          <cell r="B16">
            <v>44200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</row>
        <row r="17">
          <cell r="B17">
            <v>44201</v>
          </cell>
          <cell r="D17">
            <v>0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</row>
        <row r="18">
          <cell r="B18">
            <v>44202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</row>
        <row r="19">
          <cell r="B19">
            <v>44203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</row>
        <row r="20">
          <cell r="B20">
            <v>44204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</row>
        <row r="21">
          <cell r="B21">
            <v>44205</v>
          </cell>
          <cell r="D21">
            <v>0</v>
          </cell>
          <cell r="K21">
            <v>0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</row>
        <row r="22">
          <cell r="B22">
            <v>44206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</row>
        <row r="23">
          <cell r="B23">
            <v>44207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</row>
        <row r="24">
          <cell r="B24">
            <v>44208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</row>
        <row r="25">
          <cell r="B25">
            <v>44209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</row>
        <row r="26">
          <cell r="B26">
            <v>44210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</row>
        <row r="27">
          <cell r="B27">
            <v>44211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</row>
        <row r="28">
          <cell r="B28">
            <v>44212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</row>
        <row r="29">
          <cell r="B29">
            <v>44213</v>
          </cell>
          <cell r="D29">
            <v>0</v>
          </cell>
          <cell r="K29">
            <v>0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</row>
        <row r="30">
          <cell r="B30">
            <v>44214</v>
          </cell>
          <cell r="D30">
            <v>0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</row>
        <row r="31">
          <cell r="B31">
            <v>44215</v>
          </cell>
          <cell r="D31">
            <v>0</v>
          </cell>
          <cell r="K31">
            <v>0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</row>
        <row r="32">
          <cell r="B32">
            <v>44216</v>
          </cell>
          <cell r="D32">
            <v>0</v>
          </cell>
          <cell r="K32">
            <v>0</v>
          </cell>
          <cell r="R32">
            <v>0</v>
          </cell>
          <cell r="AE32">
            <v>0</v>
          </cell>
          <cell r="AL32">
            <v>0</v>
          </cell>
          <cell r="AS32">
            <v>0</v>
          </cell>
        </row>
        <row r="33">
          <cell r="B33">
            <v>44217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</row>
        <row r="34">
          <cell r="B34">
            <v>44218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</row>
        <row r="35">
          <cell r="B35">
            <v>44219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</row>
        <row r="36">
          <cell r="B36">
            <v>44220</v>
          </cell>
          <cell r="D36">
            <v>0</v>
          </cell>
          <cell r="K36">
            <v>0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</row>
        <row r="37">
          <cell r="B37">
            <v>44221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</row>
        <row r="38">
          <cell r="B38">
            <v>44222</v>
          </cell>
          <cell r="D38">
            <v>0</v>
          </cell>
          <cell r="K38">
            <v>0</v>
          </cell>
          <cell r="R38">
            <v>0</v>
          </cell>
          <cell r="AE38">
            <v>0</v>
          </cell>
          <cell r="AL38">
            <v>0</v>
          </cell>
          <cell r="AS38">
            <v>0</v>
          </cell>
        </row>
        <row r="39">
          <cell r="B39">
            <v>44223</v>
          </cell>
          <cell r="D39">
            <v>0</v>
          </cell>
          <cell r="K39">
            <v>0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</row>
        <row r="40">
          <cell r="B40">
            <v>44224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</row>
        <row r="41">
          <cell r="B41">
            <v>44225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</row>
        <row r="42">
          <cell r="B42">
            <v>44226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</row>
        <row r="43">
          <cell r="B43">
            <v>44227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</row>
        <row r="44">
          <cell r="B44">
            <v>44228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</row>
        <row r="45">
          <cell r="B45">
            <v>44229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</row>
        <row r="46">
          <cell r="B46">
            <v>44230</v>
          </cell>
          <cell r="D46">
            <v>0</v>
          </cell>
          <cell r="K46">
            <v>2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</row>
        <row r="47">
          <cell r="B47">
            <v>44231</v>
          </cell>
          <cell r="D47">
            <v>0</v>
          </cell>
          <cell r="K47">
            <v>1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</row>
        <row r="48">
          <cell r="B48">
            <v>44232</v>
          </cell>
          <cell r="D48">
            <v>0</v>
          </cell>
          <cell r="K48">
            <v>11</v>
          </cell>
          <cell r="R48">
            <v>1</v>
          </cell>
          <cell r="AE48">
            <v>0</v>
          </cell>
          <cell r="AL48">
            <v>0</v>
          </cell>
          <cell r="AS48">
            <v>0</v>
          </cell>
        </row>
        <row r="49">
          <cell r="B49">
            <v>44233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</row>
        <row r="50">
          <cell r="B50">
            <v>44234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</row>
        <row r="51">
          <cell r="B51">
            <v>44235</v>
          </cell>
          <cell r="D51">
            <v>0</v>
          </cell>
          <cell r="K51">
            <v>5</v>
          </cell>
          <cell r="R51">
            <v>1</v>
          </cell>
          <cell r="AE51">
            <v>0</v>
          </cell>
          <cell r="AL51">
            <v>0</v>
          </cell>
          <cell r="AS51">
            <v>0</v>
          </cell>
        </row>
        <row r="52">
          <cell r="B52">
            <v>44236</v>
          </cell>
          <cell r="D52">
            <v>0</v>
          </cell>
          <cell r="K52">
            <v>4</v>
          </cell>
          <cell r="R52">
            <v>1</v>
          </cell>
          <cell r="AE52">
            <v>0</v>
          </cell>
          <cell r="AL52">
            <v>0</v>
          </cell>
          <cell r="AS52">
            <v>0</v>
          </cell>
        </row>
        <row r="53">
          <cell r="B53">
            <v>44237</v>
          </cell>
          <cell r="D53">
            <v>0</v>
          </cell>
          <cell r="K53">
            <v>1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</row>
        <row r="54">
          <cell r="B54">
            <v>44238</v>
          </cell>
          <cell r="D54">
            <v>0</v>
          </cell>
          <cell r="K54">
            <v>2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</row>
        <row r="55">
          <cell r="B55">
            <v>44239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</row>
        <row r="56">
          <cell r="B56">
            <v>44240</v>
          </cell>
          <cell r="D56">
            <v>0</v>
          </cell>
          <cell r="K56">
            <v>0</v>
          </cell>
          <cell r="R56">
            <v>0</v>
          </cell>
          <cell r="AE56">
            <v>0</v>
          </cell>
          <cell r="AL56">
            <v>0</v>
          </cell>
          <cell r="AS56">
            <v>0</v>
          </cell>
        </row>
        <row r="57">
          <cell r="B57">
            <v>44241</v>
          </cell>
          <cell r="D57">
            <v>0</v>
          </cell>
          <cell r="K57">
            <v>0</v>
          </cell>
          <cell r="R57">
            <v>0</v>
          </cell>
          <cell r="AE57">
            <v>0</v>
          </cell>
          <cell r="AL57">
            <v>0</v>
          </cell>
          <cell r="AS57">
            <v>0</v>
          </cell>
        </row>
        <row r="58">
          <cell r="B58">
            <v>44242</v>
          </cell>
          <cell r="D58">
            <v>0</v>
          </cell>
          <cell r="K58">
            <v>3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</row>
        <row r="59">
          <cell r="B59">
            <v>44243</v>
          </cell>
          <cell r="D59">
            <v>0</v>
          </cell>
          <cell r="K59">
            <v>1</v>
          </cell>
          <cell r="R59">
            <v>0</v>
          </cell>
          <cell r="AE59">
            <v>0</v>
          </cell>
          <cell r="AL59">
            <v>0</v>
          </cell>
          <cell r="AS59">
            <v>0</v>
          </cell>
        </row>
        <row r="60">
          <cell r="B60">
            <v>44244</v>
          </cell>
          <cell r="D60">
            <v>0</v>
          </cell>
          <cell r="K60">
            <v>0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</row>
        <row r="61">
          <cell r="B61">
            <v>44245</v>
          </cell>
          <cell r="D61">
            <v>0</v>
          </cell>
          <cell r="K61">
            <v>2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</row>
        <row r="62">
          <cell r="B62">
            <v>44246</v>
          </cell>
          <cell r="D62">
            <v>0</v>
          </cell>
          <cell r="K62">
            <v>3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</row>
        <row r="63">
          <cell r="B63">
            <v>44247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</row>
        <row r="64">
          <cell r="B64">
            <v>44248</v>
          </cell>
          <cell r="D64">
            <v>0</v>
          </cell>
          <cell r="K64">
            <v>0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</row>
        <row r="65">
          <cell r="B65">
            <v>44249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</row>
        <row r="66">
          <cell r="B66">
            <v>44250</v>
          </cell>
          <cell r="D66">
            <v>0</v>
          </cell>
          <cell r="K66">
            <v>0</v>
          </cell>
          <cell r="R66">
            <v>1</v>
          </cell>
          <cell r="AE66">
            <v>0</v>
          </cell>
          <cell r="AL66">
            <v>0</v>
          </cell>
          <cell r="AS66">
            <v>0</v>
          </cell>
        </row>
        <row r="67">
          <cell r="B67">
            <v>44251</v>
          </cell>
          <cell r="D67">
            <v>0</v>
          </cell>
          <cell r="K67">
            <v>0</v>
          </cell>
          <cell r="R67">
            <v>3</v>
          </cell>
          <cell r="AE67">
            <v>0</v>
          </cell>
          <cell r="AL67">
            <v>0</v>
          </cell>
          <cell r="AS67">
            <v>0</v>
          </cell>
        </row>
        <row r="68">
          <cell r="B68">
            <v>44252</v>
          </cell>
          <cell r="D68">
            <v>0</v>
          </cell>
          <cell r="K68">
            <v>3</v>
          </cell>
          <cell r="R68">
            <v>6</v>
          </cell>
          <cell r="AE68">
            <v>0</v>
          </cell>
          <cell r="AL68">
            <v>0</v>
          </cell>
          <cell r="AS68">
            <v>0</v>
          </cell>
        </row>
        <row r="69">
          <cell r="B69">
            <v>44253</v>
          </cell>
          <cell r="D69">
            <v>0</v>
          </cell>
          <cell r="K69">
            <v>5</v>
          </cell>
          <cell r="R69">
            <v>27</v>
          </cell>
          <cell r="AE69">
            <v>0</v>
          </cell>
          <cell r="AL69">
            <v>0</v>
          </cell>
          <cell r="AS69">
            <v>0</v>
          </cell>
        </row>
        <row r="70">
          <cell r="B70">
            <v>44254</v>
          </cell>
          <cell r="D70">
            <v>0</v>
          </cell>
          <cell r="K70">
            <v>0</v>
          </cell>
          <cell r="R70">
            <v>0</v>
          </cell>
          <cell r="AE70">
            <v>0</v>
          </cell>
          <cell r="AL70">
            <v>0</v>
          </cell>
          <cell r="AS70">
            <v>0</v>
          </cell>
        </row>
        <row r="71">
          <cell r="B71">
            <v>44255</v>
          </cell>
          <cell r="D71">
            <v>0</v>
          </cell>
          <cell r="K71">
            <v>1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</row>
        <row r="72">
          <cell r="B72">
            <v>44256</v>
          </cell>
          <cell r="D72">
            <v>0</v>
          </cell>
          <cell r="K72">
            <v>8</v>
          </cell>
          <cell r="R72">
            <v>8</v>
          </cell>
          <cell r="AE72">
            <v>0</v>
          </cell>
          <cell r="AL72">
            <v>0</v>
          </cell>
          <cell r="AS72">
            <v>0</v>
          </cell>
        </row>
        <row r="73">
          <cell r="B73">
            <v>44257</v>
          </cell>
          <cell r="D73">
            <v>0</v>
          </cell>
          <cell r="K73">
            <v>10</v>
          </cell>
          <cell r="R73">
            <v>6</v>
          </cell>
          <cell r="AE73">
            <v>0</v>
          </cell>
          <cell r="AL73">
            <v>0</v>
          </cell>
          <cell r="AS73">
            <v>0</v>
          </cell>
        </row>
        <row r="74">
          <cell r="B74">
            <v>44258</v>
          </cell>
          <cell r="D74">
            <v>0</v>
          </cell>
          <cell r="K74">
            <v>2</v>
          </cell>
          <cell r="R74">
            <v>6</v>
          </cell>
          <cell r="AE74">
            <v>0</v>
          </cell>
          <cell r="AL74">
            <v>0</v>
          </cell>
          <cell r="AS74">
            <v>0</v>
          </cell>
        </row>
        <row r="75">
          <cell r="B75">
            <v>44259</v>
          </cell>
          <cell r="D75">
            <v>0</v>
          </cell>
          <cell r="K75">
            <v>3</v>
          </cell>
          <cell r="R75">
            <v>8</v>
          </cell>
          <cell r="AE75">
            <v>0</v>
          </cell>
          <cell r="AL75">
            <v>0</v>
          </cell>
          <cell r="AS75">
            <v>0</v>
          </cell>
        </row>
        <row r="76">
          <cell r="B76">
            <v>44260</v>
          </cell>
          <cell r="D76">
            <v>0</v>
          </cell>
          <cell r="K76">
            <v>1</v>
          </cell>
          <cell r="R76">
            <v>1</v>
          </cell>
          <cell r="AE76">
            <v>0</v>
          </cell>
          <cell r="AL76">
            <v>0</v>
          </cell>
          <cell r="AS76">
            <v>0</v>
          </cell>
        </row>
        <row r="77">
          <cell r="B77">
            <v>44261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</row>
        <row r="78">
          <cell r="B78">
            <v>44262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</row>
        <row r="79">
          <cell r="B79">
            <v>44263</v>
          </cell>
          <cell r="D79">
            <v>0</v>
          </cell>
          <cell r="K79">
            <v>1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</row>
        <row r="80">
          <cell r="B80">
            <v>44264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</row>
        <row r="81">
          <cell r="B81">
            <v>44265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</row>
        <row r="82">
          <cell r="B82">
            <v>44266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</row>
        <row r="83">
          <cell r="B83">
            <v>44267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</row>
        <row r="84">
          <cell r="B84">
            <v>44268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</row>
        <row r="85">
          <cell r="B85">
            <v>44269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</row>
        <row r="86">
          <cell r="B86">
            <v>44270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</row>
        <row r="87">
          <cell r="B87">
            <v>44271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</row>
        <row r="88">
          <cell r="B88">
            <v>44272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</row>
        <row r="89">
          <cell r="B89">
            <v>44273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</row>
        <row r="90">
          <cell r="B90">
            <v>44274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</row>
        <row r="91">
          <cell r="B91">
            <v>44275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</row>
        <row r="92">
          <cell r="B92">
            <v>44276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</row>
        <row r="93">
          <cell r="B93">
            <v>44277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</row>
        <row r="94">
          <cell r="B94">
            <v>44278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</row>
        <row r="95">
          <cell r="B95">
            <v>44279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</row>
        <row r="96">
          <cell r="B96">
            <v>44280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</row>
        <row r="97">
          <cell r="B97">
            <v>44281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</row>
        <row r="98">
          <cell r="B98">
            <v>44282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</row>
        <row r="99">
          <cell r="B99">
            <v>44283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</row>
        <row r="100">
          <cell r="B100">
            <v>44284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</row>
        <row r="101">
          <cell r="B101">
            <v>44285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</row>
        <row r="102">
          <cell r="B102">
            <v>44286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</row>
        <row r="103">
          <cell r="B103">
            <v>44287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</row>
        <row r="104">
          <cell r="B104">
            <v>44288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</row>
        <row r="105">
          <cell r="B105">
            <v>44289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</row>
        <row r="106">
          <cell r="B106">
            <v>44290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</row>
        <row r="107">
          <cell r="B107">
            <v>44291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</row>
        <row r="108">
          <cell r="B108">
            <v>44292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</row>
        <row r="109">
          <cell r="B109">
            <v>44293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</row>
        <row r="110">
          <cell r="B110">
            <v>44294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</row>
        <row r="111">
          <cell r="B111">
            <v>44295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</row>
        <row r="112">
          <cell r="B112">
            <v>44296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</row>
        <row r="113">
          <cell r="B113">
            <v>44297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</row>
        <row r="114">
          <cell r="B114">
            <v>44298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</row>
        <row r="115">
          <cell r="B115">
            <v>44299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</row>
        <row r="116">
          <cell r="B116">
            <v>44300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</row>
        <row r="117">
          <cell r="B117">
            <v>44301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</row>
        <row r="118">
          <cell r="B118">
            <v>44302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</row>
        <row r="119">
          <cell r="B119">
            <v>44303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</row>
        <row r="120">
          <cell r="B120">
            <v>44304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</row>
        <row r="121">
          <cell r="B121">
            <v>44305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</row>
        <row r="122">
          <cell r="B122">
            <v>44306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</row>
        <row r="123">
          <cell r="B123">
            <v>44307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</row>
        <row r="124">
          <cell r="B124">
            <v>44308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</row>
        <row r="125">
          <cell r="B125">
            <v>44309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</row>
        <row r="126">
          <cell r="B126">
            <v>44310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</row>
        <row r="127">
          <cell r="B127">
            <v>44311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</row>
        <row r="128">
          <cell r="B128">
            <v>44312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</row>
        <row r="129">
          <cell r="B129">
            <v>44313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</row>
        <row r="130">
          <cell r="B130">
            <v>44314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</row>
        <row r="131">
          <cell r="B131">
            <v>44315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</row>
        <row r="132">
          <cell r="B132">
            <v>44316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1</v>
          </cell>
        </row>
        <row r="133">
          <cell r="B133">
            <v>44317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</row>
        <row r="134">
          <cell r="B134">
            <v>44318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</row>
        <row r="135">
          <cell r="B135">
            <v>44319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</row>
        <row r="136">
          <cell r="B136">
            <v>44320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</row>
        <row r="137">
          <cell r="B137">
            <v>44321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</row>
        <row r="138">
          <cell r="B138">
            <v>44322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</row>
        <row r="139">
          <cell r="B139">
            <v>44323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</row>
        <row r="140">
          <cell r="B140">
            <v>44324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</row>
        <row r="141">
          <cell r="B141">
            <v>44325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</row>
        <row r="142">
          <cell r="B142">
            <v>44326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</row>
        <row r="143">
          <cell r="B143">
            <v>44327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</row>
        <row r="144">
          <cell r="B144">
            <v>44328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</row>
        <row r="145">
          <cell r="B145">
            <v>44329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</row>
        <row r="146">
          <cell r="B146">
            <v>44330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</row>
        <row r="147">
          <cell r="B147">
            <v>44331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</row>
        <row r="148">
          <cell r="B148">
            <v>44332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</row>
        <row r="149">
          <cell r="B149">
            <v>44333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</row>
        <row r="150">
          <cell r="B150">
            <v>44334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</row>
        <row r="151">
          <cell r="B151">
            <v>44335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</row>
        <row r="152">
          <cell r="B152">
            <v>44336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</row>
        <row r="153">
          <cell r="B153">
            <v>44337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</row>
        <row r="154">
          <cell r="B154">
            <v>44338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Connectique"/>
      <sheetName val="Suivi Implantation"/>
    </sheetNames>
    <sheetDataSet>
      <sheetData sheetId="0" refreshError="1">
        <row r="4">
          <cell r="B4">
            <v>36</v>
          </cell>
        </row>
        <row r="5">
          <cell r="B5">
            <v>0</v>
          </cell>
        </row>
        <row r="6">
          <cell r="B6">
            <v>35</v>
          </cell>
        </row>
        <row r="8">
          <cell r="D8">
            <v>0</v>
          </cell>
        </row>
        <row r="9">
          <cell r="D9">
            <v>36</v>
          </cell>
          <cell r="H9">
            <v>0</v>
          </cell>
          <cell r="I9">
            <v>36</v>
          </cell>
          <cell r="N9">
            <v>0</v>
          </cell>
        </row>
        <row r="10">
          <cell r="D10">
            <v>36</v>
          </cell>
          <cell r="I10">
            <v>36</v>
          </cell>
          <cell r="N10">
            <v>0</v>
          </cell>
        </row>
        <row r="11">
          <cell r="D11">
            <v>0</v>
          </cell>
          <cell r="N11">
            <v>0</v>
          </cell>
        </row>
        <row r="12">
          <cell r="D12">
            <v>0</v>
          </cell>
          <cell r="H12">
            <v>0</v>
          </cell>
          <cell r="I12">
            <v>0</v>
          </cell>
        </row>
        <row r="14">
          <cell r="D14">
            <v>35</v>
          </cell>
          <cell r="I14">
            <v>35</v>
          </cell>
        </row>
        <row r="16">
          <cell r="N16">
            <v>0</v>
          </cell>
        </row>
        <row r="17">
          <cell r="N17">
            <v>0</v>
          </cell>
        </row>
        <row r="22">
          <cell r="B22">
            <v>44278</v>
          </cell>
        </row>
      </sheetData>
      <sheetData sheetId="1" refreshError="1">
        <row r="10">
          <cell r="B10">
            <v>44194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</row>
        <row r="11">
          <cell r="B11">
            <v>44195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</row>
        <row r="12">
          <cell r="B12">
            <v>44196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</row>
        <row r="13">
          <cell r="B13">
            <v>44197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</row>
        <row r="14">
          <cell r="B14">
            <v>44198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</row>
        <row r="15">
          <cell r="B15">
            <v>44199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</row>
        <row r="16">
          <cell r="B16">
            <v>44200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</row>
        <row r="17">
          <cell r="B17">
            <v>44201</v>
          </cell>
          <cell r="D17">
            <v>0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</row>
        <row r="18">
          <cell r="B18">
            <v>44202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</row>
        <row r="19">
          <cell r="B19">
            <v>44203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</row>
        <row r="20">
          <cell r="B20">
            <v>44204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</row>
        <row r="21">
          <cell r="B21">
            <v>44205</v>
          </cell>
          <cell r="D21">
            <v>0</v>
          </cell>
          <cell r="K21">
            <v>0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</row>
        <row r="22">
          <cell r="B22">
            <v>44206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</row>
        <row r="23">
          <cell r="B23">
            <v>44207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</row>
        <row r="24">
          <cell r="B24">
            <v>44208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</row>
        <row r="25">
          <cell r="B25">
            <v>44209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</row>
        <row r="26">
          <cell r="B26">
            <v>44210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</row>
        <row r="27">
          <cell r="B27">
            <v>44211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</row>
        <row r="28">
          <cell r="B28">
            <v>44212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</row>
        <row r="29">
          <cell r="B29">
            <v>44213</v>
          </cell>
          <cell r="D29">
            <v>0</v>
          </cell>
          <cell r="K29">
            <v>0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</row>
        <row r="30">
          <cell r="B30">
            <v>44214</v>
          </cell>
          <cell r="D30">
            <v>0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</row>
        <row r="31">
          <cell r="B31">
            <v>44215</v>
          </cell>
          <cell r="D31">
            <v>0</v>
          </cell>
          <cell r="K31">
            <v>0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</row>
        <row r="32">
          <cell r="B32">
            <v>44216</v>
          </cell>
          <cell r="D32">
            <v>0</v>
          </cell>
          <cell r="K32">
            <v>0</v>
          </cell>
          <cell r="R32">
            <v>0</v>
          </cell>
          <cell r="AE32">
            <v>0</v>
          </cell>
          <cell r="AL32">
            <v>0</v>
          </cell>
          <cell r="AS32">
            <v>0</v>
          </cell>
        </row>
        <row r="33">
          <cell r="B33">
            <v>44217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</row>
        <row r="34">
          <cell r="B34">
            <v>44218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</row>
        <row r="35">
          <cell r="B35">
            <v>44219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</row>
        <row r="36">
          <cell r="B36">
            <v>44220</v>
          </cell>
          <cell r="D36">
            <v>0</v>
          </cell>
          <cell r="K36">
            <v>0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</row>
        <row r="37">
          <cell r="B37">
            <v>44221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</row>
        <row r="38">
          <cell r="B38">
            <v>44222</v>
          </cell>
          <cell r="D38">
            <v>0</v>
          </cell>
          <cell r="K38">
            <v>0</v>
          </cell>
          <cell r="R38">
            <v>0</v>
          </cell>
          <cell r="AE38">
            <v>0</v>
          </cell>
          <cell r="AL38">
            <v>0</v>
          </cell>
          <cell r="AS38">
            <v>0</v>
          </cell>
        </row>
        <row r="39">
          <cell r="B39">
            <v>44223</v>
          </cell>
          <cell r="D39">
            <v>0</v>
          </cell>
          <cell r="K39">
            <v>0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</row>
        <row r="40">
          <cell r="B40">
            <v>44224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</row>
        <row r="41">
          <cell r="B41">
            <v>44225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</row>
        <row r="42">
          <cell r="B42">
            <v>44226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</row>
        <row r="43">
          <cell r="B43">
            <v>44227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</row>
        <row r="44">
          <cell r="B44">
            <v>44228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</row>
        <row r="45">
          <cell r="B45">
            <v>44229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</row>
        <row r="46">
          <cell r="B46">
            <v>44230</v>
          </cell>
          <cell r="D46">
            <v>0</v>
          </cell>
          <cell r="K46">
            <v>0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</row>
        <row r="47">
          <cell r="B47">
            <v>44231</v>
          </cell>
          <cell r="D47">
            <v>0</v>
          </cell>
          <cell r="K47">
            <v>0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</row>
        <row r="48">
          <cell r="B48">
            <v>44232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</row>
        <row r="49">
          <cell r="B49">
            <v>44233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</row>
        <row r="50">
          <cell r="B50">
            <v>44234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</row>
        <row r="51">
          <cell r="B51">
            <v>44235</v>
          </cell>
          <cell r="D51">
            <v>0</v>
          </cell>
          <cell r="K51">
            <v>0</v>
          </cell>
          <cell r="R51">
            <v>0</v>
          </cell>
          <cell r="AE51">
            <v>0</v>
          </cell>
          <cell r="AL51">
            <v>0</v>
          </cell>
          <cell r="AS51">
            <v>0</v>
          </cell>
        </row>
        <row r="52">
          <cell r="B52">
            <v>44236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</row>
        <row r="53">
          <cell r="B53">
            <v>44237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</row>
        <row r="54">
          <cell r="B54">
            <v>44238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</row>
        <row r="55">
          <cell r="B55">
            <v>44239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</row>
        <row r="56">
          <cell r="B56">
            <v>44240</v>
          </cell>
          <cell r="D56">
            <v>0</v>
          </cell>
          <cell r="K56">
            <v>0</v>
          </cell>
          <cell r="R56">
            <v>0</v>
          </cell>
          <cell r="AE56">
            <v>0</v>
          </cell>
          <cell r="AL56">
            <v>0</v>
          </cell>
          <cell r="AS56">
            <v>0</v>
          </cell>
        </row>
        <row r="57">
          <cell r="B57">
            <v>44241</v>
          </cell>
          <cell r="D57">
            <v>0</v>
          </cell>
          <cell r="K57">
            <v>0</v>
          </cell>
          <cell r="R57">
            <v>0</v>
          </cell>
          <cell r="AE57">
            <v>0</v>
          </cell>
          <cell r="AL57">
            <v>0</v>
          </cell>
          <cell r="AS57">
            <v>0</v>
          </cell>
        </row>
        <row r="58">
          <cell r="B58">
            <v>44242</v>
          </cell>
          <cell r="D58">
            <v>0</v>
          </cell>
          <cell r="K58">
            <v>0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</row>
        <row r="59">
          <cell r="B59">
            <v>44243</v>
          </cell>
          <cell r="D59">
            <v>0</v>
          </cell>
          <cell r="K59">
            <v>0</v>
          </cell>
          <cell r="R59">
            <v>0</v>
          </cell>
          <cell r="AE59">
            <v>0</v>
          </cell>
          <cell r="AL59">
            <v>0</v>
          </cell>
          <cell r="AS59">
            <v>0</v>
          </cell>
        </row>
        <row r="60">
          <cell r="B60">
            <v>44244</v>
          </cell>
          <cell r="D60">
            <v>0</v>
          </cell>
          <cell r="K60">
            <v>0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</row>
        <row r="61">
          <cell r="B61">
            <v>44245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</row>
        <row r="62">
          <cell r="B62">
            <v>44246</v>
          </cell>
          <cell r="D62">
            <v>0</v>
          </cell>
          <cell r="K62">
            <v>8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</row>
        <row r="63">
          <cell r="B63">
            <v>44247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</row>
        <row r="64">
          <cell r="B64">
            <v>44248</v>
          </cell>
          <cell r="D64">
            <v>0</v>
          </cell>
          <cell r="K64">
            <v>0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</row>
        <row r="65">
          <cell r="B65">
            <v>44249</v>
          </cell>
          <cell r="D65">
            <v>0</v>
          </cell>
          <cell r="K65">
            <v>4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</row>
        <row r="66">
          <cell r="B66">
            <v>44250</v>
          </cell>
          <cell r="D66">
            <v>0</v>
          </cell>
          <cell r="K66">
            <v>3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</row>
        <row r="67">
          <cell r="B67">
            <v>44251</v>
          </cell>
          <cell r="D67">
            <v>0</v>
          </cell>
          <cell r="K67">
            <v>3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</row>
        <row r="68">
          <cell r="B68">
            <v>44252</v>
          </cell>
          <cell r="D68">
            <v>0</v>
          </cell>
          <cell r="K68">
            <v>2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</row>
        <row r="69">
          <cell r="B69">
            <v>44253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0</v>
          </cell>
        </row>
        <row r="70">
          <cell r="B70">
            <v>44254</v>
          </cell>
          <cell r="D70">
            <v>0</v>
          </cell>
          <cell r="K70">
            <v>0</v>
          </cell>
          <cell r="R70">
            <v>0</v>
          </cell>
          <cell r="AE70">
            <v>0</v>
          </cell>
          <cell r="AL70">
            <v>0</v>
          </cell>
          <cell r="AS70">
            <v>0</v>
          </cell>
        </row>
        <row r="71">
          <cell r="B71">
            <v>44255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</row>
        <row r="72">
          <cell r="B72">
            <v>44256</v>
          </cell>
          <cell r="D72">
            <v>0</v>
          </cell>
          <cell r="K72">
            <v>10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</row>
        <row r="73">
          <cell r="B73">
            <v>44257</v>
          </cell>
          <cell r="D73">
            <v>0</v>
          </cell>
          <cell r="K73">
            <v>0</v>
          </cell>
          <cell r="R73">
            <v>25</v>
          </cell>
          <cell r="AE73">
            <v>0</v>
          </cell>
          <cell r="AL73">
            <v>0</v>
          </cell>
          <cell r="AS73">
            <v>0</v>
          </cell>
        </row>
        <row r="74">
          <cell r="B74">
            <v>44258</v>
          </cell>
          <cell r="D74">
            <v>0</v>
          </cell>
          <cell r="K74">
            <v>5</v>
          </cell>
          <cell r="R74">
            <v>5</v>
          </cell>
          <cell r="AE74">
            <v>0</v>
          </cell>
          <cell r="AL74">
            <v>0</v>
          </cell>
          <cell r="AS74">
            <v>0</v>
          </cell>
        </row>
        <row r="75">
          <cell r="B75">
            <v>44259</v>
          </cell>
          <cell r="D75">
            <v>0</v>
          </cell>
          <cell r="K75">
            <v>1</v>
          </cell>
          <cell r="R75">
            <v>5</v>
          </cell>
          <cell r="AE75">
            <v>0</v>
          </cell>
          <cell r="AL75">
            <v>0</v>
          </cell>
          <cell r="AS75">
            <v>0</v>
          </cell>
        </row>
        <row r="76">
          <cell r="B76">
            <v>44260</v>
          </cell>
          <cell r="D76">
            <v>0</v>
          </cell>
          <cell r="K76">
            <v>0</v>
          </cell>
          <cell r="R76">
            <v>1</v>
          </cell>
          <cell r="AE76">
            <v>0</v>
          </cell>
          <cell r="AL76">
            <v>0</v>
          </cell>
          <cell r="AS76">
            <v>0</v>
          </cell>
        </row>
        <row r="77">
          <cell r="B77">
            <v>44261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</row>
        <row r="78">
          <cell r="B78">
            <v>44262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</row>
        <row r="79">
          <cell r="B79">
            <v>44263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</row>
        <row r="80">
          <cell r="B80">
            <v>44264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</row>
        <row r="81">
          <cell r="B81">
            <v>44265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4</v>
          </cell>
        </row>
        <row r="82">
          <cell r="B82">
            <v>44266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4</v>
          </cell>
        </row>
        <row r="83">
          <cell r="B83">
            <v>44267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3</v>
          </cell>
        </row>
        <row r="84">
          <cell r="B84">
            <v>44268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</row>
        <row r="85">
          <cell r="B85">
            <v>44269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</row>
        <row r="86">
          <cell r="B86">
            <v>44270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</row>
        <row r="87">
          <cell r="B87">
            <v>44271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</row>
        <row r="88">
          <cell r="B88">
            <v>44272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</row>
        <row r="89">
          <cell r="B89">
            <v>44273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</row>
        <row r="90">
          <cell r="B90">
            <v>44274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</row>
        <row r="91">
          <cell r="B91">
            <v>44275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</row>
        <row r="92">
          <cell r="B92">
            <v>44276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</row>
        <row r="93">
          <cell r="B93">
            <v>44277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</row>
        <row r="94">
          <cell r="B94">
            <v>44278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</row>
        <row r="95">
          <cell r="B95">
            <v>44279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18</v>
          </cell>
        </row>
        <row r="96">
          <cell r="B96">
            <v>44280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</row>
        <row r="97">
          <cell r="B97">
            <v>44281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6</v>
          </cell>
        </row>
        <row r="98">
          <cell r="B98">
            <v>44282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</row>
        <row r="99">
          <cell r="B99">
            <v>44283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</row>
        <row r="100">
          <cell r="B100">
            <v>44284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</row>
        <row r="101">
          <cell r="B101">
            <v>44285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</row>
        <row r="102">
          <cell r="B102">
            <v>44286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</row>
        <row r="103">
          <cell r="B103">
            <v>44287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</row>
        <row r="104">
          <cell r="B104">
            <v>44288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</row>
        <row r="105">
          <cell r="B105">
            <v>44289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</row>
        <row r="106">
          <cell r="B106">
            <v>44290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</row>
        <row r="107">
          <cell r="B107">
            <v>44291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</row>
        <row r="108">
          <cell r="B108">
            <v>44292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</row>
        <row r="109">
          <cell r="B109">
            <v>44293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</row>
        <row r="110">
          <cell r="B110">
            <v>44294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</row>
        <row r="111">
          <cell r="B111">
            <v>44295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</row>
        <row r="112">
          <cell r="B112">
            <v>44296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</row>
        <row r="113">
          <cell r="B113">
            <v>44297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</row>
        <row r="114">
          <cell r="B114">
            <v>44298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</row>
        <row r="115">
          <cell r="B115">
            <v>44299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</row>
        <row r="116">
          <cell r="B116">
            <v>44300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</row>
        <row r="117">
          <cell r="B117">
            <v>44301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</row>
        <row r="118">
          <cell r="B118">
            <v>44302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</row>
        <row r="119">
          <cell r="B119">
            <v>44303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</row>
        <row r="120">
          <cell r="B120">
            <v>44304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</row>
        <row r="121">
          <cell r="B121">
            <v>44305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</row>
        <row r="122">
          <cell r="B122">
            <v>44306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</row>
        <row r="123">
          <cell r="B123">
            <v>44307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</row>
        <row r="124">
          <cell r="B124">
            <v>44308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</row>
        <row r="125">
          <cell r="B125">
            <v>44309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</row>
        <row r="126">
          <cell r="B126">
            <v>44310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</row>
        <row r="127">
          <cell r="B127">
            <v>44311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</row>
        <row r="128">
          <cell r="B128">
            <v>44312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</row>
        <row r="129">
          <cell r="B129">
            <v>44313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</row>
        <row r="130">
          <cell r="B130">
            <v>44314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</row>
        <row r="131">
          <cell r="B131">
            <v>44315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</row>
        <row r="132">
          <cell r="B132">
            <v>44316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</row>
        <row r="133">
          <cell r="B133">
            <v>44317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</row>
        <row r="134">
          <cell r="B134">
            <v>44318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</row>
        <row r="135">
          <cell r="B135">
            <v>44319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</row>
        <row r="136">
          <cell r="B136">
            <v>44320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</row>
        <row r="137">
          <cell r="B137">
            <v>44321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</row>
        <row r="138">
          <cell r="B138">
            <v>44322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</row>
        <row r="139">
          <cell r="B139">
            <v>44323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</row>
        <row r="140">
          <cell r="B140">
            <v>44324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</row>
        <row r="141">
          <cell r="B141">
            <v>44325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</row>
        <row r="142">
          <cell r="B142">
            <v>44326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</row>
        <row r="143">
          <cell r="B143">
            <v>44327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</row>
        <row r="144">
          <cell r="B144">
            <v>44328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</row>
        <row r="145">
          <cell r="B145">
            <v>44329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</row>
        <row r="146">
          <cell r="B146">
            <v>44330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</row>
        <row r="147">
          <cell r="B147">
            <v>44331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</row>
        <row r="148">
          <cell r="B148">
            <v>44332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</row>
        <row r="149">
          <cell r="B149">
            <v>44333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</row>
        <row r="150">
          <cell r="B150">
            <v>44334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</row>
        <row r="151">
          <cell r="B151">
            <v>44335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</row>
        <row r="152">
          <cell r="B152">
            <v>44336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</row>
        <row r="153">
          <cell r="B153">
            <v>44337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</row>
        <row r="154">
          <cell r="B154">
            <v>44338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</sheetNames>
    <sheetDataSet>
      <sheetData sheetId="0" refreshError="1">
        <row r="4">
          <cell r="B4">
            <v>19</v>
          </cell>
        </row>
        <row r="5">
          <cell r="B5">
            <v>4</v>
          </cell>
        </row>
        <row r="6">
          <cell r="B6">
            <v>2</v>
          </cell>
        </row>
        <row r="8">
          <cell r="D8">
            <v>19</v>
          </cell>
        </row>
        <row r="9">
          <cell r="D9">
            <v>19</v>
          </cell>
          <cell r="H9">
            <v>19</v>
          </cell>
          <cell r="I9">
            <v>18</v>
          </cell>
          <cell r="N9">
            <v>18</v>
          </cell>
        </row>
        <row r="10">
          <cell r="D10">
            <v>19</v>
          </cell>
          <cell r="I10">
            <v>18</v>
          </cell>
          <cell r="N10">
            <v>13</v>
          </cell>
        </row>
        <row r="11">
          <cell r="D11">
            <v>4</v>
          </cell>
          <cell r="N11">
            <v>0</v>
          </cell>
        </row>
        <row r="12">
          <cell r="D12">
            <v>0</v>
          </cell>
          <cell r="H12">
            <v>0</v>
          </cell>
          <cell r="I12">
            <v>0</v>
          </cell>
        </row>
        <row r="14">
          <cell r="D14">
            <v>0</v>
          </cell>
          <cell r="I14">
            <v>0</v>
          </cell>
        </row>
        <row r="16">
          <cell r="N16">
            <v>0.94736842105263153</v>
          </cell>
        </row>
        <row r="17">
          <cell r="N17">
            <v>0.68421052631578949</v>
          </cell>
        </row>
        <row r="22">
          <cell r="B22">
            <v>44319</v>
          </cell>
        </row>
      </sheetData>
      <sheetData sheetId="1" refreshError="1">
        <row r="10">
          <cell r="B10">
            <v>44221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44222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44223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44224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44225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44226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44227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44228</v>
          </cell>
          <cell r="D17">
            <v>0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44229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44230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44231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44232</v>
          </cell>
          <cell r="D21">
            <v>0</v>
          </cell>
          <cell r="K21">
            <v>0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44233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44234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44235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44236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44237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44238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44239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44240</v>
          </cell>
          <cell r="D29">
            <v>0</v>
          </cell>
          <cell r="K29">
            <v>0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44241</v>
          </cell>
          <cell r="D30">
            <v>0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44242</v>
          </cell>
          <cell r="D31">
            <v>0</v>
          </cell>
          <cell r="K31">
            <v>0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44243</v>
          </cell>
          <cell r="D32">
            <v>0</v>
          </cell>
          <cell r="K32">
            <v>0</v>
          </cell>
          <cell r="R32">
            <v>0</v>
          </cell>
          <cell r="AE32">
            <v>0</v>
          </cell>
          <cell r="AL32">
            <v>0</v>
          </cell>
          <cell r="AS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44244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44245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44246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44247</v>
          </cell>
          <cell r="D36">
            <v>0</v>
          </cell>
          <cell r="K36">
            <v>0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44248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44249</v>
          </cell>
          <cell r="D38">
            <v>0</v>
          </cell>
          <cell r="K38">
            <v>0</v>
          </cell>
          <cell r="R38">
            <v>0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44250</v>
          </cell>
          <cell r="D39">
            <v>0</v>
          </cell>
          <cell r="K39">
            <v>0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44251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44252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44253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44254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44255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44256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44257</v>
          </cell>
          <cell r="D46">
            <v>0</v>
          </cell>
          <cell r="K46">
            <v>0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44258</v>
          </cell>
          <cell r="D47">
            <v>0</v>
          </cell>
          <cell r="K47">
            <v>0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44259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44260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44261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44262</v>
          </cell>
          <cell r="D51">
            <v>0</v>
          </cell>
          <cell r="K51">
            <v>0</v>
          </cell>
          <cell r="R51">
            <v>0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44263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44264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44265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44266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44267</v>
          </cell>
          <cell r="D56">
            <v>0</v>
          </cell>
          <cell r="K56">
            <v>0</v>
          </cell>
          <cell r="R56">
            <v>0</v>
          </cell>
          <cell r="AE56">
            <v>0</v>
          </cell>
          <cell r="AL56">
            <v>0</v>
          </cell>
          <cell r="AS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44268</v>
          </cell>
          <cell r="D57">
            <v>0</v>
          </cell>
          <cell r="K57">
            <v>0</v>
          </cell>
          <cell r="R57">
            <v>0</v>
          </cell>
          <cell r="AE57">
            <v>0</v>
          </cell>
          <cell r="AL57">
            <v>0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44269</v>
          </cell>
          <cell r="D58">
            <v>0</v>
          </cell>
          <cell r="K58">
            <v>0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44270</v>
          </cell>
          <cell r="D59">
            <v>0</v>
          </cell>
          <cell r="K59">
            <v>0</v>
          </cell>
          <cell r="R59">
            <v>0</v>
          </cell>
          <cell r="AE59">
            <v>0</v>
          </cell>
          <cell r="AL59">
            <v>0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44271</v>
          </cell>
          <cell r="D60">
            <v>0</v>
          </cell>
          <cell r="K60">
            <v>0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44272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44273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44274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44275</v>
          </cell>
          <cell r="D64">
            <v>0</v>
          </cell>
          <cell r="K64">
            <v>0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44276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44277</v>
          </cell>
          <cell r="D66">
            <v>0</v>
          </cell>
          <cell r="K66">
            <v>0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44278</v>
          </cell>
          <cell r="D67">
            <v>0</v>
          </cell>
          <cell r="K67">
            <v>0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44279</v>
          </cell>
          <cell r="D68">
            <v>0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44280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44281</v>
          </cell>
          <cell r="D70">
            <v>0</v>
          </cell>
          <cell r="K70">
            <v>0</v>
          </cell>
          <cell r="R70">
            <v>0</v>
          </cell>
          <cell r="AE70">
            <v>0</v>
          </cell>
          <cell r="AL70">
            <v>0</v>
          </cell>
          <cell r="AS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44282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44283</v>
          </cell>
          <cell r="D72">
            <v>0</v>
          </cell>
          <cell r="K72">
            <v>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44284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44285</v>
          </cell>
          <cell r="D74">
            <v>0</v>
          </cell>
          <cell r="K74">
            <v>0</v>
          </cell>
          <cell r="R74">
            <v>0</v>
          </cell>
          <cell r="AE74">
            <v>0</v>
          </cell>
          <cell r="AL74">
            <v>0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44286</v>
          </cell>
          <cell r="D75">
            <v>0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44287</v>
          </cell>
          <cell r="D76">
            <v>0</v>
          </cell>
          <cell r="K76">
            <v>0</v>
          </cell>
          <cell r="R76">
            <v>0</v>
          </cell>
          <cell r="AE76">
            <v>0</v>
          </cell>
          <cell r="AL76">
            <v>0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44288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44289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44290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44291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44292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44293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44294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44295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44296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44297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44298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44299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44300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44301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44302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44303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44304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44305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44306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44307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44308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44309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44310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44311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44312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44313</v>
          </cell>
          <cell r="D102">
            <v>19</v>
          </cell>
          <cell r="K102">
            <v>19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44314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44315</v>
          </cell>
          <cell r="D104">
            <v>0</v>
          </cell>
          <cell r="K104">
            <v>0</v>
          </cell>
          <cell r="R104">
            <v>19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44316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44317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44318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44319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44320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44321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44322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44323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44324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44325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44326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44327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44328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44329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44330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44331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44332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44333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44334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44335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44336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44337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44338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44339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44340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44341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44342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44343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44344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44345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44346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44347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44348</v>
          </cell>
          <cell r="D137">
            <v>0</v>
          </cell>
          <cell r="K137">
            <v>0</v>
          </cell>
          <cell r="R137">
            <v>0</v>
          </cell>
          <cell r="AE137">
            <v>1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44349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44350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44351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44352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44353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44354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44355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44356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44357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1</v>
          </cell>
          <cell r="BJ146">
            <v>0</v>
          </cell>
        </row>
        <row r="147">
          <cell r="B147">
            <v>44358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44359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44360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44361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44362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44363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44364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44365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</sheetNames>
    <sheetDataSet>
      <sheetData sheetId="0" refreshError="1">
        <row r="4">
          <cell r="B4">
            <v>5</v>
          </cell>
        </row>
        <row r="5">
          <cell r="B5">
            <v>8</v>
          </cell>
        </row>
        <row r="6">
          <cell r="B6">
            <v>0</v>
          </cell>
        </row>
        <row r="8">
          <cell r="D8">
            <v>0</v>
          </cell>
        </row>
        <row r="9">
          <cell r="D9">
            <v>0</v>
          </cell>
          <cell r="H9">
            <v>0</v>
          </cell>
          <cell r="I9">
            <v>0</v>
          </cell>
          <cell r="N9">
            <v>0</v>
          </cell>
        </row>
        <row r="10">
          <cell r="D10">
            <v>0</v>
          </cell>
          <cell r="I10">
            <v>0</v>
          </cell>
          <cell r="N10">
            <v>0</v>
          </cell>
        </row>
        <row r="11">
          <cell r="D11">
            <v>8</v>
          </cell>
          <cell r="N11">
            <v>0</v>
          </cell>
        </row>
        <row r="12">
          <cell r="D12">
            <v>0</v>
          </cell>
          <cell r="H12">
            <v>0</v>
          </cell>
          <cell r="I12">
            <v>0</v>
          </cell>
        </row>
        <row r="14">
          <cell r="D14">
            <v>0</v>
          </cell>
          <cell r="I14">
            <v>0</v>
          </cell>
        </row>
        <row r="16">
          <cell r="N16">
            <v>0</v>
          </cell>
        </row>
        <row r="17">
          <cell r="N17">
            <v>0</v>
          </cell>
        </row>
        <row r="22">
          <cell r="B22">
            <v>44319</v>
          </cell>
        </row>
      </sheetData>
      <sheetData sheetId="1" refreshError="1">
        <row r="10">
          <cell r="B10">
            <v>44320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44321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44322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44323</v>
          </cell>
          <cell r="D13">
            <v>0</v>
          </cell>
          <cell r="K13">
            <v>0</v>
          </cell>
          <cell r="R13">
            <v>0</v>
          </cell>
          <cell r="AE13">
            <v>3</v>
          </cell>
          <cell r="AL13">
            <v>3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44324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44325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44326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44327</v>
          </cell>
          <cell r="D17">
            <v>0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44328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44329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44330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44331</v>
          </cell>
          <cell r="D21">
            <v>0</v>
          </cell>
          <cell r="K21">
            <v>0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44332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44333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44334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44335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44336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44337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44338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44339</v>
          </cell>
          <cell r="D29">
            <v>0</v>
          </cell>
          <cell r="K29">
            <v>0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44340</v>
          </cell>
          <cell r="D30">
            <v>0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44341</v>
          </cell>
          <cell r="D31">
            <v>0</v>
          </cell>
          <cell r="K31">
            <v>0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44342</v>
          </cell>
          <cell r="D32">
            <v>0</v>
          </cell>
          <cell r="K32">
            <v>0</v>
          </cell>
          <cell r="R32">
            <v>0</v>
          </cell>
          <cell r="AE32">
            <v>0</v>
          </cell>
          <cell r="AL32">
            <v>0</v>
          </cell>
          <cell r="AS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44343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44344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44345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44346</v>
          </cell>
          <cell r="D36">
            <v>0</v>
          </cell>
          <cell r="K36">
            <v>0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44347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44348</v>
          </cell>
          <cell r="D38">
            <v>0</v>
          </cell>
          <cell r="K38">
            <v>0</v>
          </cell>
          <cell r="R38">
            <v>0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44349</v>
          </cell>
          <cell r="D39">
            <v>0</v>
          </cell>
          <cell r="K39">
            <v>0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44350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44351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44352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44353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44354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44355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44356</v>
          </cell>
          <cell r="D46">
            <v>0</v>
          </cell>
          <cell r="K46">
            <v>0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44357</v>
          </cell>
          <cell r="D47">
            <v>0</v>
          </cell>
          <cell r="K47">
            <v>0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44358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44359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44360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44361</v>
          </cell>
          <cell r="D51">
            <v>0</v>
          </cell>
          <cell r="K51">
            <v>0</v>
          </cell>
          <cell r="R51">
            <v>0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44362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44363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44364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44365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44366</v>
          </cell>
          <cell r="D56">
            <v>0</v>
          </cell>
          <cell r="K56">
            <v>0</v>
          </cell>
          <cell r="R56">
            <v>0</v>
          </cell>
          <cell r="AE56">
            <v>0</v>
          </cell>
          <cell r="AL56">
            <v>0</v>
          </cell>
          <cell r="AS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44367</v>
          </cell>
          <cell r="D57">
            <v>0</v>
          </cell>
          <cell r="K57">
            <v>0</v>
          </cell>
          <cell r="R57">
            <v>0</v>
          </cell>
          <cell r="AE57">
            <v>0</v>
          </cell>
          <cell r="AL57">
            <v>0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44368</v>
          </cell>
          <cell r="D58">
            <v>0</v>
          </cell>
          <cell r="K58">
            <v>0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44369</v>
          </cell>
          <cell r="D59">
            <v>0</v>
          </cell>
          <cell r="K59">
            <v>0</v>
          </cell>
          <cell r="R59">
            <v>0</v>
          </cell>
          <cell r="AE59">
            <v>0</v>
          </cell>
          <cell r="AL59">
            <v>0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44370</v>
          </cell>
          <cell r="D60">
            <v>0</v>
          </cell>
          <cell r="K60">
            <v>0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44371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44372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44373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44374</v>
          </cell>
          <cell r="D64">
            <v>0</v>
          </cell>
          <cell r="K64">
            <v>0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44375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44376</v>
          </cell>
          <cell r="D66">
            <v>0</v>
          </cell>
          <cell r="K66">
            <v>0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44377</v>
          </cell>
          <cell r="D67">
            <v>0</v>
          </cell>
          <cell r="K67">
            <v>0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44378</v>
          </cell>
          <cell r="D68">
            <v>0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44379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44380</v>
          </cell>
          <cell r="D70">
            <v>0</v>
          </cell>
          <cell r="K70">
            <v>0</v>
          </cell>
          <cell r="R70">
            <v>0</v>
          </cell>
          <cell r="AE70">
            <v>0</v>
          </cell>
          <cell r="AL70">
            <v>0</v>
          </cell>
          <cell r="AS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44381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44382</v>
          </cell>
          <cell r="D72">
            <v>0</v>
          </cell>
          <cell r="K72">
            <v>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44383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44384</v>
          </cell>
          <cell r="D74">
            <v>0</v>
          </cell>
          <cell r="K74">
            <v>0</v>
          </cell>
          <cell r="R74">
            <v>0</v>
          </cell>
          <cell r="AE74">
            <v>0</v>
          </cell>
          <cell r="AL74">
            <v>0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44385</v>
          </cell>
          <cell r="D75">
            <v>0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44386</v>
          </cell>
          <cell r="D76">
            <v>0</v>
          </cell>
          <cell r="K76">
            <v>0</v>
          </cell>
          <cell r="R76">
            <v>0</v>
          </cell>
          <cell r="AE76">
            <v>5</v>
          </cell>
          <cell r="AL76">
            <v>5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44387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44388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44389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44390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44391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44392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44393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44394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44395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44396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44397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44398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44399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44400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44401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44402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44403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44404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44405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44406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44407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44408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44409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44410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44411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44412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44413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44414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44415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44416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44417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44418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44419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44420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44421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44422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44423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44424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44425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44426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44427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44428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44429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44430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44431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44432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44433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44434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44435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44436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44437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44438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44439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44440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44441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44442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44443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44444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44445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44446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44447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44448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44449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44450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44451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44452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44453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44454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44455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44456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44457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44458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44459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44460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44461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44462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44463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44464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</sheetNames>
    <sheetDataSet>
      <sheetData sheetId="0" refreshError="1">
        <row r="4">
          <cell r="B4">
            <v>10</v>
          </cell>
        </row>
        <row r="5">
          <cell r="B5">
            <v>1</v>
          </cell>
        </row>
        <row r="6">
          <cell r="B6">
            <v>4</v>
          </cell>
        </row>
        <row r="8">
          <cell r="D8">
            <v>0</v>
          </cell>
        </row>
        <row r="9">
          <cell r="D9">
            <v>10</v>
          </cell>
          <cell r="H9">
            <v>10</v>
          </cell>
          <cell r="I9">
            <v>10</v>
          </cell>
          <cell r="N9">
            <v>10</v>
          </cell>
        </row>
        <row r="10">
          <cell r="D10">
            <v>10</v>
          </cell>
          <cell r="I10">
            <v>10</v>
          </cell>
          <cell r="N10">
            <v>10</v>
          </cell>
        </row>
        <row r="11">
          <cell r="D11">
            <v>0</v>
          </cell>
          <cell r="N11">
            <v>2</v>
          </cell>
        </row>
        <row r="12">
          <cell r="D12">
            <v>1</v>
          </cell>
          <cell r="H12">
            <v>1</v>
          </cell>
          <cell r="I12">
            <v>0</v>
          </cell>
        </row>
        <row r="14">
          <cell r="D14">
            <v>4</v>
          </cell>
          <cell r="I14">
            <v>4</v>
          </cell>
        </row>
        <row r="16">
          <cell r="N16">
            <v>1</v>
          </cell>
        </row>
        <row r="17">
          <cell r="N17">
            <v>1</v>
          </cell>
        </row>
        <row r="22">
          <cell r="B22">
            <v>44319</v>
          </cell>
        </row>
      </sheetData>
      <sheetData sheetId="1" refreshError="1">
        <row r="10">
          <cell r="B10">
            <v>44235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44236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44237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44238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44239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44240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44241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44242</v>
          </cell>
          <cell r="D17">
            <v>0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44243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44244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44245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44246</v>
          </cell>
          <cell r="D21">
            <v>0</v>
          </cell>
          <cell r="K21">
            <v>0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44247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44248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44249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44250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44251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44252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44253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44254</v>
          </cell>
          <cell r="D29">
            <v>0</v>
          </cell>
          <cell r="K29">
            <v>0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44255</v>
          </cell>
          <cell r="D30">
            <v>0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44256</v>
          </cell>
          <cell r="D31">
            <v>0</v>
          </cell>
          <cell r="K31">
            <v>0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44257</v>
          </cell>
          <cell r="D32">
            <v>0</v>
          </cell>
          <cell r="K32">
            <v>0</v>
          </cell>
          <cell r="R32">
            <v>0</v>
          </cell>
          <cell r="AE32">
            <v>0</v>
          </cell>
          <cell r="AL32">
            <v>0</v>
          </cell>
          <cell r="AS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44258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44259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44260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44261</v>
          </cell>
          <cell r="D36">
            <v>0</v>
          </cell>
          <cell r="K36">
            <v>0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44262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44263</v>
          </cell>
          <cell r="D38">
            <v>0</v>
          </cell>
          <cell r="K38">
            <v>0</v>
          </cell>
          <cell r="R38">
            <v>0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44264</v>
          </cell>
          <cell r="D39">
            <v>0</v>
          </cell>
          <cell r="K39">
            <v>0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44265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44266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44267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44268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44269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44270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44271</v>
          </cell>
          <cell r="D46">
            <v>0</v>
          </cell>
          <cell r="K46">
            <v>0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44272</v>
          </cell>
          <cell r="D47">
            <v>0</v>
          </cell>
          <cell r="K47">
            <v>0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44273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44274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44275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44276</v>
          </cell>
          <cell r="D51">
            <v>0</v>
          </cell>
          <cell r="K51">
            <v>0</v>
          </cell>
          <cell r="R51">
            <v>0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44277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44278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44279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44280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44281</v>
          </cell>
          <cell r="D56">
            <v>0</v>
          </cell>
          <cell r="K56">
            <v>0</v>
          </cell>
          <cell r="R56">
            <v>0</v>
          </cell>
          <cell r="AE56">
            <v>0</v>
          </cell>
          <cell r="AL56">
            <v>0</v>
          </cell>
          <cell r="AS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44282</v>
          </cell>
          <cell r="D57">
            <v>0</v>
          </cell>
          <cell r="K57">
            <v>0</v>
          </cell>
          <cell r="R57">
            <v>0</v>
          </cell>
          <cell r="AE57">
            <v>0</v>
          </cell>
          <cell r="AL57">
            <v>0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44283</v>
          </cell>
          <cell r="D58">
            <v>0</v>
          </cell>
          <cell r="K58">
            <v>0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44284</v>
          </cell>
          <cell r="D59">
            <v>0</v>
          </cell>
          <cell r="K59">
            <v>0</v>
          </cell>
          <cell r="R59">
            <v>0</v>
          </cell>
          <cell r="AE59">
            <v>0</v>
          </cell>
          <cell r="AL59">
            <v>0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44285</v>
          </cell>
          <cell r="D60">
            <v>0</v>
          </cell>
          <cell r="K60">
            <v>0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44286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44287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44288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44289</v>
          </cell>
          <cell r="D64">
            <v>0</v>
          </cell>
          <cell r="K64">
            <v>0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44290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44291</v>
          </cell>
          <cell r="D66">
            <v>0</v>
          </cell>
          <cell r="K66">
            <v>0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44292</v>
          </cell>
          <cell r="D67">
            <v>0</v>
          </cell>
          <cell r="K67">
            <v>0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44293</v>
          </cell>
          <cell r="D68">
            <v>0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44294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44295</v>
          </cell>
          <cell r="D70">
            <v>0</v>
          </cell>
          <cell r="K70">
            <v>0</v>
          </cell>
          <cell r="R70">
            <v>0</v>
          </cell>
          <cell r="AE70">
            <v>0</v>
          </cell>
          <cell r="AL70">
            <v>0</v>
          </cell>
          <cell r="AS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44296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44297</v>
          </cell>
          <cell r="D72">
            <v>0</v>
          </cell>
          <cell r="K72">
            <v>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44298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44299</v>
          </cell>
          <cell r="D74">
            <v>0</v>
          </cell>
          <cell r="K74">
            <v>0</v>
          </cell>
          <cell r="R74">
            <v>0</v>
          </cell>
          <cell r="AE74">
            <v>0</v>
          </cell>
          <cell r="AL74">
            <v>0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44300</v>
          </cell>
          <cell r="D75">
            <v>0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44301</v>
          </cell>
          <cell r="D76">
            <v>0</v>
          </cell>
          <cell r="K76">
            <v>3</v>
          </cell>
          <cell r="R76">
            <v>0</v>
          </cell>
          <cell r="AE76">
            <v>0</v>
          </cell>
          <cell r="AL76">
            <v>0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44302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44303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44304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44305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44306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44307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44308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44309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44310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44311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44312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44313</v>
          </cell>
          <cell r="D88">
            <v>0</v>
          </cell>
          <cell r="K88">
            <v>2</v>
          </cell>
          <cell r="R88">
            <v>5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44314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1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44315</v>
          </cell>
          <cell r="D90">
            <v>0</v>
          </cell>
          <cell r="K90">
            <v>4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44316</v>
          </cell>
          <cell r="D91">
            <v>0</v>
          </cell>
          <cell r="K91">
            <v>1</v>
          </cell>
          <cell r="R91">
            <v>1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44317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44318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44319</v>
          </cell>
          <cell r="D94">
            <v>0</v>
          </cell>
          <cell r="K94">
            <v>0</v>
          </cell>
          <cell r="R94">
            <v>4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44320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44321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44322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44323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44324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44325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44326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44327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44328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44329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44330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44331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44332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44333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44334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44335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44336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44337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44338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44339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44340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44341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44342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44343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44344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4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44345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44346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44347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44348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44349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44350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44351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44352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44353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44354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44355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44356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44357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44358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44359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44360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44361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44362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44363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44364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44365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44366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44367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44368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44369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44370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44371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44372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44373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44374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44375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44376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44377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44378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44379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</sheetNames>
    <sheetDataSet>
      <sheetData sheetId="0" refreshError="1">
        <row r="4">
          <cell r="B4">
            <v>10</v>
          </cell>
        </row>
        <row r="5">
          <cell r="B5">
            <v>1</v>
          </cell>
        </row>
        <row r="6">
          <cell r="B6">
            <v>0</v>
          </cell>
        </row>
        <row r="8">
          <cell r="D8">
            <v>0</v>
          </cell>
        </row>
        <row r="9">
          <cell r="D9">
            <v>10</v>
          </cell>
          <cell r="H9">
            <v>10</v>
          </cell>
          <cell r="I9">
            <v>10</v>
          </cell>
          <cell r="N9">
            <v>10</v>
          </cell>
        </row>
        <row r="10">
          <cell r="D10">
            <v>10</v>
          </cell>
          <cell r="I10">
            <v>10</v>
          </cell>
          <cell r="N10">
            <v>10</v>
          </cell>
        </row>
        <row r="11">
          <cell r="D11">
            <v>1</v>
          </cell>
          <cell r="N11">
            <v>0</v>
          </cell>
        </row>
        <row r="12">
          <cell r="D12">
            <v>1</v>
          </cell>
          <cell r="H12">
            <v>1</v>
          </cell>
          <cell r="I12">
            <v>0</v>
          </cell>
        </row>
        <row r="14">
          <cell r="D14">
            <v>0</v>
          </cell>
          <cell r="I14">
            <v>0</v>
          </cell>
        </row>
        <row r="16">
          <cell r="N16">
            <v>1</v>
          </cell>
        </row>
        <row r="17">
          <cell r="N17">
            <v>1</v>
          </cell>
        </row>
        <row r="22">
          <cell r="B22">
            <v>44317</v>
          </cell>
        </row>
      </sheetData>
      <sheetData sheetId="1" refreshError="1">
        <row r="10">
          <cell r="B10">
            <v>44255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44256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44257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44258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44259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44260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44261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44262</v>
          </cell>
          <cell r="D17">
            <v>0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44263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44264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44265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44266</v>
          </cell>
          <cell r="D21">
            <v>0</v>
          </cell>
          <cell r="K21">
            <v>0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44267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44268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44269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44270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44271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44272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44273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44274</v>
          </cell>
          <cell r="D29">
            <v>0</v>
          </cell>
          <cell r="K29">
            <v>0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44275</v>
          </cell>
          <cell r="D30">
            <v>0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44276</v>
          </cell>
          <cell r="D31">
            <v>0</v>
          </cell>
          <cell r="K31">
            <v>0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44277</v>
          </cell>
          <cell r="D32">
            <v>0</v>
          </cell>
          <cell r="K32">
            <v>0</v>
          </cell>
          <cell r="R32">
            <v>0</v>
          </cell>
          <cell r="AE32">
            <v>0</v>
          </cell>
          <cell r="AL32">
            <v>0</v>
          </cell>
          <cell r="AS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44278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44279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44280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44281</v>
          </cell>
          <cell r="D36">
            <v>0</v>
          </cell>
          <cell r="K36">
            <v>0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44282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44283</v>
          </cell>
          <cell r="D38">
            <v>0</v>
          </cell>
          <cell r="K38">
            <v>0</v>
          </cell>
          <cell r="R38">
            <v>0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44284</v>
          </cell>
          <cell r="D39">
            <v>0</v>
          </cell>
          <cell r="K39">
            <v>0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44285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44286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44287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44288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44289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44290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44291</v>
          </cell>
          <cell r="D46">
            <v>0</v>
          </cell>
          <cell r="K46">
            <v>0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44292</v>
          </cell>
          <cell r="D47">
            <v>0</v>
          </cell>
          <cell r="K47">
            <v>0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44293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44294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44295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44296</v>
          </cell>
          <cell r="D51">
            <v>0</v>
          </cell>
          <cell r="K51">
            <v>0</v>
          </cell>
          <cell r="R51">
            <v>0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44297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44298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44299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44300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44301</v>
          </cell>
          <cell r="D56">
            <v>0</v>
          </cell>
          <cell r="K56">
            <v>0</v>
          </cell>
          <cell r="R56">
            <v>0</v>
          </cell>
          <cell r="AE56">
            <v>0</v>
          </cell>
          <cell r="AL56">
            <v>0</v>
          </cell>
          <cell r="AS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44302</v>
          </cell>
          <cell r="D57">
            <v>0</v>
          </cell>
          <cell r="K57">
            <v>0</v>
          </cell>
          <cell r="R57">
            <v>0</v>
          </cell>
          <cell r="AE57">
            <v>0</v>
          </cell>
          <cell r="AL57">
            <v>0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44303</v>
          </cell>
          <cell r="D58">
            <v>0</v>
          </cell>
          <cell r="K58">
            <v>0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44304</v>
          </cell>
          <cell r="D59">
            <v>0</v>
          </cell>
          <cell r="K59">
            <v>0</v>
          </cell>
          <cell r="R59">
            <v>0</v>
          </cell>
          <cell r="AE59">
            <v>0</v>
          </cell>
          <cell r="AL59">
            <v>0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44305</v>
          </cell>
          <cell r="D60">
            <v>0</v>
          </cell>
          <cell r="K60">
            <v>0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44306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44307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44308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44309</v>
          </cell>
          <cell r="D64">
            <v>0</v>
          </cell>
          <cell r="K64">
            <v>0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44310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44311</v>
          </cell>
          <cell r="D66">
            <v>0</v>
          </cell>
          <cell r="K66">
            <v>0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44312</v>
          </cell>
          <cell r="D67">
            <v>0</v>
          </cell>
          <cell r="K67">
            <v>0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44313</v>
          </cell>
          <cell r="D68">
            <v>0</v>
          </cell>
          <cell r="K68">
            <v>3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44314</v>
          </cell>
          <cell r="D69">
            <v>0</v>
          </cell>
          <cell r="K69">
            <v>2</v>
          </cell>
          <cell r="R69">
            <v>5</v>
          </cell>
          <cell r="AE69">
            <v>0</v>
          </cell>
          <cell r="AL69">
            <v>0</v>
          </cell>
          <cell r="AS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44315</v>
          </cell>
          <cell r="D70">
            <v>0</v>
          </cell>
          <cell r="K70">
            <v>0</v>
          </cell>
          <cell r="R70">
            <v>0</v>
          </cell>
          <cell r="AE70">
            <v>0</v>
          </cell>
          <cell r="AL70">
            <v>0</v>
          </cell>
          <cell r="AS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44316</v>
          </cell>
          <cell r="D71">
            <v>0</v>
          </cell>
          <cell r="K71">
            <v>4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44317</v>
          </cell>
          <cell r="D72">
            <v>0</v>
          </cell>
          <cell r="K72">
            <v>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44318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44319</v>
          </cell>
          <cell r="D74">
            <v>0</v>
          </cell>
          <cell r="K74">
            <v>1</v>
          </cell>
          <cell r="R74">
            <v>5</v>
          </cell>
          <cell r="AE74">
            <v>0</v>
          </cell>
          <cell r="AL74">
            <v>0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44320</v>
          </cell>
          <cell r="D75">
            <v>0</v>
          </cell>
          <cell r="K75">
            <v>0</v>
          </cell>
          <cell r="R75">
            <v>0</v>
          </cell>
          <cell r="AE75">
            <v>1</v>
          </cell>
          <cell r="AL75">
            <v>1</v>
          </cell>
          <cell r="AS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44321</v>
          </cell>
          <cell r="D76">
            <v>0</v>
          </cell>
          <cell r="K76">
            <v>0</v>
          </cell>
          <cell r="R76">
            <v>0</v>
          </cell>
          <cell r="AE76">
            <v>0</v>
          </cell>
          <cell r="AL76">
            <v>0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44322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44323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44324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44325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44326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44327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44328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44329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44330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44331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44332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44333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44334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44335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44336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44337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44338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44339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44340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44341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44342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44343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44344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44345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44346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44347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44348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44349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44350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44351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44352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44353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44354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44355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44356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44357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44358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44359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44360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44361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44362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44363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44364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44365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44366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44367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44368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44369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44370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44371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44372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44373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44374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44375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44376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44377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44378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44379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44380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44381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44382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44383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44384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44385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44386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44387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44388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44389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44390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44391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44392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44393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44394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44395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44396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44397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44398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44399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Connectique"/>
      <sheetName val="Suivi Implantation"/>
      <sheetName val="Feuil1"/>
    </sheetNames>
    <sheetDataSet>
      <sheetData sheetId="0" refreshError="1">
        <row r="4">
          <cell r="B4">
            <v>77</v>
          </cell>
        </row>
        <row r="5">
          <cell r="B5">
            <v>0</v>
          </cell>
        </row>
        <row r="6">
          <cell r="B6">
            <v>0</v>
          </cell>
        </row>
        <row r="8">
          <cell r="D8">
            <v>0</v>
          </cell>
        </row>
        <row r="9">
          <cell r="D9">
            <v>66</v>
          </cell>
          <cell r="H9">
            <v>0</v>
          </cell>
          <cell r="I9">
            <v>0</v>
          </cell>
          <cell r="N9">
            <v>0</v>
          </cell>
        </row>
        <row r="10">
          <cell r="D10">
            <v>1</v>
          </cell>
          <cell r="I10">
            <v>0</v>
          </cell>
          <cell r="N10">
            <v>0</v>
          </cell>
        </row>
        <row r="11">
          <cell r="D11">
            <v>0</v>
          </cell>
          <cell r="N11">
            <v>0</v>
          </cell>
        </row>
        <row r="12">
          <cell r="D12">
            <v>0</v>
          </cell>
          <cell r="H12">
            <v>0</v>
          </cell>
          <cell r="I12">
            <v>0</v>
          </cell>
        </row>
        <row r="14">
          <cell r="D14">
            <v>0</v>
          </cell>
          <cell r="I14">
            <v>0</v>
          </cell>
        </row>
        <row r="16">
          <cell r="N16">
            <v>0</v>
          </cell>
        </row>
        <row r="17">
          <cell r="N17">
            <v>0</v>
          </cell>
        </row>
        <row r="22">
          <cell r="B22">
            <v>44317</v>
          </cell>
        </row>
      </sheetData>
      <sheetData sheetId="1" refreshError="1">
        <row r="10">
          <cell r="B10">
            <v>44356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44357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44358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44359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44360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44361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44362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44363</v>
          </cell>
          <cell r="D17">
            <v>0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44364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44365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44366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44367</v>
          </cell>
          <cell r="D21">
            <v>0</v>
          </cell>
          <cell r="K21">
            <v>0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44368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44369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44370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44371</v>
          </cell>
          <cell r="D25">
            <v>0</v>
          </cell>
          <cell r="K25">
            <v>2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44372</v>
          </cell>
          <cell r="D26">
            <v>0</v>
          </cell>
          <cell r="K26">
            <v>2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44373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44374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44375</v>
          </cell>
          <cell r="D29">
            <v>0</v>
          </cell>
          <cell r="K29">
            <v>2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44376</v>
          </cell>
          <cell r="D30">
            <v>0</v>
          </cell>
          <cell r="K30">
            <v>2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44377</v>
          </cell>
          <cell r="D31">
            <v>0</v>
          </cell>
          <cell r="K31">
            <v>2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44378</v>
          </cell>
          <cell r="D32">
            <v>0</v>
          </cell>
          <cell r="K32">
            <v>2</v>
          </cell>
          <cell r="R32">
            <v>0</v>
          </cell>
          <cell r="AE32">
            <v>0</v>
          </cell>
          <cell r="AL32">
            <v>0</v>
          </cell>
          <cell r="AS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44379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44380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44381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44382</v>
          </cell>
          <cell r="D36">
            <v>0</v>
          </cell>
          <cell r="K36">
            <v>2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44383</v>
          </cell>
          <cell r="D37">
            <v>0</v>
          </cell>
          <cell r="K37">
            <v>2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44384</v>
          </cell>
          <cell r="D38">
            <v>0</v>
          </cell>
          <cell r="K38">
            <v>2</v>
          </cell>
          <cell r="R38">
            <v>0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44385</v>
          </cell>
          <cell r="D39">
            <v>0</v>
          </cell>
          <cell r="K39">
            <v>2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44386</v>
          </cell>
          <cell r="D40">
            <v>0</v>
          </cell>
          <cell r="K40">
            <v>2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44387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44388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44389</v>
          </cell>
          <cell r="D43">
            <v>0</v>
          </cell>
          <cell r="K43">
            <v>2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44390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44391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44392</v>
          </cell>
          <cell r="D46">
            <v>0</v>
          </cell>
          <cell r="K46">
            <v>2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44393</v>
          </cell>
          <cell r="D47">
            <v>0</v>
          </cell>
          <cell r="K47">
            <v>2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44394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44395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44396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44397</v>
          </cell>
          <cell r="D51">
            <v>0</v>
          </cell>
          <cell r="K51">
            <v>0</v>
          </cell>
          <cell r="R51">
            <v>0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44398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44399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44400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44401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44402</v>
          </cell>
          <cell r="D56">
            <v>0</v>
          </cell>
          <cell r="K56">
            <v>0</v>
          </cell>
          <cell r="R56">
            <v>0</v>
          </cell>
          <cell r="AE56">
            <v>0</v>
          </cell>
          <cell r="AL56">
            <v>0</v>
          </cell>
          <cell r="AS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44403</v>
          </cell>
          <cell r="D57">
            <v>0</v>
          </cell>
          <cell r="K57">
            <v>2</v>
          </cell>
          <cell r="R57">
            <v>0</v>
          </cell>
          <cell r="AE57">
            <v>0</v>
          </cell>
          <cell r="AL57">
            <v>0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44404</v>
          </cell>
          <cell r="D58">
            <v>0</v>
          </cell>
          <cell r="K58">
            <v>2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44405</v>
          </cell>
          <cell r="D59">
            <v>0</v>
          </cell>
          <cell r="K59">
            <v>2</v>
          </cell>
          <cell r="R59">
            <v>0</v>
          </cell>
          <cell r="AE59">
            <v>0</v>
          </cell>
          <cell r="AL59">
            <v>0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44406</v>
          </cell>
          <cell r="D60">
            <v>0</v>
          </cell>
          <cell r="K60">
            <v>2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44407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44408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44409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44410</v>
          </cell>
          <cell r="D64">
            <v>0</v>
          </cell>
          <cell r="K64">
            <v>2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44411</v>
          </cell>
          <cell r="D65">
            <v>0</v>
          </cell>
          <cell r="K65">
            <v>2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44412</v>
          </cell>
          <cell r="D66">
            <v>0</v>
          </cell>
          <cell r="K66">
            <v>2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44413</v>
          </cell>
          <cell r="D67">
            <v>0</v>
          </cell>
          <cell r="K67">
            <v>2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44414</v>
          </cell>
          <cell r="D68">
            <v>0</v>
          </cell>
          <cell r="K68">
            <v>2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44415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44416</v>
          </cell>
          <cell r="D70">
            <v>0</v>
          </cell>
          <cell r="K70">
            <v>0</v>
          </cell>
          <cell r="R70">
            <v>0</v>
          </cell>
          <cell r="AE70">
            <v>0</v>
          </cell>
          <cell r="AL70">
            <v>0</v>
          </cell>
          <cell r="AS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44417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44418</v>
          </cell>
          <cell r="D72">
            <v>0</v>
          </cell>
          <cell r="K72">
            <v>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44419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44420</v>
          </cell>
          <cell r="D74">
            <v>0</v>
          </cell>
          <cell r="K74">
            <v>0</v>
          </cell>
          <cell r="R74">
            <v>0</v>
          </cell>
          <cell r="AE74">
            <v>0</v>
          </cell>
          <cell r="AL74">
            <v>0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44421</v>
          </cell>
          <cell r="D75">
            <v>0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44422</v>
          </cell>
          <cell r="D76">
            <v>0</v>
          </cell>
          <cell r="K76">
            <v>0</v>
          </cell>
          <cell r="R76">
            <v>0</v>
          </cell>
          <cell r="AE76">
            <v>0</v>
          </cell>
          <cell r="AL76">
            <v>0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44423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44424</v>
          </cell>
          <cell r="D78">
            <v>0</v>
          </cell>
          <cell r="K78">
            <v>2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44425</v>
          </cell>
          <cell r="D79">
            <v>0</v>
          </cell>
          <cell r="K79">
            <v>2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44426</v>
          </cell>
          <cell r="D80">
            <v>0</v>
          </cell>
          <cell r="K80">
            <v>2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44427</v>
          </cell>
          <cell r="D81">
            <v>0</v>
          </cell>
          <cell r="K81">
            <v>2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44428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44429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44430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44431</v>
          </cell>
          <cell r="D85">
            <v>0</v>
          </cell>
          <cell r="K85">
            <v>2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44432</v>
          </cell>
          <cell r="D86">
            <v>0</v>
          </cell>
          <cell r="K86">
            <v>2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44433</v>
          </cell>
          <cell r="D87">
            <v>0</v>
          </cell>
          <cell r="K87">
            <v>2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44434</v>
          </cell>
          <cell r="D88">
            <v>0</v>
          </cell>
          <cell r="K88">
            <v>2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44435</v>
          </cell>
          <cell r="D89">
            <v>0</v>
          </cell>
          <cell r="K89">
            <v>2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44436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44437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44438</v>
          </cell>
          <cell r="D92">
            <v>0</v>
          </cell>
          <cell r="K92">
            <v>2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44439</v>
          </cell>
          <cell r="D93">
            <v>0</v>
          </cell>
          <cell r="K93">
            <v>0</v>
          </cell>
          <cell r="R93">
            <v>1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44440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44441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44442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44443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44444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44445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44446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44447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44448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44449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44450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44451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44452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44453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44454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44455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44456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44457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44458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44459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44460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44461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44462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44463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44464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44465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44466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44467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44468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44469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44470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44471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44472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44473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44474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44475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44476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44477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44478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44479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44480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44481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44482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44483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44484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44485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44486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44487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44488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44489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44490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44491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44492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44493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44494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44495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44496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44497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44498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44499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44500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file:///\\yvsn0004\SDRMANAG\data\AE\EMP2\X83%20Chine%20-%20DS9%20-%201SXC\%5bFichier%20Suivi%20Projet%20X83%20Chine%20PHEV.xlsm%5d" TargetMode="External"/><Relationship Id="rId13" Type="http://schemas.openxmlformats.org/officeDocument/2006/relationships/hyperlink" Target="file:///\\yvsn0004\SDRMANAG\data\AE\EMP2\E43%20Chine%20-%20C5%20-%201CWK\%5bSuivi%20Projet%20E43%20PHEV%20D&#224;D.xlsm%5d" TargetMode="External"/><Relationship Id="rId18" Type="http://schemas.openxmlformats.org/officeDocument/2006/relationships/hyperlink" Target="file:///\\yvsn0004\SDRMANAG\data\AE\EMP2\C84%20Europe%20-%20C5%20AirCross%20-%201CCE\%5bFichier%20suivi%20global%20-%20Projet%20C84%20Europe%20D&#224;G.xlsm%5d" TargetMode="External"/><Relationship Id="rId26" Type="http://schemas.openxmlformats.org/officeDocument/2006/relationships/ctrlProp" Target="../ctrlProps/ctrlProp1.xml"/><Relationship Id="rId3" Type="http://schemas.openxmlformats.org/officeDocument/2006/relationships/hyperlink" Target="file:///\\yvsn0004\SDRMANAG\data\AE\EMP2\P51%20Europe%20-%20308%20-%201PP5\%5bFichier%20Suivi%20Projet%20P51%20D&#224;D.xlsm%5d" TargetMode="External"/><Relationship Id="rId21" Type="http://schemas.openxmlformats.org/officeDocument/2006/relationships/hyperlink" Target="file:///\\yvsn0004\SDRMANAG\data\AE\EMP2\C84%20Europe%20-%20C5%20AirCross%20-%201CCE\%5bFichier%20suivi%20global%20-%20Projet%20C84%20Europe%20PHEV%20D&#224;D.xlsm%5d" TargetMode="External"/><Relationship Id="rId7" Type="http://schemas.openxmlformats.org/officeDocument/2006/relationships/hyperlink" Target="file:///\\yvsn0004\SDRMANAG\data\AE\EMP2\X83%20Chine%20-%20DS9%20-%201SXC\%5bFichier%20Suivi%20Projet%20X83%20Chine%20DAD.xlsm%5d" TargetMode="External"/><Relationship Id="rId12" Type="http://schemas.openxmlformats.org/officeDocument/2006/relationships/hyperlink" Target="file:///\\yvsn0004\SDRMANAG\data\AE\EMP2\E43%20Chine%20-%20C5%20-%201CWK\%5bSuivi%20Projet%20E43%20PHEV%20D&#224;G.xlsm%5d" TargetMode="External"/><Relationship Id="rId17" Type="http://schemas.openxmlformats.org/officeDocument/2006/relationships/hyperlink" Target="file:///\\yvsn0004\SDRMANAG\data\AE\EMP2\P87C_Chine-5008_Chine_1PPX\%5bFichier%20Suivi%20Projet%20P87C.xlsm%5d" TargetMode="External"/><Relationship Id="rId25" Type="http://schemas.openxmlformats.org/officeDocument/2006/relationships/vmlDrawing" Target="../drawings/vmlDrawing1.vml"/><Relationship Id="rId2" Type="http://schemas.openxmlformats.org/officeDocument/2006/relationships/hyperlink" Target="file:///\\yvsn0004\SDRMANAG\data\AE\EMP2\P51%20Europe%20-%20308%20-%201PP5\%5bFichier%20Suivi%20Projet%20P51%20D&#224;G.xlsm%5d" TargetMode="External"/><Relationship Id="rId16" Type="http://schemas.openxmlformats.org/officeDocument/2006/relationships/hyperlink" Target="file:///\\yvsn0004\SDRMANAG\data\AE\EMP2\P84C_Chine-4008_Chine_1PPW\%5bFichier%20Suivi%20Projet%20P84%20Chine.xlsm%5d" TargetMode="External"/><Relationship Id="rId20" Type="http://schemas.openxmlformats.org/officeDocument/2006/relationships/hyperlink" Target="file:///\\yvsn0004\SDRMANAG\data\AE\EMP2\C84%20Europe%20-%20C5%20AirCross%20-%201CCE\%5bFichier%20suivi%20global%20-%20Projet%20C84%20Europe%20PHEV%20D&#224;G.xlsm%5d" TargetMode="External"/><Relationship Id="rId1" Type="http://schemas.openxmlformats.org/officeDocument/2006/relationships/printerSettings" Target="../printerSettings/printerSettings1.bin"/><Relationship Id="rId6" Type="http://schemas.openxmlformats.org/officeDocument/2006/relationships/hyperlink" Target="file:///\\yvsn0004\SDRMANAG\data\AE\EMP2\X83%20Chine%20-%20DS9%20-%201SXC\%5bFichier%20Suivi%20Projet%20X83%20Chine.xlsm%5d" TargetMode="External"/><Relationship Id="rId11" Type="http://schemas.openxmlformats.org/officeDocument/2006/relationships/hyperlink" Target="file:///\\yvsn0004\SDRMANAG\data\AE\EMP2\E43%20Chine%20-%20C5%20-%201CWK\%5bSuivi%20Projet%20E43%20D&#224;D.xlsm%5d" TargetMode="External"/><Relationship Id="rId24" Type="http://schemas.openxmlformats.org/officeDocument/2006/relationships/drawing" Target="../drawings/drawing1.xml"/><Relationship Id="rId5" Type="http://schemas.openxmlformats.org/officeDocument/2006/relationships/hyperlink" Target="file:///\\yvsn0004\SDRMANAG\data\AE\EMP2\P51%20Europe%20-%20308%20-%201PP5\%5bFichier%20Suivi%20Projet%20P51%20PHEV%20D&#224;D.xlsm%5d" TargetMode="External"/><Relationship Id="rId15" Type="http://schemas.openxmlformats.org/officeDocument/2006/relationships/hyperlink" Target="file:///\\yvsn0004\SDRMANAG\data\AE\BVH2\B73M-C4%20Lounge%20Mercosur-1CM7\%5bFichier%20Suivi%20Projet%20B73%20Merco.xlsm%5d" TargetMode="External"/><Relationship Id="rId23" Type="http://schemas.openxmlformats.org/officeDocument/2006/relationships/printerSettings" Target="../printerSettings/printerSettings2.bin"/><Relationship Id="rId10" Type="http://schemas.openxmlformats.org/officeDocument/2006/relationships/hyperlink" Target="file:///\\yvsn0004\SDRMANAG\data\AE\EMP2\E43%20Chine%20-%20C5%20-%201CWK\%5bSuivi%20Projet%20E43%20D&#224;G.xlsm%5d" TargetMode="External"/><Relationship Id="rId19" Type="http://schemas.openxmlformats.org/officeDocument/2006/relationships/hyperlink" Target="file:///\\yvsn0004\SDRMANAG\data\AE\EMP2\C84%20Europe%20-%20C5%20AirCross%20-%201CCE\%5bFichier%20suivi%20global%20-%20Projet%20C84%20Europe%20D&#224;D.xlsm%5d" TargetMode="External"/><Relationship Id="rId4" Type="http://schemas.openxmlformats.org/officeDocument/2006/relationships/hyperlink" Target="file:///\\yvsn0004\SDRMANAG\data\AE\EMP2\P51%20Europe%20-%20308%20-%201PP5\%5bFichier%20Suivi%20Projet%20P51%20PHEV%20D&#224;G.xlsm%5d" TargetMode="External"/><Relationship Id="rId9" Type="http://schemas.openxmlformats.org/officeDocument/2006/relationships/hyperlink" Target="file:///\\yvsn0004\SDRMANAG\data\AE\EMP2\X83%20Chine%20-%20DS9%20-%201SXC\%5bFichier%20Suivi%20Projet%20X83%20Chine%20PHEV%20D&#224;D.xlsm%5d" TargetMode="External"/><Relationship Id="rId14" Type="http://schemas.openxmlformats.org/officeDocument/2006/relationships/hyperlink" Target="file:///\\yvsn0004\SDRMANAG\data\AE\CMP\P21-208_AMLAT-1PPA\%5bFichier%20Suivi%20P21%20Amlat.xlsm%5d" TargetMode="External"/><Relationship Id="rId22" Type="http://schemas.openxmlformats.org/officeDocument/2006/relationships/hyperlink" Target="file:///\\yvsn0004\SDRMANAG\data\AE\BVH1\Ai94-2008%20Amlat-1PIN\%5bSuivi%20Projet%20Ai94.xlsm%5d" TargetMode="External"/><Relationship Id="rId27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H40"/>
  <sheetViews>
    <sheetView tabSelected="1" zoomScale="70" zoomScaleNormal="70" workbookViewId="0">
      <pane xSplit="3" ySplit="6" topLeftCell="D9" activePane="bottomRight" state="frozen"/>
      <selection pane="topRight" activeCell="G1" sqref="G1"/>
      <selection pane="bottomLeft" activeCell="A7" sqref="A7"/>
      <selection pane="bottomRight" activeCell="A9" sqref="A9"/>
    </sheetView>
  </sheetViews>
  <sheetFormatPr baseColWidth="10" defaultColWidth="9.140625" defaultRowHeight="15" x14ac:dyDescent="0.25"/>
  <cols>
    <col min="1" max="1" width="21.5703125" style="1" bestFit="1" customWidth="1"/>
    <col min="2" max="2" width="26" style="1" bestFit="1" customWidth="1"/>
    <col min="3" max="3" width="29.140625" style="1" bestFit="1" customWidth="1"/>
    <col min="4" max="4" width="18.140625" style="1" bestFit="1" customWidth="1"/>
    <col min="5" max="5" width="15.28515625" style="1" bestFit="1" customWidth="1"/>
    <col min="6" max="12" width="11.7109375" style="1" customWidth="1"/>
    <col min="13" max="13" width="21.140625" style="1" bestFit="1" customWidth="1"/>
    <col min="14" max="14" width="15.28515625" style="1" bestFit="1" customWidth="1"/>
    <col min="15" max="15" width="24.28515625" style="1" bestFit="1" customWidth="1"/>
    <col min="16" max="16" width="19.7109375" style="1" customWidth="1"/>
    <col min="17" max="17" width="18.28515625" style="1" bestFit="1" customWidth="1"/>
    <col min="18" max="18" width="15.42578125" style="1" customWidth="1"/>
    <col min="19" max="22" width="11.7109375" style="1" customWidth="1"/>
    <col min="23" max="23" width="18" style="1" customWidth="1"/>
    <col min="24" max="24" width="16.7109375" style="6" bestFit="1" customWidth="1"/>
    <col min="25" max="25" width="13.7109375" style="6" bestFit="1" customWidth="1"/>
    <col min="26" max="26" width="13.85546875" style="6" bestFit="1" customWidth="1"/>
    <col min="27" max="27" width="17.85546875" style="6" bestFit="1" customWidth="1"/>
    <col min="28" max="28" width="17.7109375" style="6" bestFit="1" customWidth="1"/>
    <col min="29" max="29" width="21.7109375" style="6" bestFit="1" customWidth="1"/>
    <col min="30" max="30" width="10.5703125" style="7" bestFit="1" customWidth="1"/>
    <col min="31" max="31" width="7.42578125" style="7" customWidth="1"/>
    <col min="32" max="32" width="12.42578125" style="7" bestFit="1" customWidth="1"/>
    <col min="33" max="33" width="6.28515625" style="7" bestFit="1" customWidth="1"/>
    <col min="34" max="34" width="107.85546875" style="7" bestFit="1" customWidth="1"/>
    <col min="35" max="35" width="34.7109375" style="7" customWidth="1"/>
    <col min="36" max="16384" width="9.140625" style="7"/>
  </cols>
  <sheetData>
    <row r="1" spans="1:34" ht="15.75" x14ac:dyDescent="0.25">
      <c r="B1" s="2" t="s">
        <v>1</v>
      </c>
      <c r="C1" s="3">
        <v>44375</v>
      </c>
      <c r="D1" s="4"/>
      <c r="E1" s="5">
        <f>COUNTA(AD7:AD35)</f>
        <v>21</v>
      </c>
      <c r="H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pans="1:34" ht="15.75" x14ac:dyDescent="0.25">
      <c r="B2" s="2" t="s">
        <v>2</v>
      </c>
      <c r="C2" s="8">
        <f>SUM(C1+6)</f>
        <v>44381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34" ht="15.75" thickBot="1" x14ac:dyDescent="0.3"/>
    <row r="4" spans="1:34" s="9" customFormat="1" ht="36" customHeight="1" thickBot="1" x14ac:dyDescent="0.25">
      <c r="B4" s="86" t="s">
        <v>3</v>
      </c>
      <c r="C4" s="86"/>
      <c r="D4" s="87" t="s">
        <v>4</v>
      </c>
      <c r="E4" s="89" t="s">
        <v>5</v>
      </c>
      <c r="F4" s="91" t="s">
        <v>41</v>
      </c>
      <c r="G4" s="91" t="s">
        <v>0</v>
      </c>
      <c r="H4" s="93" t="s">
        <v>42</v>
      </c>
      <c r="I4" s="97" t="s">
        <v>43</v>
      </c>
      <c r="J4" s="98"/>
      <c r="K4" s="97" t="s">
        <v>30</v>
      </c>
      <c r="L4" s="101"/>
      <c r="M4" s="95" t="s">
        <v>6</v>
      </c>
      <c r="N4" s="111" t="s">
        <v>5</v>
      </c>
      <c r="O4" s="75" t="s">
        <v>40</v>
      </c>
      <c r="P4" s="109" t="s">
        <v>39</v>
      </c>
      <c r="Q4" s="105" t="s">
        <v>7</v>
      </c>
      <c r="R4" s="107" t="s">
        <v>38</v>
      </c>
      <c r="S4" s="77" t="s">
        <v>31</v>
      </c>
      <c r="T4" s="79" t="s">
        <v>32</v>
      </c>
      <c r="U4" s="81" t="s">
        <v>33</v>
      </c>
      <c r="V4" s="103" t="s">
        <v>34</v>
      </c>
      <c r="W4" s="81" t="s">
        <v>45</v>
      </c>
      <c r="X4" s="83" t="s">
        <v>8</v>
      </c>
      <c r="Y4" s="84"/>
      <c r="Z4" s="84"/>
      <c r="AA4" s="84"/>
      <c r="AB4" s="84"/>
      <c r="AC4" s="84"/>
      <c r="AD4" s="84"/>
      <c r="AE4" s="84"/>
      <c r="AF4" s="84"/>
      <c r="AG4" s="85"/>
    </row>
    <row r="5" spans="1:34" s="10" customFormat="1" ht="36" customHeight="1" thickBot="1" x14ac:dyDescent="0.25">
      <c r="A5" s="18"/>
      <c r="B5" s="18"/>
      <c r="C5" s="18"/>
      <c r="D5" s="88"/>
      <c r="E5" s="90"/>
      <c r="F5" s="92"/>
      <c r="G5" s="92"/>
      <c r="H5" s="94"/>
      <c r="I5" s="99"/>
      <c r="J5" s="100"/>
      <c r="K5" s="99"/>
      <c r="L5" s="102"/>
      <c r="M5" s="96"/>
      <c r="N5" s="112"/>
      <c r="O5" s="76"/>
      <c r="P5" s="110"/>
      <c r="Q5" s="106"/>
      <c r="R5" s="108"/>
      <c r="S5" s="78"/>
      <c r="T5" s="80"/>
      <c r="U5" s="82"/>
      <c r="V5" s="104"/>
      <c r="W5" s="82"/>
      <c r="X5" s="66" t="s">
        <v>9</v>
      </c>
      <c r="Y5" s="67" t="s">
        <v>10</v>
      </c>
      <c r="Z5" s="67" t="s">
        <v>11</v>
      </c>
      <c r="AA5" s="68" t="s">
        <v>12</v>
      </c>
      <c r="AB5" s="68" t="s">
        <v>13</v>
      </c>
      <c r="AC5" s="69" t="s">
        <v>14</v>
      </c>
      <c r="AD5" s="67" t="s">
        <v>51</v>
      </c>
      <c r="AE5" s="67" t="s">
        <v>52</v>
      </c>
      <c r="AF5" s="68" t="s">
        <v>53</v>
      </c>
      <c r="AG5" s="69" t="s">
        <v>54</v>
      </c>
    </row>
    <row r="6" spans="1:34" s="11" customFormat="1" ht="19.5" thickBot="1" x14ac:dyDescent="0.35">
      <c r="A6" s="36" t="s">
        <v>81</v>
      </c>
      <c r="B6" s="37" t="s">
        <v>15</v>
      </c>
      <c r="C6" s="38" t="s">
        <v>16</v>
      </c>
      <c r="D6" s="36" t="s">
        <v>28</v>
      </c>
      <c r="E6" s="37" t="s">
        <v>20</v>
      </c>
      <c r="F6" s="37" t="s">
        <v>21</v>
      </c>
      <c r="G6" s="37" t="s">
        <v>29</v>
      </c>
      <c r="H6" s="38" t="s">
        <v>22</v>
      </c>
      <c r="I6" s="37" t="s">
        <v>56</v>
      </c>
      <c r="J6" s="37" t="s">
        <v>57</v>
      </c>
      <c r="K6" s="38" t="s">
        <v>58</v>
      </c>
      <c r="L6" s="49" t="s">
        <v>59</v>
      </c>
      <c r="M6" s="36" t="s">
        <v>23</v>
      </c>
      <c r="N6" s="37" t="s">
        <v>24</v>
      </c>
      <c r="O6" s="38" t="s">
        <v>25</v>
      </c>
      <c r="P6" s="49" t="s">
        <v>44</v>
      </c>
      <c r="Q6" s="36" t="s">
        <v>26</v>
      </c>
      <c r="R6" s="37" t="s">
        <v>27</v>
      </c>
      <c r="S6" s="38" t="s">
        <v>55</v>
      </c>
      <c r="T6" s="36" t="s">
        <v>35</v>
      </c>
      <c r="U6" s="37" t="s">
        <v>36</v>
      </c>
      <c r="V6" s="38" t="s">
        <v>37</v>
      </c>
      <c r="W6" s="49" t="s">
        <v>46</v>
      </c>
      <c r="X6" s="41" t="s">
        <v>17</v>
      </c>
      <c r="Y6" s="39" t="s">
        <v>17</v>
      </c>
      <c r="Z6" s="39" t="s">
        <v>17</v>
      </c>
      <c r="AA6" s="39" t="s">
        <v>17</v>
      </c>
      <c r="AB6" s="39" t="s">
        <v>17</v>
      </c>
      <c r="AC6" s="40" t="s">
        <v>17</v>
      </c>
      <c r="AD6" s="63" t="s">
        <v>47</v>
      </c>
      <c r="AE6" s="64" t="s">
        <v>48</v>
      </c>
      <c r="AF6" s="64" t="s">
        <v>49</v>
      </c>
      <c r="AG6" s="65" t="s">
        <v>50</v>
      </c>
      <c r="AH6" s="17" t="s">
        <v>18</v>
      </c>
    </row>
    <row r="7" spans="1:34" s="13" customFormat="1" ht="18.75" x14ac:dyDescent="0.3">
      <c r="A7" s="27" t="s">
        <v>88</v>
      </c>
      <c r="B7" s="22">
        <f>[1]AVANCEMENT!$B$22</f>
        <v>44473</v>
      </c>
      <c r="C7" s="22" t="s">
        <v>89</v>
      </c>
      <c r="D7" s="27">
        <f>[1]AVANCEMENT!$B$4</f>
        <v>44</v>
      </c>
      <c r="E7" s="23">
        <f>[1]AVANCEMENT!$D$8</f>
        <v>37</v>
      </c>
      <c r="F7" s="23">
        <f>[1]AVANCEMENT!$D$9</f>
        <v>33</v>
      </c>
      <c r="G7" s="23">
        <f>[1]AVANCEMENT!$H$9</f>
        <v>17</v>
      </c>
      <c r="H7" s="28">
        <f>[1]AVANCEMENT!$D$10</f>
        <v>17</v>
      </c>
      <c r="I7" s="23">
        <f>[1]AVANCEMENT!$N$9</f>
        <v>0</v>
      </c>
      <c r="J7" s="58">
        <f>[1]AVANCEMENT!$N$16</f>
        <v>0</v>
      </c>
      <c r="K7" s="28">
        <f>[1]AVANCEMENT!$N$10</f>
        <v>0</v>
      </c>
      <c r="L7" s="61">
        <f>[1]AVANCEMENT!$N$17</f>
        <v>0</v>
      </c>
      <c r="M7" s="27">
        <f>[1]AVANCEMENT!$B$5</f>
        <v>411</v>
      </c>
      <c r="N7" s="23">
        <f>[1]AVANCEMENT!$D$11</f>
        <v>401</v>
      </c>
      <c r="O7" s="28">
        <f>[1]AVANCEMENT!$D$12</f>
        <v>401</v>
      </c>
      <c r="P7" s="51">
        <f>[1]AVANCEMENT!$H$12</f>
        <v>401</v>
      </c>
      <c r="Q7" s="27">
        <f>[1]AVANCEMENT!$B$6</f>
        <v>710</v>
      </c>
      <c r="R7" s="23">
        <f>[1]AVANCEMENT!$D$14</f>
        <v>710</v>
      </c>
      <c r="S7" s="28">
        <f>[1]AVANCEMENT!$N$11</f>
        <v>156</v>
      </c>
      <c r="T7" s="27">
        <f>[1]AVANCEMENT!$I$9</f>
        <v>0</v>
      </c>
      <c r="U7" s="23">
        <f>[1]AVANCEMENT!$I$10</f>
        <v>0</v>
      </c>
      <c r="V7" s="23">
        <f>[1]AVANCEMENT!$I$14</f>
        <v>476</v>
      </c>
      <c r="W7" s="28">
        <f>[1]AVANCEMENT!$I$12</f>
        <v>401</v>
      </c>
      <c r="X7" s="44">
        <f>SUMPRODUCT([1]Objectifs!$D$10:$D$154,([1]Objectifs!$B$10:$B$154&gt;=$C$1)*([1]Objectifs!$B$10:$B$154&lt;=$C$2))</f>
        <v>0</v>
      </c>
      <c r="Y7" s="24">
        <f>SUMPRODUCT([1]Objectifs!$K$10:$K$154,([1]Objectifs!$B$10:$B$154&gt;=$C$1)*([1]Objectifs!$B$10:$B$154&lt;=$C$2))</f>
        <v>0</v>
      </c>
      <c r="Z7" s="24">
        <f>SUMPRODUCT([1]Objectifs!$R$10:$R$154,([1]Objectifs!$B$10:$B$154&gt;=$C$1)*([1]Objectifs!$B$10:$B$154&lt;=$C$2))</f>
        <v>0</v>
      </c>
      <c r="AA7" s="24">
        <f>SUMPRODUCT([1]Objectifs!$AE$10:$AE$154,([1]Objectifs!$B$10:$B$154&gt;=$C$1)*([1]Objectifs!$B$10:$B$154&lt;=$C$2))</f>
        <v>0</v>
      </c>
      <c r="AB7" s="24">
        <f>SUMPRODUCT([1]Objectifs!$AL$10:$AL$154,([1]Objectifs!$B$10:$B$154&gt;=$C$1)*([1]Objectifs!$B$10:$B$154&lt;=$C$2))</f>
        <v>0</v>
      </c>
      <c r="AC7" s="55">
        <f>SUMPRODUCT([1]Objectifs!$AS$10:$AS$154,([1]Objectifs!$B$10:$B$154&gt;=$C$1)*([1]Objectifs!$B$10:$B$154&lt;=$C$2))</f>
        <v>9</v>
      </c>
      <c r="AD7" s="44">
        <f>SUMPRODUCT([1]Objectifs!$BG$10:$BG$154,([1]Objectifs!$B$10:$B$154&gt;=$C$1)*([1]Objectifs!$B$10:$B$154&lt;=$C$2))</f>
        <v>0</v>
      </c>
      <c r="AE7" s="24">
        <f>SUMPRODUCT([1]Objectifs!$BH$10:$BH$154,([1]Objectifs!$B$10:$B$154&gt;=$C$1)*([1]Objectifs!$B$10:$B$154&lt;=$C$2))</f>
        <v>0</v>
      </c>
      <c r="AF7" s="24">
        <f>SUMPRODUCT([1]Objectifs!$BI$10:$BI$154,([1]Objectifs!$B$10:$B$154&gt;=$C$1)*([1]Objectifs!$B$10:$B$154&lt;=$C$2))</f>
        <v>0</v>
      </c>
      <c r="AG7" s="45">
        <f>SUMPRODUCT([1]Objectifs!$BJ$10:$BJ$154,([1]Objectifs!$B$10:$B$154&gt;=$C$1)*([1]Objectifs!$B$10:$B$154&lt;=$C$2))</f>
        <v>0</v>
      </c>
      <c r="AH7" s="53" t="s">
        <v>60</v>
      </c>
    </row>
    <row r="8" spans="1:34" s="13" customFormat="1" ht="18.75" x14ac:dyDescent="0.3">
      <c r="A8" s="25" t="s">
        <v>88</v>
      </c>
      <c r="B8" s="19">
        <f>[2]AVANCEMENT!$B$22</f>
        <v>44473</v>
      </c>
      <c r="C8" s="19" t="s">
        <v>90</v>
      </c>
      <c r="D8" s="25">
        <f>[2]AVANCEMENT!$B$4</f>
        <v>43</v>
      </c>
      <c r="E8" s="20">
        <f>[2]AVANCEMENT!$D$8</f>
        <v>43</v>
      </c>
      <c r="F8" s="20">
        <f>[2]AVANCEMENT!$D$9</f>
        <v>43</v>
      </c>
      <c r="G8" s="20">
        <f>[2]AVANCEMENT!$H$9</f>
        <v>43</v>
      </c>
      <c r="H8" s="26">
        <f>[2]AVANCEMENT!$D$10</f>
        <v>43</v>
      </c>
      <c r="I8" s="20">
        <f>[2]AVANCEMENT!$N$9</f>
        <v>43</v>
      </c>
      <c r="J8" s="57">
        <f>[2]AVANCEMENT!$N$16</f>
        <v>1</v>
      </c>
      <c r="K8" s="26">
        <f>[2]AVANCEMENT!$N$10</f>
        <v>43</v>
      </c>
      <c r="L8" s="60">
        <f>[2]AVANCEMENT!$N$17</f>
        <v>1</v>
      </c>
      <c r="M8" s="25">
        <f>[2]AVANCEMENT!$B$5</f>
        <v>26</v>
      </c>
      <c r="N8" s="20">
        <f>[2]AVANCEMENT!$D$11</f>
        <v>26</v>
      </c>
      <c r="O8" s="26">
        <f>[2]AVANCEMENT!$D$12</f>
        <v>26</v>
      </c>
      <c r="P8" s="50">
        <f>[2]AVANCEMENT!$H$12</f>
        <v>26</v>
      </c>
      <c r="Q8" s="25">
        <f>[2]AVANCEMENT!$B$6</f>
        <v>133</v>
      </c>
      <c r="R8" s="20">
        <f>[2]AVANCEMENT!$D$14</f>
        <v>126</v>
      </c>
      <c r="S8" s="26">
        <f>[2]AVANCEMENT!$N$11</f>
        <v>0</v>
      </c>
      <c r="T8" s="25">
        <f>[2]AVANCEMENT!$I$9</f>
        <v>43</v>
      </c>
      <c r="U8" s="20">
        <f>[2]AVANCEMENT!$I$10</f>
        <v>43</v>
      </c>
      <c r="V8" s="20">
        <f>[2]AVANCEMENT!$I$14</f>
        <v>87</v>
      </c>
      <c r="W8" s="26">
        <f>[2]AVANCEMENT!$I$12</f>
        <v>26</v>
      </c>
      <c r="X8" s="42">
        <f>SUMPRODUCT([2]Objectifs!$D$10:$D$154,([2]Objectifs!$B$10:$B$154&gt;=$C$1)*([2]Objectifs!$B$10:$B$154&lt;=$C$2))</f>
        <v>0</v>
      </c>
      <c r="Y8" s="21">
        <f>SUMPRODUCT([2]Objectifs!$K$10:$K$154,([2]Objectifs!$B$10:$B$154&gt;=$C$1)*([2]Objectifs!$B$10:$B$154&lt;=$C$2))</f>
        <v>0</v>
      </c>
      <c r="Z8" s="21">
        <f>SUMPRODUCT([2]Objectifs!$R$10:$R$154,([2]Objectifs!$B$10:$B$154&gt;=$C$1)*([2]Objectifs!$B$10:$B$154&lt;=$C$2))</f>
        <v>0</v>
      </c>
      <c r="AA8" s="21">
        <f>SUMPRODUCT([2]Objectifs!$AE$10:$AE$154,([2]Objectifs!$B$10:$B$154&gt;=$C$1)*([2]Objectifs!$B$10:$B$154&lt;=$C$2))</f>
        <v>0</v>
      </c>
      <c r="AB8" s="21">
        <f>SUMPRODUCT([2]Objectifs!$AL$10:$AL$154,([2]Objectifs!$B$10:$B$154&gt;=$C$1)*([2]Objectifs!$B$10:$B$154&lt;=$C$2))</f>
        <v>0</v>
      </c>
      <c r="AC8" s="54">
        <f>SUMPRODUCT([2]Objectifs!$AS$10:$AS$154,([2]Objectifs!$B$10:$B$154&gt;=$C$1)*([2]Objectifs!$B$10:$B$154&lt;=$C$2))</f>
        <v>0</v>
      </c>
      <c r="AD8" s="42">
        <f>SUMPRODUCT([2]Objectifs!$BG$10:$BG$154,([2]Objectifs!$B$10:$B$154&gt;=$C$1)*([2]Objectifs!$B$10:$B$154&lt;=$C$2))</f>
        <v>0</v>
      </c>
      <c r="AE8" s="21">
        <f>SUMPRODUCT([2]Objectifs!$BH$10:$BH$154,([2]Objectifs!$B$10:$B$154&gt;=$C$1)*([2]Objectifs!$B$10:$B$154&lt;=$C$2))</f>
        <v>0</v>
      </c>
      <c r="AF8" s="21">
        <f>SUMPRODUCT([2]Objectifs!$BI$10:$BI$154,([2]Objectifs!$B$10:$B$154&gt;=$C$1)*([2]Objectifs!$B$10:$B$154&lt;=$C$2))</f>
        <v>0</v>
      </c>
      <c r="AG8" s="43">
        <f>SUMPRODUCT([2]Objectifs!$BJ$10:$BJ$154,([2]Objectifs!$B$10:$B$154&gt;=$C$1)*([2]Objectifs!$B$10:$B$154&lt;=$C$2))</f>
        <v>0</v>
      </c>
      <c r="AH8" s="53" t="s">
        <v>61</v>
      </c>
    </row>
    <row r="9" spans="1:34" s="13" customFormat="1" ht="18.75" x14ac:dyDescent="0.3">
      <c r="A9" s="27"/>
      <c r="B9" s="22">
        <f>[3]AVANCEMENT!$B$22</f>
        <v>44473</v>
      </c>
      <c r="C9" s="22" t="s">
        <v>91</v>
      </c>
      <c r="D9" s="27">
        <f>[3]AVANCEMENT!$B$4</f>
        <v>108</v>
      </c>
      <c r="E9" s="23">
        <f>[3]AVANCEMENT!$D$8</f>
        <v>108</v>
      </c>
      <c r="F9" s="23">
        <f>[3]AVANCEMENT!$D$9</f>
        <v>108</v>
      </c>
      <c r="G9" s="23">
        <f>[3]AVANCEMENT!$H$9</f>
        <v>108</v>
      </c>
      <c r="H9" s="28">
        <f>[3]AVANCEMENT!$D$10</f>
        <v>108</v>
      </c>
      <c r="I9" s="23">
        <f>[3]AVANCEMENT!$N$9</f>
        <v>105</v>
      </c>
      <c r="J9" s="58">
        <f>[3]AVANCEMENT!$N$16</f>
        <v>0.98148148148148151</v>
      </c>
      <c r="K9" s="28">
        <f>[3]AVANCEMENT!$N$10</f>
        <v>107</v>
      </c>
      <c r="L9" s="70">
        <f>[3]AVANCEMENT!$N$17</f>
        <v>0.9907407407407407</v>
      </c>
      <c r="M9" s="27">
        <f>[3]AVANCEMENT!$B$5</f>
        <v>71</v>
      </c>
      <c r="N9" s="23">
        <f>[3]AVANCEMENT!$D$11</f>
        <v>46</v>
      </c>
      <c r="O9" s="28">
        <f>[3]AVANCEMENT!$D$12</f>
        <v>46</v>
      </c>
      <c r="P9" s="51">
        <f>[3]AVANCEMENT!$H$12</f>
        <v>46</v>
      </c>
      <c r="Q9" s="27">
        <f>[3]AVANCEMENT!$B$6</f>
        <v>77</v>
      </c>
      <c r="R9" s="23">
        <f>[3]AVANCEMENT!$D$14</f>
        <v>77</v>
      </c>
      <c r="S9" s="28">
        <f>[3]AVANCEMENT!$N$11</f>
        <v>10</v>
      </c>
      <c r="T9" s="27">
        <f>[3]AVANCEMENT!$I$9</f>
        <v>64</v>
      </c>
      <c r="U9" s="23">
        <f>[3]AVANCEMENT!$I$10</f>
        <v>64</v>
      </c>
      <c r="V9" s="23">
        <f>[3]AVANCEMENT!$I$14</f>
        <v>74</v>
      </c>
      <c r="W9" s="28">
        <f>[3]AVANCEMENT!$I$12</f>
        <v>46</v>
      </c>
      <c r="X9" s="44">
        <f>SUMPRODUCT([3]Objectifs!$D$10:$D$154,([3]Objectifs!$B$10:$B$154&gt;=$C$1)*([3]Objectifs!$B$10:$B$154&lt;=$C$2))</f>
        <v>0</v>
      </c>
      <c r="Y9" s="24">
        <f>SUMPRODUCT([3]Objectifs!$K$10:$K$154,([3]Objectifs!$B$10:$B$154&gt;=$C$1)*([3]Objectifs!$B$10:$B$154&lt;=$C$2))</f>
        <v>7</v>
      </c>
      <c r="Z9" s="24">
        <f>SUMPRODUCT([3]Objectifs!$R$10:$R$154,([3]Objectifs!$B$10:$B$154&gt;=$C$1)*([3]Objectifs!$B$10:$B$154&lt;=$C$2))</f>
        <v>6</v>
      </c>
      <c r="AA9" s="24">
        <f>SUMPRODUCT([3]Objectifs!$AE$10:$AE$154,([3]Objectifs!$B$10:$B$154&gt;=$C$1)*([3]Objectifs!$B$10:$B$154&lt;=$C$2))</f>
        <v>0</v>
      </c>
      <c r="AB9" s="24">
        <f>SUMPRODUCT([3]Objectifs!$AL$10:$AL$154,([3]Objectifs!$B$10:$B$154&gt;=$C$1)*([3]Objectifs!$B$10:$B$154&lt;=$C$2))</f>
        <v>0</v>
      </c>
      <c r="AC9" s="55">
        <f>SUMPRODUCT([3]Objectifs!$AS$10:$AS$154,([3]Objectifs!$B$10:$B$154&gt;=$C$1)*([3]Objectifs!$B$10:$B$154&lt;=$C$2))</f>
        <v>1</v>
      </c>
      <c r="AD9" s="44">
        <f>SUMPRODUCT([3]Objectifs!$BG$10:$BG$154,([3]Objectifs!$B$10:$B$154&gt;=$C$1)*([3]Objectifs!$B$10:$B$154&lt;=$C$2))</f>
        <v>0</v>
      </c>
      <c r="AE9" s="24">
        <f>SUMPRODUCT([3]Objectifs!$BH$10:$BH$154,([3]Objectifs!$B$10:$B$154&gt;=$C$1)*([3]Objectifs!$B$10:$B$154&lt;=$C$2))</f>
        <v>0</v>
      </c>
      <c r="AF9" s="24">
        <f>SUMPRODUCT([3]Objectifs!$BI$10:$BI$154,([3]Objectifs!$B$10:$B$154&gt;=$C$1)*([3]Objectifs!$B$10:$B$154&lt;=$C$2))</f>
        <v>0</v>
      </c>
      <c r="AG9" s="45">
        <f>SUMPRODUCT([3]Objectifs!$BJ$10:$BJ$154,([3]Objectifs!$B$10:$B$154&gt;=$C$1)*([3]Objectifs!$B$10:$B$154&lt;=$C$2))</f>
        <v>0</v>
      </c>
      <c r="AH9" s="53" t="s">
        <v>62</v>
      </c>
    </row>
    <row r="10" spans="1:34" s="13" customFormat="1" ht="18.75" x14ac:dyDescent="0.3">
      <c r="A10" s="25"/>
      <c r="B10" s="19">
        <f>[4]AVANCEMENT!$B$22</f>
        <v>44473</v>
      </c>
      <c r="C10" s="19"/>
      <c r="D10" s="25">
        <f>[4]AVANCEMENT!$B$4</f>
        <v>33</v>
      </c>
      <c r="E10" s="20">
        <f>[4]AVANCEMENT!$D$8</f>
        <v>33</v>
      </c>
      <c r="F10" s="20">
        <f>[4]AVANCEMENT!$D$9</f>
        <v>33</v>
      </c>
      <c r="G10" s="20">
        <f>[4]AVANCEMENT!$H$9</f>
        <v>19</v>
      </c>
      <c r="H10" s="26">
        <f>[4]AVANCEMENT!$D$10</f>
        <v>29</v>
      </c>
      <c r="I10" s="20">
        <f>[4]AVANCEMENT!$N$9</f>
        <v>15</v>
      </c>
      <c r="J10" s="57">
        <v>0</v>
      </c>
      <c r="K10" s="26">
        <f>[4]AVANCEMENT!$N$10</f>
        <v>15</v>
      </c>
      <c r="L10" s="60">
        <v>0</v>
      </c>
      <c r="M10" s="25">
        <f>[4]AVANCEMENT!$B$5</f>
        <v>0</v>
      </c>
      <c r="N10" s="20">
        <f>[4]AVANCEMENT!$D$11</f>
        <v>0</v>
      </c>
      <c r="O10" s="26">
        <f>[4]AVANCEMENT!$D$12</f>
        <v>0</v>
      </c>
      <c r="P10" s="50">
        <f>[4]AVANCEMENT!$H$12</f>
        <v>0</v>
      </c>
      <c r="Q10" s="25">
        <f>[4]AVANCEMENT!$B$6</f>
        <v>0</v>
      </c>
      <c r="R10" s="20">
        <f>[4]AVANCEMENT!$D$14</f>
        <v>0</v>
      </c>
      <c r="S10" s="26">
        <f>[4]AVANCEMENT!$N$11</f>
        <v>0</v>
      </c>
      <c r="T10" s="25">
        <f>[4]AVANCEMENT!$I$9</f>
        <v>0</v>
      </c>
      <c r="U10" s="20">
        <f>[4]AVANCEMENT!$I$10</f>
        <v>0</v>
      </c>
      <c r="V10" s="20">
        <f>[4]AVANCEMENT!$I$14</f>
        <v>0</v>
      </c>
      <c r="W10" s="26">
        <f>[4]AVANCEMENT!$I$12</f>
        <v>0</v>
      </c>
      <c r="X10" s="42">
        <f>SUMPRODUCT([4]Objectifs!$D$10:$D$154,([4]Objectifs!$B$10:$B$154&gt;=$C$1)*([4]Objectifs!$B$10:$B$154&lt;=$C$2))</f>
        <v>0</v>
      </c>
      <c r="Y10" s="21">
        <f>SUMPRODUCT([4]Objectifs!$K$10:$K$154,([4]Objectifs!$B$10:$B$154&gt;=$C$1)*([4]Objectifs!$B$10:$B$154&lt;=$C$2))</f>
        <v>0</v>
      </c>
      <c r="Z10" s="21">
        <f>SUMPRODUCT([4]Objectifs!$R$10:$R$154,([4]Objectifs!$B$10:$B$154&gt;=$C$1)*([4]Objectifs!$B$10:$B$154&lt;=$C$2))</f>
        <v>0</v>
      </c>
      <c r="AA10" s="21">
        <f>SUMPRODUCT([4]Objectifs!$AE$10:$AE$154,([4]Objectifs!$B$10:$B$154&gt;=$C$1)*([4]Objectifs!$B$10:$B$154&lt;=$C$2))</f>
        <v>0</v>
      </c>
      <c r="AB10" s="21">
        <f>SUMPRODUCT([4]Objectifs!$AL$10:$AL$154,([4]Objectifs!$B$10:$B$154&gt;=$C$1)*([4]Objectifs!$B$10:$B$154&lt;=$C$2))</f>
        <v>0</v>
      </c>
      <c r="AC10" s="54">
        <f>SUMPRODUCT([4]Objectifs!$AS$10:$AS$154,([4]Objectifs!$B$10:$B$154&gt;=$C$1)*([4]Objectifs!$B$10:$B$154&lt;=$C$2))</f>
        <v>0</v>
      </c>
      <c r="AD10" s="42">
        <f>SUMPRODUCT([4]Objectifs!$BG$10:$BG$154,([4]Objectifs!$B$10:$B$154&gt;=$C$1)*([4]Objectifs!$B$10:$B$154&lt;=$C$2))</f>
        <v>0</v>
      </c>
      <c r="AE10" s="21">
        <f>SUMPRODUCT([4]Objectifs!$BH$10:$BH$154,([4]Objectifs!$B$10:$B$154&gt;=$C$1)*([4]Objectifs!$B$10:$B$154&lt;=$C$2))</f>
        <v>0</v>
      </c>
      <c r="AF10" s="21">
        <f>SUMPRODUCT([4]Objectifs!$BI$10:$BI$154,([4]Objectifs!$B$10:$B$154&gt;=$C$1)*([4]Objectifs!$B$10:$B$154&lt;=$C$2))</f>
        <v>0</v>
      </c>
      <c r="AG10" s="43">
        <f>SUMPRODUCT([4]Objectifs!$BJ$10:$BJ$154,([4]Objectifs!$B$10:$B$154&gt;=$C$1)*([4]Objectifs!$B$10:$B$154&lt;=$C$2))</f>
        <v>0</v>
      </c>
      <c r="AH10" s="53" t="s">
        <v>63</v>
      </c>
    </row>
    <row r="11" spans="1:34" s="13" customFormat="1" ht="18.75" x14ac:dyDescent="0.3">
      <c r="A11" s="27" t="s">
        <v>88</v>
      </c>
      <c r="B11" s="22">
        <f>[5]AVANCEMENT!$B$22</f>
        <v>44278</v>
      </c>
      <c r="C11" s="22"/>
      <c r="D11" s="27">
        <f>[5]AVANCEMENT!$B$4</f>
        <v>113</v>
      </c>
      <c r="E11" s="23">
        <f>[5]AVANCEMENT!$D$8</f>
        <v>113</v>
      </c>
      <c r="F11" s="23">
        <f>[5]AVANCEMENT!$D$9</f>
        <v>113</v>
      </c>
      <c r="G11" s="23">
        <f>[5]AVANCEMENT!$H$9</f>
        <v>113</v>
      </c>
      <c r="H11" s="28">
        <f>[5]AVANCEMENT!$D$10</f>
        <v>113</v>
      </c>
      <c r="I11" s="23">
        <f>[5]AVANCEMENT!$N$9</f>
        <v>113</v>
      </c>
      <c r="J11" s="58">
        <f>[5]AVANCEMENT!$N$16</f>
        <v>1</v>
      </c>
      <c r="K11" s="28">
        <f>[5]AVANCEMENT!$N$10</f>
        <v>113</v>
      </c>
      <c r="L11" s="70">
        <f>[5]AVANCEMENT!$N$17</f>
        <v>1</v>
      </c>
      <c r="M11" s="27">
        <f>[5]AVANCEMENT!$B$5</f>
        <v>364</v>
      </c>
      <c r="N11" s="23">
        <f>[5]AVANCEMENT!$D$11</f>
        <v>362</v>
      </c>
      <c r="O11" s="28">
        <f>[5]AVANCEMENT!$D$12</f>
        <v>354</v>
      </c>
      <c r="P11" s="51">
        <f>[5]AVANCEMENT!$H$12</f>
        <v>354</v>
      </c>
      <c r="Q11" s="27">
        <f>[5]AVANCEMENT!$B$6</f>
        <v>610</v>
      </c>
      <c r="R11" s="23">
        <f>[5]AVANCEMENT!$D$14</f>
        <v>612</v>
      </c>
      <c r="S11" s="28">
        <f>[5]AVANCEMENT!$N$11</f>
        <v>428</v>
      </c>
      <c r="T11" s="27">
        <f>[5]AVANCEMENT!$I$9</f>
        <v>113</v>
      </c>
      <c r="U11" s="23">
        <f>[5]AVANCEMENT!$I$10</f>
        <v>113</v>
      </c>
      <c r="V11" s="23">
        <f>[5]AVANCEMENT!$I$14</f>
        <v>600</v>
      </c>
      <c r="W11" s="28">
        <f>[5]AVANCEMENT!$I$12</f>
        <v>354</v>
      </c>
      <c r="X11" s="44">
        <f>SUMPRODUCT([5]Objectifs!$D$10:$D$154,([5]Objectifs!$B$10:$B$154&gt;=$C$1)*([5]Objectifs!$B$10:$B$154&lt;=$C$2))</f>
        <v>0</v>
      </c>
      <c r="Y11" s="24">
        <f>SUMPRODUCT([5]Objectifs!$K$10:$K$154,([5]Objectifs!$B$10:$B$154&gt;=$C$1)*([5]Objectifs!$B$10:$B$154&lt;=$C$2))</f>
        <v>0</v>
      </c>
      <c r="Z11" s="24">
        <f>SUMPRODUCT([5]Objectifs!$R$10:$R$154,([5]Objectifs!$B$10:$B$154&gt;=$C$1)*([5]Objectifs!$B$10:$B$154&lt;=$C$2))</f>
        <v>0</v>
      </c>
      <c r="AA11" s="24">
        <f>SUMPRODUCT([5]Objectifs!$AE$10:$AE$154,([5]Objectifs!$B$10:$B$154&gt;=$C$1)*([5]Objectifs!$B$10:$B$154&lt;=$C$2))</f>
        <v>0</v>
      </c>
      <c r="AB11" s="24">
        <f>SUMPRODUCT([5]Objectifs!$AL$10:$AL$154,([5]Objectifs!$B$10:$B$154&gt;=$C$1)*([5]Objectifs!$B$10:$B$154&lt;=$C$2))</f>
        <v>0</v>
      </c>
      <c r="AC11" s="55">
        <f>SUMPRODUCT([5]Objectifs!$AS$10:$AS$154,([5]Objectifs!$B$10:$B$154&gt;=$C$1)*([5]Objectifs!$B$10:$B$154&lt;=$C$2))</f>
        <v>0</v>
      </c>
      <c r="AD11" s="44">
        <f>SUMPRODUCT([5]Objectifs!$BG$10:$BG$154,([5]Objectifs!$B$10:$B$154&gt;=$C$1)*([5]Objectifs!$B$10:$B$154&lt;=$C$2))</f>
        <v>0</v>
      </c>
      <c r="AE11" s="24">
        <f>SUMPRODUCT([5]Objectifs!$BH$10:$BH$154,([5]Objectifs!$B$10:$B$154&gt;=$C$1)*([5]Objectifs!$B$10:$B$154&lt;=$C$2))</f>
        <v>0</v>
      </c>
      <c r="AF11" s="24">
        <f>SUMPRODUCT([5]Objectifs!$BI$10:$BI$154,([5]Objectifs!$B$10:$B$154&gt;=$C$1)*([5]Objectifs!$B$10:$B$154&lt;=$C$2))</f>
        <v>0</v>
      </c>
      <c r="AG11" s="45">
        <f>SUMPRODUCT([5]Objectifs!$BJ$10:$BJ$154,([5]Objectifs!$B$10:$B$154&gt;=$C$1)*([5]Objectifs!$B$10:$B$154&lt;=$C$2))</f>
        <v>0</v>
      </c>
      <c r="AH11" s="53" t="s">
        <v>64</v>
      </c>
    </row>
    <row r="12" spans="1:34" s="13" customFormat="1" ht="18.75" x14ac:dyDescent="0.3">
      <c r="A12" s="25" t="s">
        <v>88</v>
      </c>
      <c r="B12" s="19">
        <f>[6]AVANCEMENT!$B$22</f>
        <v>44348</v>
      </c>
      <c r="C12" s="19"/>
      <c r="D12" s="25">
        <f>[6]AVANCEMENT!$B$4</f>
        <v>14</v>
      </c>
      <c r="E12" s="20">
        <f>[6]AVANCEMENT!$D$8</f>
        <v>14</v>
      </c>
      <c r="F12" s="20">
        <f>[6]AVANCEMENT!$D$9</f>
        <v>14</v>
      </c>
      <c r="G12" s="20">
        <f>[6]AVANCEMENT!$H$9</f>
        <v>14</v>
      </c>
      <c r="H12" s="26">
        <f>[6]AVANCEMENT!$D$10</f>
        <v>14</v>
      </c>
      <c r="I12" s="20">
        <f>[6]AVANCEMENT!$N$9</f>
        <v>14</v>
      </c>
      <c r="J12" s="57">
        <f>[6]AVANCEMENT!$N$16</f>
        <v>1</v>
      </c>
      <c r="K12" s="26">
        <f>[6]AVANCEMENT!$N$10</f>
        <v>14</v>
      </c>
      <c r="L12" s="60">
        <f>[6]AVANCEMENT!$N$17</f>
        <v>1</v>
      </c>
      <c r="M12" s="25">
        <f>[6]AVANCEMENT!$B$5</f>
        <v>8</v>
      </c>
      <c r="N12" s="20">
        <f>[6]AVANCEMENT!$D$11</f>
        <v>8</v>
      </c>
      <c r="O12" s="26">
        <f>[6]AVANCEMENT!$D$12</f>
        <v>8</v>
      </c>
      <c r="P12" s="50">
        <f>[6]AVANCEMENT!$H$12</f>
        <v>8</v>
      </c>
      <c r="Q12" s="25">
        <f>[6]AVANCEMENT!$B$6</f>
        <v>124</v>
      </c>
      <c r="R12" s="20">
        <f>[6]AVANCEMENT!$D$14</f>
        <v>124</v>
      </c>
      <c r="S12" s="26">
        <f>[6]AVANCEMENT!$N$11</f>
        <v>82</v>
      </c>
      <c r="T12" s="25">
        <f>[6]AVANCEMENT!$I$9</f>
        <v>14</v>
      </c>
      <c r="U12" s="20">
        <f>[6]AVANCEMENT!$I$10</f>
        <v>14</v>
      </c>
      <c r="V12" s="20">
        <f>[6]AVANCEMENT!$I$14</f>
        <v>124</v>
      </c>
      <c r="W12" s="26">
        <f>[6]AVANCEMENT!$I$12</f>
        <v>8</v>
      </c>
      <c r="X12" s="42">
        <f>SUMPRODUCT([6]Objectifs!$D$10:$D$154,([6]Objectifs!$B$10:$B$154&gt;=$C$1)*([6]Objectifs!$B$10:$B$154&lt;=$C$2))</f>
        <v>0</v>
      </c>
      <c r="Y12" s="21">
        <f>SUMPRODUCT([6]Objectifs!$K$10:$K$154,([6]Objectifs!$B$10:$B$154&gt;=$C$1)*([6]Objectifs!$B$10:$B$154&lt;=$C$2))</f>
        <v>0</v>
      </c>
      <c r="Z12" s="21">
        <f>SUMPRODUCT([6]Objectifs!$R$10:$R$154,([6]Objectifs!$B$10:$B$154&gt;=$C$1)*([6]Objectifs!$B$10:$B$154&lt;=$C$2))</f>
        <v>0</v>
      </c>
      <c r="AA12" s="21">
        <f>SUMPRODUCT([6]Objectifs!$AE$10:$AE$154,([6]Objectifs!$B$10:$B$154&gt;=$C$1)*([6]Objectifs!$B$10:$B$154&lt;=$C$2))</f>
        <v>0</v>
      </c>
      <c r="AB12" s="21">
        <f>SUMPRODUCT([6]Objectifs!$AL$10:$AL$154,([6]Objectifs!$B$10:$B$154&gt;=$C$1)*([6]Objectifs!$B$10:$B$154&lt;=$C$2))</f>
        <v>0</v>
      </c>
      <c r="AC12" s="54">
        <f>SUMPRODUCT([6]Objectifs!$AS$10:$AS$154,([6]Objectifs!$B$10:$B$154&gt;=$C$1)*([6]Objectifs!$B$10:$B$154&lt;=$C$2))</f>
        <v>0</v>
      </c>
      <c r="AD12" s="42">
        <f>SUMPRODUCT([6]Objectifs!$BG$10:$BG$154,([6]Objectifs!$B$10:$B$154&gt;=$C$1)*([6]Objectifs!$B$10:$B$154&lt;=$C$2))</f>
        <v>0</v>
      </c>
      <c r="AE12" s="21">
        <f>SUMPRODUCT([6]Objectifs!$BH$10:$BH$154,([6]Objectifs!$B$10:$B$154&gt;=$C$1)*([6]Objectifs!$B$10:$B$154&lt;=$C$2))</f>
        <v>0</v>
      </c>
      <c r="AF12" s="21">
        <f>SUMPRODUCT([6]Objectifs!$BI$10:$BI$154,([6]Objectifs!$B$10:$B$154&gt;=$C$1)*([6]Objectifs!$B$10:$B$154&lt;=$C$2))</f>
        <v>0</v>
      </c>
      <c r="AG12" s="43">
        <f>SUMPRODUCT([6]Objectifs!$BJ$10:$BJ$154,([6]Objectifs!$B$10:$B$154&gt;=$C$1)*([6]Objectifs!$B$10:$B$154&lt;=$C$2))</f>
        <v>0</v>
      </c>
      <c r="AH12" s="53" t="s">
        <v>65</v>
      </c>
    </row>
    <row r="13" spans="1:34" s="13" customFormat="1" ht="18.75" x14ac:dyDescent="0.3">
      <c r="A13" s="27" t="s">
        <v>88</v>
      </c>
      <c r="B13" s="22">
        <f>[7]AVANCEMENT!$B$22</f>
        <v>44278</v>
      </c>
      <c r="C13" s="22"/>
      <c r="D13" s="27">
        <f>[7]AVANCEMENT!$B$4</f>
        <v>106</v>
      </c>
      <c r="E13" s="23">
        <f>[7]AVANCEMENT!$D$8</f>
        <v>106</v>
      </c>
      <c r="F13" s="23">
        <f>[7]AVANCEMENT!$D$9</f>
        <v>106</v>
      </c>
      <c r="G13" s="23">
        <f>[7]AVANCEMENT!$H$9</f>
        <v>106</v>
      </c>
      <c r="H13" s="28">
        <f>[7]AVANCEMENT!$D$10</f>
        <v>106</v>
      </c>
      <c r="I13" s="23">
        <f>[7]AVANCEMENT!$N$9</f>
        <v>106</v>
      </c>
      <c r="J13" s="58">
        <f>[7]AVANCEMENT!$N$16</f>
        <v>1</v>
      </c>
      <c r="K13" s="28">
        <f>[7]AVANCEMENT!$N$10</f>
        <v>106</v>
      </c>
      <c r="L13" s="70">
        <f>[7]AVANCEMENT!$N$17</f>
        <v>1</v>
      </c>
      <c r="M13" s="27">
        <f>[7]AVANCEMENT!$B$5</f>
        <v>45</v>
      </c>
      <c r="N13" s="23">
        <f>[7]AVANCEMENT!$D$11</f>
        <v>45</v>
      </c>
      <c r="O13" s="28">
        <f>[7]AVANCEMENT!$D$12</f>
        <v>45</v>
      </c>
      <c r="P13" s="51">
        <f>[7]AVANCEMENT!$H$12</f>
        <v>45</v>
      </c>
      <c r="Q13" s="27">
        <f>[7]AVANCEMENT!$B$6</f>
        <v>86</v>
      </c>
      <c r="R13" s="23">
        <f>[7]AVANCEMENT!$D$14</f>
        <v>86</v>
      </c>
      <c r="S13" s="28">
        <f>[7]AVANCEMENT!$N$11</f>
        <v>6</v>
      </c>
      <c r="T13" s="27">
        <f>[7]AVANCEMENT!$I$9</f>
        <v>106</v>
      </c>
      <c r="U13" s="23">
        <f>[7]AVANCEMENT!$I$10</f>
        <v>106</v>
      </c>
      <c r="V13" s="23">
        <f>[7]AVANCEMENT!$I$14</f>
        <v>86</v>
      </c>
      <c r="W13" s="28">
        <f>[7]AVANCEMENT!$I$12</f>
        <v>45</v>
      </c>
      <c r="X13" s="44">
        <f>SUMPRODUCT([7]Objectifs!$D$10:$D$154,([7]Objectifs!$B$10:$B$154&gt;=$C$1)*([7]Objectifs!$B$10:$B$154&lt;=$C$2))</f>
        <v>0</v>
      </c>
      <c r="Y13" s="24">
        <f>SUMPRODUCT([7]Objectifs!$K$10:$K$154,([7]Objectifs!$B$10:$B$154&gt;=$C$1)*([7]Objectifs!$B$10:$B$154&lt;=$C$2))</f>
        <v>0</v>
      </c>
      <c r="Z13" s="24">
        <f>SUMPRODUCT([7]Objectifs!$R$10:$R$154,([7]Objectifs!$B$10:$B$154&gt;=$C$1)*([7]Objectifs!$B$10:$B$154&lt;=$C$2))</f>
        <v>0</v>
      </c>
      <c r="AA13" s="24">
        <f>SUMPRODUCT([7]Objectifs!$AE$10:$AE$154,([7]Objectifs!$B$10:$B$154&gt;=$C$1)*([7]Objectifs!$B$10:$B$154&lt;=$C$2))</f>
        <v>31</v>
      </c>
      <c r="AB13" s="24">
        <f>SUMPRODUCT([7]Objectifs!$AL$10:$AL$154,([7]Objectifs!$B$10:$B$154&gt;=$C$1)*([7]Objectifs!$B$10:$B$154&lt;=$C$2))</f>
        <v>31</v>
      </c>
      <c r="AC13" s="55">
        <f>SUMPRODUCT([7]Objectifs!$AS$10:$AS$154,([7]Objectifs!$B$10:$B$154&gt;=$C$1)*([7]Objectifs!$B$10:$B$154&lt;=$C$2))</f>
        <v>0</v>
      </c>
      <c r="AD13" s="44">
        <f>SUMPRODUCT([7]Objectifs!$BG$10:$BG$154,([7]Objectifs!$B$10:$B$154&gt;=$C$1)*([7]Objectifs!$B$10:$B$154&lt;=$C$2))</f>
        <v>0</v>
      </c>
      <c r="AE13" s="24">
        <f>SUMPRODUCT([7]Objectifs!$BH$10:$BH$154,([7]Objectifs!$B$10:$B$154&gt;=$C$1)*([7]Objectifs!$B$10:$B$154&lt;=$C$2))</f>
        <v>0</v>
      </c>
      <c r="AF13" s="24">
        <f>SUMPRODUCT([7]Objectifs!$BI$10:$BI$154,([7]Objectifs!$B$10:$B$154&gt;=$C$1)*([7]Objectifs!$B$10:$B$154&lt;=$C$2))</f>
        <v>0</v>
      </c>
      <c r="AG13" s="45">
        <f>SUMPRODUCT([7]Objectifs!$BJ$10:$BJ$154,([7]Objectifs!$B$10:$B$154&gt;=$C$1)*([7]Objectifs!$B$10:$B$154&lt;=$C$2))</f>
        <v>0</v>
      </c>
      <c r="AH13" s="53" t="s">
        <v>66</v>
      </c>
    </row>
    <row r="14" spans="1:34" s="13" customFormat="1" ht="18.75" x14ac:dyDescent="0.3">
      <c r="A14" s="25"/>
      <c r="B14" s="19">
        <f>[8]AVANCEMENT!$B$22</f>
        <v>0</v>
      </c>
      <c r="C14" s="19"/>
      <c r="D14" s="25">
        <f>[8]AVANCEMENT!$B$4</f>
        <v>20</v>
      </c>
      <c r="E14" s="20">
        <f>[8]AVANCEMENT!$D$8</f>
        <v>20</v>
      </c>
      <c r="F14" s="20">
        <f>[8]AVANCEMENT!$D$9</f>
        <v>20</v>
      </c>
      <c r="G14" s="20">
        <f>[8]AVANCEMENT!$H$9</f>
        <v>20</v>
      </c>
      <c r="H14" s="26">
        <f>[8]AVANCEMENT!$D$10</f>
        <v>20</v>
      </c>
      <c r="I14" s="20">
        <f>[8]AVANCEMENT!$N$9</f>
        <v>20</v>
      </c>
      <c r="J14" s="57">
        <f>[8]AVANCEMENT!$N$16</f>
        <v>1</v>
      </c>
      <c r="K14" s="26">
        <f>[8]AVANCEMENT!$N$10</f>
        <v>20</v>
      </c>
      <c r="L14" s="60">
        <f>[8]AVANCEMENT!$N$17</f>
        <v>1</v>
      </c>
      <c r="M14" s="25">
        <f>[8]AVANCEMENT!$B$5</f>
        <v>18</v>
      </c>
      <c r="N14" s="20">
        <f>[8]AVANCEMENT!$D$11</f>
        <v>16</v>
      </c>
      <c r="O14" s="26">
        <f>[8]AVANCEMENT!$D$12</f>
        <v>16</v>
      </c>
      <c r="P14" s="50">
        <f>[8]AVANCEMENT!$H$12</f>
        <v>16</v>
      </c>
      <c r="Q14" s="25">
        <f>[8]AVANCEMENT!$B$6</f>
        <v>19</v>
      </c>
      <c r="R14" s="20">
        <f>[8]AVANCEMENT!$D$14</f>
        <v>0</v>
      </c>
      <c r="S14" s="26">
        <f>[8]AVANCEMENT!$N$11</f>
        <v>0</v>
      </c>
      <c r="T14" s="25">
        <f>[8]AVANCEMENT!$I$9</f>
        <v>20</v>
      </c>
      <c r="U14" s="20">
        <f>[8]AVANCEMENT!$I$10</f>
        <v>20</v>
      </c>
      <c r="V14" s="20">
        <f>[8]AVANCEMENT!$I$14</f>
        <v>0</v>
      </c>
      <c r="W14" s="26">
        <f>[8]AVANCEMENT!$I$12</f>
        <v>16</v>
      </c>
      <c r="X14" s="42">
        <f>SUMPRODUCT([8]Objectifs!$D$10:$D$154,([8]Objectifs!$B$10:$B$154&gt;=$C$1)*([8]Objectifs!$B$10:$B$154&lt;=$C$2))</f>
        <v>0</v>
      </c>
      <c r="Y14" s="21">
        <f>SUMPRODUCT([8]Objectifs!$K$10:$K$154,([8]Objectifs!$B$10:$B$154&gt;=$C$1)*([8]Objectifs!$B$10:$B$154&lt;=$C$2))</f>
        <v>0</v>
      </c>
      <c r="Z14" s="21">
        <f>SUMPRODUCT([8]Objectifs!$R$10:$R$154,([8]Objectifs!$B$10:$B$154&gt;=$C$1)*([8]Objectifs!$B$10:$B$154&lt;=$C$2))</f>
        <v>0</v>
      </c>
      <c r="AA14" s="21">
        <f>SUMPRODUCT([8]Objectifs!$AE$10:$AE$154,([8]Objectifs!$B$10:$B$154&gt;=$C$1)*([8]Objectifs!$B$10:$B$154&lt;=$C$2))</f>
        <v>0</v>
      </c>
      <c r="AB14" s="21">
        <f>SUMPRODUCT([8]Objectifs!$AL$10:$AL$154,([8]Objectifs!$B$10:$B$154&gt;=$C$1)*([8]Objectifs!$B$10:$B$154&lt;=$C$2))</f>
        <v>0</v>
      </c>
      <c r="AC14" s="54">
        <f>SUMPRODUCT([8]Objectifs!$AS$10:$AS$154,([8]Objectifs!$B$10:$B$154&gt;=$C$1)*([8]Objectifs!$B$10:$B$154&lt;=$C$2))</f>
        <v>0</v>
      </c>
      <c r="AD14" s="42">
        <f>SUMPRODUCT([8]Objectifs!$BG$10:$BG$154,([8]Objectifs!$B$10:$B$154&gt;=$C$1)*([8]Objectifs!$B$10:$B$154&lt;=$C$2))</f>
        <v>0</v>
      </c>
      <c r="AE14" s="21">
        <f>SUMPRODUCT([8]Objectifs!$BH$10:$BH$154,([8]Objectifs!$B$10:$B$154&gt;=$C$1)*([8]Objectifs!$B$10:$B$154&lt;=$C$2))</f>
        <v>0</v>
      </c>
      <c r="AF14" s="21">
        <f>SUMPRODUCT([8]Objectifs!$BI$10:$BI$154,([8]Objectifs!$B$10:$B$154&gt;=$C$1)*([8]Objectifs!$B$10:$B$154&lt;=$C$2))</f>
        <v>0</v>
      </c>
      <c r="AG14" s="43">
        <f>SUMPRODUCT([8]Objectifs!$BJ$10:$BJ$154,([8]Objectifs!$B$10:$B$154&gt;=$C$1)*([8]Objectifs!$B$10:$B$154&lt;=$C$2))</f>
        <v>0</v>
      </c>
      <c r="AH14" s="53" t="s">
        <v>67</v>
      </c>
    </row>
    <row r="15" spans="1:34" s="13" customFormat="1" ht="18.75" x14ac:dyDescent="0.3">
      <c r="A15" s="27"/>
      <c r="B15" s="22">
        <f>[9]AVANCEMENT!$B$22</f>
        <v>44454</v>
      </c>
      <c r="C15" s="22"/>
      <c r="D15" s="27">
        <f>[9]AVANCEMENT!$B$4</f>
        <v>153</v>
      </c>
      <c r="E15" s="23">
        <f>[9]AVANCEMENT!$D$8</f>
        <v>43</v>
      </c>
      <c r="F15" s="23">
        <f>[9]AVANCEMENT!$D$9</f>
        <v>0</v>
      </c>
      <c r="G15" s="23">
        <f>[9]AVANCEMENT!$H$9</f>
        <v>0</v>
      </c>
      <c r="H15" s="28">
        <f>[9]AVANCEMENT!$D$10</f>
        <v>0</v>
      </c>
      <c r="I15" s="23">
        <f>[9]AVANCEMENT!$N$9</f>
        <v>0</v>
      </c>
      <c r="J15" s="58">
        <v>0</v>
      </c>
      <c r="K15" s="28">
        <f>[9]AVANCEMENT!$N$10</f>
        <v>0</v>
      </c>
      <c r="L15" s="70">
        <v>0</v>
      </c>
      <c r="M15" s="27">
        <f>[9]AVANCEMENT!$B$5</f>
        <v>0</v>
      </c>
      <c r="N15" s="23">
        <f>[9]AVANCEMENT!$D$11</f>
        <v>0</v>
      </c>
      <c r="O15" s="28">
        <f>[9]AVANCEMENT!$D$12</f>
        <v>0</v>
      </c>
      <c r="P15" s="51">
        <f>[9]AVANCEMENT!$H$12</f>
        <v>0</v>
      </c>
      <c r="Q15" s="27">
        <f>[9]AVANCEMENT!$B$6</f>
        <v>179</v>
      </c>
      <c r="R15" s="23">
        <f>[9]AVANCEMENT!$D$14</f>
        <v>103</v>
      </c>
      <c r="S15" s="28">
        <f>[9]AVANCEMENT!$N$11</f>
        <v>0</v>
      </c>
      <c r="T15" s="27">
        <f>[9]AVANCEMENT!$I$9</f>
        <v>0</v>
      </c>
      <c r="U15" s="23">
        <f>[9]AVANCEMENT!$I$10</f>
        <v>0</v>
      </c>
      <c r="V15" s="23">
        <f>[9]AVANCEMENT!$I$14</f>
        <v>0</v>
      </c>
      <c r="W15" s="28">
        <f>[9]AVANCEMENT!$I$12</f>
        <v>0</v>
      </c>
      <c r="X15" s="44">
        <f>SUMPRODUCT([9]Objectifs!$D$10:$D$154,([9]Objectifs!$B$10:$B$154&gt;=$C$1)*([9]Objectifs!$B$10:$B$154&lt;=$C$2))</f>
        <v>0</v>
      </c>
      <c r="Y15" s="24">
        <f>SUMPRODUCT([9]Objectifs!$K$10:$K$154,([9]Objectifs!$B$10:$B$154&gt;=$C$1)*([9]Objectifs!$B$10:$B$154&lt;=$C$2))</f>
        <v>0</v>
      </c>
      <c r="Z15" s="24">
        <f>SUMPRODUCT([9]Objectifs!$R$10:$R$154,([9]Objectifs!$B$10:$B$154&gt;=$C$1)*([9]Objectifs!$B$10:$B$154&lt;=$C$2))</f>
        <v>0</v>
      </c>
      <c r="AA15" s="24">
        <f>SUMPRODUCT([9]Objectifs!$AE$10:$AE$154,([9]Objectifs!$B$10:$B$154&gt;=$C$1)*([9]Objectifs!$B$10:$B$154&lt;=$C$2))</f>
        <v>0</v>
      </c>
      <c r="AB15" s="24">
        <f>SUMPRODUCT([9]Objectifs!$AL$10:$AL$154,([9]Objectifs!$B$10:$B$154&gt;=$C$1)*([9]Objectifs!$B$10:$B$154&lt;=$C$2))</f>
        <v>0</v>
      </c>
      <c r="AC15" s="55">
        <f>SUMPRODUCT([9]Objectifs!$AS$10:$AS$154,([9]Objectifs!$B$10:$B$154&gt;=$C$1)*([9]Objectifs!$B$10:$B$154&lt;=$C$2))</f>
        <v>0</v>
      </c>
      <c r="AD15" s="44">
        <f>SUMPRODUCT([9]Objectifs!$BG$10:$BG$154,([9]Objectifs!$B$10:$B$154&gt;=$C$1)*([9]Objectifs!$B$10:$B$154&lt;=$C$2))</f>
        <v>0</v>
      </c>
      <c r="AE15" s="24">
        <f>SUMPRODUCT([9]Objectifs!$BH$10:$BH$154,([9]Objectifs!$B$10:$B$154&gt;=$C$1)*([9]Objectifs!$B$10:$B$154&lt;=$C$2))</f>
        <v>0</v>
      </c>
      <c r="AF15" s="24">
        <f>SUMPRODUCT([9]Objectifs!$BI$10:$BI$154,([9]Objectifs!$B$10:$B$154&gt;=$C$1)*([9]Objectifs!$B$10:$B$154&lt;=$C$2))</f>
        <v>0</v>
      </c>
      <c r="AG15" s="45">
        <f>SUMPRODUCT([9]Objectifs!$BJ$10:$BJ$154,([9]Objectifs!$B$10:$B$154&gt;=$C$1)*([9]Objectifs!$B$10:$B$154&lt;=$C$2))</f>
        <v>0</v>
      </c>
      <c r="AH15" s="53" t="s">
        <v>68</v>
      </c>
    </row>
    <row r="16" spans="1:34" s="13" customFormat="1" ht="18.75" x14ac:dyDescent="0.3">
      <c r="A16" s="25"/>
      <c r="B16" s="19">
        <f>[10]AVANCEMENT!$B$22</f>
        <v>44454</v>
      </c>
      <c r="C16" s="19"/>
      <c r="D16" s="25">
        <f>[10]AVANCEMENT!$B$4</f>
        <v>0</v>
      </c>
      <c r="E16" s="20">
        <f>[10]AVANCEMENT!$D$8</f>
        <v>0</v>
      </c>
      <c r="F16" s="20">
        <f>[10]AVANCEMENT!$D$9</f>
        <v>0</v>
      </c>
      <c r="G16" s="20">
        <f>[10]AVANCEMENT!$H$9</f>
        <v>0</v>
      </c>
      <c r="H16" s="26">
        <f>[10]AVANCEMENT!$D$10</f>
        <v>0</v>
      </c>
      <c r="I16" s="20">
        <f>[10]AVANCEMENT!$N$9</f>
        <v>0</v>
      </c>
      <c r="J16" s="57">
        <v>0</v>
      </c>
      <c r="K16" s="26">
        <f>[10]AVANCEMENT!$N$10</f>
        <v>0</v>
      </c>
      <c r="L16" s="60">
        <v>0</v>
      </c>
      <c r="M16" s="25">
        <f>[10]AVANCEMENT!$B$5</f>
        <v>0</v>
      </c>
      <c r="N16" s="20">
        <f>[10]AVANCEMENT!$D$11</f>
        <v>0</v>
      </c>
      <c r="O16" s="26">
        <f>[10]AVANCEMENT!$D$12</f>
        <v>0</v>
      </c>
      <c r="P16" s="50">
        <f>[10]AVANCEMENT!$H$12</f>
        <v>0</v>
      </c>
      <c r="Q16" s="25">
        <f>[10]AVANCEMENT!$B$6</f>
        <v>0</v>
      </c>
      <c r="R16" s="20">
        <f>[10]AVANCEMENT!$D$14</f>
        <v>0</v>
      </c>
      <c r="S16" s="26">
        <f>[10]AVANCEMENT!$N$11</f>
        <v>0</v>
      </c>
      <c r="T16" s="25">
        <f>[10]AVANCEMENT!$I$9</f>
        <v>0</v>
      </c>
      <c r="U16" s="20">
        <f>[10]AVANCEMENT!$I$10</f>
        <v>0</v>
      </c>
      <c r="V16" s="20">
        <f>[10]AVANCEMENT!$I$14</f>
        <v>0</v>
      </c>
      <c r="W16" s="26">
        <f>[10]AVANCEMENT!$I$12</f>
        <v>0</v>
      </c>
      <c r="X16" s="42">
        <f>SUMPRODUCT([10]Objectifs!$D$10:$D$154,([10]Objectifs!$B$10:$B$154&gt;=$C$1)*([10]Objectifs!$B$10:$B$154&lt;=$C$2))</f>
        <v>0</v>
      </c>
      <c r="Y16" s="21">
        <f>SUMPRODUCT([10]Objectifs!$K$10:$K$154,([10]Objectifs!$B$10:$B$154&gt;=$C$1)*([10]Objectifs!$B$10:$B$154&lt;=$C$2))</f>
        <v>0</v>
      </c>
      <c r="Z16" s="21">
        <f>SUMPRODUCT([10]Objectifs!$R$10:$R$154,([10]Objectifs!$B$10:$B$154&gt;=$C$1)*([10]Objectifs!$B$10:$B$154&lt;=$C$2))</f>
        <v>0</v>
      </c>
      <c r="AA16" s="21">
        <f>SUMPRODUCT([10]Objectifs!$AE$10:$AE$154,([10]Objectifs!$B$10:$B$154&gt;=$C$1)*([10]Objectifs!$B$10:$B$154&lt;=$C$2))</f>
        <v>0</v>
      </c>
      <c r="AB16" s="21">
        <f>SUMPRODUCT([10]Objectifs!$AL$10:$AL$154,([10]Objectifs!$B$10:$B$154&gt;=$C$1)*([10]Objectifs!$B$10:$B$154&lt;=$C$2))</f>
        <v>0</v>
      </c>
      <c r="AC16" s="54">
        <f>SUMPRODUCT([10]Objectifs!$AS$10:$AS$154,([10]Objectifs!$B$10:$B$154&gt;=$C$1)*([10]Objectifs!$B$10:$B$154&lt;=$C$2))</f>
        <v>0</v>
      </c>
      <c r="AD16" s="42">
        <f>SUMPRODUCT([10]Objectifs!$BG$10:$BG$154,([10]Objectifs!$B$10:$B$154&gt;=$C$1)*([10]Objectifs!$B$10:$B$154&lt;=$C$2))</f>
        <v>0</v>
      </c>
      <c r="AE16" s="21">
        <f>SUMPRODUCT([10]Objectifs!$BH$10:$BH$154,([10]Objectifs!$B$10:$B$154&gt;=$C$1)*([10]Objectifs!$B$10:$B$154&lt;=$C$2))</f>
        <v>0</v>
      </c>
      <c r="AF16" s="21">
        <f>SUMPRODUCT([10]Objectifs!$BI$10:$BI$154,([10]Objectifs!$B$10:$B$154&gt;=$C$1)*([10]Objectifs!$B$10:$B$154&lt;=$C$2))</f>
        <v>0</v>
      </c>
      <c r="AG16" s="43">
        <f>SUMPRODUCT([10]Objectifs!$BJ$10:$BJ$154,([10]Objectifs!$B$10:$B$154&gt;=$C$1)*([10]Objectifs!$B$10:$B$154&lt;=$C$2))</f>
        <v>0</v>
      </c>
      <c r="AH16" s="53" t="s">
        <v>69</v>
      </c>
    </row>
    <row r="17" spans="1:34" s="13" customFormat="1" ht="18.75" x14ac:dyDescent="0.3">
      <c r="A17" s="25"/>
      <c r="B17" s="19">
        <f>[11]AVANCEMENT!$B$22</f>
        <v>44454</v>
      </c>
      <c r="C17" s="19"/>
      <c r="D17" s="25">
        <f>[11]AVANCEMENT!$B$4</f>
        <v>103</v>
      </c>
      <c r="E17" s="20">
        <f>[11]AVANCEMENT!$D$8</f>
        <v>10</v>
      </c>
      <c r="F17" s="20">
        <f>[11]AVANCEMENT!$D$9</f>
        <v>0</v>
      </c>
      <c r="G17" s="20">
        <f>[11]AVANCEMENT!$H$9</f>
        <v>0</v>
      </c>
      <c r="H17" s="26">
        <f>[11]AVANCEMENT!$D$10</f>
        <v>0</v>
      </c>
      <c r="I17" s="20">
        <f>[11]AVANCEMENT!$N$9</f>
        <v>0</v>
      </c>
      <c r="J17" s="57">
        <v>0</v>
      </c>
      <c r="K17" s="26">
        <f>[11]AVANCEMENT!$N$10</f>
        <v>0</v>
      </c>
      <c r="L17" s="60">
        <v>0</v>
      </c>
      <c r="M17" s="25">
        <f>[11]AVANCEMENT!$B$5</f>
        <v>0</v>
      </c>
      <c r="N17" s="20">
        <f>[11]AVANCEMENT!$D$11</f>
        <v>0</v>
      </c>
      <c r="O17" s="26">
        <f>[11]AVANCEMENT!$D$12</f>
        <v>0</v>
      </c>
      <c r="P17" s="50">
        <f>[11]AVANCEMENT!$H$12</f>
        <v>0</v>
      </c>
      <c r="Q17" s="25">
        <f>[11]AVANCEMENT!$B$6</f>
        <v>0</v>
      </c>
      <c r="R17" s="20">
        <f>[11]AVANCEMENT!$D$14</f>
        <v>0</v>
      </c>
      <c r="S17" s="26">
        <f>[11]AVANCEMENT!$N$11</f>
        <v>0</v>
      </c>
      <c r="T17" s="25">
        <f>[11]AVANCEMENT!$I$9</f>
        <v>0</v>
      </c>
      <c r="U17" s="20">
        <f>[11]AVANCEMENT!$I$10</f>
        <v>0</v>
      </c>
      <c r="V17" s="20">
        <f>[11]AVANCEMENT!$I$14</f>
        <v>0</v>
      </c>
      <c r="W17" s="26">
        <f>[11]AVANCEMENT!$I$12</f>
        <v>0</v>
      </c>
      <c r="X17" s="42">
        <f>SUMPRODUCT([11]Objectifs!$D$10:$D$154,([11]Objectifs!$B$10:$B$154&gt;=$C$1)*([11]Objectifs!$B$10:$B$154&lt;=$C$2))</f>
        <v>0</v>
      </c>
      <c r="Y17" s="21">
        <f>SUMPRODUCT([11]Objectifs!$K$10:$K$154,([11]Objectifs!$B$10:$B$154&gt;=$C$1)*([11]Objectifs!$B$10:$B$154&lt;=$C$2))</f>
        <v>0</v>
      </c>
      <c r="Z17" s="21">
        <f>SUMPRODUCT([11]Objectifs!$R$10:$R$154,([11]Objectifs!$B$10:$B$154&gt;=$C$1)*([11]Objectifs!$B$10:$B$154&lt;=$C$2))</f>
        <v>0</v>
      </c>
      <c r="AA17" s="21">
        <f>SUMPRODUCT([11]Objectifs!$AE$10:$AE$154,([11]Objectifs!$B$10:$B$154&gt;=$C$1)*([11]Objectifs!$B$10:$B$154&lt;=$C$2))</f>
        <v>0</v>
      </c>
      <c r="AB17" s="21">
        <f>SUMPRODUCT([11]Objectifs!$AL$10:$AL$154,([11]Objectifs!$B$10:$B$154&gt;=$C$1)*([11]Objectifs!$B$10:$B$154&lt;=$C$2))</f>
        <v>0</v>
      </c>
      <c r="AC17" s="54">
        <f>SUMPRODUCT([11]Objectifs!$AS$10:$AS$154,([11]Objectifs!$B$10:$B$154&gt;=$C$1)*([11]Objectifs!$B$10:$B$154&lt;=$C$2))</f>
        <v>0</v>
      </c>
      <c r="AD17" s="42">
        <f>SUMPRODUCT([11]Objectifs!$BG$10:$BG$154,([11]Objectifs!$B$10:$B$154&gt;=$C$1)*([11]Objectifs!$B$10:$B$154&lt;=$C$2))</f>
        <v>0</v>
      </c>
      <c r="AE17" s="21">
        <f>SUMPRODUCT([11]Objectifs!$BH$10:$BH$154,([11]Objectifs!$B$10:$B$154&gt;=$C$1)*([11]Objectifs!$B$10:$B$154&lt;=$C$2))</f>
        <v>0</v>
      </c>
      <c r="AF17" s="21">
        <f>SUMPRODUCT([11]Objectifs!$BI$10:$BI$154,([11]Objectifs!$B$10:$B$154&gt;=$C$1)*([11]Objectifs!$B$10:$B$154&lt;=$C$2))</f>
        <v>0</v>
      </c>
      <c r="AG17" s="43">
        <f>SUMPRODUCT([11]Objectifs!$BJ$10:$BJ$154,([11]Objectifs!$B$10:$B$154&gt;=$C$1)*([11]Objectifs!$B$10:$B$154&lt;=$C$2))</f>
        <v>0</v>
      </c>
      <c r="AH17" s="53" t="s">
        <v>70</v>
      </c>
    </row>
    <row r="18" spans="1:34" s="13" customFormat="1" ht="18.75" x14ac:dyDescent="0.3">
      <c r="A18" s="27"/>
      <c r="B18" s="22">
        <f>[12]AVANCEMENT!$B$22</f>
        <v>44454</v>
      </c>
      <c r="C18" s="22"/>
      <c r="D18" s="27">
        <f>[12]AVANCEMENT!$B$4</f>
        <v>0</v>
      </c>
      <c r="E18" s="23">
        <f>[12]AVANCEMENT!$D$8</f>
        <v>0</v>
      </c>
      <c r="F18" s="23">
        <f>[12]AVANCEMENT!$D$9</f>
        <v>0</v>
      </c>
      <c r="G18" s="23">
        <f>[12]AVANCEMENT!$H$9</f>
        <v>0</v>
      </c>
      <c r="H18" s="28">
        <f>[12]AVANCEMENT!$D$10</f>
        <v>0</v>
      </c>
      <c r="I18" s="23">
        <f>[12]AVANCEMENT!$N$9</f>
        <v>0</v>
      </c>
      <c r="J18" s="58">
        <v>0</v>
      </c>
      <c r="K18" s="28">
        <f>[12]AVANCEMENT!$N$10</f>
        <v>0</v>
      </c>
      <c r="L18" s="70">
        <v>0</v>
      </c>
      <c r="M18" s="27">
        <f>[12]AVANCEMENT!$B$5</f>
        <v>0</v>
      </c>
      <c r="N18" s="23">
        <f>[12]AVANCEMENT!$D$11</f>
        <v>0</v>
      </c>
      <c r="O18" s="28">
        <f>[12]AVANCEMENT!$D$12</f>
        <v>0</v>
      </c>
      <c r="P18" s="51">
        <f>[12]AVANCEMENT!$H$12</f>
        <v>0</v>
      </c>
      <c r="Q18" s="27">
        <f>[12]AVANCEMENT!$B$6</f>
        <v>0</v>
      </c>
      <c r="R18" s="23">
        <f>[12]AVANCEMENT!$D$14</f>
        <v>0</v>
      </c>
      <c r="S18" s="28">
        <f>[12]AVANCEMENT!$N$11</f>
        <v>0</v>
      </c>
      <c r="T18" s="27">
        <f>[12]AVANCEMENT!$I$9</f>
        <v>0</v>
      </c>
      <c r="U18" s="23">
        <f>[12]AVANCEMENT!$I$10</f>
        <v>0</v>
      </c>
      <c r="V18" s="23">
        <f>[12]AVANCEMENT!$I$14</f>
        <v>0</v>
      </c>
      <c r="W18" s="28">
        <f>[12]AVANCEMENT!$I$12</f>
        <v>0</v>
      </c>
      <c r="X18" s="44">
        <f>SUMPRODUCT([12]Objectifs!$D$10:$D$154,([12]Objectifs!$B$10:$B$154&gt;=$C$1)*([12]Objectifs!$B$10:$B$154&lt;=$C$2))</f>
        <v>0</v>
      </c>
      <c r="Y18" s="24">
        <f>SUMPRODUCT([12]Objectifs!$K$10:$K$154,([12]Objectifs!$B$10:$B$154&gt;=$C$1)*([12]Objectifs!$B$10:$B$154&lt;=$C$2))</f>
        <v>0</v>
      </c>
      <c r="Z18" s="24">
        <f>SUMPRODUCT([12]Objectifs!$R$10:$R$154,([12]Objectifs!$B$10:$B$154&gt;=$C$1)*([12]Objectifs!$B$10:$B$154&lt;=$C$2))</f>
        <v>0</v>
      </c>
      <c r="AA18" s="24">
        <f>SUMPRODUCT([12]Objectifs!$AE$10:$AE$154,([12]Objectifs!$B$10:$B$154&gt;=$C$1)*([12]Objectifs!$B$10:$B$154&lt;=$C$2))</f>
        <v>0</v>
      </c>
      <c r="AB18" s="24">
        <f>SUMPRODUCT([12]Objectifs!$AL$10:$AL$154,([12]Objectifs!$B$10:$B$154&gt;=$C$1)*([12]Objectifs!$B$10:$B$154&lt;=$C$2))</f>
        <v>0</v>
      </c>
      <c r="AC18" s="55">
        <f>SUMPRODUCT([12]Objectifs!$AS$10:$AS$154,([12]Objectifs!$B$10:$B$154&gt;=$C$1)*([12]Objectifs!$B$10:$B$154&lt;=$C$2))</f>
        <v>0</v>
      </c>
      <c r="AD18" s="44">
        <f>SUMPRODUCT([12]Objectifs!$BG$10:$BG$154,([12]Objectifs!$B$10:$B$154&gt;=$C$1)*([12]Objectifs!$B$10:$B$154&lt;=$C$2))</f>
        <v>0</v>
      </c>
      <c r="AE18" s="24">
        <f>SUMPRODUCT([12]Objectifs!$BH$10:$BH$154,([12]Objectifs!$B$10:$B$154&gt;=$C$1)*([12]Objectifs!$B$10:$B$154&lt;=$C$2))</f>
        <v>0</v>
      </c>
      <c r="AF18" s="24">
        <f>SUMPRODUCT([12]Objectifs!$BI$10:$BI$154,([12]Objectifs!$B$10:$B$154&gt;=$C$1)*([12]Objectifs!$B$10:$B$154&lt;=$C$2))</f>
        <v>0</v>
      </c>
      <c r="AG18" s="45">
        <f>SUMPRODUCT([12]Objectifs!$BJ$10:$BJ$154,([12]Objectifs!$B$10:$B$154&gt;=$C$1)*([12]Objectifs!$B$10:$B$154&lt;=$C$2))</f>
        <v>0</v>
      </c>
      <c r="AH18" s="53" t="s">
        <v>71</v>
      </c>
    </row>
    <row r="19" spans="1:34" s="13" customFormat="1" ht="18.75" x14ac:dyDescent="0.3">
      <c r="A19" s="25"/>
      <c r="B19" s="19">
        <f>[13]AVANCEMENT!$B$22</f>
        <v>43969</v>
      </c>
      <c r="C19" s="19"/>
      <c r="D19" s="25">
        <f>[13]AVANCEMENT!$B$4</f>
        <v>27</v>
      </c>
      <c r="E19" s="20">
        <f>[13]AVANCEMENT!$D$8</f>
        <v>27</v>
      </c>
      <c r="F19" s="20">
        <f>[13]AVANCEMENT!$D$9</f>
        <v>27</v>
      </c>
      <c r="G19" s="20">
        <f>[13]AVANCEMENT!$H$9</f>
        <v>27</v>
      </c>
      <c r="H19" s="26">
        <f>[13]AVANCEMENT!$D$10</f>
        <v>27</v>
      </c>
      <c r="I19" s="20">
        <f>[13]AVANCEMENT!$N$9</f>
        <v>20</v>
      </c>
      <c r="J19" s="57">
        <f>[13]AVANCEMENT!$N$16</f>
        <v>0.7407407407407407</v>
      </c>
      <c r="K19" s="26">
        <f>[13]AVANCEMENT!$N$10</f>
        <v>23</v>
      </c>
      <c r="L19" s="60">
        <f>[13]AVANCEMENT!$N$17</f>
        <v>0.85185185185185186</v>
      </c>
      <c r="M19" s="25">
        <f>[13]AVANCEMENT!$B$5</f>
        <v>5</v>
      </c>
      <c r="N19" s="20">
        <f>[13]AVANCEMENT!$D$11</f>
        <v>5</v>
      </c>
      <c r="O19" s="26">
        <f>[13]AVANCEMENT!$D$12</f>
        <v>5</v>
      </c>
      <c r="P19" s="50">
        <f>[13]AVANCEMENT!$H$12</f>
        <v>5</v>
      </c>
      <c r="Q19" s="25">
        <f>[13]AVANCEMENT!$B$6</f>
        <v>1</v>
      </c>
      <c r="R19" s="20">
        <f>[13]AVANCEMENT!$D$14</f>
        <v>0</v>
      </c>
      <c r="S19" s="26">
        <f>[13]AVANCEMENT!$N$11</f>
        <v>0</v>
      </c>
      <c r="T19" s="25">
        <f>[13]AVANCEMENT!$I$9</f>
        <v>0</v>
      </c>
      <c r="U19" s="20">
        <f>[13]AVANCEMENT!$I$10</f>
        <v>0</v>
      </c>
      <c r="V19" s="20">
        <f>[13]AVANCEMENT!$I$14</f>
        <v>0</v>
      </c>
      <c r="W19" s="26">
        <f>[13]AVANCEMENT!$I$12</f>
        <v>5</v>
      </c>
      <c r="X19" s="42">
        <f>SUMPRODUCT([13]Objectifs!$D$10:$D$154,([13]Objectifs!$B$10:$B$154&gt;=$C$1)*([13]Objectifs!$B$10:$B$154&lt;=$C$2))</f>
        <v>11</v>
      </c>
      <c r="Y19" s="21">
        <f>SUMPRODUCT([13]Objectifs!$K$10:$K$154,([13]Objectifs!$B$10:$B$154&gt;=$C$1)*([13]Objectifs!$B$10:$B$154&lt;=$C$2))</f>
        <v>11</v>
      </c>
      <c r="Z19" s="21">
        <f>SUMPRODUCT([13]Objectifs!$R$10:$R$154,([13]Objectifs!$B$10:$B$154&gt;=$C$1)*([13]Objectifs!$B$10:$B$154&lt;=$C$2))</f>
        <v>7</v>
      </c>
      <c r="AA19" s="21">
        <f>SUMPRODUCT([13]Objectifs!$AE$10:$AE$154,([13]Objectifs!$B$10:$B$154&gt;=$C$1)*([13]Objectifs!$B$10:$B$154&lt;=$C$2))</f>
        <v>0</v>
      </c>
      <c r="AB19" s="21">
        <f>SUMPRODUCT([13]Objectifs!$AL$10:$AL$154,([13]Objectifs!$B$10:$B$154&gt;=$C$1)*([13]Objectifs!$B$10:$B$154&lt;=$C$2))</f>
        <v>0</v>
      </c>
      <c r="AC19" s="54">
        <f>SUMPRODUCT([13]Objectifs!$AS$10:$AS$154,([13]Objectifs!$B$10:$B$154&gt;=$C$1)*([13]Objectifs!$B$10:$B$154&lt;=$C$2))</f>
        <v>0</v>
      </c>
      <c r="AD19" s="42">
        <f>SUMPRODUCT([13]Objectifs!$BG$10:$BG$154,([13]Objectifs!$B$10:$B$154&gt;=$C$1)*([13]Objectifs!$B$10:$B$154&lt;=$C$2))</f>
        <v>0</v>
      </c>
      <c r="AE19" s="21">
        <f>SUMPRODUCT([13]Objectifs!$BH$10:$BH$154,([13]Objectifs!$B$10:$B$154&gt;=$C$1)*([13]Objectifs!$B$10:$B$154&lt;=$C$2))</f>
        <v>0</v>
      </c>
      <c r="AF19" s="21">
        <f>SUMPRODUCT([13]Objectifs!$BI$10:$BI$154,([13]Objectifs!$B$10:$B$154&gt;=$C$1)*([13]Objectifs!$B$10:$B$154&lt;=$C$2))</f>
        <v>0</v>
      </c>
      <c r="AG19" s="43">
        <f>SUMPRODUCT([13]Objectifs!$BJ$10:$BJ$154,([13]Objectifs!$B$10:$B$154&gt;=$C$1)*([13]Objectifs!$B$10:$B$154&lt;=$C$2))</f>
        <v>0</v>
      </c>
      <c r="AH19" s="53" t="s">
        <v>72</v>
      </c>
    </row>
    <row r="20" spans="1:34" s="13" customFormat="1" ht="18.75" x14ac:dyDescent="0.3">
      <c r="A20" s="27"/>
      <c r="B20" s="22">
        <f>[14]AVANCEMENT!$B$22</f>
        <v>44317</v>
      </c>
      <c r="C20" s="22"/>
      <c r="D20" s="27">
        <f>[14]AVANCEMENT!$B$4</f>
        <v>78</v>
      </c>
      <c r="E20" s="23">
        <f>[14]AVANCEMENT!$D$8</f>
        <v>0</v>
      </c>
      <c r="F20" s="23">
        <f>[14]AVANCEMENT!$D$9</f>
        <v>78</v>
      </c>
      <c r="G20" s="23">
        <f>[14]AVANCEMENT!$H$9</f>
        <v>78</v>
      </c>
      <c r="H20" s="28">
        <f>[14]AVANCEMENT!$D$10</f>
        <v>78</v>
      </c>
      <c r="I20" s="23">
        <f>[14]AVANCEMENT!$N$9</f>
        <v>78</v>
      </c>
      <c r="J20" s="58">
        <f>[14]AVANCEMENT!$N$16</f>
        <v>1</v>
      </c>
      <c r="K20" s="28">
        <f>[14]AVANCEMENT!$N$10</f>
        <v>78</v>
      </c>
      <c r="L20" s="70">
        <f>[14]AVANCEMENT!$N$17</f>
        <v>1</v>
      </c>
      <c r="M20" s="27">
        <f>[14]AVANCEMENT!$B$5</f>
        <v>84</v>
      </c>
      <c r="N20" s="23">
        <f>[14]AVANCEMENT!$D$11</f>
        <v>84</v>
      </c>
      <c r="O20" s="28">
        <f>[14]AVANCEMENT!$D$12</f>
        <v>84</v>
      </c>
      <c r="P20" s="51">
        <f>[14]AVANCEMENT!$H$12</f>
        <v>84</v>
      </c>
      <c r="Q20" s="27">
        <f>[14]AVANCEMENT!$B$6</f>
        <v>16</v>
      </c>
      <c r="R20" s="23">
        <f>[14]AVANCEMENT!$D$14</f>
        <v>16</v>
      </c>
      <c r="S20" s="28">
        <f>[14]AVANCEMENT!$N$11</f>
        <v>13</v>
      </c>
      <c r="T20" s="27">
        <f>[14]AVANCEMENT!$I$9</f>
        <v>78</v>
      </c>
      <c r="U20" s="23">
        <f>[14]AVANCEMENT!$I$10</f>
        <v>78</v>
      </c>
      <c r="V20" s="23">
        <f>[14]AVANCEMENT!$I$14</f>
        <v>16</v>
      </c>
      <c r="W20" s="28">
        <f>[14]AVANCEMENT!$I$12</f>
        <v>0</v>
      </c>
      <c r="X20" s="44">
        <f>SUMPRODUCT([14]Objectifs!$D$10:$D$154,([14]Objectifs!$B$10:$B$154&gt;=$C$1)*([14]Objectifs!$B$10:$B$154&lt;=$C$2))</f>
        <v>0</v>
      </c>
      <c r="Y20" s="24">
        <f>SUMPRODUCT([14]Objectifs!$K$10:$K$154,([14]Objectifs!$B$10:$B$154&gt;=$C$1)*([14]Objectifs!$B$10:$B$154&lt;=$C$2))</f>
        <v>8</v>
      </c>
      <c r="Z20" s="24">
        <f>SUMPRODUCT([14]Objectifs!$R$10:$R$154,([14]Objectifs!$B$10:$B$154&gt;=$C$1)*([14]Objectifs!$B$10:$B$154&lt;=$C$2))</f>
        <v>26</v>
      </c>
      <c r="AA20" s="24">
        <f>SUMPRODUCT([14]Objectifs!$AE$10:$AE$154,([14]Objectifs!$B$10:$B$154&gt;=$C$1)*([14]Objectifs!$B$10:$B$154&lt;=$C$2))</f>
        <v>0</v>
      </c>
      <c r="AB20" s="24">
        <f>SUMPRODUCT([14]Objectifs!$AL$10:$AL$154,([14]Objectifs!$B$10:$B$154&gt;=$C$1)*([14]Objectifs!$B$10:$B$154&lt;=$C$2))</f>
        <v>0</v>
      </c>
      <c r="AC20" s="55">
        <f>SUMPRODUCT([14]Objectifs!$AS$10:$AS$154,([14]Objectifs!$B$10:$B$154&gt;=$C$1)*([14]Objectifs!$B$10:$B$154&lt;=$C$2))</f>
        <v>2</v>
      </c>
      <c r="AD20" s="44">
        <f>SUMPRODUCT([14]Objectifs!$BG$10:$BG$154,([14]Objectifs!$B$10:$B$154&gt;=$C$1)*([14]Objectifs!$B$10:$B$154&lt;=$C$2))</f>
        <v>0</v>
      </c>
      <c r="AE20" s="24">
        <f>SUMPRODUCT([14]Objectifs!$BH$10:$BH$154,([14]Objectifs!$B$10:$B$154&gt;=$C$1)*([14]Objectifs!$B$10:$B$154&lt;=$C$2))</f>
        <v>0</v>
      </c>
      <c r="AF20" s="24">
        <f>SUMPRODUCT([14]Objectifs!$BI$10:$BI$154,([14]Objectifs!$B$10:$B$154&gt;=$C$1)*([14]Objectifs!$B$10:$B$154&lt;=$C$2))</f>
        <v>0</v>
      </c>
      <c r="AG20" s="45">
        <f>SUMPRODUCT([14]Objectifs!$BJ$10:$BJ$154,([14]Objectifs!$B$10:$B$154&gt;=$C$1)*([14]Objectifs!$B$10:$B$154&lt;=$C$2))</f>
        <v>0</v>
      </c>
      <c r="AH20" s="53" t="s">
        <v>73</v>
      </c>
    </row>
    <row r="21" spans="1:34" s="13" customFormat="1" ht="18.75" x14ac:dyDescent="0.3">
      <c r="A21" s="25"/>
      <c r="B21" s="19">
        <f>[15]AVANCEMENT!$B$22</f>
        <v>44278</v>
      </c>
      <c r="C21" s="19"/>
      <c r="D21" s="25">
        <f>[15]AVANCEMENT!$B$4</f>
        <v>70</v>
      </c>
      <c r="E21" s="20">
        <f>[15]AVANCEMENT!$D$8</f>
        <v>0</v>
      </c>
      <c r="F21" s="20">
        <f>[15]AVANCEMENT!$D$9</f>
        <v>70</v>
      </c>
      <c r="G21" s="20">
        <f>[15]AVANCEMENT!$H$9</f>
        <v>0</v>
      </c>
      <c r="H21" s="26">
        <f>[15]AVANCEMENT!$D$10</f>
        <v>70</v>
      </c>
      <c r="I21" s="20">
        <f>[15]AVANCEMENT!$N$9</f>
        <v>0</v>
      </c>
      <c r="J21" s="57">
        <f>[15]AVANCEMENT!$N$16</f>
        <v>0</v>
      </c>
      <c r="K21" s="26">
        <f>[15]AVANCEMENT!$N$10</f>
        <v>0</v>
      </c>
      <c r="L21" s="60">
        <f>[15]AVANCEMENT!$N$17</f>
        <v>0</v>
      </c>
      <c r="M21" s="25">
        <f>[15]AVANCEMENT!$B$5</f>
        <v>0</v>
      </c>
      <c r="N21" s="20">
        <f>[15]AVANCEMENT!$D$11</f>
        <v>0</v>
      </c>
      <c r="O21" s="26">
        <f>[15]AVANCEMENT!$D$12</f>
        <v>0</v>
      </c>
      <c r="P21" s="50">
        <f>[15]AVANCEMENT!$H$12</f>
        <v>0</v>
      </c>
      <c r="Q21" s="25">
        <f>[15]AVANCEMENT!$B$6</f>
        <v>5</v>
      </c>
      <c r="R21" s="20">
        <f>[15]AVANCEMENT!$D$14</f>
        <v>1</v>
      </c>
      <c r="S21" s="26">
        <f>[15]AVANCEMENT!$N$11</f>
        <v>0</v>
      </c>
      <c r="T21" s="25">
        <f>[15]AVANCEMENT!$I$9</f>
        <v>66</v>
      </c>
      <c r="U21" s="20">
        <f>[15]AVANCEMENT!$I$10</f>
        <v>66</v>
      </c>
      <c r="V21" s="20">
        <f>[15]AVANCEMENT!$I$14</f>
        <v>5</v>
      </c>
      <c r="W21" s="26">
        <f>[15]AVANCEMENT!$I$12</f>
        <v>0</v>
      </c>
      <c r="X21" s="42">
        <f>SUMPRODUCT([15]Objectifs!$D$10:$D$154,([15]Objectifs!$B$10:$B$154&gt;=$C$1)*([15]Objectifs!$B$10:$B$154&lt;=$C$2))</f>
        <v>0</v>
      </c>
      <c r="Y21" s="21">
        <f>SUMPRODUCT([15]Objectifs!$K$10:$K$154,([15]Objectifs!$B$10:$B$154&gt;=$C$1)*([15]Objectifs!$B$10:$B$154&lt;=$C$2))</f>
        <v>0</v>
      </c>
      <c r="Z21" s="21">
        <f>SUMPRODUCT([15]Objectifs!$R$10:$R$154,([15]Objectifs!$B$10:$B$154&gt;=$C$1)*([15]Objectifs!$B$10:$B$154&lt;=$C$2))</f>
        <v>0</v>
      </c>
      <c r="AA21" s="21">
        <f>SUMPRODUCT([15]Objectifs!$AE$10:$AE$154,([15]Objectifs!$B$10:$B$154&gt;=$C$1)*([15]Objectifs!$B$10:$B$154&lt;=$C$2))</f>
        <v>0</v>
      </c>
      <c r="AB21" s="21">
        <f>SUMPRODUCT([15]Objectifs!$AL$10:$AL$154,([15]Objectifs!$B$10:$B$154&gt;=$C$1)*([15]Objectifs!$B$10:$B$154&lt;=$C$2))</f>
        <v>0</v>
      </c>
      <c r="AC21" s="54">
        <f>SUMPRODUCT([15]Objectifs!$AS$10:$AS$154,([15]Objectifs!$B$10:$B$154&gt;=$C$1)*([15]Objectifs!$B$10:$B$154&lt;=$C$2))</f>
        <v>0</v>
      </c>
      <c r="AD21" s="42">
        <f>SUMPRODUCT([15]Objectifs!$BG$10:$BG$154,([15]Objectifs!$B$10:$B$154&gt;=$C$1)*([15]Objectifs!$B$10:$B$154&lt;=$C$2))</f>
        <v>0</v>
      </c>
      <c r="AE21" s="21">
        <f>SUMPRODUCT([15]Objectifs!$BH$10:$BH$154,([15]Objectifs!$B$10:$B$154&gt;=$C$1)*([15]Objectifs!$B$10:$B$154&lt;=$C$2))</f>
        <v>0</v>
      </c>
      <c r="AF21" s="21">
        <f>SUMPRODUCT([15]Objectifs!$BI$10:$BI$154,([15]Objectifs!$B$10:$B$154&gt;=$C$1)*([15]Objectifs!$B$10:$B$154&lt;=$C$2))</f>
        <v>0</v>
      </c>
      <c r="AG21" s="43">
        <f>SUMPRODUCT([15]Objectifs!$BJ$10:$BJ$154,([15]Objectifs!$B$10:$B$154&gt;=$C$1)*([15]Objectifs!$B$10:$B$154&lt;=$C$2))</f>
        <v>0</v>
      </c>
      <c r="AH21" s="53" t="s">
        <v>74</v>
      </c>
    </row>
    <row r="22" spans="1:34" s="13" customFormat="1" ht="18.75" x14ac:dyDescent="0.3">
      <c r="A22" s="27"/>
      <c r="B22" s="22">
        <f>[16]AVANCEMENT!$B$22</f>
        <v>44278</v>
      </c>
      <c r="C22" s="22"/>
      <c r="D22" s="27">
        <f>[16]AVANCEMENT!$B$4</f>
        <v>36</v>
      </c>
      <c r="E22" s="23">
        <f>[16]AVANCEMENT!$D$8</f>
        <v>0</v>
      </c>
      <c r="F22" s="23">
        <f>[16]AVANCEMENT!$D$9</f>
        <v>36</v>
      </c>
      <c r="G22" s="23">
        <f>[16]AVANCEMENT!$H$9</f>
        <v>0</v>
      </c>
      <c r="H22" s="28">
        <f>[16]AVANCEMENT!$D$10</f>
        <v>36</v>
      </c>
      <c r="I22" s="23">
        <f>[16]AVANCEMENT!$N$9</f>
        <v>0</v>
      </c>
      <c r="J22" s="58">
        <f>[16]AVANCEMENT!$N$16</f>
        <v>0</v>
      </c>
      <c r="K22" s="28">
        <f>[16]AVANCEMENT!$N$10</f>
        <v>0</v>
      </c>
      <c r="L22" s="70">
        <f>[16]AVANCEMENT!$N$17</f>
        <v>0</v>
      </c>
      <c r="M22" s="27">
        <f>[16]AVANCEMENT!$B$5</f>
        <v>0</v>
      </c>
      <c r="N22" s="23">
        <f>[16]AVANCEMENT!$D$11</f>
        <v>0</v>
      </c>
      <c r="O22" s="28">
        <f>[16]AVANCEMENT!$D$12</f>
        <v>0</v>
      </c>
      <c r="P22" s="51">
        <f>[16]AVANCEMENT!$H$12</f>
        <v>0</v>
      </c>
      <c r="Q22" s="27">
        <f>[16]AVANCEMENT!$B$6</f>
        <v>35</v>
      </c>
      <c r="R22" s="23">
        <f>[16]AVANCEMENT!$D$14</f>
        <v>35</v>
      </c>
      <c r="S22" s="28">
        <f>[16]AVANCEMENT!$N$11</f>
        <v>0</v>
      </c>
      <c r="T22" s="27">
        <f>[16]AVANCEMENT!$I$9</f>
        <v>36</v>
      </c>
      <c r="U22" s="23">
        <f>[16]AVANCEMENT!$I$10</f>
        <v>36</v>
      </c>
      <c r="V22" s="23">
        <f>[16]AVANCEMENT!$I$14</f>
        <v>35</v>
      </c>
      <c r="W22" s="28">
        <f>[16]AVANCEMENT!$I$12</f>
        <v>0</v>
      </c>
      <c r="X22" s="44">
        <f>SUMPRODUCT([16]Objectifs!$D$10:$D$154,([16]Objectifs!$B$10:$B$154&gt;=$C$1)*([16]Objectifs!$B$10:$B$154&lt;=$C$2))</f>
        <v>0</v>
      </c>
      <c r="Y22" s="24">
        <f>SUMPRODUCT([16]Objectifs!$K$10:$K$154,([16]Objectifs!$B$10:$B$154&gt;=$C$1)*([16]Objectifs!$B$10:$B$154&lt;=$C$2))</f>
        <v>0</v>
      </c>
      <c r="Z22" s="24">
        <f>SUMPRODUCT([16]Objectifs!$R$10:$R$154,([16]Objectifs!$B$10:$B$154&gt;=$C$1)*([16]Objectifs!$B$10:$B$154&lt;=$C$2))</f>
        <v>0</v>
      </c>
      <c r="AA22" s="24">
        <f>SUMPRODUCT([16]Objectifs!$AE$10:$AE$154,([16]Objectifs!$B$10:$B$154&gt;=$C$1)*([16]Objectifs!$B$10:$B$154&lt;=$C$2))</f>
        <v>0</v>
      </c>
      <c r="AB22" s="24">
        <f>SUMPRODUCT([16]Objectifs!$AL$10:$AL$154,([16]Objectifs!$B$10:$B$154&gt;=$C$1)*([16]Objectifs!$B$10:$B$154&lt;=$C$2))</f>
        <v>0</v>
      </c>
      <c r="AC22" s="55">
        <f>SUMPRODUCT([16]Objectifs!$AS$10:$AS$154,([16]Objectifs!$B$10:$B$154&gt;=$C$1)*([16]Objectifs!$B$10:$B$154&lt;=$C$2))</f>
        <v>0</v>
      </c>
      <c r="AD22" s="44">
        <f>SUMPRODUCT([16]Objectifs!$BG$10:$BG$154,([16]Objectifs!$B$10:$B$154&gt;=$C$1)*([16]Objectifs!$B$10:$B$154&lt;=$C$2))</f>
        <v>0</v>
      </c>
      <c r="AE22" s="24">
        <f>SUMPRODUCT([16]Objectifs!$BH$10:$BH$154,([16]Objectifs!$B$10:$B$154&gt;=$C$1)*([16]Objectifs!$B$10:$B$154&lt;=$C$2))</f>
        <v>0</v>
      </c>
      <c r="AF22" s="24">
        <f>SUMPRODUCT([16]Objectifs!$BI$10:$BI$154,([16]Objectifs!$B$10:$B$154&gt;=$C$1)*([16]Objectifs!$B$10:$B$154&lt;=$C$2))</f>
        <v>0</v>
      </c>
      <c r="AG22" s="45">
        <f>SUMPRODUCT([16]Objectifs!$BJ$10:$BJ$154,([16]Objectifs!$B$10:$B$154&gt;=$C$1)*([16]Objectifs!$B$10:$B$154&lt;=$C$2))</f>
        <v>0</v>
      </c>
      <c r="AH22" s="53" t="s">
        <v>75</v>
      </c>
    </row>
    <row r="23" spans="1:34" s="13" customFormat="1" ht="18.75" x14ac:dyDescent="0.3">
      <c r="A23" s="25"/>
      <c r="B23" s="19">
        <f>[17]AVANCEMENT!$B$22</f>
        <v>44319</v>
      </c>
      <c r="C23" s="19"/>
      <c r="D23" s="25">
        <f>[17]AVANCEMENT!$B$4</f>
        <v>19</v>
      </c>
      <c r="E23" s="20">
        <f>[17]AVANCEMENT!$D$8</f>
        <v>19</v>
      </c>
      <c r="F23" s="20">
        <f>[17]AVANCEMENT!$D$9</f>
        <v>19</v>
      </c>
      <c r="G23" s="20">
        <f>[17]AVANCEMENT!$H$9</f>
        <v>19</v>
      </c>
      <c r="H23" s="26">
        <f>[17]AVANCEMENT!$D$10</f>
        <v>19</v>
      </c>
      <c r="I23" s="20">
        <f>[17]AVANCEMENT!$N$9</f>
        <v>18</v>
      </c>
      <c r="J23" s="57">
        <f>[17]AVANCEMENT!$N$16</f>
        <v>0.94736842105263153</v>
      </c>
      <c r="K23" s="26">
        <f>[17]AVANCEMENT!$N$10</f>
        <v>13</v>
      </c>
      <c r="L23" s="60">
        <f>[17]AVANCEMENT!$N$17</f>
        <v>0.68421052631578949</v>
      </c>
      <c r="M23" s="25">
        <f>[17]AVANCEMENT!$B$5</f>
        <v>4</v>
      </c>
      <c r="N23" s="20">
        <f>[17]AVANCEMENT!$D$11</f>
        <v>4</v>
      </c>
      <c r="O23" s="26">
        <f>[17]AVANCEMENT!$D$12</f>
        <v>0</v>
      </c>
      <c r="P23" s="50">
        <f>[17]AVANCEMENT!$H$12</f>
        <v>0</v>
      </c>
      <c r="Q23" s="25">
        <f>[17]AVANCEMENT!$B$6</f>
        <v>2</v>
      </c>
      <c r="R23" s="20">
        <f>[17]AVANCEMENT!$D$14</f>
        <v>0</v>
      </c>
      <c r="S23" s="26">
        <f>[17]AVANCEMENT!$N$11</f>
        <v>0</v>
      </c>
      <c r="T23" s="25">
        <f>[17]AVANCEMENT!$I$9</f>
        <v>18</v>
      </c>
      <c r="U23" s="20">
        <f>[17]AVANCEMENT!$I$10</f>
        <v>18</v>
      </c>
      <c r="V23" s="20">
        <f>[17]AVANCEMENT!$I$14</f>
        <v>0</v>
      </c>
      <c r="W23" s="26">
        <f>[17]AVANCEMENT!$I$12</f>
        <v>0</v>
      </c>
      <c r="X23" s="42">
        <f>SUMPRODUCT([17]Objectifs!$D$10:$D$154,([17]Objectifs!$B$10:$B$154&gt;=$C$1)*([17]Objectifs!$B$10:$B$154&lt;=$C$2))</f>
        <v>0</v>
      </c>
      <c r="Y23" s="21">
        <f>SUMPRODUCT([17]Objectifs!$K$10:$K$154,([17]Objectifs!$B$10:$B$154&gt;=$C$1)*([17]Objectifs!$B$10:$B$154&lt;=$C$2))</f>
        <v>0</v>
      </c>
      <c r="Z23" s="21">
        <f>SUMPRODUCT([17]Objectifs!$R$10:$R$154,([17]Objectifs!$B$10:$B$154&gt;=$C$1)*([17]Objectifs!$B$10:$B$154&lt;=$C$2))</f>
        <v>0</v>
      </c>
      <c r="AA23" s="21">
        <f>SUMPRODUCT([17]Objectifs!$AE$10:$AE$154,([17]Objectifs!$B$10:$B$154&gt;=$C$1)*([17]Objectifs!$B$10:$B$154&lt;=$C$2))</f>
        <v>0</v>
      </c>
      <c r="AB23" s="21">
        <f>SUMPRODUCT([17]Objectifs!$AL$10:$AL$154,([17]Objectifs!$B$10:$B$154&gt;=$C$1)*([17]Objectifs!$B$10:$B$154&lt;=$C$2))</f>
        <v>0</v>
      </c>
      <c r="AC23" s="54">
        <f>SUMPRODUCT([17]Objectifs!$AS$10:$AS$154,([17]Objectifs!$B$10:$B$154&gt;=$C$1)*([17]Objectifs!$B$10:$B$154&lt;=$C$2))</f>
        <v>0</v>
      </c>
      <c r="AD23" s="42">
        <f>SUMPRODUCT([17]Objectifs!$BG$10:$BG$154,([17]Objectifs!$B$10:$B$154&gt;=$C$1)*([17]Objectifs!$B$10:$B$154&lt;=$C$2))</f>
        <v>0</v>
      </c>
      <c r="AE23" s="21">
        <f>SUMPRODUCT([17]Objectifs!$BH$10:$BH$154,([17]Objectifs!$B$10:$B$154&gt;=$C$1)*([17]Objectifs!$B$10:$B$154&lt;=$C$2))</f>
        <v>0</v>
      </c>
      <c r="AF23" s="21">
        <f>SUMPRODUCT([17]Objectifs!$BI$10:$BI$154,([17]Objectifs!$B$10:$B$154&gt;=$C$1)*([17]Objectifs!$B$10:$B$154&lt;=$C$2))</f>
        <v>0</v>
      </c>
      <c r="AG23" s="43">
        <f>SUMPRODUCT([17]Objectifs!$BJ$10:$BJ$154,([17]Objectifs!$B$10:$B$154&gt;=$C$1)*([17]Objectifs!$B$10:$B$154&lt;=$C$2))</f>
        <v>0</v>
      </c>
      <c r="AH23" s="53" t="s">
        <v>76</v>
      </c>
    </row>
    <row r="24" spans="1:34" s="13" customFormat="1" ht="18.75" x14ac:dyDescent="0.3">
      <c r="A24" s="27"/>
      <c r="B24" s="22">
        <f>[18]AVANCEMENT!$B$22</f>
        <v>44319</v>
      </c>
      <c r="C24" s="22"/>
      <c r="D24" s="27">
        <f>[18]AVANCEMENT!$B$4</f>
        <v>5</v>
      </c>
      <c r="E24" s="23">
        <f>[18]AVANCEMENT!$D$8</f>
        <v>0</v>
      </c>
      <c r="F24" s="23">
        <f>[18]AVANCEMENT!$D$9</f>
        <v>0</v>
      </c>
      <c r="G24" s="23">
        <f>[18]AVANCEMENT!$H$9</f>
        <v>0</v>
      </c>
      <c r="H24" s="28">
        <f>[18]AVANCEMENT!$D$10</f>
        <v>0</v>
      </c>
      <c r="I24" s="23">
        <f>[18]AVANCEMENT!$N$9</f>
        <v>0</v>
      </c>
      <c r="J24" s="58">
        <f>[18]AVANCEMENT!$N$16</f>
        <v>0</v>
      </c>
      <c r="K24" s="28">
        <f>[18]AVANCEMENT!$N$10</f>
        <v>0</v>
      </c>
      <c r="L24" s="70">
        <f>[18]AVANCEMENT!$N$17</f>
        <v>0</v>
      </c>
      <c r="M24" s="27">
        <f>[18]AVANCEMENT!$B$5</f>
        <v>8</v>
      </c>
      <c r="N24" s="23">
        <f>[18]AVANCEMENT!$D$11</f>
        <v>8</v>
      </c>
      <c r="O24" s="28">
        <f>[18]AVANCEMENT!$D$12</f>
        <v>0</v>
      </c>
      <c r="P24" s="51">
        <f>[18]AVANCEMENT!$H$12</f>
        <v>0</v>
      </c>
      <c r="Q24" s="27">
        <f>[18]AVANCEMENT!$B$6</f>
        <v>0</v>
      </c>
      <c r="R24" s="23">
        <f>[18]AVANCEMENT!$D$14</f>
        <v>0</v>
      </c>
      <c r="S24" s="28">
        <f>[18]AVANCEMENT!$N$11</f>
        <v>0</v>
      </c>
      <c r="T24" s="27">
        <f>[18]AVANCEMENT!$I$9</f>
        <v>0</v>
      </c>
      <c r="U24" s="23">
        <f>[18]AVANCEMENT!$I$10</f>
        <v>0</v>
      </c>
      <c r="V24" s="23">
        <f>[18]AVANCEMENT!$I$14</f>
        <v>0</v>
      </c>
      <c r="W24" s="28">
        <f>[18]AVANCEMENT!$I$12</f>
        <v>0</v>
      </c>
      <c r="X24" s="44">
        <f>SUMPRODUCT([18]Objectifs!$D$10:$D$154,([18]Objectifs!$B$10:$B$154&gt;=$C$1)*([18]Objectifs!$B$10:$B$154&lt;=$C$2))</f>
        <v>0</v>
      </c>
      <c r="Y24" s="24">
        <f>SUMPRODUCT([18]Objectifs!$K$10:$K$154,([18]Objectifs!$B$10:$B$154&gt;=$C$1)*([18]Objectifs!$B$10:$B$154&lt;=$C$2))</f>
        <v>0</v>
      </c>
      <c r="Z24" s="24">
        <f>SUMPRODUCT([18]Objectifs!$R$10:$R$154,([18]Objectifs!$B$10:$B$154&gt;=$C$1)*([18]Objectifs!$B$10:$B$154&lt;=$C$2))</f>
        <v>0</v>
      </c>
      <c r="AA24" s="24">
        <f>SUMPRODUCT([18]Objectifs!$AE$10:$AE$154,([18]Objectifs!$B$10:$B$154&gt;=$C$1)*([18]Objectifs!$B$10:$B$154&lt;=$C$2))</f>
        <v>0</v>
      </c>
      <c r="AB24" s="24">
        <f>SUMPRODUCT([18]Objectifs!$AL$10:$AL$154,([18]Objectifs!$B$10:$B$154&gt;=$C$1)*([18]Objectifs!$B$10:$B$154&lt;=$C$2))</f>
        <v>0</v>
      </c>
      <c r="AC24" s="55">
        <f>SUMPRODUCT([18]Objectifs!$AS$10:$AS$154,([18]Objectifs!$B$10:$B$154&gt;=$C$1)*([18]Objectifs!$B$10:$B$154&lt;=$C$2))</f>
        <v>0</v>
      </c>
      <c r="AD24" s="44">
        <f>SUMPRODUCT([18]Objectifs!$BG$10:$BG$154,([18]Objectifs!$B$10:$B$154&gt;=$C$1)*([18]Objectifs!$B$10:$B$154&lt;=$C$2))</f>
        <v>0</v>
      </c>
      <c r="AE24" s="24">
        <f>SUMPRODUCT([18]Objectifs!$BH$10:$BH$154,([18]Objectifs!$B$10:$B$154&gt;=$C$1)*([18]Objectifs!$B$10:$B$154&lt;=$C$2))</f>
        <v>0</v>
      </c>
      <c r="AF24" s="24">
        <f>SUMPRODUCT([18]Objectifs!$BI$10:$BI$154,([18]Objectifs!$B$10:$B$154&gt;=$C$1)*([18]Objectifs!$B$10:$B$154&lt;=$C$2))</f>
        <v>0</v>
      </c>
      <c r="AG24" s="45">
        <f>SUMPRODUCT([18]Objectifs!$BJ$10:$BJ$154,([18]Objectifs!$B$10:$B$154&gt;=$C$1)*([18]Objectifs!$B$10:$B$154&lt;=$C$2))</f>
        <v>0</v>
      </c>
      <c r="AH24" s="53" t="s">
        <v>77</v>
      </c>
    </row>
    <row r="25" spans="1:34" s="13" customFormat="1" ht="18.75" x14ac:dyDescent="0.3">
      <c r="A25" s="25" t="s">
        <v>88</v>
      </c>
      <c r="B25" s="19">
        <f>[19]AVANCEMENT!$B$22</f>
        <v>44319</v>
      </c>
      <c r="C25" s="19"/>
      <c r="D25" s="25">
        <f>[19]AVANCEMENT!$B$4</f>
        <v>10</v>
      </c>
      <c r="E25" s="20">
        <f>[19]AVANCEMENT!$D$8</f>
        <v>0</v>
      </c>
      <c r="F25" s="20">
        <f>[19]AVANCEMENT!$D$9</f>
        <v>10</v>
      </c>
      <c r="G25" s="20">
        <f>[19]AVANCEMENT!$H$9</f>
        <v>10</v>
      </c>
      <c r="H25" s="26">
        <f>[19]AVANCEMENT!$D$10</f>
        <v>10</v>
      </c>
      <c r="I25" s="20">
        <f>[19]AVANCEMENT!$N$9</f>
        <v>10</v>
      </c>
      <c r="J25" s="57">
        <f>[19]AVANCEMENT!$N$16</f>
        <v>1</v>
      </c>
      <c r="K25" s="26">
        <f>[19]AVANCEMENT!$N$10</f>
        <v>10</v>
      </c>
      <c r="L25" s="60">
        <f>[19]AVANCEMENT!$N$17</f>
        <v>1</v>
      </c>
      <c r="M25" s="25">
        <f>[19]AVANCEMENT!$B$5</f>
        <v>1</v>
      </c>
      <c r="N25" s="20">
        <f>[19]AVANCEMENT!$D$11</f>
        <v>0</v>
      </c>
      <c r="O25" s="26">
        <f>[19]AVANCEMENT!$D$12</f>
        <v>1</v>
      </c>
      <c r="P25" s="50">
        <f>[19]AVANCEMENT!$H$12</f>
        <v>1</v>
      </c>
      <c r="Q25" s="25">
        <f>[19]AVANCEMENT!$B$6</f>
        <v>4</v>
      </c>
      <c r="R25" s="20">
        <f>[19]AVANCEMENT!$D$14</f>
        <v>4</v>
      </c>
      <c r="S25" s="26">
        <f>[19]AVANCEMENT!$N$11</f>
        <v>2</v>
      </c>
      <c r="T25" s="25">
        <f>[19]AVANCEMENT!$I$9</f>
        <v>10</v>
      </c>
      <c r="U25" s="20">
        <f>[19]AVANCEMENT!$I$10</f>
        <v>10</v>
      </c>
      <c r="V25" s="20">
        <f>[19]AVANCEMENT!$I$14</f>
        <v>4</v>
      </c>
      <c r="W25" s="26">
        <f>[19]AVANCEMENT!$I$12</f>
        <v>0</v>
      </c>
      <c r="X25" s="42">
        <f>SUMPRODUCT([19]Objectifs!$D$10:$D$154,([19]Objectifs!$B$10:$B$154&gt;=$C$1)*([19]Objectifs!$B$10:$B$154&lt;=$C$2))</f>
        <v>0</v>
      </c>
      <c r="Y25" s="21">
        <f>SUMPRODUCT([19]Objectifs!$K$10:$K$154,([19]Objectifs!$B$10:$B$154&gt;=$C$1)*([19]Objectifs!$B$10:$B$154&lt;=$C$2))</f>
        <v>0</v>
      </c>
      <c r="Z25" s="21">
        <f>SUMPRODUCT([19]Objectifs!$R$10:$R$154,([19]Objectifs!$B$10:$B$154&gt;=$C$1)*([19]Objectifs!$B$10:$B$154&lt;=$C$2))</f>
        <v>0</v>
      </c>
      <c r="AA25" s="21">
        <f>SUMPRODUCT([19]Objectifs!$AE$10:$AE$154,([19]Objectifs!$B$10:$B$154&gt;=$C$1)*([19]Objectifs!$B$10:$B$154&lt;=$C$2))</f>
        <v>0</v>
      </c>
      <c r="AB25" s="21">
        <f>SUMPRODUCT([19]Objectifs!$AL$10:$AL$154,([19]Objectifs!$B$10:$B$154&gt;=$C$1)*([19]Objectifs!$B$10:$B$154&lt;=$C$2))</f>
        <v>0</v>
      </c>
      <c r="AC25" s="54">
        <f>SUMPRODUCT([19]Objectifs!$AS$10:$AS$154,([19]Objectifs!$B$10:$B$154&gt;=$C$1)*([19]Objectifs!$B$10:$B$154&lt;=$C$2))</f>
        <v>0</v>
      </c>
      <c r="AD25" s="42">
        <f>SUMPRODUCT([19]Objectifs!$BG$10:$BG$154,([19]Objectifs!$B$10:$B$154&gt;=$C$1)*([19]Objectifs!$B$10:$B$154&lt;=$C$2))</f>
        <v>0</v>
      </c>
      <c r="AE25" s="21">
        <f>SUMPRODUCT([19]Objectifs!$BH$10:$BH$154,([19]Objectifs!$B$10:$B$154&gt;=$C$1)*([19]Objectifs!$B$10:$B$154&lt;=$C$2))</f>
        <v>0</v>
      </c>
      <c r="AF25" s="21">
        <f>SUMPRODUCT([19]Objectifs!$BI$10:$BI$154,([19]Objectifs!$B$10:$B$154&gt;=$C$1)*([19]Objectifs!$B$10:$B$154&lt;=$C$2))</f>
        <v>0</v>
      </c>
      <c r="AG25" s="43">
        <f>SUMPRODUCT([19]Objectifs!$BJ$10:$BJ$154,([19]Objectifs!$B$10:$B$154&gt;=$C$1)*([19]Objectifs!$B$10:$B$154&lt;=$C$2))</f>
        <v>0</v>
      </c>
      <c r="AH25" s="53" t="s">
        <v>78</v>
      </c>
    </row>
    <row r="26" spans="1:34" s="13" customFormat="1" ht="18.75" x14ac:dyDescent="0.3">
      <c r="A26" s="27" t="s">
        <v>88</v>
      </c>
      <c r="B26" s="22">
        <f>[20]AVANCEMENT!$B$22</f>
        <v>44317</v>
      </c>
      <c r="C26" s="22"/>
      <c r="D26" s="27">
        <f>[20]AVANCEMENT!$B$4</f>
        <v>10</v>
      </c>
      <c r="E26" s="23">
        <f>[20]AVANCEMENT!$D$8</f>
        <v>0</v>
      </c>
      <c r="F26" s="23">
        <f>[20]AVANCEMENT!$D$9</f>
        <v>10</v>
      </c>
      <c r="G26" s="23">
        <f>[20]AVANCEMENT!$H$9</f>
        <v>10</v>
      </c>
      <c r="H26" s="28">
        <f>[20]AVANCEMENT!$D$10</f>
        <v>10</v>
      </c>
      <c r="I26" s="23">
        <f>[20]AVANCEMENT!$N$9</f>
        <v>10</v>
      </c>
      <c r="J26" s="58">
        <f>[20]AVANCEMENT!$N$16</f>
        <v>1</v>
      </c>
      <c r="K26" s="28">
        <f>[20]AVANCEMENT!$N$10</f>
        <v>10</v>
      </c>
      <c r="L26" s="70">
        <f>[20]AVANCEMENT!$N$17</f>
        <v>1</v>
      </c>
      <c r="M26" s="27">
        <f>[20]AVANCEMENT!$B$5</f>
        <v>1</v>
      </c>
      <c r="N26" s="23">
        <f>[20]AVANCEMENT!$D$11</f>
        <v>1</v>
      </c>
      <c r="O26" s="28">
        <f>[20]AVANCEMENT!$D$12</f>
        <v>1</v>
      </c>
      <c r="P26" s="51">
        <f>[20]AVANCEMENT!$H$12</f>
        <v>1</v>
      </c>
      <c r="Q26" s="27">
        <f>[20]AVANCEMENT!$B$6</f>
        <v>0</v>
      </c>
      <c r="R26" s="23">
        <f>[20]AVANCEMENT!$D$14</f>
        <v>0</v>
      </c>
      <c r="S26" s="28">
        <f>[20]AVANCEMENT!$N$11</f>
        <v>0</v>
      </c>
      <c r="T26" s="27">
        <f>[20]AVANCEMENT!$I$9</f>
        <v>10</v>
      </c>
      <c r="U26" s="23">
        <f>[20]AVANCEMENT!$I$10</f>
        <v>10</v>
      </c>
      <c r="V26" s="23">
        <f>[20]AVANCEMENT!$I$14</f>
        <v>0</v>
      </c>
      <c r="W26" s="28">
        <f>[20]AVANCEMENT!$I$12</f>
        <v>0</v>
      </c>
      <c r="X26" s="44">
        <f>SUMPRODUCT([20]Objectifs!$D$10:$D$154,([20]Objectifs!$B$10:$B$154&gt;=$C$1)*([20]Objectifs!$B$10:$B$154&lt;=$C$2))</f>
        <v>0</v>
      </c>
      <c r="Y26" s="24">
        <f>SUMPRODUCT([20]Objectifs!$K$10:$K$154,([20]Objectifs!$B$10:$B$154&gt;=$C$1)*([20]Objectifs!$B$10:$B$154&lt;=$C$2))</f>
        <v>0</v>
      </c>
      <c r="Z26" s="24">
        <f>SUMPRODUCT([20]Objectifs!$R$10:$R$154,([20]Objectifs!$B$10:$B$154&gt;=$C$1)*([20]Objectifs!$B$10:$B$154&lt;=$C$2))</f>
        <v>0</v>
      </c>
      <c r="AA26" s="24">
        <f>SUMPRODUCT([20]Objectifs!$AE$10:$AE$154,([20]Objectifs!$B$10:$B$154&gt;=$C$1)*([20]Objectifs!$B$10:$B$154&lt;=$C$2))</f>
        <v>0</v>
      </c>
      <c r="AB26" s="24">
        <f>SUMPRODUCT([20]Objectifs!$AL$10:$AL$154,([20]Objectifs!$B$10:$B$154&gt;=$C$1)*([20]Objectifs!$B$10:$B$154&lt;=$C$2))</f>
        <v>0</v>
      </c>
      <c r="AC26" s="55">
        <f>SUMPRODUCT([20]Objectifs!$AS$10:$AS$154,([20]Objectifs!$B$10:$B$154&gt;=$C$1)*([20]Objectifs!$B$10:$B$154&lt;=$C$2))</f>
        <v>0</v>
      </c>
      <c r="AD26" s="44">
        <f>SUMPRODUCT([20]Objectifs!$BG$10:$BG$154,([20]Objectifs!$B$10:$B$154&gt;=$C$1)*([20]Objectifs!$B$10:$B$154&lt;=$C$2))</f>
        <v>0</v>
      </c>
      <c r="AE26" s="24">
        <f>SUMPRODUCT([20]Objectifs!$BH$10:$BH$154,([20]Objectifs!$B$10:$B$154&gt;=$C$1)*([20]Objectifs!$B$10:$B$154&lt;=$C$2))</f>
        <v>0</v>
      </c>
      <c r="AF26" s="24">
        <f>SUMPRODUCT([20]Objectifs!$BI$10:$BI$154,([20]Objectifs!$B$10:$B$154&gt;=$C$1)*([20]Objectifs!$B$10:$B$154&lt;=$C$2))</f>
        <v>0</v>
      </c>
      <c r="AG26" s="45">
        <f>SUMPRODUCT([20]Objectifs!$BJ$10:$BJ$154,([20]Objectifs!$B$10:$B$154&gt;=$C$1)*([20]Objectifs!$B$10:$B$154&lt;=$C$2))</f>
        <v>0</v>
      </c>
      <c r="AH26" s="53" t="s">
        <v>79</v>
      </c>
    </row>
    <row r="27" spans="1:34" s="13" customFormat="1" ht="18.75" x14ac:dyDescent="0.3">
      <c r="A27" s="25"/>
      <c r="B27" s="19">
        <f>[21]AVANCEMENT!$B$22</f>
        <v>44317</v>
      </c>
      <c r="C27" s="32"/>
      <c r="D27" s="25">
        <f>[21]AVANCEMENT!$B$4</f>
        <v>77</v>
      </c>
      <c r="E27" s="20">
        <f>[21]AVANCEMENT!$D$8</f>
        <v>0</v>
      </c>
      <c r="F27" s="20">
        <f>[21]AVANCEMENT!$D$9</f>
        <v>66</v>
      </c>
      <c r="G27" s="20">
        <f>[21]AVANCEMENT!$H$9</f>
        <v>0</v>
      </c>
      <c r="H27" s="26">
        <f>[21]AVANCEMENT!$D$10</f>
        <v>1</v>
      </c>
      <c r="I27" s="20">
        <f>[21]AVANCEMENT!$N$9</f>
        <v>0</v>
      </c>
      <c r="J27" s="57">
        <f>[21]AVANCEMENT!$N$16</f>
        <v>0</v>
      </c>
      <c r="K27" s="26">
        <f>[21]AVANCEMENT!$N$10</f>
        <v>0</v>
      </c>
      <c r="L27" s="60">
        <f>[21]AVANCEMENT!$N$17</f>
        <v>0</v>
      </c>
      <c r="M27" s="25">
        <f>[21]AVANCEMENT!$B$5</f>
        <v>0</v>
      </c>
      <c r="N27" s="20">
        <f>[21]AVANCEMENT!$D$11</f>
        <v>0</v>
      </c>
      <c r="O27" s="26">
        <f>[21]AVANCEMENT!$D$12</f>
        <v>0</v>
      </c>
      <c r="P27" s="50">
        <f>[21]AVANCEMENT!$H$12</f>
        <v>0</v>
      </c>
      <c r="Q27" s="25">
        <f>[21]AVANCEMENT!$B$6</f>
        <v>0</v>
      </c>
      <c r="R27" s="20">
        <f>[21]AVANCEMENT!$D$14</f>
        <v>0</v>
      </c>
      <c r="S27" s="26">
        <f>[21]AVANCEMENT!$N$11</f>
        <v>0</v>
      </c>
      <c r="T27" s="25">
        <f>[21]AVANCEMENT!$I$9</f>
        <v>0</v>
      </c>
      <c r="U27" s="20">
        <f>[21]AVANCEMENT!$I$10</f>
        <v>0</v>
      </c>
      <c r="V27" s="20">
        <f>[21]AVANCEMENT!$I$14</f>
        <v>0</v>
      </c>
      <c r="W27" s="26">
        <f>[21]AVANCEMENT!$I$12</f>
        <v>0</v>
      </c>
      <c r="X27" s="42">
        <f>SUMPRODUCT([21]Objectifs!$D$10:$D$154,([21]Objectifs!$B$10:$B$154&gt;=$C$1)*([21]Objectifs!$B$10:$B$154&lt;=$C$2))</f>
        <v>0</v>
      </c>
      <c r="Y27" s="21">
        <f>SUMPRODUCT([21]Objectifs!$K$10:$K$154,([21]Objectifs!$B$10:$B$154&gt;=$C$1)*([21]Objectifs!$B$10:$B$154&lt;=$C$2))</f>
        <v>8</v>
      </c>
      <c r="Z27" s="21">
        <f>SUMPRODUCT([21]Objectifs!$R$10:$R$154,([21]Objectifs!$B$10:$B$154&gt;=$C$1)*([21]Objectifs!$B$10:$B$154&lt;=$C$2))</f>
        <v>0</v>
      </c>
      <c r="AA27" s="21">
        <f>SUMPRODUCT([21]Objectifs!$AE$10:$AE$154,([21]Objectifs!$B$10:$B$154&gt;=$C$1)*([21]Objectifs!$B$10:$B$154&lt;=$C$2))</f>
        <v>0</v>
      </c>
      <c r="AB27" s="21">
        <f>SUMPRODUCT([21]Objectifs!$AL$10:$AL$154,([21]Objectifs!$B$10:$B$154&gt;=$C$1)*([21]Objectifs!$B$10:$B$154&lt;=$C$2))</f>
        <v>0</v>
      </c>
      <c r="AC27" s="54">
        <f>SUMPRODUCT([21]Objectifs!$AS$10:$AS$154,([21]Objectifs!$B$10:$B$154&gt;=$C$1)*([21]Objectifs!$B$10:$B$154&lt;=$C$2))</f>
        <v>0</v>
      </c>
      <c r="AD27" s="42">
        <f>SUMPRODUCT([21]Objectifs!$BG$10:$BG$154,([21]Objectifs!$B$10:$B$154&gt;=$C$1)*([21]Objectifs!$B$10:$B$154&lt;=$C$2))</f>
        <v>0</v>
      </c>
      <c r="AE27" s="21">
        <f>SUMPRODUCT([21]Objectifs!$BH$10:$BH$154,([21]Objectifs!$B$10:$B$154&gt;=$C$1)*([21]Objectifs!$B$10:$B$154&lt;=$C$2))</f>
        <v>0</v>
      </c>
      <c r="AF27" s="21">
        <f>SUMPRODUCT([21]Objectifs!$BI$10:$BI$154,([21]Objectifs!$B$10:$B$154&gt;=$C$1)*([21]Objectifs!$B$10:$B$154&lt;=$C$2))</f>
        <v>0</v>
      </c>
      <c r="AG27" s="43">
        <f>SUMPRODUCT([21]Objectifs!$BJ$10:$BJ$154,([21]Objectifs!$B$10:$B$154&gt;=$C$1)*([21]Objectifs!$B$10:$B$154&lt;=$C$2))</f>
        <v>0</v>
      </c>
      <c r="AH27" s="53" t="s">
        <v>80</v>
      </c>
    </row>
    <row r="28" spans="1:34" s="13" customFormat="1" ht="18.75" x14ac:dyDescent="0.3">
      <c r="A28" s="27"/>
      <c r="B28" s="22"/>
      <c r="C28" s="33"/>
      <c r="D28" s="27"/>
      <c r="E28" s="23"/>
      <c r="F28" s="23"/>
      <c r="G28" s="23"/>
      <c r="H28" s="28"/>
      <c r="I28" s="23"/>
      <c r="J28" s="58"/>
      <c r="K28" s="28"/>
      <c r="L28" s="70"/>
      <c r="M28" s="27"/>
      <c r="N28" s="23"/>
      <c r="O28" s="28"/>
      <c r="P28" s="51"/>
      <c r="Q28" s="27"/>
      <c r="R28" s="23"/>
      <c r="S28" s="28"/>
      <c r="T28" s="27"/>
      <c r="U28" s="23"/>
      <c r="V28" s="23"/>
      <c r="W28" s="28"/>
      <c r="X28" s="44"/>
      <c r="Y28" s="24"/>
      <c r="Z28" s="24"/>
      <c r="AA28" s="24"/>
      <c r="AB28" s="24"/>
      <c r="AC28" s="55"/>
      <c r="AD28" s="44"/>
      <c r="AE28" s="24"/>
      <c r="AF28" s="24"/>
      <c r="AG28" s="45"/>
      <c r="AH28" s="53"/>
    </row>
    <row r="29" spans="1:34" s="13" customFormat="1" ht="18.75" x14ac:dyDescent="0.3">
      <c r="A29" s="25"/>
      <c r="B29" s="19"/>
      <c r="C29" s="32"/>
      <c r="D29" s="25"/>
      <c r="E29" s="20"/>
      <c r="F29" s="20"/>
      <c r="G29" s="20"/>
      <c r="H29" s="26"/>
      <c r="I29" s="20"/>
      <c r="J29" s="57"/>
      <c r="K29" s="26"/>
      <c r="L29" s="60"/>
      <c r="M29" s="25"/>
      <c r="N29" s="20"/>
      <c r="O29" s="26"/>
      <c r="P29" s="50"/>
      <c r="Q29" s="25"/>
      <c r="R29" s="20"/>
      <c r="S29" s="26"/>
      <c r="T29" s="25"/>
      <c r="U29" s="20"/>
      <c r="V29" s="20"/>
      <c r="W29" s="26"/>
      <c r="X29" s="42"/>
      <c r="Y29" s="21"/>
      <c r="Z29" s="21"/>
      <c r="AA29" s="21"/>
      <c r="AB29" s="21"/>
      <c r="AC29" s="54"/>
      <c r="AD29" s="42"/>
      <c r="AE29" s="21"/>
      <c r="AF29" s="21"/>
      <c r="AG29" s="43"/>
      <c r="AH29" s="53"/>
    </row>
    <row r="30" spans="1:34" s="13" customFormat="1" ht="18.75" x14ac:dyDescent="0.3">
      <c r="A30" s="27"/>
      <c r="B30" s="22"/>
      <c r="C30" s="33"/>
      <c r="D30" s="27"/>
      <c r="E30" s="23"/>
      <c r="F30" s="23"/>
      <c r="G30" s="23"/>
      <c r="H30" s="28"/>
      <c r="I30" s="23"/>
      <c r="J30" s="58"/>
      <c r="K30" s="28"/>
      <c r="L30" s="70"/>
      <c r="M30" s="27"/>
      <c r="N30" s="23"/>
      <c r="O30" s="28"/>
      <c r="P30" s="51"/>
      <c r="Q30" s="27"/>
      <c r="R30" s="23"/>
      <c r="S30" s="28"/>
      <c r="T30" s="27"/>
      <c r="U30" s="23"/>
      <c r="V30" s="23"/>
      <c r="W30" s="28"/>
      <c r="X30" s="44"/>
      <c r="Y30" s="24"/>
      <c r="Z30" s="24"/>
      <c r="AA30" s="24"/>
      <c r="AB30" s="24"/>
      <c r="AC30" s="55"/>
      <c r="AD30" s="44"/>
      <c r="AE30" s="24"/>
      <c r="AF30" s="24"/>
      <c r="AG30" s="45"/>
      <c r="AH30" s="53"/>
    </row>
    <row r="31" spans="1:34" s="13" customFormat="1" ht="18.75" x14ac:dyDescent="0.3">
      <c r="A31" s="25"/>
      <c r="B31" s="19"/>
      <c r="C31" s="32"/>
      <c r="D31" s="25"/>
      <c r="E31" s="20"/>
      <c r="F31" s="20"/>
      <c r="G31" s="20"/>
      <c r="H31" s="26"/>
      <c r="I31" s="20"/>
      <c r="J31" s="57"/>
      <c r="K31" s="26"/>
      <c r="L31" s="60"/>
      <c r="M31" s="25"/>
      <c r="N31" s="20"/>
      <c r="O31" s="26"/>
      <c r="P31" s="50"/>
      <c r="Q31" s="25"/>
      <c r="R31" s="20"/>
      <c r="S31" s="26"/>
      <c r="T31" s="25"/>
      <c r="U31" s="20"/>
      <c r="V31" s="20"/>
      <c r="W31" s="26"/>
      <c r="X31" s="42"/>
      <c r="Y31" s="21"/>
      <c r="Z31" s="21"/>
      <c r="AA31" s="21"/>
      <c r="AB31" s="21"/>
      <c r="AC31" s="54"/>
      <c r="AD31" s="42"/>
      <c r="AE31" s="21"/>
      <c r="AF31" s="21"/>
      <c r="AG31" s="43"/>
      <c r="AH31" s="53"/>
    </row>
    <row r="32" spans="1:34" s="13" customFormat="1" ht="18.75" x14ac:dyDescent="0.3">
      <c r="A32" s="27"/>
      <c r="B32" s="22"/>
      <c r="C32" s="33"/>
      <c r="D32" s="27"/>
      <c r="E32" s="23"/>
      <c r="F32" s="23"/>
      <c r="G32" s="23"/>
      <c r="H32" s="28"/>
      <c r="I32" s="23"/>
      <c r="J32" s="58"/>
      <c r="K32" s="28"/>
      <c r="L32" s="70"/>
      <c r="M32" s="27"/>
      <c r="N32" s="23"/>
      <c r="O32" s="28"/>
      <c r="P32" s="51"/>
      <c r="Q32" s="27"/>
      <c r="R32" s="23"/>
      <c r="S32" s="28"/>
      <c r="T32" s="27"/>
      <c r="U32" s="23"/>
      <c r="V32" s="23"/>
      <c r="W32" s="28"/>
      <c r="X32" s="44"/>
      <c r="Y32" s="24"/>
      <c r="Z32" s="24"/>
      <c r="AA32" s="24"/>
      <c r="AB32" s="24"/>
      <c r="AC32" s="55"/>
      <c r="AD32" s="44"/>
      <c r="AE32" s="24"/>
      <c r="AF32" s="24"/>
      <c r="AG32" s="45"/>
      <c r="AH32" s="53"/>
    </row>
    <row r="33" spans="1:34" s="13" customFormat="1" ht="18.75" x14ac:dyDescent="0.3">
      <c r="A33" s="25"/>
      <c r="B33" s="19"/>
      <c r="C33" s="32"/>
      <c r="D33" s="25"/>
      <c r="E33" s="20"/>
      <c r="F33" s="20"/>
      <c r="G33" s="20"/>
      <c r="H33" s="26"/>
      <c r="I33" s="20"/>
      <c r="J33" s="57"/>
      <c r="K33" s="26"/>
      <c r="L33" s="60"/>
      <c r="M33" s="25"/>
      <c r="N33" s="20"/>
      <c r="O33" s="26"/>
      <c r="P33" s="50"/>
      <c r="Q33" s="25"/>
      <c r="R33" s="20"/>
      <c r="S33" s="26"/>
      <c r="T33" s="25"/>
      <c r="U33" s="20"/>
      <c r="V33" s="20"/>
      <c r="W33" s="26"/>
      <c r="X33" s="42"/>
      <c r="Y33" s="21"/>
      <c r="Z33" s="21"/>
      <c r="AA33" s="21"/>
      <c r="AB33" s="21"/>
      <c r="AC33" s="54"/>
      <c r="AD33" s="42"/>
      <c r="AE33" s="21"/>
      <c r="AF33" s="21"/>
      <c r="AG33" s="43"/>
      <c r="AH33" s="53"/>
    </row>
    <row r="34" spans="1:34" s="13" customFormat="1" ht="18.75" x14ac:dyDescent="0.3">
      <c r="A34" s="27"/>
      <c r="B34" s="22"/>
      <c r="C34" s="33"/>
      <c r="D34" s="27"/>
      <c r="E34" s="23"/>
      <c r="F34" s="23"/>
      <c r="G34" s="23"/>
      <c r="H34" s="28"/>
      <c r="I34" s="23"/>
      <c r="J34" s="58"/>
      <c r="K34" s="28"/>
      <c r="L34" s="70"/>
      <c r="M34" s="27"/>
      <c r="N34" s="23"/>
      <c r="O34" s="28"/>
      <c r="P34" s="51"/>
      <c r="Q34" s="27"/>
      <c r="R34" s="23"/>
      <c r="S34" s="28"/>
      <c r="T34" s="27"/>
      <c r="U34" s="23"/>
      <c r="V34" s="23"/>
      <c r="W34" s="28"/>
      <c r="X34" s="44"/>
      <c r="Y34" s="24"/>
      <c r="Z34" s="24"/>
      <c r="AA34" s="24"/>
      <c r="AB34" s="24"/>
      <c r="AC34" s="55"/>
      <c r="AD34" s="44"/>
      <c r="AE34" s="24"/>
      <c r="AF34" s="24"/>
      <c r="AG34" s="45"/>
      <c r="AH34" s="53"/>
    </row>
    <row r="35" spans="1:34" s="13" customFormat="1" ht="19.5" thickBot="1" x14ac:dyDescent="0.35">
      <c r="A35" s="29"/>
      <c r="B35" s="30"/>
      <c r="C35" s="34"/>
      <c r="D35" s="29"/>
      <c r="E35" s="35"/>
      <c r="F35" s="35"/>
      <c r="G35" s="35"/>
      <c r="H35" s="31"/>
      <c r="I35" s="35"/>
      <c r="J35" s="59"/>
      <c r="K35" s="31"/>
      <c r="L35" s="62"/>
      <c r="M35" s="29"/>
      <c r="N35" s="35"/>
      <c r="O35" s="31"/>
      <c r="P35" s="52"/>
      <c r="Q35" s="29"/>
      <c r="R35" s="35"/>
      <c r="S35" s="31"/>
      <c r="T35" s="29"/>
      <c r="U35" s="35"/>
      <c r="V35" s="35"/>
      <c r="W35" s="31"/>
      <c r="X35" s="46"/>
      <c r="Y35" s="47"/>
      <c r="Z35" s="47"/>
      <c r="AA35" s="47"/>
      <c r="AB35" s="47"/>
      <c r="AC35" s="56"/>
      <c r="AD35" s="46"/>
      <c r="AE35" s="47"/>
      <c r="AF35" s="47"/>
      <c r="AG35" s="48"/>
    </row>
    <row r="36" spans="1:34" s="13" customFormat="1" ht="18.75" x14ac:dyDescent="0.3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5"/>
      <c r="Y36" s="15"/>
      <c r="Z36" s="15"/>
      <c r="AA36" s="15"/>
      <c r="AB36" s="15"/>
      <c r="AC36" s="15"/>
      <c r="AE36" s="12"/>
    </row>
    <row r="37" spans="1:34" s="13" customFormat="1" ht="18.75" x14ac:dyDescent="0.3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6"/>
      <c r="Y37" s="16"/>
      <c r="Z37" s="16"/>
      <c r="AA37" s="16"/>
      <c r="AB37" s="16"/>
      <c r="AC37" s="16"/>
      <c r="AE37" s="12"/>
    </row>
    <row r="38" spans="1:34" s="13" customFormat="1" ht="18.75" x14ac:dyDescent="0.3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5"/>
      <c r="Y38" s="15"/>
      <c r="Z38" s="15"/>
      <c r="AA38" s="15"/>
      <c r="AB38" s="15"/>
      <c r="AC38" s="15"/>
    </row>
    <row r="39" spans="1:34" s="13" customFormat="1" ht="18.75" x14ac:dyDescent="0.3">
      <c r="A39" s="14"/>
      <c r="B39" s="14"/>
      <c r="C39" s="14" t="s">
        <v>19</v>
      </c>
      <c r="D39" s="14">
        <f>SUM(D7:D35)</f>
        <v>1069</v>
      </c>
      <c r="E39" s="14">
        <f t="shared" ref="E39:AG39" si="0">SUM(E7:E35)</f>
        <v>573</v>
      </c>
      <c r="F39" s="14">
        <f t="shared" si="0"/>
        <v>786</v>
      </c>
      <c r="G39" s="14">
        <f t="shared" si="0"/>
        <v>584</v>
      </c>
      <c r="H39" s="14">
        <f t="shared" si="0"/>
        <v>701</v>
      </c>
      <c r="I39" s="14">
        <f t="shared" si="0"/>
        <v>552</v>
      </c>
      <c r="J39" s="14"/>
      <c r="K39" s="14">
        <f t="shared" si="0"/>
        <v>552</v>
      </c>
      <c r="L39" s="14"/>
      <c r="M39" s="14">
        <f t="shared" si="0"/>
        <v>1046</v>
      </c>
      <c r="N39" s="14">
        <f t="shared" si="0"/>
        <v>1006</v>
      </c>
      <c r="O39" s="14">
        <f t="shared" si="0"/>
        <v>987</v>
      </c>
      <c r="P39" s="14">
        <f t="shared" si="0"/>
        <v>987</v>
      </c>
      <c r="Q39" s="14">
        <f t="shared" si="0"/>
        <v>2001</v>
      </c>
      <c r="R39" s="14">
        <f t="shared" si="0"/>
        <v>1894</v>
      </c>
      <c r="S39" s="14">
        <f t="shared" si="0"/>
        <v>697</v>
      </c>
      <c r="T39" s="14">
        <f t="shared" si="0"/>
        <v>578</v>
      </c>
      <c r="U39" s="14">
        <f t="shared" si="0"/>
        <v>578</v>
      </c>
      <c r="V39" s="14">
        <f t="shared" si="0"/>
        <v>1507</v>
      </c>
      <c r="W39" s="14">
        <f t="shared" si="0"/>
        <v>901</v>
      </c>
      <c r="X39" s="14">
        <f t="shared" si="0"/>
        <v>11</v>
      </c>
      <c r="Y39" s="14">
        <f t="shared" si="0"/>
        <v>34</v>
      </c>
      <c r="Z39" s="14">
        <f t="shared" si="0"/>
        <v>39</v>
      </c>
      <c r="AA39" s="14">
        <f t="shared" si="0"/>
        <v>31</v>
      </c>
      <c r="AB39" s="14">
        <f t="shared" si="0"/>
        <v>31</v>
      </c>
      <c r="AC39" s="14">
        <f t="shared" si="0"/>
        <v>12</v>
      </c>
      <c r="AD39" s="14">
        <f t="shared" si="0"/>
        <v>0</v>
      </c>
      <c r="AE39" s="14">
        <f t="shared" si="0"/>
        <v>0</v>
      </c>
      <c r="AF39" s="14">
        <f t="shared" si="0"/>
        <v>0</v>
      </c>
      <c r="AG39" s="14">
        <f t="shared" si="0"/>
        <v>0</v>
      </c>
    </row>
    <row r="40" spans="1:34" s="13" customFormat="1" ht="18.75" x14ac:dyDescent="0.3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5"/>
      <c r="Y40" s="15"/>
      <c r="Z40" s="15"/>
      <c r="AA40" s="15"/>
      <c r="AB40" s="15"/>
      <c r="AC40" s="15"/>
    </row>
  </sheetData>
  <autoFilter ref="A6:AD35" xr:uid="{00000000-0009-0000-0000-000000000000}"/>
  <customSheetViews>
    <customSheetView guid="{25A31BEE-B6DD-4064-862D-DCDDCC1FCB21}" scale="70" fitToPage="1" showAutoFilter="1" state="hidden">
      <pane xSplit="3" ySplit="6" topLeftCell="D34" activePane="bottomRight" state="frozen"/>
      <selection pane="bottomRight" activeCell="T1" sqref="R1:T1048576"/>
      <pageMargins left="0.23622047244094491" right="0.23622047244094491" top="0.74803149606299213" bottom="0.74803149606299213" header="0.31496062992125984" footer="0.31496062992125984"/>
      <pageSetup paperSize="9" scale="48" orientation="landscape" r:id="rId1"/>
      <autoFilter ref="A6:S64" xr:uid="{AC61BD26-6A5C-476D-A343-BC3AA196527C}"/>
    </customSheetView>
  </customSheetViews>
  <mergeCells count="20">
    <mergeCell ref="M4:M5"/>
    <mergeCell ref="G4:G5"/>
    <mergeCell ref="I4:J5"/>
    <mergeCell ref="K4:L5"/>
    <mergeCell ref="V4:V5"/>
    <mergeCell ref="Q4:Q5"/>
    <mergeCell ref="R4:R5"/>
    <mergeCell ref="P4:P5"/>
    <mergeCell ref="U4:U5"/>
    <mergeCell ref="N4:N5"/>
    <mergeCell ref="B4:C4"/>
    <mergeCell ref="D4:D5"/>
    <mergeCell ref="E4:E5"/>
    <mergeCell ref="F4:F5"/>
    <mergeCell ref="H4:H5"/>
    <mergeCell ref="O4:O5"/>
    <mergeCell ref="S4:S5"/>
    <mergeCell ref="T4:T5"/>
    <mergeCell ref="W4:W5"/>
    <mergeCell ref="X4:AG4"/>
  </mergeCells>
  <conditionalFormatting sqref="X7:AC7 X9:AC9 X23:AG23">
    <cfRule type="cellIs" dxfId="25" priority="142" operator="greaterThan">
      <formula>0</formula>
    </cfRule>
  </conditionalFormatting>
  <conditionalFormatting sqref="X8:AC8 X10:AC10 X35:AC35">
    <cfRule type="cellIs" dxfId="24" priority="141" operator="greaterThan">
      <formula>0</formula>
    </cfRule>
  </conditionalFormatting>
  <conditionalFormatting sqref="X8:AC8 X10:AC10 X35:AC35">
    <cfRule type="cellIs" dxfId="23" priority="140" operator="greaterThan">
      <formula>0</formula>
    </cfRule>
  </conditionalFormatting>
  <conditionalFormatting sqref="X11:AC11 X13:AC13 X15:AC15 X18:AC18 X20:AC20 X22:AC22 X24:AC24 X26:AC26 X28:AC28 X30:AC30 X34:AC34">
    <cfRule type="cellIs" dxfId="22" priority="17" operator="greaterThan">
      <formula>0</formula>
    </cfRule>
  </conditionalFormatting>
  <conditionalFormatting sqref="AD7:AG7 AD9:AG9">
    <cfRule type="cellIs" dxfId="21" priority="32" operator="greaterThan">
      <formula>0</formula>
    </cfRule>
  </conditionalFormatting>
  <conditionalFormatting sqref="AD8:AG8 AD10:AG10 AD35:AG35">
    <cfRule type="cellIs" dxfId="20" priority="31" operator="greaterThan">
      <formula>0</formula>
    </cfRule>
  </conditionalFormatting>
  <conditionalFormatting sqref="AD8:AG8 AD10:AG10 AD35:AG35">
    <cfRule type="cellIs" dxfId="19" priority="30" operator="greaterThan">
      <formula>0</formula>
    </cfRule>
  </conditionalFormatting>
  <conditionalFormatting sqref="X12:AC12 X14:AC14 X16:AC17 X19:AC19 X21:AC21 X25:AC25 X27:AC27 X29:AC29 X31:AC31 X33:AC33">
    <cfRule type="cellIs" dxfId="18" priority="16" operator="greaterThan">
      <formula>0</formula>
    </cfRule>
  </conditionalFormatting>
  <conditionalFormatting sqref="X12:AC12 X14:AC14 X16:AC17 X19:AC19 X21:AC21 X25:AC25 X27:AC27 X29:AC29 X31:AC31 X33:AC33">
    <cfRule type="cellIs" dxfId="17" priority="15" operator="greaterThan">
      <formula>0</formula>
    </cfRule>
  </conditionalFormatting>
  <conditionalFormatting sqref="AD11:AG11 AD13:AG13 AD15:AG15 AD18:AG18 AD20:AG20 AD22:AG22 AD24:AG24 AD26:AG26 AD28:AG28 AD30:AG30 AD34:AG34">
    <cfRule type="cellIs" dxfId="16" priority="14" operator="greaterThan">
      <formula>0</formula>
    </cfRule>
  </conditionalFormatting>
  <conditionalFormatting sqref="L35 L7:L31">
    <cfRule type="cellIs" dxfId="15" priority="20" operator="equal">
      <formula>100%</formula>
    </cfRule>
    <cfRule type="cellIs" dxfId="14" priority="21" operator="equal">
      <formula>0</formula>
    </cfRule>
  </conditionalFormatting>
  <conditionalFormatting sqref="J35 J7:J31">
    <cfRule type="cellIs" dxfId="13" priority="18" operator="equal">
      <formula>1</formula>
    </cfRule>
    <cfRule type="cellIs" dxfId="12" priority="19" operator="equal">
      <formula>0</formula>
    </cfRule>
  </conditionalFormatting>
  <conditionalFormatting sqref="AD12:AG12 AD14:AG14 AD16:AG17 AD19:AG19 AD21:AG21 AD25:AG25 AD27:AG27 AD29:AG29 AD31:AG31 AD33:AG33">
    <cfRule type="cellIs" dxfId="11" priority="13" operator="greaterThan">
      <formula>0</formula>
    </cfRule>
  </conditionalFormatting>
  <conditionalFormatting sqref="AD12:AG12 AD14:AG14 AD16:AG17 AD19:AG19 AD21:AG21 AD25:AG25 AD27:AG27 AD29:AG29 AD31:AG31 AD33:AG33">
    <cfRule type="cellIs" dxfId="10" priority="12" operator="greaterThan">
      <formula>0</formula>
    </cfRule>
  </conditionalFormatting>
  <conditionalFormatting sqref="L33:L34">
    <cfRule type="cellIs" dxfId="9" priority="10" operator="equal">
      <formula>100%</formula>
    </cfRule>
    <cfRule type="cellIs" dxfId="8" priority="11" operator="equal">
      <formula>0</formula>
    </cfRule>
  </conditionalFormatting>
  <conditionalFormatting sqref="J33:J34">
    <cfRule type="cellIs" dxfId="7" priority="8" operator="equal">
      <formula>1</formula>
    </cfRule>
    <cfRule type="cellIs" dxfId="6" priority="9" operator="equal">
      <formula>0</formula>
    </cfRule>
  </conditionalFormatting>
  <conditionalFormatting sqref="X32:AC32">
    <cfRule type="cellIs" dxfId="5" priority="7" operator="greaterThan">
      <formula>0</formula>
    </cfRule>
  </conditionalFormatting>
  <conditionalFormatting sqref="AD32:AG32">
    <cfRule type="cellIs" dxfId="4" priority="6" operator="greaterThan">
      <formula>0</formula>
    </cfRule>
  </conditionalFormatting>
  <conditionalFormatting sqref="L32">
    <cfRule type="cellIs" dxfId="3" priority="4" operator="equal">
      <formula>100%</formula>
    </cfRule>
    <cfRule type="cellIs" dxfId="2" priority="5" operator="equal">
      <formula>0</formula>
    </cfRule>
  </conditionalFormatting>
  <conditionalFormatting sqref="J32">
    <cfRule type="cellIs" dxfId="1" priority="2" operator="equal">
      <formula>1</formula>
    </cfRule>
    <cfRule type="cellIs" dxfId="0" priority="3" operator="equal">
      <formula>0</formula>
    </cfRule>
  </conditionalFormatting>
  <hyperlinks>
    <hyperlink ref="AH7" r:id="rId2" xr:uid="{00000000-0004-0000-0000-000000000000}"/>
    <hyperlink ref="AH8" r:id="rId3" xr:uid="{00000000-0004-0000-0000-000001000000}"/>
    <hyperlink ref="AH9" r:id="rId4" xr:uid="{00000000-0004-0000-0000-000002000000}"/>
    <hyperlink ref="AH10" r:id="rId5" xr:uid="{00000000-0004-0000-0000-000003000000}"/>
    <hyperlink ref="AH11" r:id="rId6" xr:uid="{00000000-0004-0000-0000-000004000000}"/>
    <hyperlink ref="AH12" r:id="rId7" xr:uid="{00000000-0004-0000-0000-000005000000}"/>
    <hyperlink ref="AH13" r:id="rId8" xr:uid="{00000000-0004-0000-0000-000006000000}"/>
    <hyperlink ref="AH14" r:id="rId9" xr:uid="{00000000-0004-0000-0000-000007000000}"/>
    <hyperlink ref="AH15" r:id="rId10" xr:uid="{00000000-0004-0000-0000-000008000000}"/>
    <hyperlink ref="AH16" r:id="rId11" xr:uid="{00000000-0004-0000-0000-000009000000}"/>
    <hyperlink ref="AH17" r:id="rId12" xr:uid="{00000000-0004-0000-0000-00000A000000}"/>
    <hyperlink ref="AH18" r:id="rId13" xr:uid="{00000000-0004-0000-0000-00000B000000}"/>
    <hyperlink ref="AH19" r:id="rId14" xr:uid="{00000000-0004-0000-0000-00000C000000}"/>
    <hyperlink ref="AH20" r:id="rId15" xr:uid="{00000000-0004-0000-0000-00000D000000}"/>
    <hyperlink ref="AH21" r:id="rId16" xr:uid="{00000000-0004-0000-0000-00000E000000}"/>
    <hyperlink ref="AH22" r:id="rId17" xr:uid="{00000000-0004-0000-0000-00000F000000}"/>
    <hyperlink ref="AH23" r:id="rId18" xr:uid="{00000000-0004-0000-0000-000010000000}"/>
    <hyperlink ref="AH24" r:id="rId19" xr:uid="{00000000-0004-0000-0000-000011000000}"/>
    <hyperlink ref="AH25" r:id="rId20" xr:uid="{00000000-0004-0000-0000-000012000000}"/>
    <hyperlink ref="AH26" r:id="rId21" xr:uid="{00000000-0004-0000-0000-000013000000}"/>
    <hyperlink ref="AH27" r:id="rId22" xr:uid="{00000000-0004-0000-0000-000014000000}"/>
  </hyperlinks>
  <pageMargins left="0.23622047244094491" right="0.23622047244094491" top="0.74803149606299213" bottom="0.74803149606299213" header="0.31496062992125984" footer="0.31496062992125984"/>
  <pageSetup paperSize="9" scale="48" orientation="landscape" r:id="rId23"/>
  <drawing r:id="rId24"/>
  <legacyDrawing r:id="rId2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26" name="Button 1">
              <controlPr defaultSize="0" print="0" autoFill="0" autoPict="0" macro="[0]!AjoutProjet">
                <anchor moveWithCells="1" sizeWithCells="1">
                  <from>
                    <xdr:col>0</xdr:col>
                    <xdr:colOff>85725</xdr:colOff>
                    <xdr:row>2</xdr:row>
                    <xdr:rowOff>133350</xdr:rowOff>
                  </from>
                  <to>
                    <xdr:col>1</xdr:col>
                    <xdr:colOff>295275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27" name="Button 2">
              <controlPr defaultSize="0" print="0" autoFill="0" autoPict="0" macro="[0]!MAIL">
                <anchor moveWithCells="1" sizeWithCells="1">
                  <from>
                    <xdr:col>5</xdr:col>
                    <xdr:colOff>476250</xdr:colOff>
                    <xdr:row>0</xdr:row>
                    <xdr:rowOff>104775</xdr:rowOff>
                  </from>
                  <to>
                    <xdr:col>8</xdr:col>
                    <xdr:colOff>200025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B3:C21"/>
  <sheetViews>
    <sheetView workbookViewId="0">
      <selection activeCell="E18" sqref="E18"/>
    </sheetView>
  </sheetViews>
  <sheetFormatPr baseColWidth="10" defaultRowHeight="12.75" x14ac:dyDescent="0.2"/>
  <cols>
    <col min="1" max="1" width="11.42578125" style="71"/>
    <col min="2" max="2" width="7.85546875" style="71" bestFit="1" customWidth="1"/>
    <col min="3" max="3" width="34.85546875" style="71" bestFit="1" customWidth="1"/>
    <col min="4" max="16384" width="11.42578125" style="71"/>
  </cols>
  <sheetData>
    <row r="3" spans="2:3" x14ac:dyDescent="0.2">
      <c r="C3" s="71" t="s">
        <v>82</v>
      </c>
    </row>
    <row r="4" spans="2:3" x14ac:dyDescent="0.2">
      <c r="B4" s="71" t="s">
        <v>83</v>
      </c>
    </row>
    <row r="5" spans="2:3" x14ac:dyDescent="0.2">
      <c r="B5" s="71" t="s">
        <v>84</v>
      </c>
    </row>
    <row r="6" spans="2:3" ht="15" x14ac:dyDescent="0.25">
      <c r="B6" s="71" t="s">
        <v>85</v>
      </c>
      <c r="C6" s="74"/>
    </row>
    <row r="9" spans="2:3" x14ac:dyDescent="0.2">
      <c r="B9" s="72" t="s">
        <v>86</v>
      </c>
      <c r="C9" s="73" t="s">
        <v>87</v>
      </c>
    </row>
    <row r="19" spans="3:3" ht="15" x14ac:dyDescent="0.25">
      <c r="C19" s="74"/>
    </row>
    <row r="20" spans="3:3" ht="15" x14ac:dyDescent="0.25">
      <c r="C20" s="74"/>
    </row>
    <row r="21" spans="3:3" ht="15" x14ac:dyDescent="0.25">
      <c r="C21" s="7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Synthese Projet</vt:lpstr>
      <vt:lpstr>Feuil1</vt:lpstr>
      <vt:lpstr>'Synthese Projet'!Zone_d_impression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Bruno MAZEPA</cp:lastModifiedBy>
  <cp:lastPrinted>2020-10-27T11:47:52Z</cp:lastPrinted>
  <dcterms:created xsi:type="dcterms:W3CDTF">2019-07-18T13:11:40Z</dcterms:created>
  <dcterms:modified xsi:type="dcterms:W3CDTF">2021-09-02T10:48:58Z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2021-01-18T08:47:22Z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/>
  </property>
  <property fmtid="{D5CDD505-2E9C-101B-9397-08002B2CF9AE}" pid="8" name="MSIP_Label_2fd53d93-3f4c-4b90-b511-bd6bdbb4fba9_ContentBits">
    <vt:lpwstr>0</vt:lpwstr>
  </property>
  <property fmtid="{D5CDD505-2E9C-101B-9397-08002B2CF9AE}" pid="9" name="MSIP_Label_c135c4ba-2280-41f8-be7d-6f21d368baa3_Enabled">
    <vt:lpwstr>true</vt:lpwstr>
  </property>
  <property fmtid="{D5CDD505-2E9C-101B-9397-08002B2CF9AE}" pid="10" name="MSIP_Label_c135c4ba-2280-41f8-be7d-6f21d368baa3_SetDate">
    <vt:lpwstr>2021-09-01T07:34:27Z</vt:lpwstr>
  </property>
  <property fmtid="{D5CDD505-2E9C-101B-9397-08002B2CF9AE}" pid="11" name="MSIP_Label_c135c4ba-2280-41f8-be7d-6f21d368baa3_Method">
    <vt:lpwstr>Standard</vt:lpwstr>
  </property>
  <property fmtid="{D5CDD505-2E9C-101B-9397-08002B2CF9AE}" pid="12" name="MSIP_Label_c135c4ba-2280-41f8-be7d-6f21d368baa3_Name">
    <vt:lpwstr>c135c4ba-2280-41f8-be7d-6f21d368baa3</vt:lpwstr>
  </property>
  <property fmtid="{D5CDD505-2E9C-101B-9397-08002B2CF9AE}" pid="13" name="MSIP_Label_c135c4ba-2280-41f8-be7d-6f21d368baa3_SiteId">
    <vt:lpwstr>24139d14-c62c-4c47-8bdd-ce71ea1d50cf</vt:lpwstr>
  </property>
  <property fmtid="{D5CDD505-2E9C-101B-9397-08002B2CF9AE}" pid="14" name="MSIP_Label_c135c4ba-2280-41f8-be7d-6f21d368baa3_ActionId">
    <vt:lpwstr>512306f8-10dc-42bc-841c-514564ae55cd</vt:lpwstr>
  </property>
  <property fmtid="{D5CDD505-2E9C-101B-9397-08002B2CF9AE}" pid="15" name="MSIP_Label_c135c4ba-2280-41f8-be7d-6f21d368baa3_ContentBits">
    <vt:lpwstr>0</vt:lpwstr>
  </property>
</Properties>
</file>