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5C43C530-8D52-41A3-82B3-2CA6E7F9585D}" xr6:coauthVersionLast="47" xr6:coauthVersionMax="47" xr10:uidLastSave="{00000000-0000-0000-0000-000000000000}"/>
  <bookViews>
    <workbookView xWindow="-120" yWindow="-120" windowWidth="29040" windowHeight="15840" tabRatio="702" xr2:uid="{05114AD6-12D3-4913-A9BD-B79EE541E35A}"/>
  </bookViews>
  <sheets>
    <sheet name="DOSSIERS" sheetId="5" r:id="rId1"/>
    <sheet name="Params" sheetId="6" r:id="rId2"/>
  </sheets>
  <definedNames>
    <definedName name="AS">#REF!</definedName>
    <definedName name="ERGO">#REF!</definedName>
    <definedName name="Listeprof">#REF!</definedName>
    <definedName name="NOM_PRENOM">#REF!</definedName>
    <definedName name="TYPE_AC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5" l="1"/>
  <c r="B8" i="5"/>
  <c r="G8" i="5"/>
  <c r="H3" i="5" l="1"/>
  <c r="B7" i="5"/>
  <c r="G7" i="5"/>
  <c r="H4" i="5" l="1"/>
  <c r="B23" i="5"/>
  <c r="G23" i="5"/>
  <c r="H5" i="5" l="1"/>
  <c r="B4" i="5"/>
  <c r="G4" i="5"/>
  <c r="H6" i="5" l="1"/>
  <c r="H7" i="5" s="1"/>
  <c r="H8" i="5" s="1"/>
  <c r="B3" i="5"/>
  <c r="G3" i="5"/>
  <c r="H9" i="5" l="1"/>
  <c r="B19" i="5"/>
  <c r="G19" i="5"/>
  <c r="H10" i="5" l="1"/>
  <c r="H11" i="5" s="1"/>
  <c r="H12" i="5" s="1"/>
  <c r="H13" i="5" s="1"/>
  <c r="B10" i="5"/>
  <c r="G10" i="5"/>
  <c r="H14" i="5" l="1"/>
  <c r="B2" i="5"/>
  <c r="G2" i="5"/>
  <c r="H15" i="5" l="1"/>
  <c r="H16" i="5" s="1"/>
  <c r="B17" i="5"/>
  <c r="G17" i="5"/>
  <c r="H17" i="5" l="1"/>
  <c r="B24" i="5"/>
  <c r="G24" i="5"/>
  <c r="H18" i="5" l="1"/>
  <c r="H19" i="5" s="1"/>
  <c r="H20" i="5" s="1"/>
  <c r="H21" i="5" s="1"/>
  <c r="H22" i="5" s="1"/>
  <c r="H23" i="5" s="1"/>
  <c r="H24" i="5" s="1"/>
  <c r="B11" i="5"/>
  <c r="G11" i="5"/>
  <c r="B13" i="5" l="1"/>
  <c r="G13" i="5"/>
  <c r="B20" i="5" l="1"/>
  <c r="G20" i="5"/>
  <c r="B15" i="5" l="1"/>
  <c r="G15" i="5"/>
  <c r="B6" i="5" l="1"/>
  <c r="G6" i="5"/>
  <c r="B9" i="5"/>
  <c r="G9" i="5"/>
  <c r="B21" i="5" l="1"/>
  <c r="G21" i="5"/>
  <c r="B22" i="5" l="1"/>
  <c r="G22" i="5"/>
  <c r="B18" i="5" l="1"/>
  <c r="G18" i="5"/>
  <c r="G14" i="5" l="1"/>
  <c r="G5" i="5"/>
  <c r="G16" i="5"/>
  <c r="G12" i="5"/>
  <c r="B12" i="5" l="1"/>
  <c r="B16" i="5" l="1"/>
  <c r="B14" i="5" l="1"/>
  <c r="B5" i="5"/>
</calcChain>
</file>

<file path=xl/sharedStrings.xml><?xml version="1.0" encoding="utf-8"?>
<sst xmlns="http://schemas.openxmlformats.org/spreadsheetml/2006/main" count="87" uniqueCount="46">
  <si>
    <t>Jeune concerné</t>
  </si>
  <si>
    <t>Logement</t>
  </si>
  <si>
    <t>Prénom</t>
  </si>
  <si>
    <t>Type</t>
  </si>
  <si>
    <t>Date ouverture</t>
  </si>
  <si>
    <t>Statut</t>
  </si>
  <si>
    <t>En cours</t>
  </si>
  <si>
    <t>Aide technique</t>
  </si>
  <si>
    <t>Transmis</t>
  </si>
  <si>
    <t>CLOS</t>
  </si>
  <si>
    <t>Ouvert</t>
  </si>
  <si>
    <t>Date cloture</t>
  </si>
  <si>
    <t>PCH validée</t>
  </si>
  <si>
    <t>Finalisé</t>
  </si>
  <si>
    <t>Véhicule</t>
  </si>
  <si>
    <t>Logement+AT</t>
  </si>
  <si>
    <t>Num_dossier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</si>
  <si>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</si>
  <si>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</si>
  <si>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</si>
  <si>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</si>
  <si>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</si>
  <si>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</si>
  <si>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</si>
  <si>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</si>
  <si>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</si>
  <si>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</t>
  </si>
  <si>
    <t>KHR</t>
  </si>
  <si>
    <t>KOU</t>
  </si>
  <si>
    <t>MAIL</t>
  </si>
  <si>
    <t>MER</t>
  </si>
  <si>
    <t>NAT</t>
  </si>
  <si>
    <t>NEK</t>
  </si>
  <si>
    <t>POP</t>
  </si>
  <si>
    <t>ROUD</t>
  </si>
  <si>
    <t>SAI</t>
  </si>
  <si>
    <t>SUJI</t>
  </si>
  <si>
    <t>TAM</t>
  </si>
  <si>
    <t>WAG</t>
  </si>
  <si>
    <t>YOUS</t>
  </si>
  <si>
    <t>Aide Technique</t>
  </si>
  <si>
    <t>NumDos</t>
  </si>
  <si>
    <t>AT</t>
  </si>
  <si>
    <t>L</t>
  </si>
  <si>
    <t>V</t>
  </si>
  <si>
    <t>L_AT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</si>
</sst>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C542BD-6A17-4E95-9362-B7CD06C345EB}" name="Tableau5" displayName="Tableau5" ref="A1:H24" totalsRowShown="0" headerRowDxfId="16" dataDxfId="15">
  <autoFilter ref="A1:H24" xr:uid="{88B10F5E-B4BE-4C91-A31D-A8C4F250FAF7}"/>
  <sortState xmlns:xlrd2="http://schemas.microsoft.com/office/spreadsheetml/2017/richdata2" ref="A2:G24">
    <sortCondition ref="A2:A24"/>
  </sortState>
  <tableColumns count="8">
    <tableColumn id="1" xr3:uid="{F1631FF8-9045-4F4B-9455-11CB912A9522}" name="Jeune concerné" dataDxfId="14"/>
    <tableColumn id="6" xr3:uid="{4EDAB5C8-05AA-4AC7-B733-9D0EB6297043}" name="Prénom" dataDxfId="13">
      <calculatedColumnFormula>VLOOKUP(Tableau5[[#This Row],[Jeune concerné]],[0]!NOM_PRENOM,2,FALSE)</calculatedColumnFormula>
    </tableColumn>
    <tableColumn id="2" xr3:uid="{EA28AA2D-A9CB-4AA4-9230-D7EE1D7591F8}" name="Type" dataDxfId="12"/>
    <tableColumn id="3" xr3:uid="{8CAFA35D-683B-41E2-A571-5ADBAD2E8F07}" name="Date ouverture" dataDxfId="11"/>
    <tableColumn id="7" xr3:uid="{DD56AFEC-179D-4F5F-B228-53056F302249}" name="Date cloture" dataDxfId="10"/>
    <tableColumn id="4" xr3:uid="{227A5765-C2CE-4417-94A6-4F09247EEADD}" name="Statut" dataDxfId="9"/>
    <tableColumn id="5" xr3:uid="{93B408BA-D6CF-407F-9A53-82BD0CBAA6C3}" name="En cours" dataDxfId="8">
      <calculatedColumnFormula>IF(Tableau5[[#This Row],[Statut]]="Clos","Non","Oui")</calculatedColumnFormula>
    </tableColumn>
    <tableColumn id="8" xr3:uid="{A03DFAE0-5106-469B-9AD0-F60487CC97A7}" name="Num_dossier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82F636-67DC-4386-B5EB-3916D8EC7B9A}" name="TabType" displayName="TabType" ref="A1:B5" totalsRowShown="0">
  <autoFilter ref="A1:B5" xr:uid="{8182F636-67DC-4386-B5EB-3916D8EC7B9A}"/>
  <tableColumns count="2">
    <tableColumn id="1" xr3:uid="{2FAD1D9B-44E9-40A8-A196-4578E35E6C6A}" name="Type"/>
    <tableColumn id="2" xr3:uid="{EBF661E5-1EB1-42E9-94D9-646976018691}" name="NumDos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BA52E-7917-4119-9648-F2E12FF518E8}">
  <sheetPr codeName="Feuil2"/>
  <dimension ref="A1:H24"/>
  <sheetViews>
    <sheetView tabSelected="1" workbookViewId="0"/>
  </sheetViews>
  <sheetFormatPr baseColWidth="10" defaultRowHeight="15.75" x14ac:dyDescent="0.25"/>
  <cols>
    <col min="1" max="1" width="17.28515625" style="5" customWidth="1"/>
    <col min="2" max="2" width="17.28515625" style="3" customWidth="1"/>
    <col min="3" max="3" width="16.85546875" style="1" customWidth="1"/>
    <col min="4" max="5" width="15.28515625" style="2" customWidth="1"/>
    <col min="6" max="6" width="13.7109375" style="1" bestFit="1" customWidth="1"/>
    <col min="7" max="7" width="11.5703125" style="1"/>
  </cols>
  <sheetData>
    <row r="1" spans="1:8" x14ac:dyDescent="0.25">
      <c r="A1" s="5" t="s">
        <v>0</v>
      </c>
      <c r="B1" s="3" t="s">
        <v>2</v>
      </c>
      <c r="C1" s="1" t="s">
        <v>3</v>
      </c>
      <c r="D1" s="2" t="s">
        <v>4</v>
      </c>
      <c r="E1" s="2" t="s">
        <v>11</v>
      </c>
      <c r="F1" s="1" t="s">
        <v>5</v>
      </c>
      <c r="G1" s="1" t="s">
        <v>6</v>
      </c>
      <c r="H1" s="1" t="s">
        <v>16</v>
      </c>
    </row>
    <row r="2" spans="1:8" x14ac:dyDescent="0.25">
      <c r="A2" s="5" t="s">
        <v>17</v>
      </c>
      <c r="B2" s="6" t="e">
        <f>VLOOKUP(Tableau5[[#This Row],[Jeune concerné]],[0]!NOM_PRENOM,2,FALSE)</f>
        <v>#REF!</v>
      </c>
      <c r="C2" s="1" t="s">
        <v>7</v>
      </c>
      <c r="D2" s="2">
        <v>44301</v>
      </c>
      <c r="E2" s="7"/>
      <c r="F2" s="1" t="s">
        <v>10</v>
      </c>
      <c r="G2" s="4" t="str">
        <f>IF(Tableau5[[#This Row],[Statut]]="Clos","Non","Oui")</f>
        <v>Oui</v>
      </c>
      <c r="H2" s="1" t="str">
        <f>VLOOKUP(Tableau5[[#This Row],[Type]],TabType[],2,FALSE) &amp;"_" &amp; TEXT(COUNTIF(H$1:H1,VLOOKUP(Tableau5[[#This Row],[Type]],TabType[],2,FALSE) &amp;"*")+1,"000")</f>
        <v>AT_001</v>
      </c>
    </row>
    <row r="3" spans="1:8" x14ac:dyDescent="0.25">
      <c r="A3" s="5" t="s">
        <v>18</v>
      </c>
      <c r="B3" s="6" t="e">
        <f>VLOOKUP(Tableau5[[#This Row],[Jeune concerné]],[0]!NOM_PRENOM,2,FALSE)</f>
        <v>#REF!</v>
      </c>
      <c r="C3" s="1" t="s">
        <v>1</v>
      </c>
      <c r="D3" s="2">
        <v>44293</v>
      </c>
      <c r="E3" s="7"/>
      <c r="F3" s="1" t="s">
        <v>10</v>
      </c>
      <c r="G3" s="4" t="str">
        <f>IF(Tableau5[[#This Row],[Statut]]="Clos","Non","Oui")</f>
        <v>Oui</v>
      </c>
      <c r="H3" s="1" t="str">
        <f>VLOOKUP(Tableau5[[#This Row],[Type]],TabType[],2,FALSE) &amp;"_" &amp; TEXT(COUNTIF(H$1:H2,VLOOKUP(Tableau5[[#This Row],[Type]],TabType[],2,FALSE) &amp;"*")+1,"000")</f>
        <v>L_001</v>
      </c>
    </row>
    <row r="4" spans="1:8" x14ac:dyDescent="0.25">
      <c r="A4" s="5" t="s">
        <v>19</v>
      </c>
      <c r="B4" s="6" t="e">
        <f>VLOOKUP(Tableau5[[#This Row],[Jeune concerné]],[0]!NOM_PRENOM,2,FALSE)</f>
        <v>#REF!</v>
      </c>
      <c r="C4" s="1" t="s">
        <v>7</v>
      </c>
      <c r="D4" s="7">
        <v>44144</v>
      </c>
      <c r="E4" s="7"/>
      <c r="F4" s="1" t="s">
        <v>10</v>
      </c>
      <c r="G4" s="4" t="str">
        <f>IF(Tableau5[[#This Row],[Statut]]="Clos","Non","Oui")</f>
        <v>Oui</v>
      </c>
      <c r="H4" s="1" t="str">
        <f>VLOOKUP(Tableau5[[#This Row],[Type]],TabType[],2,FALSE) &amp;"_" &amp; TEXT(COUNTIF(H$1:H3,VLOOKUP(Tableau5[[#This Row],[Type]],TabType[],2,FALSE) &amp;"*")+1,"000")</f>
        <v>AT_002</v>
      </c>
    </row>
    <row r="5" spans="1:8" x14ac:dyDescent="0.25">
      <c r="A5" s="5" t="s">
        <v>20</v>
      </c>
      <c r="B5" s="3" t="e">
        <f>VLOOKUP(Tableau5[[#This Row],[Jeune concerné]],[0]!NOM_PRENOM,2,FALSE)</f>
        <v>#REF!</v>
      </c>
      <c r="C5" s="1" t="s">
        <v>1</v>
      </c>
      <c r="F5" s="1" t="s">
        <v>9</v>
      </c>
      <c r="G5" s="1" t="str">
        <f>IF(Tableau5[[#This Row],[Statut]]="Clos","Non","Oui")</f>
        <v>Non</v>
      </c>
      <c r="H5" s="1" t="str">
        <f>VLOOKUP(Tableau5[[#This Row],[Type]],TabType[],2,FALSE) &amp;"_" &amp; TEXT(COUNTIF(H$1:H4,VLOOKUP(Tableau5[[#This Row],[Type]],TabType[],2,FALSE) &amp;"*")+1,"000")</f>
        <v>L_002</v>
      </c>
    </row>
    <row r="6" spans="1:8" x14ac:dyDescent="0.25">
      <c r="A6" s="5" t="s">
        <v>21</v>
      </c>
      <c r="B6" s="6" t="e">
        <f>VLOOKUP(Tableau5[[#This Row],[Jeune concerné]],[0]!NOM_PRENOM,2,FALSE)</f>
        <v>#REF!</v>
      </c>
      <c r="C6" s="1" t="s">
        <v>7</v>
      </c>
      <c r="D6" s="2">
        <v>44279</v>
      </c>
      <c r="E6" s="7"/>
      <c r="F6" s="1" t="s">
        <v>10</v>
      </c>
      <c r="G6" s="4" t="str">
        <f>IF(Tableau5[[#This Row],[Statut]]="Clos","Non","Oui")</f>
        <v>Oui</v>
      </c>
      <c r="H6" s="1" t="str">
        <f>VLOOKUP(Tableau5[[#This Row],[Type]],TabType[],2,FALSE) &amp;"_" &amp; TEXT(COUNTIF(H$1:H5,VLOOKUP(Tableau5[[#This Row],[Type]],TabType[],2,FALSE) &amp;"*")+1,"000")</f>
        <v>AT_003</v>
      </c>
    </row>
    <row r="7" spans="1:8" x14ac:dyDescent="0.25">
      <c r="A7" s="5" t="s">
        <v>22</v>
      </c>
      <c r="B7" s="6" t="e">
        <f>VLOOKUP(Tableau5[[#This Row],[Jeune concerné]],[0]!NOM_PRENOM,2,FALSE)</f>
        <v>#REF!</v>
      </c>
      <c r="C7" s="1" t="s">
        <v>7</v>
      </c>
      <c r="D7" s="2">
        <v>44335</v>
      </c>
      <c r="E7" s="7"/>
      <c r="F7" s="1" t="s">
        <v>10</v>
      </c>
      <c r="G7" s="4" t="str">
        <f>IF(Tableau5[[#This Row],[Statut]]="Clos","Non","Oui")</f>
        <v>Oui</v>
      </c>
      <c r="H7" s="1" t="str">
        <f>VLOOKUP(Tableau5[[#This Row],[Type]],TabType[],2,FALSE) &amp;"_" &amp; TEXT(COUNTIF(H$1:H6,VLOOKUP(Tableau5[[#This Row],[Type]],TabType[],2,FALSE) &amp;"*")+1,"000")</f>
        <v>AT_004</v>
      </c>
    </row>
    <row r="8" spans="1:8" x14ac:dyDescent="0.25">
      <c r="A8" s="5" t="s">
        <v>23</v>
      </c>
      <c r="B8" s="6" t="e">
        <f>VLOOKUP(Tableau5[[#This Row],[Jeune concerné]],[0]!NOM_PRENOM,2,FALSE)</f>
        <v>#REF!</v>
      </c>
      <c r="C8" s="1" t="s">
        <v>7</v>
      </c>
      <c r="D8" s="2">
        <v>44348</v>
      </c>
      <c r="E8" s="7"/>
      <c r="F8" s="1" t="s">
        <v>10</v>
      </c>
      <c r="G8" s="4" t="str">
        <f>IF(Tableau5[[#This Row],[Statut]]="Clos","Non","Oui")</f>
        <v>Oui</v>
      </c>
      <c r="H8" s="1" t="str">
        <f>VLOOKUP(Tableau5[[#This Row],[Type]],TabType[],2,FALSE) &amp;"_" &amp; TEXT(COUNTIF(H$1:H7,VLOOKUP(Tableau5[[#This Row],[Type]],TabType[],2,FALSE) &amp;"*")+1,"000")</f>
        <v>AT_005</v>
      </c>
    </row>
    <row r="9" spans="1:8" x14ac:dyDescent="0.25">
      <c r="A9" s="5" t="s">
        <v>24</v>
      </c>
      <c r="B9" s="6" t="e">
        <f>VLOOKUP(Tableau5[[#This Row],[Jeune concerné]],[0]!NOM_PRENOM,2,FALSE)</f>
        <v>#REF!</v>
      </c>
      <c r="C9" s="1" t="s">
        <v>7</v>
      </c>
      <c r="D9" s="2">
        <v>44279</v>
      </c>
      <c r="E9" s="7"/>
      <c r="F9" s="1" t="s">
        <v>13</v>
      </c>
      <c r="G9" s="4" t="str">
        <f>IF(Tableau5[[#This Row],[Statut]]="Clos","Non","Oui")</f>
        <v>Oui</v>
      </c>
      <c r="H9" s="1" t="str">
        <f>VLOOKUP(Tableau5[[#This Row],[Type]],TabType[],2,FALSE) &amp;"_" &amp; TEXT(COUNTIF(H$1:H8,VLOOKUP(Tableau5[[#This Row],[Type]],TabType[],2,FALSE) &amp;"*")+1,"000")</f>
        <v>AT_006</v>
      </c>
    </row>
    <row r="10" spans="1:8" x14ac:dyDescent="0.25">
      <c r="A10" s="5" t="s">
        <v>25</v>
      </c>
      <c r="B10" s="6" t="e">
        <f>VLOOKUP(Tableau5[[#This Row],[Jeune concerné]],[0]!NOM_PRENOM,2,FALSE)</f>
        <v>#REF!</v>
      </c>
      <c r="C10" s="1" t="s">
        <v>1</v>
      </c>
      <c r="D10" s="2">
        <v>44348</v>
      </c>
      <c r="E10" s="7"/>
      <c r="F10" s="1" t="s">
        <v>10</v>
      </c>
      <c r="G10" s="4" t="str">
        <f>IF(Tableau5[[#This Row],[Statut]]="Clos","Non","Oui")</f>
        <v>Oui</v>
      </c>
      <c r="H10" s="1" t="str">
        <f>VLOOKUP(Tableau5[[#This Row],[Type]],TabType[],2,FALSE) &amp;"_" &amp; TEXT(COUNTIF(H$1:H9,VLOOKUP(Tableau5[[#This Row],[Type]],TabType[],2,FALSE) &amp;"*")+1,"000")</f>
        <v>L_003</v>
      </c>
    </row>
    <row r="11" spans="1:8" x14ac:dyDescent="0.25">
      <c r="A11" s="5" t="s">
        <v>26</v>
      </c>
      <c r="B11" s="6" t="e">
        <f>VLOOKUP(Tableau5[[#This Row],[Jeune concerné]],[0]!NOM_PRENOM,2,FALSE)</f>
        <v>#REF!</v>
      </c>
      <c r="C11" s="1" t="s">
        <v>15</v>
      </c>
      <c r="D11" s="2">
        <v>44075</v>
      </c>
      <c r="E11" s="7"/>
      <c r="F11" s="1" t="s">
        <v>8</v>
      </c>
      <c r="G11" s="4" t="str">
        <f>IF(Tableau5[[#This Row],[Statut]]="Clos","Non","Oui")</f>
        <v>Oui</v>
      </c>
      <c r="H11" s="1" t="str">
        <f>VLOOKUP(Tableau5[[#This Row],[Type]],TabType[],2,FALSE) &amp;"_" &amp; TEXT(COUNTIF(H$1:H10,VLOOKUP(Tableau5[[#This Row],[Type]],TabType[],2,FALSE) &amp;"*")+1,"000")</f>
        <v>L_AT_001</v>
      </c>
    </row>
    <row r="12" spans="1:8" x14ac:dyDescent="0.25">
      <c r="A12" s="5" t="s">
        <v>27</v>
      </c>
      <c r="B12" s="6" t="e">
        <f>VLOOKUP(Tableau5[[#This Row],[Jeune concerné]],[0]!NOM_PRENOM,2,FALSE)</f>
        <v>#REF!</v>
      </c>
      <c r="C12" s="1" t="s">
        <v>1</v>
      </c>
      <c r="D12" s="2">
        <v>44266</v>
      </c>
      <c r="F12" s="1" t="s">
        <v>10</v>
      </c>
      <c r="G12" s="1" t="str">
        <f>IF(Tableau5[[#This Row],[Statut]]="Clos","Non","Oui")</f>
        <v>Oui</v>
      </c>
      <c r="H12" s="1" t="str">
        <f>VLOOKUP(Tableau5[[#This Row],[Type]],TabType[],2,FALSE) &amp;"_" &amp; TEXT(COUNTIF(H$1:H11,VLOOKUP(Tableau5[[#This Row],[Type]],TabType[],2,FALSE) &amp;"*")+1,"000")</f>
        <v>L_005</v>
      </c>
    </row>
    <row r="13" spans="1:8" x14ac:dyDescent="0.25">
      <c r="A13" s="5" t="s">
        <v>28</v>
      </c>
      <c r="B13" s="6" t="e">
        <f>VLOOKUP(Tableau5[[#This Row],[Jeune concerné]],[0]!NOM_PRENOM,2,FALSE)</f>
        <v>#REF!</v>
      </c>
      <c r="C13" s="1" t="s">
        <v>7</v>
      </c>
      <c r="D13" s="2">
        <v>44136</v>
      </c>
      <c r="E13" s="7"/>
      <c r="F13" s="1" t="s">
        <v>13</v>
      </c>
      <c r="G13" s="4" t="str">
        <f>IF(Tableau5[[#This Row],[Statut]]="Clos","Non","Oui")</f>
        <v>Oui</v>
      </c>
      <c r="H13" s="1" t="str">
        <f>VLOOKUP(Tableau5[[#This Row],[Type]],TabType[],2,FALSE) &amp;"_" &amp; TEXT(COUNTIF(H$1:H12,VLOOKUP(Tableau5[[#This Row],[Type]],TabType[],2,FALSE) &amp;"*")+1,"000")</f>
        <v>AT_007</v>
      </c>
    </row>
    <row r="14" spans="1:8" x14ac:dyDescent="0.25">
      <c r="A14" s="5" t="s">
        <v>29</v>
      </c>
      <c r="B14" s="3" t="e">
        <f>VLOOKUP(Tableau5[[#This Row],[Jeune concerné]],[0]!NOM_PRENOM,2,FALSE)</f>
        <v>#REF!</v>
      </c>
      <c r="C14" s="1" t="s">
        <v>7</v>
      </c>
      <c r="D14" s="2">
        <v>43983</v>
      </c>
      <c r="F14" s="1" t="s">
        <v>8</v>
      </c>
      <c r="G14" s="1" t="str">
        <f>IF(Tableau5[[#This Row],[Statut]]="Clos","Non","Oui")</f>
        <v>Oui</v>
      </c>
      <c r="H14" s="1" t="str">
        <f>VLOOKUP(Tableau5[[#This Row],[Type]],TabType[],2,FALSE) &amp;"_" &amp; TEXT(COUNTIF(H$1:H13,VLOOKUP(Tableau5[[#This Row],[Type]],TabType[],2,FALSE) &amp;"*")+1,"000")</f>
        <v>AT_008</v>
      </c>
    </row>
    <row r="15" spans="1:8" x14ac:dyDescent="0.25">
      <c r="A15" s="5" t="s">
        <v>30</v>
      </c>
      <c r="B15" s="6" t="e">
        <f>VLOOKUP(Tableau5[[#This Row],[Jeune concerné]],[0]!NOM_PRENOM,2,FALSE)</f>
        <v>#REF!</v>
      </c>
      <c r="C15" s="1" t="s">
        <v>14</v>
      </c>
      <c r="D15" s="2">
        <v>44075</v>
      </c>
      <c r="E15" s="7"/>
      <c r="F15" s="1" t="s">
        <v>13</v>
      </c>
      <c r="G15" s="4" t="str">
        <f>IF(Tableau5[[#This Row],[Statut]]="Clos","Non","Oui")</f>
        <v>Oui</v>
      </c>
      <c r="H15" s="1" t="str">
        <f>VLOOKUP(Tableau5[[#This Row],[Type]],TabType[],2,FALSE) &amp;"_" &amp; TEXT(COUNTIF(H$1:H14,VLOOKUP(Tableau5[[#This Row],[Type]],TabType[],2,FALSE) &amp;"*")+1,"000")</f>
        <v>V_001</v>
      </c>
    </row>
    <row r="16" spans="1:8" x14ac:dyDescent="0.25">
      <c r="A16" s="5" t="s">
        <v>31</v>
      </c>
      <c r="B16" s="6" t="e">
        <f>VLOOKUP(Tableau5[[#This Row],[Jeune concerné]],[0]!NOM_PRENOM,2,FALSE)</f>
        <v>#REF!</v>
      </c>
      <c r="C16" s="1" t="s">
        <v>1</v>
      </c>
      <c r="D16" s="2">
        <v>44256</v>
      </c>
      <c r="F16" s="1" t="s">
        <v>10</v>
      </c>
      <c r="G16" s="1" t="str">
        <f>IF(Tableau5[[#This Row],[Statut]]="Clos","Non","Oui")</f>
        <v>Oui</v>
      </c>
      <c r="H16" s="1" t="str">
        <f>VLOOKUP(Tableau5[[#This Row],[Type]],TabType[],2,FALSE) &amp;"_" &amp; TEXT(COUNTIF(H$1:H15,VLOOKUP(Tableau5[[#This Row],[Type]],TabType[],2,FALSE) &amp;"*")+1,"000")</f>
        <v>L_006</v>
      </c>
    </row>
    <row r="17" spans="1:8" x14ac:dyDescent="0.25">
      <c r="A17" s="5" t="s">
        <v>32</v>
      </c>
      <c r="B17" s="6" t="e">
        <f>VLOOKUP(Tableau5[[#This Row],[Jeune concerné]],[0]!NOM_PRENOM,2,FALSE)</f>
        <v>#REF!</v>
      </c>
      <c r="C17" s="1" t="s">
        <v>7</v>
      </c>
      <c r="D17" s="2">
        <v>44022</v>
      </c>
      <c r="E17" s="7"/>
      <c r="F17" s="1" t="s">
        <v>8</v>
      </c>
      <c r="G17" s="4" t="str">
        <f>IF(Tableau5[[#This Row],[Statut]]="Clos","Non","Oui")</f>
        <v>Oui</v>
      </c>
      <c r="H17" s="1" t="str">
        <f>VLOOKUP(Tableau5[[#This Row],[Type]],TabType[],2,FALSE) &amp;"_" &amp; TEXT(COUNTIF(H$1:H16,VLOOKUP(Tableau5[[#This Row],[Type]],TabType[],2,FALSE) &amp;"*")+1,"000")</f>
        <v>AT_009</v>
      </c>
    </row>
    <row r="18" spans="1:8" x14ac:dyDescent="0.25">
      <c r="A18" s="5" t="s">
        <v>33</v>
      </c>
      <c r="B18" s="6" t="e">
        <f>VLOOKUP(Tableau5[[#This Row],[Jeune concerné]],[0]!NOM_PRENOM,2,FALSE)</f>
        <v>#REF!</v>
      </c>
      <c r="C18" s="1" t="s">
        <v>1</v>
      </c>
      <c r="D18" s="2">
        <v>44197</v>
      </c>
      <c r="E18" s="7"/>
      <c r="F18" s="1" t="s">
        <v>12</v>
      </c>
      <c r="G18" s="4" t="str">
        <f>IF(Tableau5[[#This Row],[Statut]]="Clos","Non","Oui")</f>
        <v>Oui</v>
      </c>
      <c r="H18" s="1" t="str">
        <f>VLOOKUP(Tableau5[[#This Row],[Type]],TabType[],2,FALSE) &amp;"_" &amp; TEXT(COUNTIF(H$1:H17,VLOOKUP(Tableau5[[#This Row],[Type]],TabType[],2,FALSE) &amp;"*")+1,"000")</f>
        <v>L_007</v>
      </c>
    </row>
    <row r="19" spans="1:8" x14ac:dyDescent="0.25">
      <c r="A19" s="5" t="s">
        <v>34</v>
      </c>
      <c r="B19" s="6" t="e">
        <f>VLOOKUP(Tableau5[[#This Row],[Jeune concerné]],[0]!NOM_PRENOM,2,FALSE)</f>
        <v>#REF!</v>
      </c>
      <c r="C19" s="1" t="s">
        <v>15</v>
      </c>
      <c r="D19" s="2">
        <v>44197</v>
      </c>
      <c r="E19" s="7"/>
      <c r="F19" s="1" t="s">
        <v>10</v>
      </c>
      <c r="G19" s="4" t="str">
        <f>IF(Tableau5[[#This Row],[Statut]]="Clos","Non","Oui")</f>
        <v>Oui</v>
      </c>
      <c r="H19" s="1" t="str">
        <f>VLOOKUP(Tableau5[[#This Row],[Type]],TabType[],2,FALSE) &amp;"_" &amp; TEXT(COUNTIF(H$1:H18,VLOOKUP(Tableau5[[#This Row],[Type]],TabType[],2,FALSE) &amp;"*")+1,"000")</f>
        <v>L_AT_002</v>
      </c>
    </row>
    <row r="20" spans="1:8" x14ac:dyDescent="0.25">
      <c r="A20" s="5" t="s">
        <v>35</v>
      </c>
      <c r="B20" s="6" t="e">
        <f>VLOOKUP(Tableau5[[#This Row],[Jeune concerné]],[0]!NOM_PRENOM,2,FALSE)</f>
        <v>#REF!</v>
      </c>
      <c r="C20" s="1" t="s">
        <v>7</v>
      </c>
      <c r="D20" s="2">
        <v>43983</v>
      </c>
      <c r="E20" s="7"/>
      <c r="F20" s="1" t="s">
        <v>13</v>
      </c>
      <c r="G20" s="4" t="str">
        <f>IF(Tableau5[[#This Row],[Statut]]="Clos","Non","Oui")</f>
        <v>Oui</v>
      </c>
      <c r="H20" s="1" t="str">
        <f>VLOOKUP(Tableau5[[#This Row],[Type]],TabType[],2,FALSE) &amp;"_" &amp; TEXT(COUNTIF(H$1:H19,VLOOKUP(Tableau5[[#This Row],[Type]],TabType[],2,FALSE) &amp;"*")+1,"000")</f>
        <v>AT_010</v>
      </c>
    </row>
    <row r="21" spans="1:8" x14ac:dyDescent="0.25">
      <c r="A21" s="5" t="s">
        <v>36</v>
      </c>
      <c r="B21" s="6" t="e">
        <f>VLOOKUP(Tableau5[[#This Row],[Jeune concerné]],[0]!NOM_PRENOM,2,FALSE)</f>
        <v>#REF!</v>
      </c>
      <c r="C21" s="1" t="s">
        <v>1</v>
      </c>
      <c r="D21" s="2">
        <v>44279</v>
      </c>
      <c r="E21" s="7"/>
      <c r="F21" s="1" t="s">
        <v>10</v>
      </c>
      <c r="G21" s="4" t="str">
        <f>IF(Tableau5[[#This Row],[Statut]]="Clos","Non","Oui")</f>
        <v>Oui</v>
      </c>
      <c r="H21" s="1" t="str">
        <f>VLOOKUP(Tableau5[[#This Row],[Type]],TabType[],2,FALSE) &amp;"_" &amp; TEXT(COUNTIF(H$1:H20,VLOOKUP(Tableau5[[#This Row],[Type]],TabType[],2,FALSE) &amp;"*")+1,"000")</f>
        <v>L_009</v>
      </c>
    </row>
    <row r="22" spans="1:8" x14ac:dyDescent="0.25">
      <c r="A22" s="5" t="s">
        <v>37</v>
      </c>
      <c r="B22" s="6" t="e">
        <f>VLOOKUP(Tableau5[[#This Row],[Jeune concerné]],[0]!NOM_PRENOM,2,FALSE)</f>
        <v>#REF!</v>
      </c>
      <c r="C22" s="1" t="s">
        <v>7</v>
      </c>
      <c r="D22" s="2">
        <v>44136</v>
      </c>
      <c r="E22" s="7"/>
      <c r="F22" s="1" t="s">
        <v>13</v>
      </c>
      <c r="G22" s="4" t="str">
        <f>IF(Tableau5[[#This Row],[Statut]]="Clos","Non","Oui")</f>
        <v>Oui</v>
      </c>
      <c r="H22" s="1" t="str">
        <f>VLOOKUP(Tableau5[[#This Row],[Type]],TabType[],2,FALSE) &amp;"_" &amp; TEXT(COUNTIF(H$1:H21,VLOOKUP(Tableau5[[#This Row],[Type]],TabType[],2,FALSE) &amp;"*")+1,"000")</f>
        <v>AT_011</v>
      </c>
    </row>
    <row r="23" spans="1:8" x14ac:dyDescent="0.25">
      <c r="A23" s="5" t="s">
        <v>38</v>
      </c>
      <c r="B23" s="6" t="e">
        <f>VLOOKUP(Tableau5[[#This Row],[Jeune concerné]],[0]!NOM_PRENOM,2,FALSE)</f>
        <v>#REF!</v>
      </c>
      <c r="C23" s="1" t="s">
        <v>7</v>
      </c>
      <c r="D23" s="2">
        <v>44320</v>
      </c>
      <c r="E23" s="7"/>
      <c r="F23" s="1" t="s">
        <v>10</v>
      </c>
      <c r="G23" s="4" t="str">
        <f>IF(Tableau5[[#This Row],[Statut]]="Clos","Non","Oui")</f>
        <v>Oui</v>
      </c>
      <c r="H23" s="1" t="str">
        <f>VLOOKUP(Tableau5[[#This Row],[Type]],TabType[],2,FALSE) &amp;"_" &amp; TEXT(COUNTIF(H$1:H22,VLOOKUP(Tableau5[[#This Row],[Type]],TabType[],2,FALSE) &amp;"*")+1,"000")</f>
        <v>AT_012</v>
      </c>
    </row>
    <row r="24" spans="1:8" x14ac:dyDescent="0.25">
      <c r="A24" s="5" t="s">
        <v>39</v>
      </c>
      <c r="B24" s="6" t="e">
        <f>VLOOKUP(Tableau5[[#This Row],[Jeune concerné]],[0]!NOM_PRENOM,2,FALSE)</f>
        <v>#REF!</v>
      </c>
      <c r="C24" s="1" t="s">
        <v>15</v>
      </c>
      <c r="D24" s="2">
        <v>44300</v>
      </c>
      <c r="E24" s="7"/>
      <c r="F24" s="1" t="s">
        <v>10</v>
      </c>
      <c r="G24" s="4" t="str">
        <f>IF(Tableau5[[#This Row],[Statut]]="Clos","Non","Oui")</f>
        <v>Oui</v>
      </c>
      <c r="H24" s="1" t="str">
        <f>VLOOKUP(Tableau5[[#This Row],[Type]],TabType[],2,FALSE) &amp;"_" &amp; TEXT(COUNTIF(H$1:H23,VLOOKUP(Tableau5[[#This Row],[Type]],TabType[],2,FALSE) &amp;"*")+1,"000")</f>
        <v>L_AT_003</v>
      </c>
    </row>
  </sheetData>
  <conditionalFormatting sqref="F1:F1048576">
    <cfRule type="containsText" dxfId="6" priority="1" operator="containsText" text="Travaux réalisés">
      <formula>NOT(ISERROR(SEARCH("Travaux réalisés",F1)))</formula>
    </cfRule>
    <cfRule type="containsText" dxfId="5" priority="2" operator="containsText" text="FDC validé">
      <formula>NOT(ISERROR(SEARCH("FDC validé",F1)))</formula>
    </cfRule>
    <cfRule type="containsText" dxfId="4" priority="3" operator="containsText" text="PCH validé">
      <formula>NOT(ISERROR(SEARCH("PCH validé",F1)))</formula>
    </cfRule>
    <cfRule type="containsText" dxfId="3" priority="4" operator="containsText" text="Transmis">
      <formula>NOT(ISERROR(SEARCH("Transmis",F1)))</formula>
    </cfRule>
    <cfRule type="containsText" dxfId="2" priority="5" operator="containsText" text="Finalisé">
      <formula>NOT(ISERROR(SEARCH("Finalisé",F1)))</formula>
    </cfRule>
    <cfRule type="containsText" dxfId="1" priority="6" operator="containsText" text="CLOS">
      <formula>NOT(ISERROR(SEARCH("CLOS",F1)))</formula>
    </cfRule>
    <cfRule type="containsText" dxfId="0" priority="7" operator="containsText" text="Ouvert">
      <formula>NOT(ISERROR(SEARCH("Ouvert",F1)))</formula>
    </cfRule>
  </conditionalFormatting>
  <dataValidations count="5">
    <dataValidation type="list" allowBlank="1" showInputMessage="1" showErrorMessage="1" sqref="F1:F1048576" xr:uid="{2C5EB186-A1C0-48F9-A2C0-DAAA330390EE}">
      <formula1>"Ouvert,Finalisé,Transmis,PCH validée,FDC validé,travaux réalisés, CLOS"</formula1>
    </dataValidation>
    <dataValidation type="list" allowBlank="1" showInputMessage="1" showErrorMessage="1" sqref="C1 C25:C1048576" xr:uid="{20B71A4B-6B72-43D8-BBC8-75C1F355284E}">
      <formula1>"Logement, Véhicule, Aide technique,Logement+AT"</formula1>
    </dataValidation>
    <dataValidation type="date" allowBlank="1" showInputMessage="1" showErrorMessage="1" errorTitle="Erreur de saisie !!" error="Merci de taper un date au format : JJ/MM/AAAA" sqref="D1:D1048576" xr:uid="{3520556A-6B7C-4E16-B602-DA345298DBC1}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 xr:uid="{7FBD875E-4083-46E2-B565-F03D205D16BD}">
      <formula1>1</formula1>
      <formula2>401769</formula2>
    </dataValidation>
    <dataValidation type="list" allowBlank="1" showInputMessage="1" showErrorMessage="1" sqref="C2:C24" xr:uid="{BE21B1D9-CFDB-472E-8C64-F9B66491E659}">
      <formula1>INDIRECT("TabType[Type]")</formula1>
    </dataValidation>
  </dataValidations>
  <pageMargins left="0.7" right="0.7" top="0.75" bottom="0.75" header="0.3" footer="0.3"/>
  <pageSetup paperSize="9" orientation="portrait" r:id="rId1"/>
  <ignoredErrors>
    <ignoredError sqref="C1:F1" listDataValidatio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3AB37-30F1-4C0F-B44F-B9853D55898A}">
  <sheetPr codeName="Feuil1"/>
  <dimension ref="A1:B5"/>
  <sheetViews>
    <sheetView workbookViewId="0">
      <selection activeCell="A6" sqref="A6"/>
    </sheetView>
  </sheetViews>
  <sheetFormatPr baseColWidth="10" defaultRowHeight="15" x14ac:dyDescent="0.25"/>
  <cols>
    <col min="1" max="1" width="17.85546875" customWidth="1"/>
  </cols>
  <sheetData>
    <row r="1" spans="1:2" x14ac:dyDescent="0.25">
      <c r="A1" t="s">
        <v>3</v>
      </c>
      <c r="B1" t="s">
        <v>41</v>
      </c>
    </row>
    <row r="2" spans="1:2" x14ac:dyDescent="0.25">
      <c r="A2" t="s">
        <v>40</v>
      </c>
      <c r="B2" t="s">
        <v>42</v>
      </c>
    </row>
    <row r="3" spans="1:2" x14ac:dyDescent="0.25">
      <c r="A3" t="s">
        <v>1</v>
      </c>
      <c r="B3" t="s">
        <v>43</v>
      </c>
    </row>
    <row r="4" spans="1:2" x14ac:dyDescent="0.25">
      <c r="A4" t="s">
        <v>15</v>
      </c>
      <c r="B4" t="s">
        <v>45</v>
      </c>
    </row>
    <row r="5" spans="1:2" x14ac:dyDescent="0.25">
      <c r="A5" t="s">
        <v>14</v>
      </c>
      <c r="B5" t="s">
        <v>44</v>
      </c>
    </row>
  </sheetData>
  <sortState xmlns:xlrd2="http://schemas.microsoft.com/office/spreadsheetml/2017/richdata2" ref="A2:A5">
    <sortCondition ref="A2:A5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MAZEPA Bruno</cp:lastModifiedBy>
  <dcterms:created xsi:type="dcterms:W3CDTF">2021-02-17T08:13:16Z</dcterms:created>
  <dcterms:modified xsi:type="dcterms:W3CDTF">2021-06-16T11:41:37Z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2021-06-16T11:30:21Z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5b3adea2-d9a3-43c8-9d88-40d406a7359b</vt:lpwstr>
  </property>
  <property fmtid="{D5CDD505-2E9C-101B-9397-08002B2CF9AE}" pid="8" name="MSIP_Label_c135c4ba-2280-41f8-be7d-6f21d368baa3_ContentBits">
    <vt:lpwstr>0</vt:lpwstr>
  </property>
</Properties>
</file>