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40009_{8E6AA2DF-9740-4CAD-9250-B3ACB7163C55}" xr6:coauthVersionLast="46" xr6:coauthVersionMax="46" xr10:uidLastSave="{00000000-0000-0000-0000-000000000000}"/>
  <bookViews>
    <workbookView xWindow="11835" yWindow="3210" windowWidth="32220" windowHeight="24420" activeTab="2"/>
  </bookViews>
  <sheets>
    <sheet name="Fact" sheetId="1" r:id="rId1"/>
    <sheet name="Avoir" sheetId="2" r:id="rId2"/>
    <sheet name="CA" sheetId="3" r:id="rId3"/>
    <sheet name="Params" sheetId="4" r:id="rId4"/>
  </sheets>
  <definedNames>
    <definedName name="ListeMois">Params!$A$4:$A$15</definedName>
    <definedName name="ValAn">Params!$B$1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9" i="3" l="1"/>
  <c r="C4" i="4"/>
  <c r="C5" i="4"/>
  <c r="C6" i="4"/>
  <c r="C7" i="4"/>
  <c r="C8" i="4"/>
  <c r="C9" i="4"/>
  <c r="C10" i="4"/>
  <c r="C11" i="4"/>
  <c r="C12" i="4"/>
  <c r="C13" i="4"/>
  <c r="C14" i="4"/>
  <c r="C15" i="4"/>
  <c r="B6" i="4"/>
  <c r="B7" i="4" s="1"/>
  <c r="B8" i="4" s="1"/>
  <c r="B9" i="4" s="1"/>
  <c r="B10" i="4" s="1"/>
  <c r="B11" i="4" s="1"/>
  <c r="B12" i="4" s="1"/>
  <c r="B13" i="4" s="1"/>
  <c r="B14" i="4" s="1"/>
  <c r="B15" i="4" s="1"/>
  <c r="B5" i="4"/>
  <c r="B4" i="4"/>
  <c r="D3" i="3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E11" i="1"/>
  <c r="E12" i="1"/>
  <c r="E2" i="1"/>
  <c r="E3" i="1"/>
  <c r="E4" i="1"/>
  <c r="E5" i="1"/>
  <c r="E6" i="1"/>
  <c r="E7" i="1"/>
  <c r="E8" i="1"/>
  <c r="E9" i="1"/>
  <c r="E10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" i="3" l="1"/>
  <c r="E5" i="3"/>
  <c r="E4" i="3"/>
  <c r="E6" i="3" l="1"/>
  <c r="E7" i="3" l="1"/>
  <c r="E8" i="3" l="1"/>
  <c r="E9" i="3" l="1"/>
  <c r="E10" i="3" l="1"/>
  <c r="E11" i="3" l="1"/>
  <c r="E12" i="3" l="1"/>
  <c r="E13" i="3" l="1"/>
  <c r="E14" i="3" l="1"/>
  <c r="E15" i="3" l="1"/>
  <c r="E16" i="3" l="1"/>
  <c r="E17" i="3" l="1"/>
  <c r="E18" i="3" l="1"/>
  <c r="E19" i="3" l="1"/>
  <c r="E20" i="3" l="1"/>
  <c r="E21" i="3" l="1"/>
  <c r="E22" i="3" l="1"/>
  <c r="E23" i="3" l="1"/>
  <c r="E24" i="3" l="1"/>
  <c r="E25" i="3" l="1"/>
  <c r="E26" i="3" l="1"/>
  <c r="E27" i="3" l="1"/>
  <c r="E28" i="3" l="1"/>
  <c r="E29" i="3" l="1"/>
  <c r="E30" i="3" l="1"/>
  <c r="E31" i="3" l="1"/>
  <c r="E32" i="3" l="1"/>
  <c r="E33" i="3" l="1"/>
  <c r="E34" i="3"/>
  <c r="E35" i="3" s="1"/>
</calcChain>
</file>

<file path=xl/sharedStrings.xml><?xml version="1.0" encoding="utf-8"?>
<sst xmlns="http://schemas.openxmlformats.org/spreadsheetml/2006/main" count="36" uniqueCount="33">
  <si>
    <t>Numfact</t>
  </si>
  <si>
    <t>Date Facture</t>
  </si>
  <si>
    <t>Montht</t>
  </si>
  <si>
    <t>Monttva</t>
  </si>
  <si>
    <t>TTC</t>
  </si>
  <si>
    <t>Numfactavr</t>
  </si>
  <si>
    <t>Date Avroir</t>
  </si>
  <si>
    <t>Montht avoir</t>
  </si>
  <si>
    <t>Monttva avoir</t>
  </si>
  <si>
    <t>Période du</t>
  </si>
  <si>
    <t>Au</t>
  </si>
  <si>
    <t>Jour</t>
  </si>
  <si>
    <t>Mt HT</t>
  </si>
  <si>
    <t>CA sur la période</t>
  </si>
  <si>
    <t>Total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</si>
  <si>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</si>
  <si>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</si>
  <si>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</si>
  <si>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</si>
  <si>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</si>
  <si>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</si>
  <si>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</si>
  <si>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</si>
  <si>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</si>
  <si>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</si>
  <si>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</si>
  <si>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</si>
  <si>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</si>
  <si>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</si>
  <si>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Début</t>
  </si>
  <si>
    <t>Fin</t>
  </si>
  <si>
    <t>Lib</t>
  </si>
  <si>
    <t>CA pour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</si>
</sst>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dddd\ dd\ mmmm"/>
    <numFmt numFmtId="168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6" fillId="27" borderId="1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1" fillId="30" borderId="3" applyNumberFormat="0" applyFont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/>
    </xf>
    <xf numFmtId="168" fontId="0" fillId="0" borderId="0" xfId="0" applyNumberFormat="1"/>
    <xf numFmtId="0" fontId="18" fillId="0" borderId="0" xfId="0" applyFont="1" applyAlignment="1">
      <alignment horizontal="center"/>
    </xf>
    <xf numFmtId="0" fontId="0" fillId="33" borderId="0" xfId="0" applyFill="1"/>
    <xf numFmtId="14" fontId="0" fillId="33" borderId="0" xfId="0" applyNumberFormat="1" applyFill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7">
    <dxf>
      <fill>
        <patternFill patternType="solid">
          <fgColor indexed="64"/>
          <bgColor rgb="FF92D050"/>
        </patternFill>
      </fill>
    </dxf>
    <dxf>
      <numFmt numFmtId="168" formatCode="#,##0.00\ &quot;€&quot;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8" formatCode="#,##0.00\ &quot;€&quot;"/>
    </dxf>
    <dxf>
      <numFmt numFmtId="167" formatCode="dddd\ dd\ m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D2:E35" totalsRowCount="1">
  <autoFilter ref="D2:E34"/>
  <tableColumns count="2">
    <tableColumn id="1" name="Jour" totalsRowLabel="Total" dataDxfId="6">
      <calculatedColumnFormula>IF(D2&lt;&gt;"",IF(D2+1&lt;=$B$3,D2+1,""),"")</calculatedColumnFormula>
    </tableColumn>
    <tableColumn id="2" name="Mt HT" totalsRowFunction="sum" dataDxfId="5">
      <calculatedColumnFormula>SUMIF(Fact!B:B,D3,Fact!C:C)-SUMIF(Avoir!B:B,D3,Avoir!D:D)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D38:E39" totalsRowShown="0">
  <autoFilter ref="D38:E39"/>
  <tableColumns count="2">
    <tableColumn id="1" name="Mois" dataDxfId="0"/>
    <tableColumn id="2" name="Mt HT" dataDxfId="1">
      <calculatedColumnFormula>SUMIFS(Fact!C:C,Fact!B:B,"&gt;=" &amp; VLOOKUP(D39,Params!A3:C15,2,FALSE),Fact!B:B,"&lt;=" &amp; VLOOKUP(D39,Params!A3:C15,3,FALSE))-SUMIFS(Avoir!D:D,Avoir!B:B,"&gt;=" &amp; VLOOKUP(D39,Params!A3:C15,2,FALSE),Avoir!B:B,"&lt;=" &amp; VLOOKUP(D39,Params!A3:C15,3,FALSE))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Mois" displayName="TabMois" ref="A3:C15" totalsRowShown="0" headerRowDxfId="2">
  <autoFilter ref="A3:C15"/>
  <tableColumns count="3">
    <tableColumn id="1" name="Lib"/>
    <tableColumn id="2" name="Début" dataDxfId="4">
      <calculatedColumnFormula>EDATE(B3,1)</calculatedColumnFormula>
    </tableColumn>
    <tableColumn id="3" name="Fin" dataDxfId="3">
      <calculatedColumnFormula>EOMONTH(B4,0)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workbookViewId="0">
      <selection activeCell="G22" sqref="G22"/>
    </sheetView>
  </sheetViews>
  <sheetFormatPr baseColWidth="10" defaultRowHeight="15" x14ac:dyDescent="0.25"/>
  <cols>
    <col min="1" max="1" width="15.5703125" customWidth="1"/>
    <col min="2" max="2" width="17.85546875" style="1" customWidth="1"/>
    <col min="3" max="3" width="20.140625" customWidth="1"/>
    <col min="4" max="4" width="21" customWidth="1"/>
    <col min="5" max="5" width="21.7109375" customWidth="1"/>
  </cols>
  <sheetData>
    <row r="1" spans="1:5" s="2" customFormat="1" x14ac:dyDescent="0.25">
      <c r="A1" s="2" t="s">
        <v>0</v>
      </c>
      <c r="B1" s="3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>
        <v>20000021</v>
      </c>
      <c r="B2" s="1">
        <v>43843</v>
      </c>
      <c r="C2" s="4">
        <v>813440</v>
      </c>
      <c r="D2" s="4">
        <v>154553.60000000001</v>
      </c>
      <c r="E2" s="4">
        <f>C2+D2</f>
        <v>967993.6</v>
      </c>
    </row>
    <row r="3" spans="1:5" x14ac:dyDescent="0.25">
      <c r="A3">
        <v>20000065</v>
      </c>
      <c r="B3" s="1">
        <v>43859</v>
      </c>
      <c r="C3" s="4">
        <v>5000</v>
      </c>
      <c r="D3">
        <v>0</v>
      </c>
      <c r="E3" s="4">
        <f>C3+D3</f>
        <v>5000</v>
      </c>
    </row>
    <row r="4" spans="1:5" x14ac:dyDescent="0.25">
      <c r="A4">
        <v>20000071</v>
      </c>
      <c r="B4" s="1">
        <v>43860</v>
      </c>
      <c r="C4" s="4">
        <v>569625</v>
      </c>
      <c r="D4" s="4">
        <v>108228.75</v>
      </c>
      <c r="E4" s="4">
        <f>C4+D4</f>
        <v>677853.75</v>
      </c>
    </row>
    <row r="5" spans="1:5" x14ac:dyDescent="0.25">
      <c r="A5">
        <v>20000147</v>
      </c>
      <c r="B5" s="1">
        <v>43886</v>
      </c>
      <c r="C5" s="4">
        <v>406875</v>
      </c>
      <c r="D5" s="4">
        <v>77306.25</v>
      </c>
      <c r="E5" s="4">
        <f t="shared" ref="E5:E10" si="0">C5+D5</f>
        <v>484181.25</v>
      </c>
    </row>
    <row r="6" spans="1:5" x14ac:dyDescent="0.25">
      <c r="A6">
        <v>20000154</v>
      </c>
      <c r="B6" s="1">
        <v>43887</v>
      </c>
      <c r="C6" s="4">
        <v>406875</v>
      </c>
      <c r="D6" s="4">
        <v>77306.25</v>
      </c>
      <c r="E6" s="4">
        <f t="shared" si="0"/>
        <v>484181.25</v>
      </c>
    </row>
    <row r="7" spans="1:5" x14ac:dyDescent="0.25">
      <c r="A7">
        <v>20000155</v>
      </c>
      <c r="B7" s="1">
        <v>43888</v>
      </c>
      <c r="C7" s="4">
        <v>2500</v>
      </c>
      <c r="D7">
        <v>0</v>
      </c>
      <c r="E7" s="4">
        <f t="shared" si="0"/>
        <v>2500</v>
      </c>
    </row>
    <row r="8" spans="1:5" x14ac:dyDescent="0.25">
      <c r="A8">
        <v>20000162</v>
      </c>
      <c r="B8" s="1">
        <v>43888</v>
      </c>
      <c r="C8" s="4">
        <v>7877126.4000000004</v>
      </c>
      <c r="D8" s="4">
        <v>1496654.02</v>
      </c>
      <c r="E8" s="4">
        <f t="shared" si="0"/>
        <v>9373780.4199999999</v>
      </c>
    </row>
    <row r="9" spans="1:5" x14ac:dyDescent="0.25">
      <c r="A9">
        <v>20000163</v>
      </c>
      <c r="B9" s="1">
        <v>43891</v>
      </c>
      <c r="C9" s="4">
        <v>76500</v>
      </c>
      <c r="D9" s="4">
        <v>14535</v>
      </c>
      <c r="E9" s="4">
        <f t="shared" si="0"/>
        <v>91035</v>
      </c>
    </row>
    <row r="10" spans="1:5" x14ac:dyDescent="0.25">
      <c r="A10">
        <v>20000182</v>
      </c>
      <c r="B10" s="1">
        <v>43899</v>
      </c>
      <c r="C10" s="4">
        <v>567300</v>
      </c>
      <c r="D10" s="4">
        <v>107787</v>
      </c>
      <c r="E10" s="4">
        <f t="shared" si="0"/>
        <v>675087</v>
      </c>
    </row>
    <row r="11" spans="1:5" x14ac:dyDescent="0.25">
      <c r="A11">
        <v>20000579</v>
      </c>
      <c r="B11" s="1">
        <v>44035</v>
      </c>
      <c r="C11" s="4">
        <v>406875</v>
      </c>
      <c r="D11" s="4">
        <v>77306.25</v>
      </c>
      <c r="E11" s="4">
        <f>C11+D11</f>
        <v>484181.25</v>
      </c>
    </row>
    <row r="12" spans="1:5" x14ac:dyDescent="0.25">
      <c r="A12">
        <v>20000580</v>
      </c>
      <c r="B12" s="1">
        <v>44038</v>
      </c>
      <c r="C12" s="4">
        <v>5000</v>
      </c>
      <c r="D12">
        <v>0</v>
      </c>
      <c r="E12" s="4">
        <f>C12+D12</f>
        <v>5000</v>
      </c>
    </row>
    <row r="13" spans="1:5" x14ac:dyDescent="0.25">
      <c r="A13">
        <v>20000611</v>
      </c>
      <c r="B13" s="1">
        <v>44048</v>
      </c>
      <c r="C13" s="4">
        <v>1002456</v>
      </c>
      <c r="D13" s="4">
        <v>190466.64</v>
      </c>
      <c r="E13" s="4">
        <f>C13+D13</f>
        <v>1192922.6400000001</v>
      </c>
    </row>
    <row r="14" spans="1:5" x14ac:dyDescent="0.25">
      <c r="A14">
        <v>20000612</v>
      </c>
      <c r="B14" s="1">
        <v>44048</v>
      </c>
      <c r="C14" s="4">
        <v>424960</v>
      </c>
      <c r="D14" s="4">
        <v>80742.399999999994</v>
      </c>
      <c r="E14" s="4">
        <f>C14+D14</f>
        <v>505702.40000000002</v>
      </c>
    </row>
    <row r="15" spans="1:5" x14ac:dyDescent="0.25">
      <c r="A15">
        <v>20000722</v>
      </c>
      <c r="B15" s="1">
        <v>44076</v>
      </c>
      <c r="C15" s="4">
        <v>76500</v>
      </c>
      <c r="D15" s="4">
        <v>14535</v>
      </c>
      <c r="E15" s="4">
        <f t="shared" ref="E15:E29" si="1">C15+D15</f>
        <v>91035</v>
      </c>
    </row>
    <row r="16" spans="1:5" x14ac:dyDescent="0.25">
      <c r="A16">
        <v>20000723</v>
      </c>
      <c r="B16" s="1">
        <v>44076</v>
      </c>
      <c r="C16" s="4">
        <v>192168</v>
      </c>
      <c r="D16" s="4">
        <v>36511.919999999998</v>
      </c>
      <c r="E16" s="4">
        <f t="shared" si="1"/>
        <v>228679.91999999998</v>
      </c>
    </row>
    <row r="17" spans="1:5" x14ac:dyDescent="0.25">
      <c r="A17">
        <v>20000724</v>
      </c>
      <c r="B17" s="1">
        <v>44076</v>
      </c>
      <c r="C17" s="4">
        <v>665280</v>
      </c>
      <c r="D17" s="4">
        <v>126403.2</v>
      </c>
      <c r="E17" s="4">
        <f t="shared" si="1"/>
        <v>791683.2</v>
      </c>
    </row>
    <row r="18" spans="1:5" x14ac:dyDescent="0.25">
      <c r="A18">
        <v>20000725</v>
      </c>
      <c r="B18" s="1">
        <v>44077</v>
      </c>
      <c r="C18" s="4">
        <v>406875</v>
      </c>
      <c r="D18" s="4">
        <v>77306.25</v>
      </c>
      <c r="E18" s="4">
        <f t="shared" si="1"/>
        <v>484181.25</v>
      </c>
    </row>
    <row r="19" spans="1:5" x14ac:dyDescent="0.25">
      <c r="A19">
        <v>20000726</v>
      </c>
      <c r="B19" s="1">
        <v>44077</v>
      </c>
      <c r="C19" s="4">
        <v>126400</v>
      </c>
      <c r="D19" s="4">
        <v>24016</v>
      </c>
      <c r="E19" s="4">
        <f t="shared" si="1"/>
        <v>150416</v>
      </c>
    </row>
    <row r="20" spans="1:5" x14ac:dyDescent="0.25">
      <c r="A20">
        <v>20000727</v>
      </c>
      <c r="B20" s="1">
        <v>44077</v>
      </c>
      <c r="C20" s="4">
        <v>37560</v>
      </c>
      <c r="D20">
        <v>0</v>
      </c>
      <c r="E20" s="4">
        <f t="shared" si="1"/>
        <v>37560</v>
      </c>
    </row>
    <row r="21" spans="1:5" x14ac:dyDescent="0.25">
      <c r="A21">
        <v>20000728</v>
      </c>
      <c r="B21" s="1">
        <v>44077</v>
      </c>
      <c r="C21" s="4">
        <v>240480</v>
      </c>
      <c r="D21" s="4">
        <v>45691.199999999997</v>
      </c>
      <c r="E21" s="4">
        <f t="shared" si="1"/>
        <v>286171.2</v>
      </c>
    </row>
    <row r="22" spans="1:5" x14ac:dyDescent="0.25">
      <c r="A22">
        <v>20000729</v>
      </c>
      <c r="B22" s="1">
        <v>44080</v>
      </c>
      <c r="C22" s="4">
        <v>1100000</v>
      </c>
      <c r="D22" s="4">
        <v>209000</v>
      </c>
      <c r="E22" s="4">
        <f t="shared" si="1"/>
        <v>1309000</v>
      </c>
    </row>
    <row r="23" spans="1:5" x14ac:dyDescent="0.25">
      <c r="A23">
        <v>20000730</v>
      </c>
      <c r="B23" s="1">
        <v>44080</v>
      </c>
      <c r="C23" s="4">
        <v>1100000</v>
      </c>
      <c r="D23" s="4">
        <v>209000</v>
      </c>
      <c r="E23" s="4">
        <f t="shared" si="1"/>
        <v>1309000</v>
      </c>
    </row>
    <row r="24" spans="1:5" x14ac:dyDescent="0.25">
      <c r="A24">
        <v>20000731</v>
      </c>
      <c r="B24" s="1">
        <v>44080</v>
      </c>
      <c r="C24" s="4">
        <v>106240</v>
      </c>
      <c r="D24" s="4">
        <v>20185.599999999999</v>
      </c>
      <c r="E24" s="4">
        <f t="shared" si="1"/>
        <v>126425.60000000001</v>
      </c>
    </row>
    <row r="25" spans="1:5" x14ac:dyDescent="0.25">
      <c r="A25">
        <v>20000732</v>
      </c>
      <c r="B25" s="1">
        <v>44080</v>
      </c>
      <c r="C25" s="4">
        <v>823360</v>
      </c>
      <c r="D25" s="4">
        <v>156438.39999999999</v>
      </c>
      <c r="E25" s="4">
        <f t="shared" si="1"/>
        <v>979798.4</v>
      </c>
    </row>
    <row r="26" spans="1:5" x14ac:dyDescent="0.25">
      <c r="A26">
        <v>20000733</v>
      </c>
      <c r="B26" s="1">
        <v>44080</v>
      </c>
      <c r="C26" s="4">
        <v>459000</v>
      </c>
      <c r="D26" s="4">
        <v>87210</v>
      </c>
      <c r="E26" s="4">
        <f t="shared" si="1"/>
        <v>546210</v>
      </c>
    </row>
    <row r="27" spans="1:5" x14ac:dyDescent="0.25">
      <c r="A27">
        <v>20000734</v>
      </c>
      <c r="B27" s="1">
        <v>44080</v>
      </c>
      <c r="C27" s="4">
        <v>367200</v>
      </c>
      <c r="D27" s="4">
        <v>69768</v>
      </c>
      <c r="E27" s="4">
        <f t="shared" si="1"/>
        <v>436968</v>
      </c>
    </row>
    <row r="28" spans="1:5" x14ac:dyDescent="0.25">
      <c r="A28">
        <v>20000735</v>
      </c>
      <c r="B28" s="1">
        <v>44080</v>
      </c>
      <c r="C28" s="4">
        <v>106240</v>
      </c>
      <c r="D28" s="4">
        <v>20185.599999999999</v>
      </c>
      <c r="E28" s="4">
        <f t="shared" si="1"/>
        <v>126425.60000000001</v>
      </c>
    </row>
    <row r="29" spans="1:5" x14ac:dyDescent="0.25">
      <c r="A29">
        <v>20000736</v>
      </c>
      <c r="B29" s="1">
        <v>44080</v>
      </c>
      <c r="C29" s="4">
        <v>151673.5</v>
      </c>
      <c r="D29" s="4">
        <v>28817.97</v>
      </c>
      <c r="E29" s="4">
        <f t="shared" si="1"/>
        <v>180491.47</v>
      </c>
    </row>
    <row r="30" spans="1:5" x14ac:dyDescent="0.25">
      <c r="A30">
        <v>20000902</v>
      </c>
      <c r="B30" s="1">
        <v>44132</v>
      </c>
      <c r="C30" s="4">
        <v>35001286.5</v>
      </c>
      <c r="D30" s="4">
        <v>6650244.4400000004</v>
      </c>
      <c r="E30" s="4">
        <f>C30+D30</f>
        <v>41651530.939999998</v>
      </c>
    </row>
    <row r="31" spans="1:5" x14ac:dyDescent="0.25">
      <c r="A31">
        <v>20000903</v>
      </c>
      <c r="B31" s="1">
        <v>44132</v>
      </c>
      <c r="C31" s="4">
        <v>367200</v>
      </c>
      <c r="D31" s="4">
        <v>69768</v>
      </c>
      <c r="E31" s="4">
        <f>C31+D31</f>
        <v>436968</v>
      </c>
    </row>
    <row r="32" spans="1:5" x14ac:dyDescent="0.25">
      <c r="A32">
        <v>20001098</v>
      </c>
      <c r="B32" s="1">
        <v>44181</v>
      </c>
      <c r="C32" s="4">
        <v>813750</v>
      </c>
      <c r="D32" s="4">
        <v>154612.5</v>
      </c>
      <c r="E32" s="4">
        <f>C32+D32</f>
        <v>968362.5</v>
      </c>
    </row>
    <row r="33" spans="1:5" x14ac:dyDescent="0.25">
      <c r="A33">
        <v>20001162</v>
      </c>
      <c r="B33" s="1">
        <v>44196</v>
      </c>
      <c r="C33" s="4">
        <v>652942.17000000004</v>
      </c>
      <c r="D33" s="4">
        <v>124340.58</v>
      </c>
      <c r="E33" s="4">
        <f>C33+D33</f>
        <v>777282.75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A7" sqref="A7"/>
    </sheetView>
  </sheetViews>
  <sheetFormatPr baseColWidth="10" defaultRowHeight="15" x14ac:dyDescent="0.25"/>
  <cols>
    <col min="1" max="1" width="17.28515625" customWidth="1"/>
    <col min="2" max="2" width="16.28515625" style="1" customWidth="1"/>
    <col min="3" max="3" width="17.85546875" customWidth="1"/>
    <col min="4" max="4" width="17.5703125" customWidth="1"/>
    <col min="5" max="5" width="20.85546875" customWidth="1"/>
  </cols>
  <sheetData>
    <row r="1" spans="1:5" s="2" customFormat="1" x14ac:dyDescent="0.25">
      <c r="A1" s="2" t="s">
        <v>5</v>
      </c>
      <c r="B1" s="3" t="s">
        <v>6</v>
      </c>
      <c r="C1" s="2" t="s">
        <v>0</v>
      </c>
      <c r="D1" s="2" t="s">
        <v>7</v>
      </c>
      <c r="E1" s="2" t="s">
        <v>8</v>
      </c>
    </row>
    <row r="2" spans="1:5" x14ac:dyDescent="0.25">
      <c r="A2">
        <v>20000001</v>
      </c>
      <c r="B2" s="1">
        <v>43888</v>
      </c>
      <c r="C2">
        <v>20000154</v>
      </c>
      <c r="D2" s="4">
        <v>406875</v>
      </c>
      <c r="E2" s="4">
        <v>77306.25</v>
      </c>
    </row>
    <row r="3" spans="1:5" x14ac:dyDescent="0.25">
      <c r="A3">
        <v>20000002</v>
      </c>
      <c r="B3" s="1">
        <v>44047</v>
      </c>
      <c r="C3">
        <v>20000579</v>
      </c>
      <c r="D3" s="4">
        <v>406875</v>
      </c>
      <c r="E3" s="4">
        <v>77306.25</v>
      </c>
    </row>
    <row r="4" spans="1:5" x14ac:dyDescent="0.25">
      <c r="A4">
        <v>20000003</v>
      </c>
      <c r="B4" s="1">
        <v>44104</v>
      </c>
      <c r="C4">
        <v>20000732</v>
      </c>
      <c r="D4" s="4">
        <v>823360</v>
      </c>
      <c r="E4" s="4">
        <v>156438.39999999999</v>
      </c>
    </row>
    <row r="5" spans="1:5" x14ac:dyDescent="0.25">
      <c r="A5">
        <v>20000004</v>
      </c>
      <c r="B5" s="1">
        <v>44165</v>
      </c>
      <c r="C5">
        <v>20000902</v>
      </c>
      <c r="D5" s="4">
        <v>35001286.5</v>
      </c>
      <c r="E5" s="4">
        <v>6650244.4400000004</v>
      </c>
    </row>
    <row r="6" spans="1:5" x14ac:dyDescent="0.25">
      <c r="A6">
        <v>20000005</v>
      </c>
      <c r="B6" s="1">
        <v>44196</v>
      </c>
      <c r="C6">
        <v>20001098</v>
      </c>
      <c r="D6" s="4">
        <v>813750</v>
      </c>
      <c r="E6" s="4">
        <v>154612.5</v>
      </c>
    </row>
    <row r="7" spans="1:5" x14ac:dyDescent="0.25">
      <c r="D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"/>
  <sheetViews>
    <sheetView tabSelected="1" workbookViewId="0">
      <selection activeCell="D39" sqref="D39"/>
    </sheetView>
  </sheetViews>
  <sheetFormatPr baseColWidth="10" defaultRowHeight="15" x14ac:dyDescent="0.25"/>
  <cols>
    <col min="3" max="3" width="5.7109375" customWidth="1"/>
    <col min="4" max="4" width="22.7109375" customWidth="1"/>
    <col min="5" max="5" width="18.85546875" customWidth="1"/>
  </cols>
  <sheetData>
    <row r="1" spans="1:5" ht="15.75" x14ac:dyDescent="0.25">
      <c r="D1" s="8" t="s">
        <v>13</v>
      </c>
      <c r="E1" s="8"/>
    </row>
    <row r="2" spans="1:5" x14ac:dyDescent="0.25">
      <c r="A2" t="s">
        <v>9</v>
      </c>
      <c r="B2" s="10">
        <v>43876</v>
      </c>
      <c r="D2" s="6" t="s">
        <v>11</v>
      </c>
      <c r="E2" t="s">
        <v>12</v>
      </c>
    </row>
    <row r="3" spans="1:5" x14ac:dyDescent="0.25">
      <c r="A3" t="s">
        <v>10</v>
      </c>
      <c r="B3" s="10">
        <v>43889</v>
      </c>
      <c r="D3" s="5">
        <f>B2</f>
        <v>43876</v>
      </c>
      <c r="E3" s="7">
        <f>SUMIF(Fact!B:B,D3,Fact!C:C)-SUMIF(Avoir!B:B,D3,Avoir!D:D)</f>
        <v>0</v>
      </c>
    </row>
    <row r="4" spans="1:5" x14ac:dyDescent="0.25">
      <c r="D4" s="5">
        <f>IF(D3&lt;&gt;"",IF(D3+1&lt;=$B$3,D3+1,""),"")</f>
        <v>43877</v>
      </c>
      <c r="E4" s="7">
        <f>SUMIF(Fact!B:B,D4,Fact!C:C)-SUMIF(Avoir!B:B,D4,Avoir!D:D)</f>
        <v>0</v>
      </c>
    </row>
    <row r="5" spans="1:5" x14ac:dyDescent="0.25">
      <c r="D5" s="5">
        <f>IF(D4&lt;&gt;"",IF(D4+1&lt;=$B$3,D4+1,""),"")</f>
        <v>43878</v>
      </c>
      <c r="E5" s="7">
        <f>SUMIF(Fact!B:B,D5,Fact!C:C)-SUMIF(Avoir!B:B,D5,Avoir!D:D)</f>
        <v>0</v>
      </c>
    </row>
    <row r="6" spans="1:5" x14ac:dyDescent="0.25">
      <c r="D6" s="5">
        <f>IF(D5&lt;&gt;"",IF(D5+1&lt;=$B$3,D5+1,""),"")</f>
        <v>43879</v>
      </c>
      <c r="E6" s="7">
        <f>SUMIF(Fact!B:B,D6,Fact!C:C)-SUMIF(Avoir!B:B,D6,Avoir!D:D)</f>
        <v>0</v>
      </c>
    </row>
    <row r="7" spans="1:5" x14ac:dyDescent="0.25">
      <c r="D7" s="5">
        <f>IF(D6&lt;&gt;"",IF(D6+1&lt;=$B$3,D6+1,""),"")</f>
        <v>43880</v>
      </c>
      <c r="E7" s="7">
        <f>SUMIF(Fact!B:B,D7,Fact!C:C)-SUMIF(Avoir!B:B,D7,Avoir!D:D)</f>
        <v>0</v>
      </c>
    </row>
    <row r="8" spans="1:5" x14ac:dyDescent="0.25">
      <c r="D8" s="5">
        <f>IF(D7&lt;&gt;"",IF(D7+1&lt;=$B$3,D7+1,""),"")</f>
        <v>43881</v>
      </c>
      <c r="E8" s="7">
        <f>SUMIF(Fact!B:B,D8,Fact!C:C)-SUMIF(Avoir!B:B,D8,Avoir!D:D)</f>
        <v>0</v>
      </c>
    </row>
    <row r="9" spans="1:5" x14ac:dyDescent="0.25">
      <c r="D9" s="5">
        <f>IF(D8&lt;&gt;"",IF(D8+1&lt;=$B$3,D8+1,""),"")</f>
        <v>43882</v>
      </c>
      <c r="E9" s="7">
        <f>SUMIF(Fact!B:B,D9,Fact!C:C)-SUMIF(Avoir!B:B,D9,Avoir!D:D)</f>
        <v>0</v>
      </c>
    </row>
    <row r="10" spans="1:5" x14ac:dyDescent="0.25">
      <c r="D10" s="5">
        <f>IF(D9&lt;&gt;"",IF(D9+1&lt;=$B$3,D9+1,""),"")</f>
        <v>43883</v>
      </c>
      <c r="E10" s="7">
        <f>SUMIF(Fact!B:B,D10,Fact!C:C)-SUMIF(Avoir!B:B,D10,Avoir!D:D)</f>
        <v>0</v>
      </c>
    </row>
    <row r="11" spans="1:5" x14ac:dyDescent="0.25">
      <c r="D11" s="5">
        <f>IF(D10&lt;&gt;"",IF(D10+1&lt;=$B$3,D10+1,""),"")</f>
        <v>43884</v>
      </c>
      <c r="E11" s="7">
        <f>SUMIF(Fact!B:B,D11,Fact!C:C)-SUMIF(Avoir!B:B,D11,Avoir!D:D)</f>
        <v>0</v>
      </c>
    </row>
    <row r="12" spans="1:5" x14ac:dyDescent="0.25">
      <c r="D12" s="5">
        <f>IF(D11&lt;&gt;"",IF(D11+1&lt;=$B$3,D11+1,""),"")</f>
        <v>43885</v>
      </c>
      <c r="E12" s="7">
        <f>SUMIF(Fact!B:B,D12,Fact!C:C)-SUMIF(Avoir!B:B,D12,Avoir!D:D)</f>
        <v>0</v>
      </c>
    </row>
    <row r="13" spans="1:5" x14ac:dyDescent="0.25">
      <c r="D13" s="5">
        <f>IF(D12&lt;&gt;"",IF(D12+1&lt;=$B$3,D12+1,""),"")</f>
        <v>43886</v>
      </c>
      <c r="E13" s="7">
        <f>SUMIF(Fact!B:B,D13,Fact!C:C)-SUMIF(Avoir!B:B,D13,Avoir!D:D)</f>
        <v>406875</v>
      </c>
    </row>
    <row r="14" spans="1:5" x14ac:dyDescent="0.25">
      <c r="D14" s="5">
        <f>IF(D13&lt;&gt;"",IF(D13+1&lt;=$B$3,D13+1,""),"")</f>
        <v>43887</v>
      </c>
      <c r="E14" s="7">
        <f>SUMIF(Fact!B:B,D14,Fact!C:C)-SUMIF(Avoir!B:B,D14,Avoir!D:D)</f>
        <v>406875</v>
      </c>
    </row>
    <row r="15" spans="1:5" x14ac:dyDescent="0.25">
      <c r="D15" s="5">
        <f>IF(D14&lt;&gt;"",IF(D14+1&lt;=$B$3,D14+1,""),"")</f>
        <v>43888</v>
      </c>
      <c r="E15" s="7">
        <f>SUMIF(Fact!B:B,D15,Fact!C:C)-SUMIF(Avoir!B:B,D15,Avoir!D:D)</f>
        <v>7472751.4000000004</v>
      </c>
    </row>
    <row r="16" spans="1:5" x14ac:dyDescent="0.25">
      <c r="D16" s="5">
        <f>IF(D15&lt;&gt;"",IF(D15+1&lt;=$B$3,D15+1,""),"")</f>
        <v>43889</v>
      </c>
      <c r="E16" s="7">
        <f>SUMIF(Fact!B:B,D16,Fact!C:C)-SUMIF(Avoir!B:B,D16,Avoir!D:D)</f>
        <v>0</v>
      </c>
    </row>
    <row r="17" spans="4:5" x14ac:dyDescent="0.25">
      <c r="D17" s="5" t="str">
        <f>IF(D16&lt;&gt;"",IF(D16+1&lt;=$B$3,D16+1,""),"")</f>
        <v/>
      </c>
      <c r="E17" s="7">
        <f>SUMIF(Fact!B:B,D17,Fact!C:C)-SUMIF(Avoir!B:B,D17,Avoir!D:D)</f>
        <v>0</v>
      </c>
    </row>
    <row r="18" spans="4:5" x14ac:dyDescent="0.25">
      <c r="D18" s="5" t="str">
        <f>IF(D17&lt;&gt;"",IF(D17+1&lt;=$B$3,D17+1,""),"")</f>
        <v/>
      </c>
      <c r="E18" s="7">
        <f>SUMIF(Fact!B:B,D18,Fact!C:C)-SUMIF(Avoir!B:B,D18,Avoir!D:D)</f>
        <v>0</v>
      </c>
    </row>
    <row r="19" spans="4:5" x14ac:dyDescent="0.25">
      <c r="D19" s="5" t="str">
        <f>IF(D18&lt;&gt;"",IF(D18+1&lt;=$B$3,D18+1,""),"")</f>
        <v/>
      </c>
      <c r="E19" s="7">
        <f>SUMIF(Fact!B:B,D19,Fact!C:C)-SUMIF(Avoir!B:B,D19,Avoir!D:D)</f>
        <v>0</v>
      </c>
    </row>
    <row r="20" spans="4:5" x14ac:dyDescent="0.25">
      <c r="D20" s="5" t="str">
        <f>IF(D19&lt;&gt;"",IF(D19+1&lt;=$B$3,D19+1,""),"")</f>
        <v/>
      </c>
      <c r="E20" s="7">
        <f>SUMIF(Fact!B:B,D20,Fact!C:C)-SUMIF(Avoir!B:B,D20,Avoir!D:D)</f>
        <v>0</v>
      </c>
    </row>
    <row r="21" spans="4:5" x14ac:dyDescent="0.25">
      <c r="D21" s="5" t="str">
        <f>IF(D20&lt;&gt;"",IF(D20+1&lt;=$B$3,D20+1,""),"")</f>
        <v/>
      </c>
      <c r="E21" s="7">
        <f>SUMIF(Fact!B:B,D21,Fact!C:C)-SUMIF(Avoir!B:B,D21,Avoir!D:D)</f>
        <v>0</v>
      </c>
    </row>
    <row r="22" spans="4:5" x14ac:dyDescent="0.25">
      <c r="D22" s="5" t="str">
        <f>IF(D21&lt;&gt;"",IF(D21+1&lt;=$B$3,D21+1,""),"")</f>
        <v/>
      </c>
      <c r="E22" s="7">
        <f>SUMIF(Fact!B:B,D22,Fact!C:C)-SUMIF(Avoir!B:B,D22,Avoir!D:D)</f>
        <v>0</v>
      </c>
    </row>
    <row r="23" spans="4:5" x14ac:dyDescent="0.25">
      <c r="D23" s="5" t="str">
        <f>IF(D22&lt;&gt;"",IF(D22+1&lt;=$B$3,D22+1,""),"")</f>
        <v/>
      </c>
      <c r="E23" s="7">
        <f>SUMIF(Fact!B:B,D23,Fact!C:C)-SUMIF(Avoir!B:B,D23,Avoir!D:D)</f>
        <v>0</v>
      </c>
    </row>
    <row r="24" spans="4:5" x14ac:dyDescent="0.25">
      <c r="D24" s="5" t="str">
        <f>IF(D23&lt;&gt;"",IF(D23+1&lt;=$B$3,D23+1,""),"")</f>
        <v/>
      </c>
      <c r="E24" s="7">
        <f>SUMIF(Fact!B:B,D24,Fact!C:C)-SUMIF(Avoir!B:B,D24,Avoir!D:D)</f>
        <v>0</v>
      </c>
    </row>
    <row r="25" spans="4:5" x14ac:dyDescent="0.25">
      <c r="D25" s="5" t="str">
        <f>IF(D24&lt;&gt;"",IF(D24+1&lt;=$B$3,D24+1,""),"")</f>
        <v/>
      </c>
      <c r="E25" s="7">
        <f>SUMIF(Fact!B:B,D25,Fact!C:C)-SUMIF(Avoir!B:B,D25,Avoir!D:D)</f>
        <v>0</v>
      </c>
    </row>
    <row r="26" spans="4:5" x14ac:dyDescent="0.25">
      <c r="D26" s="5" t="str">
        <f>IF(D25&lt;&gt;"",IF(D25+1&lt;=$B$3,D25+1,""),"")</f>
        <v/>
      </c>
      <c r="E26" s="7">
        <f>SUMIF(Fact!B:B,D26,Fact!C:C)-SUMIF(Avoir!B:B,D26,Avoir!D:D)</f>
        <v>0</v>
      </c>
    </row>
    <row r="27" spans="4:5" x14ac:dyDescent="0.25">
      <c r="D27" s="5" t="str">
        <f>IF(D26&lt;&gt;"",IF(D26+1&lt;=$B$3,D26+1,""),"")</f>
        <v/>
      </c>
      <c r="E27" s="7">
        <f>SUMIF(Fact!B:B,D27,Fact!C:C)-SUMIF(Avoir!B:B,D27,Avoir!D:D)</f>
        <v>0</v>
      </c>
    </row>
    <row r="28" spans="4:5" x14ac:dyDescent="0.25">
      <c r="D28" s="5" t="str">
        <f>IF(D27&lt;&gt;"",IF(D27+1&lt;=$B$3,D27+1,""),"")</f>
        <v/>
      </c>
      <c r="E28" s="7">
        <f>SUMIF(Fact!B:B,D28,Fact!C:C)-SUMIF(Avoir!B:B,D28,Avoir!D:D)</f>
        <v>0</v>
      </c>
    </row>
    <row r="29" spans="4:5" x14ac:dyDescent="0.25">
      <c r="D29" s="5" t="str">
        <f>IF(D28&lt;&gt;"",IF(D28+1&lt;=$B$3,D28+1,""),"")</f>
        <v/>
      </c>
      <c r="E29" s="7">
        <f>SUMIF(Fact!B:B,D29,Fact!C:C)-SUMIF(Avoir!B:B,D29,Avoir!D:D)</f>
        <v>0</v>
      </c>
    </row>
    <row r="30" spans="4:5" x14ac:dyDescent="0.25">
      <c r="D30" s="5" t="str">
        <f>IF(D29&lt;&gt;"",IF(D29+1&lt;=$B$3,D29+1,""),"")</f>
        <v/>
      </c>
      <c r="E30" s="7">
        <f>SUMIF(Fact!B:B,D30,Fact!C:C)-SUMIF(Avoir!B:B,D30,Avoir!D:D)</f>
        <v>0</v>
      </c>
    </row>
    <row r="31" spans="4:5" x14ac:dyDescent="0.25">
      <c r="D31" s="5" t="str">
        <f>IF(D30&lt;&gt;"",IF(D30+1&lt;=$B$3,D30+1,""),"")</f>
        <v/>
      </c>
      <c r="E31" s="7">
        <f>SUMIF(Fact!B:B,D31,Fact!C:C)-SUMIF(Avoir!B:B,D31,Avoir!D:D)</f>
        <v>0</v>
      </c>
    </row>
    <row r="32" spans="4:5" x14ac:dyDescent="0.25">
      <c r="D32" s="5" t="str">
        <f>IF(D31&lt;&gt;"",IF(D31+1&lt;=$B$3,D31+1,""),"")</f>
        <v/>
      </c>
      <c r="E32" s="7">
        <f>SUMIF(Fact!B:B,D32,Fact!C:C)-SUMIF(Avoir!B:B,D32,Avoir!D:D)</f>
        <v>0</v>
      </c>
    </row>
    <row r="33" spans="4:5" x14ac:dyDescent="0.25">
      <c r="D33" s="5" t="str">
        <f>IF(D32&lt;&gt;"",IF(D32+1&lt;=$B$3,D32+1,""),"")</f>
        <v/>
      </c>
      <c r="E33" s="7">
        <f>SUMIF(Fact!B:B,D33,Fact!C:C)-SUMIF(Avoir!B:B,D33,Avoir!D:D)</f>
        <v>0</v>
      </c>
    </row>
    <row r="34" spans="4:5" x14ac:dyDescent="0.25">
      <c r="D34" s="5" t="str">
        <f>IF(D33&lt;&gt;"",IF(D33+1&lt;=$B$3,D33+1,""),"")</f>
        <v/>
      </c>
      <c r="E34" s="7">
        <f>SUMIF(Fact!B:B,D34,Fact!C:C)-SUMIF(Avoir!B:B,D34,Avoir!D:D)</f>
        <v>0</v>
      </c>
    </row>
    <row r="35" spans="4:5" x14ac:dyDescent="0.25">
      <c r="D35" t="s">
        <v>14</v>
      </c>
      <c r="E35" s="7">
        <f>SUBTOTAL(109,E3:E34)</f>
        <v>8286501.4000000004</v>
      </c>
    </row>
    <row r="37" spans="4:5" ht="15.75" x14ac:dyDescent="0.25">
      <c r="D37" s="8" t="s">
        <v>32</v>
      </c>
      <c r="E37" s="8"/>
    </row>
    <row r="38" spans="4:5" x14ac:dyDescent="0.25">
      <c r="D38" t="s">
        <v>15</v>
      </c>
      <c r="E38" t="s">
        <v>12</v>
      </c>
    </row>
    <row r="39" spans="4:5" x14ac:dyDescent="0.25">
      <c r="D39" s="9" t="s">
        <v>16</v>
      </c>
      <c r="E39" s="7">
        <f>SUMIFS(Fact!C:C,Fact!B:B,"&gt;=" &amp; VLOOKUP(D39,Params!A3:C15,2,FALSE),Fact!B:B,"&lt;=" &amp; VLOOKUP(D39,Params!A3:C15,3,FALSE))-SUMIFS(Avoir!D:D,Avoir!B:B,"&gt;=" &amp; VLOOKUP(D39,Params!A3:C15,2,FALSE),Avoir!B:B,"&lt;=" &amp; VLOOKUP(D39,Params!A3:C15,3,FALSE))</f>
        <v>1388065</v>
      </c>
    </row>
  </sheetData>
  <sheetCalcPr fullCalcOnLoad="1"/>
  <mergeCells count="2">
    <mergeCell ref="D1:E1"/>
    <mergeCell ref="D37:E37"/>
  </mergeCells>
  <dataValidations count="1">
    <dataValidation type="list" allowBlank="1" showInputMessage="1" showErrorMessage="1" sqref="D39">
      <formula1>ListeMois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E53" sqref="E53"/>
    </sheetView>
  </sheetViews>
  <sheetFormatPr baseColWidth="10" defaultRowHeight="15" x14ac:dyDescent="0.25"/>
  <sheetData>
    <row r="1" spans="1:3" x14ac:dyDescent="0.25">
      <c r="A1" t="s">
        <v>28</v>
      </c>
      <c r="B1" s="9">
        <v>2020</v>
      </c>
    </row>
    <row r="3" spans="1:3" x14ac:dyDescent="0.25">
      <c r="A3" s="6" t="s">
        <v>31</v>
      </c>
      <c r="B3" s="6" t="s">
        <v>29</v>
      </c>
      <c r="C3" s="6" t="s">
        <v>30</v>
      </c>
    </row>
    <row r="4" spans="1:3" x14ac:dyDescent="0.25">
      <c r="A4" t="s">
        <v>16</v>
      </c>
      <c r="B4" s="1">
        <f>DATE(ValAn,1,1)</f>
        <v>43831</v>
      </c>
      <c r="C4" s="1">
        <f t="shared" ref="C4:C15" si="0">EOMONTH(B4,0)</f>
        <v>43861</v>
      </c>
    </row>
    <row r="5" spans="1:3" x14ac:dyDescent="0.25">
      <c r="A5" t="s">
        <v>17</v>
      </c>
      <c r="B5" s="1">
        <f>EDATE(B4,1)</f>
        <v>43862</v>
      </c>
      <c r="C5" s="1">
        <f t="shared" si="0"/>
        <v>43890</v>
      </c>
    </row>
    <row r="6" spans="1:3" x14ac:dyDescent="0.25">
      <c r="A6" t="s">
        <v>18</v>
      </c>
      <c r="B6" s="1">
        <f t="shared" ref="B6:B15" si="1">EDATE(B5,1)</f>
        <v>43891</v>
      </c>
      <c r="C6" s="1">
        <f t="shared" si="0"/>
        <v>43921</v>
      </c>
    </row>
    <row r="7" spans="1:3" x14ac:dyDescent="0.25">
      <c r="A7" t="s">
        <v>19</v>
      </c>
      <c r="B7" s="1">
        <f t="shared" si="1"/>
        <v>43922</v>
      </c>
      <c r="C7" s="1">
        <f t="shared" si="0"/>
        <v>43951</v>
      </c>
    </row>
    <row r="8" spans="1:3" x14ac:dyDescent="0.25">
      <c r="A8" t="s">
        <v>20</v>
      </c>
      <c r="B8" s="1">
        <f t="shared" si="1"/>
        <v>43952</v>
      </c>
      <c r="C8" s="1">
        <f t="shared" si="0"/>
        <v>43982</v>
      </c>
    </row>
    <row r="9" spans="1:3" x14ac:dyDescent="0.25">
      <c r="A9" t="s">
        <v>21</v>
      </c>
      <c r="B9" s="1">
        <f t="shared" si="1"/>
        <v>43983</v>
      </c>
      <c r="C9" s="1">
        <f t="shared" si="0"/>
        <v>44012</v>
      </c>
    </row>
    <row r="10" spans="1:3" x14ac:dyDescent="0.25">
      <c r="A10" t="s">
        <v>22</v>
      </c>
      <c r="B10" s="1">
        <f t="shared" si="1"/>
        <v>44013</v>
      </c>
      <c r="C10" s="1">
        <f t="shared" si="0"/>
        <v>44043</v>
      </c>
    </row>
    <row r="11" spans="1:3" x14ac:dyDescent="0.25">
      <c r="A11" t="s">
        <v>23</v>
      </c>
      <c r="B11" s="1">
        <f t="shared" si="1"/>
        <v>44044</v>
      </c>
      <c r="C11" s="1">
        <f t="shared" si="0"/>
        <v>44074</v>
      </c>
    </row>
    <row r="12" spans="1:3" x14ac:dyDescent="0.25">
      <c r="A12" t="s">
        <v>24</v>
      </c>
      <c r="B12" s="1">
        <f t="shared" si="1"/>
        <v>44075</v>
      </c>
      <c r="C12" s="1">
        <f t="shared" si="0"/>
        <v>44104</v>
      </c>
    </row>
    <row r="13" spans="1:3" x14ac:dyDescent="0.25">
      <c r="A13" t="s">
        <v>25</v>
      </c>
      <c r="B13" s="1">
        <f t="shared" si="1"/>
        <v>44105</v>
      </c>
      <c r="C13" s="1">
        <f t="shared" si="0"/>
        <v>44135</v>
      </c>
    </row>
    <row r="14" spans="1:3" x14ac:dyDescent="0.25">
      <c r="A14" t="s">
        <v>26</v>
      </c>
      <c r="B14" s="1">
        <f t="shared" si="1"/>
        <v>44136</v>
      </c>
      <c r="C14" s="1">
        <f t="shared" si="0"/>
        <v>44165</v>
      </c>
    </row>
    <row r="15" spans="1:3" x14ac:dyDescent="0.25">
      <c r="A15" t="s">
        <v>27</v>
      </c>
      <c r="B15" s="1">
        <f t="shared" si="1"/>
        <v>44166</v>
      </c>
      <c r="C15" s="1">
        <f t="shared" si="0"/>
        <v>44196</v>
      </c>
    </row>
  </sheetData>
  <phoneticPr fontId="19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</vt:lpstr>
      <vt:lpstr>Avoir</vt:lpstr>
      <vt:lpstr>CA</vt:lpstr>
      <vt:lpstr>Params</vt:lpstr>
      <vt:lpstr>ListeMois</vt:lpstr>
      <vt:lpstr>ValAn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Userhome</dc:creator>
  <cp:lastModifiedBy>PetitDou</cp:lastModifiedBy>
  <dcterms:created xsi:type="dcterms:W3CDTF">2021-01-19T21:34:03Z</dcterms:created>
  <dcterms:modified xsi:type="dcterms:W3CDTF">2021-01-19T23:36:01Z</dcterms:modified>
</cp:coreProperties>
</file>