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livier.sougne\Desktop\"/>
    </mc:Choice>
  </mc:AlternateContent>
  <bookViews>
    <workbookView xWindow="0" yWindow="0" windowWidth="23040" windowHeight="8820"/>
  </bookViews>
  <sheets>
    <sheet name="Actual Pipeline" sheetId="1" r:id="rId1"/>
    <sheet name="Actual Pipeline Graphs" sheetId="7" r:id="rId2"/>
  </sheets>
  <calcPr calcId="152511"/>
  <pivotCaches>
    <pivotCache cacheId="25" r:id="rId3"/>
  </pivotCaches>
</workbook>
</file>

<file path=xl/calcChain.xml><?xml version="1.0" encoding="utf-8"?>
<calcChain xmlns="http://schemas.openxmlformats.org/spreadsheetml/2006/main">
  <c r="BG31" i="1" l="1"/>
  <c r="BG35" i="1"/>
  <c r="BG34" i="1"/>
  <c r="BF34" i="1"/>
  <c r="BG23" i="1"/>
  <c r="BG24" i="1"/>
  <c r="BG25" i="1"/>
  <c r="BG26" i="1"/>
  <c r="BG27" i="1"/>
  <c r="BG28" i="1"/>
  <c r="BG29" i="1"/>
  <c r="BG30" i="1"/>
  <c r="BG32" i="1"/>
  <c r="BG33" i="1"/>
  <c r="BG22" i="1"/>
  <c r="BG19" i="1"/>
  <c r="BF28" i="1"/>
  <c r="BF29" i="1"/>
  <c r="BF30" i="1"/>
  <c r="BF31" i="1"/>
  <c r="BF32" i="1"/>
  <c r="BF33" i="1"/>
  <c r="BM17" i="1" l="1"/>
  <c r="BM14" i="1"/>
  <c r="BM16" i="1"/>
  <c r="BM15" i="1"/>
  <c r="BI11" i="1" l="1"/>
  <c r="BI12" i="1" s="1"/>
  <c r="BI13" i="1" s="1"/>
  <c r="BI14" i="1" s="1"/>
  <c r="BI15" i="1" s="1"/>
  <c r="BI16" i="1" s="1"/>
  <c r="BI17" i="1" s="1"/>
  <c r="BI18" i="1" s="1"/>
  <c r="BI19" i="1" s="1"/>
  <c r="BI20" i="1" s="1"/>
  <c r="BI21" i="1" s="1"/>
  <c r="BG21" i="1" l="1"/>
  <c r="BG20" i="1"/>
  <c r="BG18" i="1"/>
  <c r="BG17" i="1"/>
  <c r="BG16" i="1"/>
  <c r="BG15" i="1"/>
  <c r="BG14" i="1"/>
  <c r="BG13" i="1"/>
  <c r="BG12" i="1"/>
  <c r="BG11" i="1"/>
  <c r="BG10" i="1"/>
  <c r="BM13" i="1" l="1"/>
  <c r="BJ18" i="1"/>
  <c r="BJ14" i="1"/>
  <c r="BJ11" i="1"/>
  <c r="BJ20" i="1"/>
  <c r="BJ12" i="1"/>
  <c r="BJ21" i="1"/>
  <c r="BJ17" i="1"/>
  <c r="BJ13" i="1"/>
  <c r="BJ19" i="1"/>
  <c r="BJ15" i="1"/>
  <c r="BJ16" i="1"/>
  <c r="BJ10" i="1"/>
  <c r="K4" i="1"/>
  <c r="I4" i="1"/>
  <c r="G4" i="1"/>
  <c r="E4" i="1"/>
  <c r="K2" i="1"/>
  <c r="I2" i="1"/>
  <c r="G2" i="1"/>
  <c r="C2" i="1"/>
  <c r="BF17" i="1" l="1"/>
  <c r="BF18" i="1"/>
  <c r="BF19" i="1"/>
  <c r="BF20" i="1"/>
  <c r="BF21" i="1"/>
  <c r="BF22" i="1"/>
  <c r="BF23" i="1"/>
  <c r="BF24" i="1"/>
  <c r="BF25" i="1"/>
  <c r="BF26" i="1"/>
  <c r="BF27" i="1"/>
  <c r="BF11" i="1"/>
  <c r="BF12" i="1"/>
  <c r="BF13" i="1"/>
  <c r="BF14" i="1"/>
  <c r="BF15" i="1"/>
  <c r="BF16" i="1"/>
  <c r="BF10" i="1"/>
  <c r="BA14" i="1"/>
  <c r="BC13" i="1"/>
  <c r="AZ12" i="1"/>
  <c r="AZ11" i="1"/>
  <c r="AZ10" i="1"/>
  <c r="AZ13" i="1"/>
  <c r="BM10" i="1" l="1"/>
  <c r="BM11" i="1"/>
  <c r="BM12" i="1"/>
  <c r="AZ14" i="1"/>
  <c r="AZ19" i="1" s="1"/>
  <c r="BA11" i="1" l="1"/>
  <c r="BA13" i="1"/>
  <c r="BC17" i="1" s="1"/>
  <c r="BC19" i="1" s="1"/>
  <c r="BA12" i="1"/>
  <c r="BA10" i="1"/>
</calcChain>
</file>

<file path=xl/comments1.xml><?xml version="1.0" encoding="utf-8"?>
<comments xmlns="http://schemas.openxmlformats.org/spreadsheetml/2006/main">
  <authors>
    <author>Olivier Sougne</author>
  </authors>
  <commentList>
    <comment ref="B7" authorId="0" shapeId="0">
      <text>
        <r>
          <rPr>
            <b/>
            <u/>
            <sz val="9"/>
            <color indexed="81"/>
            <rFont val="Tahoma"/>
            <family val="2"/>
          </rPr>
          <t xml:space="preserve">
Do not change menu values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Select the Main Product interest from the menu.
Use the "Comments" area to specify details when needed.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 xml:space="preserve">
Insert the M-Files sales revenue only !
(Sales price - reseller commission)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u/>
            <sz val="9"/>
            <color indexed="81"/>
            <rFont val="Tahoma"/>
            <family val="2"/>
          </rPr>
          <t>Do not change menu values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Select the proper probability value from the menu :
-25% = Early stage discussion with prospect - contact established
-50% = Second round of negociation - needs are identified
-75% = Price offer has been made to Prospect
-90% = final price negociation ; or expecting signature soon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u/>
            <sz val="9"/>
            <color indexed="81"/>
            <rFont val="Tahoma"/>
            <family val="2"/>
          </rPr>
          <t>Do not change menu values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Select the expected closing month from the menu.
If further in time than the highest value, just select "Other".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 xml:space="preserve">
-Type the number of license in "#" column
-Select the license type in "Type" Column
-If product not listed, please select "Other" and write a comment</t>
        </r>
      </text>
    </comment>
    <comment ref="G8" authorId="0" shapeId="0">
      <text>
        <r>
          <rPr>
            <b/>
            <u/>
            <sz val="9"/>
            <color indexed="81"/>
            <rFont val="Tahoma"/>
            <family val="2"/>
          </rPr>
          <t xml:space="preserve">
Do not change menu values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Select product type from the pull-down menu</t>
        </r>
      </text>
    </comment>
    <comment ref="I8" authorId="0" shapeId="0">
      <text>
        <r>
          <rPr>
            <b/>
            <u/>
            <sz val="9"/>
            <color indexed="81"/>
            <rFont val="Tahoma"/>
            <family val="2"/>
          </rPr>
          <t xml:space="preserve">
Do not change menu values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Select product type from the pull-down menu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u/>
            <sz val="9"/>
            <color indexed="81"/>
            <rFont val="Tahoma"/>
            <family val="2"/>
          </rPr>
          <t xml:space="preserve">Do not change menu values !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Select product type from the pull-down menu</t>
        </r>
      </text>
    </comment>
  </commentList>
</comments>
</file>

<file path=xl/sharedStrings.xml><?xml version="1.0" encoding="utf-8"?>
<sst xmlns="http://schemas.openxmlformats.org/spreadsheetml/2006/main" count="99" uniqueCount="71">
  <si>
    <t>Client name</t>
  </si>
  <si>
    <t>Comments</t>
  </si>
  <si>
    <t>Product Type</t>
  </si>
  <si>
    <t>M-Files CSV Transfer Tool</t>
  </si>
  <si>
    <t>Import Objects Tool</t>
  </si>
  <si>
    <t>M-Files Export Utility</t>
  </si>
  <si>
    <t>M-Files Training Registry</t>
  </si>
  <si>
    <t>PDF Conversion Utility</t>
  </si>
  <si>
    <t>MSDynamics NAV Integration</t>
  </si>
  <si>
    <t>Other…</t>
  </si>
  <si>
    <t>Sales price (K€)</t>
  </si>
  <si>
    <t>Sales Success Prob %</t>
  </si>
  <si>
    <t>Solution details</t>
  </si>
  <si>
    <t># of License</t>
  </si>
  <si>
    <t>License Type</t>
  </si>
  <si>
    <t>NAL</t>
  </si>
  <si>
    <t>CAL</t>
  </si>
  <si>
    <t>ROL</t>
  </si>
  <si>
    <t>OCR mod</t>
  </si>
  <si>
    <t>CSV mod</t>
  </si>
  <si>
    <t>PDF Mod</t>
  </si>
  <si>
    <t>Export tool</t>
  </si>
  <si>
    <t>Import tool</t>
  </si>
  <si>
    <t>#</t>
  </si>
  <si>
    <t>type</t>
  </si>
  <si>
    <t># of Opp Type :</t>
  </si>
  <si>
    <t>Pipeline Total (K€):</t>
  </si>
  <si>
    <t>Close Month</t>
  </si>
  <si>
    <t>Other</t>
  </si>
  <si>
    <t>Cloud deployment</t>
  </si>
  <si>
    <t>On Premise Deployment</t>
  </si>
  <si>
    <t>On Premise / Renting</t>
  </si>
  <si>
    <t>Connector (specify details)</t>
  </si>
  <si>
    <t>Global ECM project (Lic. + Mod.)</t>
  </si>
  <si>
    <t>M-Files DocUtils (Doc Util)</t>
  </si>
  <si>
    <t>Overall Opp Gauge</t>
  </si>
  <si>
    <t>Aiguille</t>
  </si>
  <si>
    <t>Largeur</t>
  </si>
  <si>
    <t>Invis</t>
  </si>
  <si>
    <t>Red</t>
  </si>
  <si>
    <t>Orange</t>
  </si>
  <si>
    <t>Green</t>
  </si>
  <si>
    <t>Global Pipeline Quality</t>
  </si>
  <si>
    <t>Success Rate
%</t>
  </si>
  <si>
    <t>Main Interest</t>
  </si>
  <si>
    <t>Row Labels</t>
  </si>
  <si>
    <t>Grand Total</t>
  </si>
  <si>
    <t>Sum of Sales price (K€)</t>
  </si>
  <si>
    <t>Column Labels</t>
  </si>
  <si>
    <t>Month Conversion</t>
  </si>
  <si>
    <t>Q1 2014</t>
  </si>
  <si>
    <t>Q2 2014</t>
  </si>
  <si>
    <t>Q3 2014</t>
  </si>
  <si>
    <t>Q4 2014</t>
  </si>
  <si>
    <t>Quarter Estimation (K€)</t>
  </si>
  <si>
    <t>CAPRICORN AGRIBUSINESS</t>
  </si>
  <si>
    <t>SAPA PROFILES</t>
  </si>
  <si>
    <t>LEGRAND</t>
  </si>
  <si>
    <t>CHATEAUFORM</t>
  </si>
  <si>
    <t>Streamdesign Target</t>
  </si>
  <si>
    <t>Streamdesign</t>
  </si>
  <si>
    <t>Waiting for proposal feedback</t>
  </si>
  <si>
    <t>INRA RENNES - SYSAAF</t>
  </si>
  <si>
    <t>Order for June</t>
  </si>
  <si>
    <t>POC in June 2014</t>
  </si>
  <si>
    <t>Meeting on site in July</t>
  </si>
  <si>
    <t>No news since 2 months, waiting for feedback</t>
  </si>
  <si>
    <t>Q1 2015</t>
  </si>
  <si>
    <t>Q2 2015</t>
  </si>
  <si>
    <t>Q32015</t>
  </si>
  <si>
    <t>Q4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</si>
</sst>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"/>
  </numFmts>
  <fonts count="11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Font="1"/>
    <xf numFmtId="0" fontId="3" fillId="2" borderId="3" xfId="0" applyFont="1" applyFill="1" applyBorder="1" applyAlignment="1">
      <alignment horizontal="center"/>
    </xf>
    <xf numFmtId="0" fontId="0" fillId="2" borderId="0" xfId="0" applyFill="1"/>
    <xf numFmtId="0" fontId="2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9" fontId="5" fillId="2" borderId="5" xfId="0" applyNumberFormat="1" applyFont="1" applyFill="1" applyBorder="1" applyAlignment="1">
      <alignment horizontal="center"/>
    </xf>
    <xf numFmtId="9" fontId="0" fillId="2" borderId="5" xfId="0" applyNumberFormat="1" applyFill="1" applyBorder="1"/>
    <xf numFmtId="9" fontId="2" fillId="2" borderId="5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0" fillId="3" borderId="10" xfId="0" applyFill="1" applyBorder="1"/>
    <xf numFmtId="0" fontId="5" fillId="3" borderId="8" xfId="0" applyFont="1" applyFill="1" applyBorder="1" applyAlignment="1">
      <alignment horizontal="center" vertical="center" wrapText="1"/>
    </xf>
    <xf numFmtId="0" fontId="0" fillId="0" borderId="0" xfId="0" applyFill="1"/>
    <xf numFmtId="164" fontId="0" fillId="0" borderId="0" xfId="0" applyNumberFormat="1" applyFill="1"/>
    <xf numFmtId="0" fontId="0" fillId="0" borderId="0" xfId="0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9" fontId="0" fillId="0" borderId="0" xfId="0" applyNumberFormat="1" applyFill="1"/>
    <xf numFmtId="9" fontId="0" fillId="0" borderId="0" xfId="0" applyNumberFormat="1"/>
    <xf numFmtId="2" fontId="0" fillId="0" borderId="0" xfId="0" applyNumberFormat="1" applyFill="1"/>
    <xf numFmtId="2" fontId="0" fillId="0" borderId="0" xfId="0" applyNumberFormat="1"/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1" fontId="8" fillId="0" borderId="7" xfId="0" applyNumberFormat="1" applyFont="1" applyFill="1" applyBorder="1" applyAlignment="1">
      <alignment horizontal="center" vertical="center"/>
    </xf>
    <xf numFmtId="9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14" fontId="0" fillId="0" borderId="0" xfId="0" applyNumberFormat="1"/>
    <xf numFmtId="0" fontId="0" fillId="0" borderId="0" xfId="0" applyNumberFormat="1"/>
    <xf numFmtId="17" fontId="8" fillId="0" borderId="7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4" borderId="0" xfId="0" applyFill="1"/>
    <xf numFmtId="0" fontId="9" fillId="0" borderId="1" xfId="0" applyFon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3" xfId="0" applyNumberFormat="1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1" fontId="0" fillId="0" borderId="13" xfId="0" applyNumberForma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16" xfId="0" applyBorder="1" applyAlignment="1">
      <alignment vertical="center"/>
    </xf>
    <xf numFmtId="0" fontId="10" fillId="0" borderId="16" xfId="0" applyFont="1" applyBorder="1" applyAlignment="1" applyProtection="1">
      <alignment horizontal="left"/>
      <protection locked="0"/>
    </xf>
    <xf numFmtId="0" fontId="10" fillId="0" borderId="16" xfId="0" applyFont="1" applyFill="1" applyBorder="1" applyAlignment="1" applyProtection="1">
      <alignment horizontal="left"/>
      <protection locked="0"/>
    </xf>
    <xf numFmtId="0" fontId="8" fillId="0" borderId="16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1" fontId="8" fillId="0" borderId="16" xfId="0" applyNumberFormat="1" applyFont="1" applyFill="1" applyBorder="1" applyAlignment="1">
      <alignment horizontal="center" vertical="center"/>
    </xf>
    <xf numFmtId="9" fontId="8" fillId="0" borderId="16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left" vertical="center" wrapText="1"/>
    </xf>
    <xf numFmtId="0" fontId="0" fillId="0" borderId="16" xfId="0" applyBorder="1"/>
    <xf numFmtId="17" fontId="8" fillId="0" borderId="16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/>
    </xf>
    <xf numFmtId="0" fontId="0" fillId="0" borderId="3" xfId="0" applyFill="1" applyBorder="1" applyAlignment="1"/>
    <xf numFmtId="0" fontId="2" fillId="0" borderId="2" xfId="0" applyFont="1" applyBorder="1" applyAlignment="1">
      <alignment horizontal="center"/>
    </xf>
    <xf numFmtId="0" fontId="0" fillId="0" borderId="3" xfId="0" applyBorder="1" applyAlignment="1"/>
    <xf numFmtId="0" fontId="5" fillId="3" borderId="10" xfId="0" applyFont="1" applyFill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11" xfId="0" applyFill="1" applyBorder="1" applyAlignment="1"/>
    <xf numFmtId="0" fontId="2" fillId="0" borderId="3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0" fillId="0" borderId="8" xfId="0" applyBorder="1" applyAlignment="1"/>
    <xf numFmtId="0" fontId="5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43C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Global Pipeline Quality</a:t>
            </a:r>
          </a:p>
          <a:p>
            <a:pPr>
              <a:defRPr/>
            </a:pPr>
            <a:r>
              <a:rPr lang="fi-FI" sz="1050"/>
              <a:t>ratio 1:5</a:t>
            </a:r>
            <a:endParaRPr lang="fi-FI"/>
          </a:p>
        </c:rich>
      </c:tx>
      <c:layout>
        <c:manualLayout>
          <c:xMode val="edge"/>
          <c:yMode val="edge"/>
          <c:x val="0.28076338729275924"/>
          <c:y val="0.689655172413793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0.10334957018294834"/>
          <c:y val="0.10308131546252643"/>
          <c:w val="0.82232672135116835"/>
          <c:h val="0.8969186845374735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'Actual Pipeline'!$BB$10:$BB$13</c:f>
              <c:strCache>
                <c:ptCount val="4"/>
                <c:pt idx="0">
                  <c:v>Red</c:v>
                </c:pt>
                <c:pt idx="1">
                  <c:v>Orange</c:v>
                </c:pt>
                <c:pt idx="2">
                  <c:v>Green</c:v>
                </c:pt>
                <c:pt idx="3">
                  <c:v>Invis</c:v>
                </c:pt>
              </c:strCache>
            </c:strRef>
          </c:cat>
          <c:val>
            <c:numRef>
              <c:f>'Actual Pipeline'!$BC$10:$BC$13</c:f>
              <c:numCache>
                <c:formatCode>General</c:formatCode>
                <c:ptCount val="4"/>
                <c:pt idx="0">
                  <c:v>33</c:v>
                </c:pt>
                <c:pt idx="1">
                  <c:v>33</c:v>
                </c:pt>
                <c:pt idx="2">
                  <c:v>33</c:v>
                </c:pt>
                <c:pt idx="3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'Actual Pipeline'!$BC$17:$BC$19</c:f>
              <c:numCache>
                <c:formatCode>General</c:formatCode>
                <c:ptCount val="3"/>
                <c:pt idx="0" formatCode="0.00">
                  <c:v>20</c:v>
                </c:pt>
                <c:pt idx="1">
                  <c:v>1</c:v>
                </c:pt>
                <c:pt idx="2">
                  <c:v>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  <a:scene3d>
      <a:camera prst="orthographicFront"/>
      <a:lightRig rig="threePt" dir="t"/>
    </a:scene3d>
    <a:sp3d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pratique- forum.xlsx]Actual Pipeline Graphs!PivotTable1</c:name>
    <c:fmtId val="3"/>
  </c:pivotSource>
  <c:chart>
    <c:autoTitleDeleted val="0"/>
    <c:pivotFmts>
      <c:pivotFmt>
        <c:idx val="0"/>
        <c:spPr>
          <a:solidFill>
            <a:srgbClr val="FF0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FFFF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FF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rgbClr val="FF0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FFC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FFFF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FF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FF0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  <c:spPr>
          <a:solidFill>
            <a:srgbClr val="FFC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"/>
        <c:spPr>
          <a:solidFill>
            <a:srgbClr val="FFFF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spPr>
          <a:solidFill>
            <a:srgbClr val="00FF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'Actual Pipeline Graphs'!$AG$2:$AG$3</c:f>
              <c:strCache>
                <c:ptCount val="1"/>
                <c:pt idx="0">
                  <c:v>50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'Actual Pipeline Graphs'!$AF$4:$AF$8</c:f>
              <c:strCache>
                <c:ptCount val="4"/>
                <c:pt idx="0">
                  <c:v>01-10-14</c:v>
                </c:pt>
                <c:pt idx="1">
                  <c:v>01-01-15</c:v>
                </c:pt>
                <c:pt idx="2">
                  <c:v>01-11-14</c:v>
                </c:pt>
                <c:pt idx="3">
                  <c:v>01-02-15</c:v>
                </c:pt>
              </c:strCache>
            </c:strRef>
          </c:cat>
          <c:val>
            <c:numRef>
              <c:f>'Actual Pipeline Graphs'!$AG$4:$AG$8</c:f>
              <c:numCache>
                <c:formatCode>General</c:formatCode>
                <c:ptCount val="4"/>
                <c:pt idx="0">
                  <c:v>4.7</c:v>
                </c:pt>
                <c:pt idx="1">
                  <c:v>18.899999999999999</c:v>
                </c:pt>
              </c:numCache>
            </c:numRef>
          </c:val>
        </c:ser>
        <c:ser>
          <c:idx val="1"/>
          <c:order val="1"/>
          <c:tx>
            <c:strRef>
              <c:f>'Actual Pipeline Graphs'!$AH$2:$AH$3</c:f>
              <c:strCache>
                <c:ptCount val="1"/>
                <c:pt idx="0">
                  <c:v>75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'Actual Pipeline Graphs'!$AF$4:$AF$8</c:f>
              <c:strCache>
                <c:ptCount val="4"/>
                <c:pt idx="0">
                  <c:v>01-10-14</c:v>
                </c:pt>
                <c:pt idx="1">
                  <c:v>01-01-15</c:v>
                </c:pt>
                <c:pt idx="2">
                  <c:v>01-11-14</c:v>
                </c:pt>
                <c:pt idx="3">
                  <c:v>01-02-15</c:v>
                </c:pt>
              </c:strCache>
            </c:strRef>
          </c:cat>
          <c:val>
            <c:numRef>
              <c:f>'Actual Pipeline Graphs'!$AH$4:$AH$8</c:f>
              <c:numCache>
                <c:formatCode>General</c:formatCode>
                <c:ptCount val="4"/>
                <c:pt idx="2">
                  <c:v>2.9</c:v>
                </c:pt>
              </c:numCache>
            </c:numRef>
          </c:val>
        </c:ser>
        <c:ser>
          <c:idx val="2"/>
          <c:order val="2"/>
          <c:tx>
            <c:strRef>
              <c:f>'Actual Pipeline Graphs'!$AI$2:$AI$3</c:f>
              <c:strCache>
                <c:ptCount val="1"/>
                <c:pt idx="0">
                  <c:v>90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'Actual Pipeline Graphs'!$AF$4:$AF$8</c:f>
              <c:strCache>
                <c:ptCount val="4"/>
                <c:pt idx="0">
                  <c:v>01-10-14</c:v>
                </c:pt>
                <c:pt idx="1">
                  <c:v>01-01-15</c:v>
                </c:pt>
                <c:pt idx="2">
                  <c:v>01-11-14</c:v>
                </c:pt>
                <c:pt idx="3">
                  <c:v>01-02-15</c:v>
                </c:pt>
              </c:strCache>
            </c:strRef>
          </c:cat>
          <c:val>
            <c:numRef>
              <c:f>'Actual Pipeline Graphs'!$AI$4:$AI$8</c:f>
              <c:numCache>
                <c:formatCode>General</c:formatCode>
                <c:ptCount val="4"/>
                <c:pt idx="3">
                  <c:v>21.6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3946096"/>
        <c:axId val="833947184"/>
        <c:axId val="0"/>
      </c:bar3DChart>
      <c:catAx>
        <c:axId val="833946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833947184"/>
        <c:crosses val="autoZero"/>
        <c:auto val="1"/>
        <c:lblAlgn val="ctr"/>
        <c:lblOffset val="100"/>
        <c:noMultiLvlLbl val="0"/>
      </c:catAx>
      <c:valAx>
        <c:axId val="83394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833946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Global Pipeline Quality</a:t>
            </a:r>
          </a:p>
          <a:p>
            <a:pPr>
              <a:defRPr/>
            </a:pPr>
            <a:r>
              <a:rPr lang="fi-FI" sz="1050"/>
              <a:t>ratio 1:5</a:t>
            </a:r>
            <a:endParaRPr lang="fi-FI"/>
          </a:p>
        </c:rich>
      </c:tx>
      <c:layout>
        <c:manualLayout>
          <c:xMode val="edge"/>
          <c:yMode val="edge"/>
          <c:x val="0.28076338729275924"/>
          <c:y val="0.689655172413793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0.10334957018294834"/>
          <c:y val="0.10308131546252643"/>
          <c:w val="0.82232672135116835"/>
          <c:h val="0.8969186845374735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00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'Actual Pipeline'!$BB$10:$BB$13</c:f>
              <c:strCache>
                <c:ptCount val="4"/>
                <c:pt idx="0">
                  <c:v>Red</c:v>
                </c:pt>
                <c:pt idx="1">
                  <c:v>Orange</c:v>
                </c:pt>
                <c:pt idx="2">
                  <c:v>Green</c:v>
                </c:pt>
                <c:pt idx="3">
                  <c:v>Invis</c:v>
                </c:pt>
              </c:strCache>
            </c:strRef>
          </c:cat>
          <c:val>
            <c:numRef>
              <c:f>'Actual Pipeline'!$BC$10:$BC$13</c:f>
              <c:numCache>
                <c:formatCode>General</c:formatCode>
                <c:ptCount val="4"/>
                <c:pt idx="0">
                  <c:v>33</c:v>
                </c:pt>
                <c:pt idx="1">
                  <c:v>33</c:v>
                </c:pt>
                <c:pt idx="2">
                  <c:v>33</c:v>
                </c:pt>
                <c:pt idx="3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'Actual Pipeline'!$BC$17:$BC$19</c:f>
              <c:numCache>
                <c:formatCode>General</c:formatCode>
                <c:ptCount val="3"/>
                <c:pt idx="0" formatCode="0.00">
                  <c:v>20</c:v>
                </c:pt>
                <c:pt idx="1">
                  <c:v>1</c:v>
                </c:pt>
                <c:pt idx="2">
                  <c:v>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Potential</a:t>
            </a:r>
            <a:r>
              <a:rPr lang="fi-FI" baseline="0"/>
              <a:t> Revenue / Month (K€)</a:t>
            </a:r>
            <a:endParaRPr lang="fi-FI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spPr>
            <a:solidFill>
              <a:srgbClr val="43CDED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'Actual Pipeline'!$BE$10:$BE$33</c:f>
              <c:numCache>
                <c:formatCode>mm/yy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'Actual Pipeline'!$BG$10:$BG$33</c:f>
              <c:numCache>
                <c:formatCode>General</c:formatCode>
                <c:ptCount val="24"/>
                <c:pt idx="0">
                  <c:v>18.899999999999999</c:v>
                </c:pt>
                <c:pt idx="1">
                  <c:v>21.6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4.7</c:v>
                </c:pt>
                <c:pt idx="10">
                  <c:v>2.9</c:v>
                </c:pt>
                <c:pt idx="11">
                  <c:v>0</c:v>
                </c:pt>
                <c:pt idx="12">
                  <c:v>18.899999999999999</c:v>
                </c:pt>
                <c:pt idx="13">
                  <c:v>21.6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4.7</c:v>
                </c:pt>
                <c:pt idx="22">
                  <c:v>2.9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09650864"/>
        <c:axId val="909655216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'Actual Pipeline'!$BE$10:$BE$33</c15:sqref>
                        </c15:formulaRef>
                      </c:ext>
                    </c:extLst>
                    <c:numCache>
                      <c:formatCode>mm/yy</c:formatCode>
                      <c:ptCount val="24"/>
                      <c:pt idx="0">
                        <c:v>41640</c:v>
                      </c:pt>
                      <c:pt idx="1">
                        <c:v>41671</c:v>
                      </c:pt>
                      <c:pt idx="2">
                        <c:v>41699</c:v>
                      </c:pt>
                      <c:pt idx="3">
                        <c:v>41730</c:v>
                      </c:pt>
                      <c:pt idx="4">
                        <c:v>41760</c:v>
                      </c:pt>
                      <c:pt idx="5">
                        <c:v>41791</c:v>
                      </c:pt>
                      <c:pt idx="6">
                        <c:v>41821</c:v>
                      </c:pt>
                      <c:pt idx="7">
                        <c:v>41852</c:v>
                      </c:pt>
                      <c:pt idx="8">
                        <c:v>41883</c:v>
                      </c:pt>
                      <c:pt idx="9">
                        <c:v>41913</c:v>
                      </c:pt>
                      <c:pt idx="10">
                        <c:v>41944</c:v>
                      </c:pt>
                      <c:pt idx="11">
                        <c:v>41974</c:v>
                      </c:pt>
                      <c:pt idx="12">
                        <c:v>42005</c:v>
                      </c:pt>
                      <c:pt idx="13">
                        <c:v>42036</c:v>
                      </c:pt>
                      <c:pt idx="14">
                        <c:v>42064</c:v>
                      </c:pt>
                      <c:pt idx="15">
                        <c:v>42095</c:v>
                      </c:pt>
                      <c:pt idx="16">
                        <c:v>42125</c:v>
                      </c:pt>
                      <c:pt idx="17">
                        <c:v>42156</c:v>
                      </c:pt>
                      <c:pt idx="18">
                        <c:v>42186</c:v>
                      </c:pt>
                      <c:pt idx="19">
                        <c:v>42217</c:v>
                      </c:pt>
                      <c:pt idx="20">
                        <c:v>42248</c:v>
                      </c:pt>
                      <c:pt idx="21">
                        <c:v>42278</c:v>
                      </c:pt>
                      <c:pt idx="22">
                        <c:v>42309</c:v>
                      </c:pt>
                      <c:pt idx="23">
                        <c:v>42339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'Actual Pipeline'!$BF$10:$BF$33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</c:v>
                      </c:pt>
                      <c:pt idx="13">
                        <c:v>2</c:v>
                      </c:pt>
                      <c:pt idx="14">
                        <c:v>3</c:v>
                      </c:pt>
                      <c:pt idx="15">
                        <c:v>4</c:v>
                      </c:pt>
                      <c:pt idx="16">
                        <c:v>5</c:v>
                      </c:pt>
                      <c:pt idx="17">
                        <c:v>6</c:v>
                      </c:pt>
                      <c:pt idx="18">
                        <c:v>7</c:v>
                      </c:pt>
                      <c:pt idx="19">
                        <c:v>8</c:v>
                      </c:pt>
                      <c:pt idx="20">
                        <c:v>9</c:v>
                      </c:pt>
                      <c:pt idx="21">
                        <c:v>10</c:v>
                      </c:pt>
                      <c:pt idx="22">
                        <c:v>11</c:v>
                      </c:pt>
                      <c:pt idx="23">
                        <c:v>12</c:v>
                      </c:pt>
                    </c:numCache>
                  </c:numRef>
                </c:val>
              </c15:ser>
            </c15:filteredBarSeries>
          </c:ext>
        </c:extLst>
      </c:bar3DChart>
      <c:dateAx>
        <c:axId val="909650864"/>
        <c:scaling>
          <c:orientation val="minMax"/>
        </c:scaling>
        <c:delete val="0"/>
        <c:axPos val="b"/>
        <c:numFmt formatCode="mm/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909655216"/>
        <c:crosses val="autoZero"/>
        <c:auto val="1"/>
        <c:lblOffset val="100"/>
        <c:baseTimeUnit val="months"/>
      </c:dateAx>
      <c:valAx>
        <c:axId val="90965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909650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Sales Funnel : # of Opps per Sale Stage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view3D>
      <c:rotX val="5"/>
      <c:rotY val="5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 w="25400">
          <a:noFill/>
        </a:ln>
        <a:effectLst/>
        <a:sp3d/>
      </c:spPr>
    </c:sideWall>
    <c:backWall>
      <c:thickness val="0"/>
      <c:spPr>
        <a:noFill/>
        <a:ln w="25400"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v>25%</c:v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-0.3081750840193937"/>
                  <c:y val="3.2899531523980466E-2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'Actual Pipeline'!$AY$10:$AZ$10</c15:sqref>
                  </c15:fullRef>
                </c:ext>
              </c:extLst>
              <c:f>'Actual Pipeline'!$AZ$10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50%</c:v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0.22871292772558285"/>
                  <c:y val="-1.0966126731455755E-2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'Actual Pipeline'!$AY$11:$AZ$11</c15:sqref>
                  </c15:fullRef>
                </c:ext>
              </c:extLst>
              <c:f>'Actual Pipeline'!$AZ$11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2"/>
          <c:order val="2"/>
          <c:tx>
            <c:v>75%</c:v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-0.10541140303916813"/>
                  <c:y val="2.6728692630684545E-2"/>
                </c:manualLayout>
              </c:layout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'Actual Pipeline'!$AY$12:$AZ$12</c15:sqref>
                  </c15:fullRef>
                </c:ext>
              </c:extLst>
              <c:f>'Actual Pipeline'!$AZ$12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v>90%</c:v>
          </c:tx>
          <c:spPr>
            <a:solidFill>
              <a:srgbClr val="00FF00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9.5612894121811481E-2"/>
                  <c:y val="2.721455372737205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90%</a:t>
                    </a:r>
                    <a:r>
                      <a:rPr lang="en-US" baseline="0"/>
                      <a:t>; </a:t>
                    </a:r>
                    <a:fld id="{84E8F26F-CB60-4E1C-A257-4A05F616D526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'Actual Pipeline'!$AY$13:$AZ$13</c15:sqref>
                  </c15:fullRef>
                </c:ext>
              </c:extLst>
              <c:f>'Actual Pipeline'!$AZ$13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gapDepth val="30"/>
        <c:shape val="cone"/>
        <c:axId val="909653584"/>
        <c:axId val="909653040"/>
        <c:axId val="0"/>
      </c:bar3DChart>
      <c:catAx>
        <c:axId val="909653584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909653040"/>
        <c:crosses val="autoZero"/>
        <c:auto val="1"/>
        <c:lblAlgn val="ctr"/>
        <c:lblOffset val="100"/>
        <c:noMultiLvlLbl val="0"/>
      </c:catAx>
      <c:valAx>
        <c:axId val="909653040"/>
        <c:scaling>
          <c:orientation val="maxMin"/>
        </c:scaling>
        <c:delete val="1"/>
        <c:axPos val="l"/>
        <c:numFmt formatCode="0%" sourceLinked="1"/>
        <c:majorTickMark val="none"/>
        <c:minorTickMark val="none"/>
        <c:tickLblPos val="nextTo"/>
        <c:crossAx val="90965358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pratique- forum.xlsx]Actual Pipeline Graphs!PivotTable1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Opps</a:t>
            </a:r>
            <a:r>
              <a:rPr lang="fi-FI" baseline="0"/>
              <a:t> per month per Sales Stage (K€)</a:t>
            </a:r>
            <a:endParaRPr lang="fi-FI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ivotFmts>
      <c:pivotFmt>
        <c:idx val="0"/>
        <c:spPr>
          <a:solidFill>
            <a:srgbClr val="FF0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rgbClr val="FFC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rgbClr val="FFFF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rgbClr val="00FF00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rgbClr val="FF0000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i-FI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'Actual Pipeline Graphs'!$AG$2:$AG$3</c:f>
              <c:strCache>
                <c:ptCount val="1"/>
                <c:pt idx="0">
                  <c:v>50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'Actual Pipeline Graphs'!$AF$4:$AF$8</c:f>
              <c:strCache>
                <c:ptCount val="4"/>
                <c:pt idx="0">
                  <c:v>01-10-14</c:v>
                </c:pt>
                <c:pt idx="1">
                  <c:v>01-01-15</c:v>
                </c:pt>
                <c:pt idx="2">
                  <c:v>01-11-14</c:v>
                </c:pt>
                <c:pt idx="3">
                  <c:v>01-02-15</c:v>
                </c:pt>
              </c:strCache>
            </c:strRef>
          </c:cat>
          <c:val>
            <c:numRef>
              <c:f>'Actual Pipeline Graphs'!$AG$4:$AG$8</c:f>
              <c:numCache>
                <c:formatCode>General</c:formatCode>
                <c:ptCount val="4"/>
                <c:pt idx="0">
                  <c:v>4.7</c:v>
                </c:pt>
                <c:pt idx="1">
                  <c:v>18.899999999999999</c:v>
                </c:pt>
              </c:numCache>
            </c:numRef>
          </c:val>
        </c:ser>
        <c:ser>
          <c:idx val="1"/>
          <c:order val="1"/>
          <c:tx>
            <c:strRef>
              <c:f>'Actual Pipeline Graphs'!$AH$2:$AH$3</c:f>
              <c:strCache>
                <c:ptCount val="1"/>
                <c:pt idx="0">
                  <c:v>75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'Actual Pipeline Graphs'!$AF$4:$AF$8</c:f>
              <c:strCache>
                <c:ptCount val="4"/>
                <c:pt idx="0">
                  <c:v>01-10-14</c:v>
                </c:pt>
                <c:pt idx="1">
                  <c:v>01-01-15</c:v>
                </c:pt>
                <c:pt idx="2">
                  <c:v>01-11-14</c:v>
                </c:pt>
                <c:pt idx="3">
                  <c:v>01-02-15</c:v>
                </c:pt>
              </c:strCache>
            </c:strRef>
          </c:cat>
          <c:val>
            <c:numRef>
              <c:f>'Actual Pipeline Graphs'!$AH$4:$AH$8</c:f>
              <c:numCache>
                <c:formatCode>General</c:formatCode>
                <c:ptCount val="4"/>
                <c:pt idx="2">
                  <c:v>2.9</c:v>
                </c:pt>
              </c:numCache>
            </c:numRef>
          </c:val>
        </c:ser>
        <c:ser>
          <c:idx val="2"/>
          <c:order val="2"/>
          <c:tx>
            <c:strRef>
              <c:f>'Actual Pipeline Graphs'!$AI$2:$AI$3</c:f>
              <c:strCache>
                <c:ptCount val="1"/>
                <c:pt idx="0">
                  <c:v>90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  <a:sp3d/>
          </c:spPr>
          <c:invertIfNegative val="0"/>
          <c:cat>
            <c:strRef>
              <c:f>'Actual Pipeline Graphs'!$AF$4:$AF$8</c:f>
              <c:strCache>
                <c:ptCount val="4"/>
                <c:pt idx="0">
                  <c:v>01-10-14</c:v>
                </c:pt>
                <c:pt idx="1">
                  <c:v>01-01-15</c:v>
                </c:pt>
                <c:pt idx="2">
                  <c:v>01-11-14</c:v>
                </c:pt>
                <c:pt idx="3">
                  <c:v>01-02-15</c:v>
                </c:pt>
              </c:strCache>
            </c:strRef>
          </c:cat>
          <c:val>
            <c:numRef>
              <c:f>'Actual Pipeline Graphs'!$AI$4:$AI$8</c:f>
              <c:numCache>
                <c:formatCode>General</c:formatCode>
                <c:ptCount val="4"/>
                <c:pt idx="3">
                  <c:v>21.6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09649776"/>
        <c:axId val="909655760"/>
        <c:axId val="0"/>
      </c:bar3DChart>
      <c:catAx>
        <c:axId val="909649776"/>
        <c:scaling>
          <c:orientation val="minMax"/>
        </c:scaling>
        <c:delete val="0"/>
        <c:axPos val="b"/>
        <c:numFmt formatCode="mm/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909655760"/>
        <c:crosses val="autoZero"/>
        <c:auto val="1"/>
        <c:lblAlgn val="ctr"/>
        <c:lblOffset val="100"/>
        <c:noMultiLvlLbl val="0"/>
      </c:catAx>
      <c:valAx>
        <c:axId val="90965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909649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Quarterly Sales Estimation (K€)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spPr>
            <a:solidFill>
              <a:srgbClr val="43CDED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'Actual Pipeline'!$BL$10:$BL$17</c:f>
              <c:strCache>
                <c:ptCount val="8"/>
                <c:pt idx="0">
                  <c:v>Q1 2014</c:v>
                </c:pt>
                <c:pt idx="1">
                  <c:v>Q2 2014</c:v>
                </c:pt>
                <c:pt idx="2">
                  <c:v>Q3 2014</c:v>
                </c:pt>
                <c:pt idx="3">
                  <c:v>Q4 2014</c:v>
                </c:pt>
                <c:pt idx="4">
                  <c:v>Q1 2015</c:v>
                </c:pt>
                <c:pt idx="5">
                  <c:v>Q2 2015</c:v>
                </c:pt>
                <c:pt idx="6">
                  <c:v>Q32015</c:v>
                </c:pt>
                <c:pt idx="7">
                  <c:v>Q4 2015</c:v>
                </c:pt>
              </c:strCache>
            </c:strRef>
          </c:cat>
          <c:val>
            <c:numRef>
              <c:f>'Actual Pipeline'!$BM$10:$BM$17</c:f>
              <c:numCache>
                <c:formatCode>General</c:formatCode>
                <c:ptCount val="8"/>
                <c:pt idx="0" formatCode="0">
                  <c:v>40.5</c:v>
                </c:pt>
                <c:pt idx="1">
                  <c:v>0</c:v>
                </c:pt>
                <c:pt idx="2">
                  <c:v>0</c:v>
                </c:pt>
                <c:pt idx="3">
                  <c:v>7.6</c:v>
                </c:pt>
                <c:pt idx="4">
                  <c:v>40.5</c:v>
                </c:pt>
                <c:pt idx="5">
                  <c:v>0</c:v>
                </c:pt>
                <c:pt idx="6">
                  <c:v>0</c:v>
                </c:pt>
                <c:pt idx="7">
                  <c:v>7.6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10066320"/>
        <c:axId val="910068496"/>
        <c:axId val="0"/>
      </c:bar3DChart>
      <c:catAx>
        <c:axId val="91006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910068496"/>
        <c:crosses val="autoZero"/>
        <c:auto val="1"/>
        <c:lblAlgn val="ctr"/>
        <c:lblOffset val="100"/>
        <c:noMultiLvlLbl val="0"/>
      </c:catAx>
      <c:valAx>
        <c:axId val="91006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910066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3477948</xdr:colOff>
      <xdr:row>8</xdr:row>
      <xdr:rowOff>3969</xdr:rowOff>
    </xdr:from>
    <xdr:to>
      <xdr:col>14</xdr:col>
      <xdr:colOff>196586</xdr:colOff>
      <xdr:row>17</xdr:row>
      <xdr:rowOff>300038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3468775</xdr:colOff>
      <xdr:row>18</xdr:row>
      <xdr:rowOff>23814</xdr:rowOff>
    </xdr:from>
    <xdr:to>
      <xdr:col>14</xdr:col>
      <xdr:colOff>235480</xdr:colOff>
      <xdr:row>27</xdr:row>
      <xdr:rowOff>250032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128587</xdr:colOff>
      <xdr:row>0</xdr:row>
      <xdr:rowOff>180975</xdr:rowOff>
    </xdr:from>
    <xdr:to>
      <xdr:col>7</xdr:col>
      <xdr:colOff>525593</xdr:colOff>
      <xdr:row>19</xdr:row>
      <xdr:rowOff>47625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119062</xdr:colOff>
      <xdr:row>19</xdr:row>
      <xdr:rowOff>66674</xdr:rowOff>
    </xdr:from>
    <xdr:to>
      <xdr:col>11</xdr:col>
      <xdr:colOff>952500</xdr:colOff>
      <xdr:row>38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571500</xdr:colOff>
      <xdr:row>0</xdr:row>
      <xdr:rowOff>180975</xdr:rowOff>
    </xdr:from>
    <xdr:to>
      <xdr:col>17</xdr:col>
      <xdr:colOff>152400</xdr:colOff>
      <xdr:row>19</xdr:row>
      <xdr:rowOff>35719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190500</xdr:colOff>
      <xdr:row>0</xdr:row>
      <xdr:rowOff>181503</xdr:rowOff>
    </xdr:from>
    <xdr:to>
      <xdr:col>26</xdr:col>
      <xdr:colOff>191293</xdr:colOff>
      <xdr:row>19</xdr:row>
      <xdr:rowOff>57151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1028700</xdr:colOff>
      <xdr:row>19</xdr:row>
      <xdr:rowOff>92869</xdr:rowOff>
    </xdr:from>
    <xdr:to>
      <xdr:col>26</xdr:col>
      <xdr:colOff>169069</xdr:colOff>
      <xdr:row>38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Sougne" refreshedDate="41901.62196365741" createdVersion="5" refreshedVersion="5" minRefreshableVersion="3" recordCount="200">
  <cacheSource type="worksheet">
    <worksheetSource ref="C7:E207" sheet="Actual Pipeline"/>
  </cacheSource>
  <cacheFields count="3">
    <cacheField name="Sales price (K€)" numFmtId="0">
      <sharedItems containsString="0" containsBlank="1" containsNumber="1" minValue="2.9" maxValue="21.6"/>
    </cacheField>
    <cacheField name="Success Rate_x000a_%" numFmtId="0">
      <sharedItems containsString="0" containsBlank="1" containsNumber="1" containsInteger="1" minValue="25" maxValue="90" count="5">
        <m/>
        <n v="50"/>
        <n v="75"/>
        <n v="90"/>
        <n v="25" u="1"/>
      </sharedItems>
    </cacheField>
    <cacheField name="Close Month" numFmtId="0">
      <sharedItems containsNonDate="0" containsDate="1" containsString="0" containsBlank="1" minDate="2014-04-01T00:00:00" maxDate="2015-02-02T00:00:00" count="11">
        <m/>
        <d v="2014-10-01T00:00:00"/>
        <d v="2014-11-01T00:00:00"/>
        <d v="2015-01-01T00:00:00"/>
        <d v="2015-02-01T00:00:00"/>
        <d v="2014-08-01T00:00:00" u="1"/>
        <d v="2014-06-01T00:00:00" u="1"/>
        <d v="2014-05-01T00:00:00" u="1"/>
        <d v="2014-04-01T00:00:00" u="1"/>
        <d v="2014-12-01T00:00:00" u="1"/>
        <d v="2014-09-01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m/>
    <x v="0"/>
    <x v="0"/>
  </r>
  <r>
    <n v="4.7"/>
    <x v="1"/>
    <x v="1"/>
  </r>
  <r>
    <n v="2.9"/>
    <x v="2"/>
    <x v="2"/>
  </r>
  <r>
    <n v="16"/>
    <x v="1"/>
    <x v="3"/>
  </r>
  <r>
    <n v="2.9"/>
    <x v="1"/>
    <x v="3"/>
  </r>
  <r>
    <n v="21.6"/>
    <x v="3"/>
    <x v="4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5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5">
  <location ref="AF2:AJ8" firstHeaderRow="1" firstDataRow="2" firstDataCol="1"/>
  <pivotFields count="3">
    <pivotField dataField="1" showAll="0"/>
    <pivotField axis="axisCol" showAll="0">
      <items count="6">
        <item m="1" x="4"/>
        <item x="1"/>
        <item x="2"/>
        <item x="3"/>
        <item x="0"/>
        <item t="default"/>
      </items>
    </pivotField>
    <pivotField axis="axisRow" showAll="0">
      <items count="12">
        <item m="1" x="8"/>
        <item m="1" x="7"/>
        <item m="1" x="6"/>
        <item m="1" x="5"/>
        <item h="1" x="0"/>
        <item m="1" x="10"/>
        <item x="1"/>
        <item x="3"/>
        <item m="1" x="9"/>
        <item x="2"/>
        <item x="4"/>
        <item t="default"/>
      </items>
    </pivotField>
  </pivotFields>
  <rowFields count="1">
    <field x="2"/>
  </rowFields>
  <rowItems count="5">
    <i>
      <x v="6"/>
    </i>
    <i>
      <x v="7"/>
    </i>
    <i>
      <x v="9"/>
    </i>
    <i>
      <x v="10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um of Sales price (K€)" fld="0" baseField="2" baseItem="0"/>
  </dataFields>
  <chartFormats count="1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3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R210"/>
  <sheetViews>
    <sheetView tabSelected="1" zoomScale="80" zoomScaleNormal="80" workbookViewId="0">
      <pane ySplit="8" topLeftCell="A9" activePane="bottomLeft" state="frozen"/>
      <selection pane="bottomLeft" activeCell="D13" sqref="D13"/>
    </sheetView>
  </sheetViews>
  <sheetFormatPr defaultColWidth="9.140625" defaultRowHeight="15" x14ac:dyDescent="0.25"/>
  <cols>
    <col min="1" max="1" width="44.42578125" customWidth="1"/>
    <col min="2" max="2" width="23.85546875" bestFit="1" customWidth="1"/>
    <col min="3" max="3" width="15.42578125" customWidth="1"/>
    <col min="4" max="4" width="15.7109375" bestFit="1" customWidth="1"/>
    <col min="5" max="5" width="12.85546875" customWidth="1"/>
    <col min="6" max="6" width="7.5703125" customWidth="1"/>
    <col min="7" max="7" width="10.7109375" bestFit="1" customWidth="1"/>
    <col min="8" max="8" width="7.5703125" customWidth="1"/>
    <col min="9" max="9" width="10.7109375" bestFit="1" customWidth="1"/>
    <col min="10" max="10" width="7.42578125" customWidth="1"/>
    <col min="11" max="11" width="10.7109375" bestFit="1" customWidth="1"/>
    <col min="12" max="12" width="84.5703125" customWidth="1"/>
    <col min="42" max="42" width="29.5703125" bestFit="1" customWidth="1"/>
    <col min="43" max="43" width="2.28515625" customWidth="1"/>
    <col min="44" max="44" width="20" bestFit="1" customWidth="1"/>
    <col min="45" max="45" width="2.5703125" customWidth="1"/>
    <col min="46" max="46" width="11.5703125" bestFit="1" customWidth="1"/>
    <col min="47" max="47" width="12.42578125" bestFit="1" customWidth="1"/>
    <col min="48" max="48" width="2.28515625" customWidth="1"/>
    <col min="49" max="49" width="24.28515625" customWidth="1"/>
    <col min="50" max="50" width="1.85546875" customWidth="1"/>
    <col min="51" max="51" width="9" customWidth="1"/>
    <col min="53" max="53" width="9.28515625" customWidth="1"/>
    <col min="55" max="55" width="11.42578125" customWidth="1"/>
    <col min="56" max="56" width="2.7109375" customWidth="1"/>
    <col min="57" max="57" width="9.140625" customWidth="1"/>
    <col min="58" max="58" width="8.28515625" customWidth="1"/>
    <col min="59" max="59" width="14.7109375" customWidth="1"/>
    <col min="60" max="60" width="2.28515625" customWidth="1"/>
    <col min="61" max="61" width="11.28515625" customWidth="1"/>
    <col min="62" max="62" width="10.42578125" customWidth="1"/>
    <col min="63" max="63" width="3.140625" customWidth="1"/>
    <col min="64" max="64" width="10.85546875" customWidth="1"/>
    <col min="65" max="65" width="13.140625" customWidth="1"/>
    <col min="66" max="66" width="9.140625" customWidth="1"/>
    <col min="67" max="67" width="7.28515625" customWidth="1"/>
    <col min="69" max="69" width="12.42578125" bestFit="1" customWidth="1"/>
    <col min="70" max="70" width="11.5703125" bestFit="1" customWidth="1"/>
  </cols>
  <sheetData>
    <row r="1" spans="1:70" ht="24" customHeight="1" thickBot="1" x14ac:dyDescent="0.4">
      <c r="A1" s="42" t="s">
        <v>60</v>
      </c>
    </row>
    <row r="2" spans="1:70" ht="15.75" thickBot="1" x14ac:dyDescent="0.3">
      <c r="B2" s="24" t="s">
        <v>26</v>
      </c>
      <c r="C2" s="2">
        <f>SUM(C9:C207)</f>
        <v>48.1</v>
      </c>
      <c r="D2" s="3"/>
      <c r="E2" s="3"/>
      <c r="F2" s="4" t="s">
        <v>15</v>
      </c>
      <c r="G2" s="5">
        <f>(SUMIF(G9:G207,"NAL",F9:F207)+(SUMIF(I9:I207,"NAL",H9:H207))+(SUMIF(K9:K207,"NAL",J9:J207)))</f>
        <v>185</v>
      </c>
      <c r="H2" s="6" t="s">
        <v>16</v>
      </c>
      <c r="I2" s="5">
        <f>(SUMIF(G9:G207,"CAL",F9:F207)+(SUMIF(I9:I207,"CAL",H9:H207))+(SUMIF(K9:K207,"CAL",J9:J207)))</f>
        <v>7</v>
      </c>
      <c r="J2" s="6" t="s">
        <v>17</v>
      </c>
      <c r="K2" s="7">
        <f>(SUMIF(G9:G207,"ROL",F9:F207)+(SUMIF(I9:I207,"ROL",H9:H207))+(SUMIF(K9:K207,"ROL",J9:J207)))</f>
        <v>0</v>
      </c>
    </row>
    <row r="3" spans="1:70" ht="4.5" customHeight="1" thickBot="1" x14ac:dyDescent="0.3">
      <c r="B3" s="8"/>
      <c r="C3" s="9"/>
      <c r="D3" s="3"/>
      <c r="E3" s="3"/>
      <c r="F3" s="10"/>
      <c r="G3" s="11"/>
      <c r="H3" s="10"/>
      <c r="I3" s="11"/>
      <c r="J3" s="10"/>
      <c r="K3" s="11"/>
    </row>
    <row r="4" spans="1:70" ht="15.75" thickBot="1" x14ac:dyDescent="0.3">
      <c r="B4" s="3"/>
      <c r="C4" s="23" t="s">
        <v>25</v>
      </c>
      <c r="D4" s="12">
        <v>0.25</v>
      </c>
      <c r="E4" s="6">
        <f>COUNTIF($D$9:$D$207,"25")</f>
        <v>0</v>
      </c>
      <c r="F4" s="13">
        <v>0.5</v>
      </c>
      <c r="G4" s="6">
        <f>COUNTIF($D$9:$D$207,"50")</f>
        <v>3</v>
      </c>
      <c r="H4" s="14">
        <v>0.75</v>
      </c>
      <c r="I4" s="6">
        <f>COUNTIF($D$9:$D$207,"75")</f>
        <v>1</v>
      </c>
      <c r="J4" s="14">
        <v>0.9</v>
      </c>
      <c r="K4" s="15">
        <f>COUNTIF($D$9:$D$207,"90")</f>
        <v>1</v>
      </c>
    </row>
    <row r="5" spans="1:70" ht="5.25" customHeight="1" x14ac:dyDescent="0.25">
      <c r="B5" s="8"/>
      <c r="C5" s="9"/>
      <c r="D5" s="3"/>
      <c r="E5" s="3"/>
      <c r="F5" s="10"/>
      <c r="G5" s="11"/>
      <c r="H5" s="10"/>
      <c r="I5" s="11"/>
      <c r="J5" s="10"/>
      <c r="K5" s="11"/>
    </row>
    <row r="6" spans="1:70" ht="5.25" customHeight="1" thickBot="1" x14ac:dyDescent="0.3"/>
    <row r="7" spans="1:70" ht="15.75" thickBot="1" x14ac:dyDescent="0.3">
      <c r="A7" s="18"/>
      <c r="B7" s="73" t="s">
        <v>44</v>
      </c>
      <c r="C7" s="73" t="s">
        <v>10</v>
      </c>
      <c r="D7" s="69" t="s">
        <v>43</v>
      </c>
      <c r="E7" s="73" t="s">
        <v>27</v>
      </c>
      <c r="F7" s="75" t="s">
        <v>12</v>
      </c>
      <c r="G7" s="76"/>
      <c r="H7" s="76"/>
      <c r="I7" s="76"/>
      <c r="J7" s="76"/>
      <c r="K7" s="76"/>
      <c r="L7" s="18"/>
    </row>
    <row r="8" spans="1:70" ht="15.75" thickBot="1" x14ac:dyDescent="0.3">
      <c r="A8" s="16" t="s">
        <v>0</v>
      </c>
      <c r="B8" s="74"/>
      <c r="C8" s="74"/>
      <c r="D8" s="70"/>
      <c r="E8" s="74"/>
      <c r="F8" s="17" t="s">
        <v>23</v>
      </c>
      <c r="G8" s="17" t="s">
        <v>24</v>
      </c>
      <c r="H8" s="17" t="s">
        <v>23</v>
      </c>
      <c r="I8" s="17" t="s">
        <v>24</v>
      </c>
      <c r="J8" s="17" t="s">
        <v>23</v>
      </c>
      <c r="K8" s="17" t="s">
        <v>24</v>
      </c>
      <c r="L8" s="19" t="s">
        <v>1</v>
      </c>
    </row>
    <row r="9" spans="1:70" s="20" customFormat="1" ht="24" customHeight="1" thickBot="1" x14ac:dyDescent="0.3">
      <c r="A9" s="55" t="s">
        <v>62</v>
      </c>
      <c r="B9" s="30" t="s">
        <v>30</v>
      </c>
      <c r="C9" s="31">
        <v>4.7</v>
      </c>
      <c r="D9" s="32">
        <v>50</v>
      </c>
      <c r="E9" s="37">
        <v>41913</v>
      </c>
      <c r="F9" s="32">
        <v>11</v>
      </c>
      <c r="G9" s="33" t="s">
        <v>15</v>
      </c>
      <c r="H9" s="32">
        <v>2</v>
      </c>
      <c r="I9" s="33" t="s">
        <v>16</v>
      </c>
      <c r="J9" s="32"/>
      <c r="K9" s="33"/>
      <c r="L9" s="34" t="s">
        <v>61</v>
      </c>
      <c r="AP9" s="50" t="s">
        <v>2</v>
      </c>
      <c r="AR9" s="51" t="s">
        <v>11</v>
      </c>
      <c r="AT9" s="52" t="s">
        <v>13</v>
      </c>
      <c r="AU9" s="53" t="s">
        <v>14</v>
      </c>
      <c r="AW9" s="50" t="s">
        <v>27</v>
      </c>
      <c r="AY9" s="65" t="s">
        <v>35</v>
      </c>
      <c r="AZ9" s="66"/>
      <c r="BB9" s="65" t="s">
        <v>42</v>
      </c>
      <c r="BC9" s="66"/>
      <c r="BE9" s="65" t="s">
        <v>49</v>
      </c>
      <c r="BF9" s="71"/>
      <c r="BG9" s="66"/>
      <c r="BI9" s="65" t="s">
        <v>59</v>
      </c>
      <c r="BJ9" s="72"/>
      <c r="BL9" s="65" t="s">
        <v>54</v>
      </c>
      <c r="BM9" s="66"/>
    </row>
    <row r="10" spans="1:70" s="20" customFormat="1" ht="24" customHeight="1" x14ac:dyDescent="0.25">
      <c r="A10" s="55" t="s">
        <v>55</v>
      </c>
      <c r="B10" s="30" t="s">
        <v>30</v>
      </c>
      <c r="C10" s="31">
        <v>2.9</v>
      </c>
      <c r="D10" s="32">
        <v>75</v>
      </c>
      <c r="E10" s="37">
        <v>41944</v>
      </c>
      <c r="F10" s="32">
        <v>10</v>
      </c>
      <c r="G10" s="33" t="s">
        <v>15</v>
      </c>
      <c r="H10" s="32"/>
      <c r="I10" s="33"/>
      <c r="J10" s="32"/>
      <c r="K10" s="33"/>
      <c r="L10" s="34" t="s">
        <v>63</v>
      </c>
      <c r="AP10" t="s">
        <v>30</v>
      </c>
      <c r="AQ10" s="41"/>
      <c r="AR10">
        <v>25</v>
      </c>
      <c r="AS10" s="41"/>
      <c r="AT10">
        <v>1</v>
      </c>
      <c r="AU10" t="s">
        <v>15</v>
      </c>
      <c r="AV10" s="41"/>
      <c r="AW10" s="21">
        <v>41640</v>
      </c>
      <c r="AX10" s="41"/>
      <c r="AY10" s="25">
        <v>0.25</v>
      </c>
      <c r="AZ10" s="20">
        <f>$E$4</f>
        <v>0</v>
      </c>
      <c r="BA10" s="27">
        <f t="shared" ref="BA10:BA12" si="0">((50/$AZ$14)*AZ10)*2</f>
        <v>0</v>
      </c>
      <c r="BB10" s="20" t="s">
        <v>39</v>
      </c>
      <c r="BC10" s="20">
        <v>33</v>
      </c>
      <c r="BD10" s="41"/>
      <c r="BE10" s="21">
        <v>41640</v>
      </c>
      <c r="BF10" s="20">
        <f>MONTH(BE10)</f>
        <v>1</v>
      </c>
      <c r="BG10" s="20">
        <f>SUMPRODUCT((MONTH($E$9:$E$207)=MONTH($BE$10))*($C$9:$C$207))</f>
        <v>18.899999999999999</v>
      </c>
      <c r="BH10" s="41"/>
      <c r="BI10" s="20">
        <v>41.67</v>
      </c>
      <c r="BJ10">
        <f>BG10</f>
        <v>18.899999999999999</v>
      </c>
      <c r="BK10" s="35"/>
      <c r="BL10" s="45" t="s">
        <v>50</v>
      </c>
      <c r="BM10" s="49">
        <f>SUM($BG$10:$BG$12)</f>
        <v>40.5</v>
      </c>
      <c r="BN10"/>
      <c r="BO10"/>
      <c r="BP10"/>
      <c r="BQ10"/>
      <c r="BR10"/>
    </row>
    <row r="11" spans="1:70" ht="24" customHeight="1" x14ac:dyDescent="0.25">
      <c r="A11" s="55" t="s">
        <v>56</v>
      </c>
      <c r="B11" s="30" t="s">
        <v>30</v>
      </c>
      <c r="C11" s="31">
        <v>16</v>
      </c>
      <c r="D11" s="32">
        <v>50</v>
      </c>
      <c r="E11" s="37">
        <v>42005</v>
      </c>
      <c r="F11" s="32">
        <v>54</v>
      </c>
      <c r="G11" s="33" t="s">
        <v>15</v>
      </c>
      <c r="H11" s="32">
        <v>5</v>
      </c>
      <c r="I11" s="33" t="s">
        <v>16</v>
      </c>
      <c r="J11" s="32"/>
      <c r="K11" s="33"/>
      <c r="L11" s="34" t="s">
        <v>64</v>
      </c>
      <c r="AP11" t="s">
        <v>29</v>
      </c>
      <c r="AQ11" s="41"/>
      <c r="AR11">
        <v>50</v>
      </c>
      <c r="AS11" s="41"/>
      <c r="AT11">
        <v>2</v>
      </c>
      <c r="AU11" t="s">
        <v>16</v>
      </c>
      <c r="AV11" s="41"/>
      <c r="AW11" s="21">
        <v>41671</v>
      </c>
      <c r="AX11" s="41"/>
      <c r="AY11" s="26">
        <v>0.5</v>
      </c>
      <c r="AZ11">
        <f>$G$4</f>
        <v>3</v>
      </c>
      <c r="BA11" s="27">
        <f t="shared" si="0"/>
        <v>60</v>
      </c>
      <c r="BB11" t="s">
        <v>40</v>
      </c>
      <c r="BC11">
        <v>33</v>
      </c>
      <c r="BD11" s="41"/>
      <c r="BE11" s="21">
        <v>41671</v>
      </c>
      <c r="BF11" s="20">
        <f t="shared" ref="BF11:BF27" si="1">MONTH(BE11)</f>
        <v>2</v>
      </c>
      <c r="BG11" s="20">
        <f t="shared" ref="BG11:BG21" si="2">SUMPRODUCT((MONTH($E$9:$E$207)=MONTH($BE11))*($C$9:$C$207))</f>
        <v>21.6</v>
      </c>
      <c r="BH11" s="41"/>
      <c r="BI11" s="20">
        <f>(BI10*2)</f>
        <v>83.34</v>
      </c>
      <c r="BJ11">
        <f>SUM(BG10:BG11)</f>
        <v>40.5</v>
      </c>
      <c r="BK11" s="36"/>
      <c r="BL11" s="43" t="s">
        <v>51</v>
      </c>
      <c r="BM11" s="44">
        <f>SUM($BG$13:$BG$15)</f>
        <v>0</v>
      </c>
      <c r="BN11" s="36"/>
    </row>
    <row r="12" spans="1:70" ht="24" customHeight="1" x14ac:dyDescent="0.25">
      <c r="A12" s="55" t="s">
        <v>57</v>
      </c>
      <c r="B12" s="30" t="s">
        <v>30</v>
      </c>
      <c r="C12" s="31">
        <v>2.9</v>
      </c>
      <c r="D12" s="32">
        <v>50</v>
      </c>
      <c r="E12" s="37">
        <v>42005</v>
      </c>
      <c r="F12" s="32">
        <v>10</v>
      </c>
      <c r="G12" s="33" t="s">
        <v>15</v>
      </c>
      <c r="H12" s="32"/>
      <c r="I12" s="33"/>
      <c r="J12" s="32"/>
      <c r="K12" s="33"/>
      <c r="L12" s="34" t="s">
        <v>65</v>
      </c>
      <c r="AP12" t="s">
        <v>31</v>
      </c>
      <c r="AQ12" s="41"/>
      <c r="AR12">
        <v>75</v>
      </c>
      <c r="AS12" s="41"/>
      <c r="AT12">
        <v>3</v>
      </c>
      <c r="AU12" t="s">
        <v>17</v>
      </c>
      <c r="AV12" s="41"/>
      <c r="AW12" s="21">
        <v>41699</v>
      </c>
      <c r="AX12" s="41"/>
      <c r="AY12" s="26">
        <v>0.75</v>
      </c>
      <c r="AZ12">
        <f>$I$4</f>
        <v>1</v>
      </c>
      <c r="BA12" s="27">
        <f t="shared" si="0"/>
        <v>20</v>
      </c>
      <c r="BB12" t="s">
        <v>41</v>
      </c>
      <c r="BC12">
        <v>33</v>
      </c>
      <c r="BD12" s="41"/>
      <c r="BE12" s="21">
        <v>41699</v>
      </c>
      <c r="BF12" s="20">
        <f t="shared" si="1"/>
        <v>3</v>
      </c>
      <c r="BG12" s="20">
        <f t="shared" si="2"/>
        <v>0</v>
      </c>
      <c r="BH12" s="41"/>
      <c r="BI12" s="20">
        <f>(BI11+41.67)</f>
        <v>125.01</v>
      </c>
      <c r="BJ12">
        <f>SUM(BG10:BG12)</f>
        <v>40.5</v>
      </c>
      <c r="BL12" s="45" t="s">
        <v>52</v>
      </c>
      <c r="BM12" s="46">
        <f>SUM($BG$16:$BG$18)</f>
        <v>0</v>
      </c>
    </row>
    <row r="13" spans="1:70" ht="24" customHeight="1" x14ac:dyDescent="0.25">
      <c r="A13" s="56" t="s">
        <v>58</v>
      </c>
      <c r="B13" s="30" t="s">
        <v>30</v>
      </c>
      <c r="C13" s="31">
        <v>21.6</v>
      </c>
      <c r="D13" s="32">
        <v>90</v>
      </c>
      <c r="E13" s="37">
        <v>42036</v>
      </c>
      <c r="F13" s="32">
        <v>100</v>
      </c>
      <c r="G13" s="33" t="s">
        <v>15</v>
      </c>
      <c r="H13" s="32"/>
      <c r="I13" s="33"/>
      <c r="J13" s="32"/>
      <c r="K13" s="33"/>
      <c r="L13" s="34" t="s">
        <v>66</v>
      </c>
      <c r="AP13" t="s">
        <v>33</v>
      </c>
      <c r="AQ13" s="41"/>
      <c r="AR13">
        <v>90</v>
      </c>
      <c r="AS13" s="41"/>
      <c r="AT13">
        <v>4</v>
      </c>
      <c r="AU13" t="s">
        <v>18</v>
      </c>
      <c r="AV13" s="41"/>
      <c r="AW13" s="21">
        <v>41730</v>
      </c>
      <c r="AX13" s="41"/>
      <c r="AY13" s="26">
        <v>0.9</v>
      </c>
      <c r="AZ13">
        <f>$K$4</f>
        <v>1</v>
      </c>
      <c r="BA13" s="27">
        <f>((50/$AZ$14)*AZ13)*2</f>
        <v>20</v>
      </c>
      <c r="BB13" t="s">
        <v>38</v>
      </c>
      <c r="BC13">
        <f>SUM(BC10:BC12)</f>
        <v>99</v>
      </c>
      <c r="BD13" s="41"/>
      <c r="BE13" s="21">
        <v>41730</v>
      </c>
      <c r="BF13" s="20">
        <f t="shared" si="1"/>
        <v>4</v>
      </c>
      <c r="BG13" s="20">
        <f t="shared" si="2"/>
        <v>0</v>
      </c>
      <c r="BH13" s="41"/>
      <c r="BI13" s="20">
        <f t="shared" ref="BI13:BI21" si="3">(BI12+41.67)</f>
        <v>166.68</v>
      </c>
      <c r="BJ13">
        <f>SUM(BG10:BG13)</f>
        <v>40.5</v>
      </c>
      <c r="BL13" s="47" t="s">
        <v>53</v>
      </c>
      <c r="BM13" s="48">
        <f>SUM($BG$19:$BG$21)</f>
        <v>7.6</v>
      </c>
    </row>
    <row r="14" spans="1:70" ht="24" customHeight="1" x14ac:dyDescent="0.25">
      <c r="A14" s="55"/>
      <c r="B14" s="30"/>
      <c r="C14" s="31"/>
      <c r="D14" s="32"/>
      <c r="E14" s="37"/>
      <c r="F14" s="32"/>
      <c r="G14" s="33"/>
      <c r="H14" s="32"/>
      <c r="I14" s="33"/>
      <c r="J14" s="32"/>
      <c r="K14" s="33"/>
      <c r="L14" s="34"/>
      <c r="AP14" t="s">
        <v>3</v>
      </c>
      <c r="AQ14" s="41"/>
      <c r="AR14">
        <v>0</v>
      </c>
      <c r="AS14" s="41"/>
      <c r="AT14">
        <v>5</v>
      </c>
      <c r="AU14" t="s">
        <v>19</v>
      </c>
      <c r="AV14" s="41"/>
      <c r="AW14" s="21">
        <v>41760</v>
      </c>
      <c r="AX14" s="41"/>
      <c r="AY14" s="22"/>
      <c r="AZ14">
        <f>SUM(AZ10:AZ13)</f>
        <v>5</v>
      </c>
      <c r="BA14" s="28">
        <f>50</f>
        <v>50</v>
      </c>
      <c r="BD14" s="41"/>
      <c r="BE14" s="21">
        <v>41760</v>
      </c>
      <c r="BF14" s="20">
        <f t="shared" si="1"/>
        <v>5</v>
      </c>
      <c r="BG14" s="20">
        <f t="shared" si="2"/>
        <v>0</v>
      </c>
      <c r="BH14" s="41"/>
      <c r="BI14" s="20">
        <f t="shared" si="3"/>
        <v>208.35000000000002</v>
      </c>
      <c r="BJ14">
        <f>SUM(BG10:BG14)</f>
        <v>40.5</v>
      </c>
      <c r="BL14" s="77" t="s">
        <v>67</v>
      </c>
      <c r="BM14" s="48">
        <f>SUM($BG$22:$BG$24)</f>
        <v>40.5</v>
      </c>
    </row>
    <row r="15" spans="1:70" ht="24" customHeight="1" thickBot="1" x14ac:dyDescent="0.3">
      <c r="A15" s="54"/>
      <c r="B15" s="30"/>
      <c r="C15" s="31"/>
      <c r="D15" s="32"/>
      <c r="E15" s="37"/>
      <c r="F15" s="32"/>
      <c r="G15" s="33"/>
      <c r="H15" s="32"/>
      <c r="I15" s="33"/>
      <c r="J15" s="32"/>
      <c r="K15" s="33"/>
      <c r="L15" s="34"/>
      <c r="AP15" t="s">
        <v>4</v>
      </c>
      <c r="AQ15" s="41"/>
      <c r="AR15">
        <v>100</v>
      </c>
      <c r="AS15" s="41"/>
      <c r="AT15">
        <v>6</v>
      </c>
      <c r="AU15" t="s">
        <v>20</v>
      </c>
      <c r="AV15" s="41"/>
      <c r="AW15" s="21">
        <v>41791</v>
      </c>
      <c r="AX15" s="41"/>
      <c r="BD15" s="41"/>
      <c r="BE15" s="21">
        <v>41791</v>
      </c>
      <c r="BF15" s="20">
        <f t="shared" si="1"/>
        <v>6</v>
      </c>
      <c r="BG15" s="20">
        <f t="shared" si="2"/>
        <v>0</v>
      </c>
      <c r="BH15" s="41"/>
      <c r="BI15" s="20">
        <f t="shared" si="3"/>
        <v>250.02000000000004</v>
      </c>
      <c r="BJ15">
        <f>SUM(BG10:BG15)</f>
        <v>40.5</v>
      </c>
      <c r="BL15" s="77" t="s">
        <v>68</v>
      </c>
      <c r="BM15" s="48">
        <f>SUM($BG$25:$BG$27)</f>
        <v>0</v>
      </c>
    </row>
    <row r="16" spans="1:70" ht="24" customHeight="1" thickBot="1" x14ac:dyDescent="0.3">
      <c r="A16" s="54"/>
      <c r="B16" s="30"/>
      <c r="C16" s="31"/>
      <c r="D16" s="32"/>
      <c r="E16" s="37"/>
      <c r="F16" s="32"/>
      <c r="G16" s="33"/>
      <c r="H16" s="32"/>
      <c r="I16" s="33"/>
      <c r="J16" s="32"/>
      <c r="K16" s="33"/>
      <c r="L16" s="34"/>
      <c r="AP16" t="s">
        <v>7</v>
      </c>
      <c r="AQ16" s="41"/>
      <c r="AS16" s="41"/>
      <c r="AT16">
        <v>7</v>
      </c>
      <c r="AU16" t="s">
        <v>21</v>
      </c>
      <c r="AV16" s="41"/>
      <c r="AW16" s="21">
        <v>41821</v>
      </c>
      <c r="AX16" s="41"/>
      <c r="AY16" s="67" t="s">
        <v>36</v>
      </c>
      <c r="AZ16" s="68"/>
      <c r="BB16" s="67" t="s">
        <v>36</v>
      </c>
      <c r="BC16" s="68"/>
      <c r="BD16" s="41"/>
      <c r="BE16" s="21">
        <v>41821</v>
      </c>
      <c r="BF16" s="20">
        <f t="shared" si="1"/>
        <v>7</v>
      </c>
      <c r="BG16" s="20">
        <f t="shared" si="2"/>
        <v>0</v>
      </c>
      <c r="BH16" s="41"/>
      <c r="BI16" s="20">
        <f t="shared" si="3"/>
        <v>291.69000000000005</v>
      </c>
      <c r="BJ16">
        <f>SUM(BG10:BG16)</f>
        <v>40.5</v>
      </c>
      <c r="BL16" s="77" t="s">
        <v>69</v>
      </c>
      <c r="BM16" s="48">
        <f>SUM($BG$28:$BG$30)</f>
        <v>0</v>
      </c>
    </row>
    <row r="17" spans="1:65" ht="24" customHeight="1" x14ac:dyDescent="0.25">
      <c r="A17" s="54"/>
      <c r="B17" s="30"/>
      <c r="C17" s="31"/>
      <c r="D17" s="32"/>
      <c r="E17" s="37"/>
      <c r="F17" s="32"/>
      <c r="G17" s="33"/>
      <c r="H17" s="32"/>
      <c r="I17" s="33"/>
      <c r="J17" s="32"/>
      <c r="K17" s="33"/>
      <c r="L17" s="34"/>
      <c r="AP17" t="s">
        <v>5</v>
      </c>
      <c r="AQ17" s="41"/>
      <c r="AS17" s="41"/>
      <c r="AT17">
        <v>8</v>
      </c>
      <c r="AU17" t="s">
        <v>22</v>
      </c>
      <c r="AV17" s="41"/>
      <c r="AW17" s="21">
        <v>41852</v>
      </c>
      <c r="AX17" s="41"/>
      <c r="AY17" t="s">
        <v>36</v>
      </c>
      <c r="AZ17">
        <v>5</v>
      </c>
      <c r="BB17" t="s">
        <v>36</v>
      </c>
      <c r="BC17" s="28">
        <f>($BA$13)</f>
        <v>20</v>
      </c>
      <c r="BD17" s="41"/>
      <c r="BE17" s="21">
        <v>41852</v>
      </c>
      <c r="BF17" s="20">
        <f t="shared" si="1"/>
        <v>8</v>
      </c>
      <c r="BG17" s="20">
        <f t="shared" si="2"/>
        <v>0</v>
      </c>
      <c r="BH17" s="41"/>
      <c r="BI17" s="20">
        <f t="shared" si="3"/>
        <v>333.36000000000007</v>
      </c>
      <c r="BJ17">
        <f>SUM(BG10:BG17)</f>
        <v>40.5</v>
      </c>
      <c r="BL17" s="77" t="s">
        <v>70</v>
      </c>
      <c r="BM17" s="48">
        <f>SUM($BG$31:$BG$33)</f>
        <v>7.6</v>
      </c>
    </row>
    <row r="18" spans="1:65" ht="24" customHeight="1" x14ac:dyDescent="0.25">
      <c r="A18" s="54"/>
      <c r="B18" s="30"/>
      <c r="C18" s="31"/>
      <c r="D18" s="32"/>
      <c r="E18" s="37"/>
      <c r="F18" s="32"/>
      <c r="G18" s="33"/>
      <c r="H18" s="32"/>
      <c r="I18" s="33"/>
      <c r="J18" s="32"/>
      <c r="K18" s="33"/>
      <c r="L18" s="34"/>
      <c r="AP18" t="s">
        <v>6</v>
      </c>
      <c r="AQ18" s="41"/>
      <c r="AS18" s="41"/>
      <c r="AT18">
        <v>9</v>
      </c>
      <c r="AU18" t="s">
        <v>9</v>
      </c>
      <c r="AV18" s="41"/>
      <c r="AW18" s="21">
        <v>41883</v>
      </c>
      <c r="AX18" s="41"/>
      <c r="AY18" t="s">
        <v>37</v>
      </c>
      <c r="AZ18">
        <v>1</v>
      </c>
      <c r="BB18" t="s">
        <v>37</v>
      </c>
      <c r="BC18">
        <v>1</v>
      </c>
      <c r="BD18" s="41"/>
      <c r="BE18" s="21">
        <v>41883</v>
      </c>
      <c r="BF18" s="20">
        <f t="shared" si="1"/>
        <v>9</v>
      </c>
      <c r="BG18" s="20">
        <f t="shared" si="2"/>
        <v>0</v>
      </c>
      <c r="BH18" s="41"/>
      <c r="BI18" s="20">
        <f t="shared" si="3"/>
        <v>375.03000000000009</v>
      </c>
      <c r="BJ18">
        <f>SUM(BG10:BG18)</f>
        <v>40.5</v>
      </c>
    </row>
    <row r="19" spans="1:65" ht="24" customHeight="1" x14ac:dyDescent="0.25">
      <c r="A19" s="54"/>
      <c r="B19" s="30"/>
      <c r="C19" s="31"/>
      <c r="D19" s="32"/>
      <c r="E19" s="37"/>
      <c r="F19" s="32"/>
      <c r="G19" s="33"/>
      <c r="H19" s="32"/>
      <c r="I19" s="33"/>
      <c r="J19" s="32"/>
      <c r="K19" s="33"/>
      <c r="L19" s="34"/>
      <c r="AP19" s="1" t="s">
        <v>8</v>
      </c>
      <c r="AQ19" s="41"/>
      <c r="AS19" s="41"/>
      <c r="AT19">
        <v>10</v>
      </c>
      <c r="AV19" s="41"/>
      <c r="AW19" s="21">
        <v>41913</v>
      </c>
      <c r="AX19" s="41"/>
      <c r="AY19" t="s">
        <v>38</v>
      </c>
      <c r="AZ19">
        <f>SUM($AZ$10:$AZ$14)-($AZ$18+$AZ$17)</f>
        <v>4</v>
      </c>
      <c r="BB19" t="s">
        <v>38</v>
      </c>
      <c r="BC19">
        <f>SUM(BC10:BC13)-($BC$18+$BC$17)</f>
        <v>177</v>
      </c>
      <c r="BD19" s="41"/>
      <c r="BE19" s="21">
        <v>41913</v>
      </c>
      <c r="BF19" s="20">
        <f t="shared" si="1"/>
        <v>10</v>
      </c>
      <c r="BG19" s="20">
        <f>SUMPRODUCT((MONTH($E$9:$E$207)=MONTH($BE19))*($C$9:$C$207))</f>
        <v>4.7</v>
      </c>
      <c r="BH19" s="41"/>
      <c r="BI19" s="20">
        <f t="shared" si="3"/>
        <v>416.7000000000001</v>
      </c>
      <c r="BJ19">
        <f>SUM(BG10:BG19)</f>
        <v>45.2</v>
      </c>
    </row>
    <row r="20" spans="1:65" ht="24" customHeight="1" x14ac:dyDescent="0.25">
      <c r="A20" s="54"/>
      <c r="B20" s="30"/>
      <c r="C20" s="31"/>
      <c r="D20" s="32"/>
      <c r="E20" s="37"/>
      <c r="F20" s="32"/>
      <c r="G20" s="33"/>
      <c r="H20" s="32"/>
      <c r="I20" s="33"/>
      <c r="J20" s="32"/>
      <c r="K20" s="33"/>
      <c r="L20" s="34"/>
      <c r="AP20" t="s">
        <v>34</v>
      </c>
      <c r="AQ20" s="41"/>
      <c r="AS20" s="41"/>
      <c r="AV20" s="41"/>
      <c r="AW20" s="21">
        <v>41944</v>
      </c>
      <c r="AX20" s="41"/>
      <c r="BD20" s="41"/>
      <c r="BE20" s="21">
        <v>41944</v>
      </c>
      <c r="BF20" s="20">
        <f t="shared" si="1"/>
        <v>11</v>
      </c>
      <c r="BG20" s="20">
        <f t="shared" si="2"/>
        <v>2.9</v>
      </c>
      <c r="BH20" s="41"/>
      <c r="BI20" s="20">
        <f t="shared" si="3"/>
        <v>458.37000000000012</v>
      </c>
      <c r="BJ20">
        <f>SUM(BG10:BG20)</f>
        <v>48.1</v>
      </c>
    </row>
    <row r="21" spans="1:65" ht="24" customHeight="1" x14ac:dyDescent="0.25">
      <c r="A21" s="54"/>
      <c r="B21" s="30"/>
      <c r="C21" s="31"/>
      <c r="D21" s="32"/>
      <c r="E21" s="37"/>
      <c r="F21" s="32"/>
      <c r="G21" s="33"/>
      <c r="H21" s="32"/>
      <c r="I21" s="33"/>
      <c r="J21" s="32"/>
      <c r="K21" s="33"/>
      <c r="L21" s="34"/>
      <c r="AP21" t="s">
        <v>32</v>
      </c>
      <c r="AQ21" s="41"/>
      <c r="AS21" s="41"/>
      <c r="AV21" s="41"/>
      <c r="AW21" s="21">
        <v>41974</v>
      </c>
      <c r="AX21" s="41"/>
      <c r="BD21" s="41"/>
      <c r="BE21" s="21">
        <v>41974</v>
      </c>
      <c r="BF21" s="20">
        <f t="shared" si="1"/>
        <v>12</v>
      </c>
      <c r="BG21" s="20">
        <f t="shared" si="2"/>
        <v>0</v>
      </c>
      <c r="BH21" s="41"/>
      <c r="BI21" s="20">
        <f t="shared" si="3"/>
        <v>500.04000000000013</v>
      </c>
      <c r="BJ21">
        <f>SUM(BG10:BG21)</f>
        <v>48.1</v>
      </c>
    </row>
    <row r="22" spans="1:65" ht="24" customHeight="1" x14ac:dyDescent="0.25">
      <c r="A22" s="54"/>
      <c r="B22" s="30"/>
      <c r="C22" s="31"/>
      <c r="D22" s="32"/>
      <c r="E22" s="37"/>
      <c r="F22" s="32"/>
      <c r="G22" s="33"/>
      <c r="H22" s="32"/>
      <c r="I22" s="33"/>
      <c r="J22" s="32"/>
      <c r="K22" s="33"/>
      <c r="L22" s="34"/>
      <c r="AP22" t="s">
        <v>9</v>
      </c>
      <c r="AQ22" s="41"/>
      <c r="AS22" s="41"/>
      <c r="AV22" s="41"/>
      <c r="AW22" s="21">
        <v>42005</v>
      </c>
      <c r="AX22" s="41"/>
      <c r="BD22" s="41"/>
      <c r="BE22" s="21">
        <v>42005</v>
      </c>
      <c r="BF22" s="20">
        <f t="shared" si="1"/>
        <v>1</v>
      </c>
      <c r="BG22" s="20">
        <f>SUMPRODUCT((MONTH($E$9:$E$207)=MONTH($BE22))*($C$9:$C$207))</f>
        <v>18.899999999999999</v>
      </c>
      <c r="BH22" s="41"/>
    </row>
    <row r="23" spans="1:65" ht="24" customHeight="1" x14ac:dyDescent="0.25">
      <c r="A23" s="54"/>
      <c r="B23" s="30"/>
      <c r="C23" s="31"/>
      <c r="D23" s="32"/>
      <c r="E23" s="37"/>
      <c r="F23" s="32"/>
      <c r="G23" s="33"/>
      <c r="H23" s="32"/>
      <c r="I23" s="33"/>
      <c r="J23" s="32"/>
      <c r="K23" s="33"/>
      <c r="L23" s="34"/>
      <c r="AQ23" s="41"/>
      <c r="AS23" s="41"/>
      <c r="AV23" s="41"/>
      <c r="AW23" s="21">
        <v>42036</v>
      </c>
      <c r="AX23" s="41"/>
      <c r="BD23" s="41"/>
      <c r="BE23" s="21">
        <v>42036</v>
      </c>
      <c r="BF23" s="20">
        <f t="shared" si="1"/>
        <v>2</v>
      </c>
      <c r="BG23" s="20">
        <f t="shared" ref="BG23:BG34" si="4">SUMPRODUCT((MONTH($E$9:$E$207)=MONTH($BE23))*($C$9:$C$207))</f>
        <v>21.6</v>
      </c>
      <c r="BH23" s="41"/>
    </row>
    <row r="24" spans="1:65" ht="24" customHeight="1" x14ac:dyDescent="0.25">
      <c r="A24" s="54"/>
      <c r="B24" s="30"/>
      <c r="C24" s="31"/>
      <c r="D24" s="32"/>
      <c r="E24" s="37"/>
      <c r="F24" s="32"/>
      <c r="G24" s="33"/>
      <c r="H24" s="32"/>
      <c r="I24" s="33"/>
      <c r="J24" s="32"/>
      <c r="K24" s="33"/>
      <c r="L24" s="34"/>
      <c r="AQ24" s="41"/>
      <c r="AS24" s="41"/>
      <c r="AV24" s="41"/>
      <c r="AW24" s="21">
        <v>42064</v>
      </c>
      <c r="AX24" s="41"/>
      <c r="BD24" s="41"/>
      <c r="BE24" s="21">
        <v>42064</v>
      </c>
      <c r="BF24" s="20">
        <f t="shared" si="1"/>
        <v>3</v>
      </c>
      <c r="BG24" s="20">
        <f t="shared" si="4"/>
        <v>0</v>
      </c>
      <c r="BH24" s="41"/>
    </row>
    <row r="25" spans="1:65" ht="24" customHeight="1" x14ac:dyDescent="0.25">
      <c r="A25" s="54"/>
      <c r="B25" s="30"/>
      <c r="C25" s="31"/>
      <c r="D25" s="32"/>
      <c r="E25" s="37"/>
      <c r="F25" s="32"/>
      <c r="G25" s="33"/>
      <c r="H25" s="32"/>
      <c r="I25" s="33"/>
      <c r="J25" s="32"/>
      <c r="K25" s="33"/>
      <c r="L25" s="34"/>
      <c r="AQ25" s="41"/>
      <c r="AS25" s="41"/>
      <c r="AV25" s="41"/>
      <c r="AW25" s="21">
        <v>42095</v>
      </c>
      <c r="AX25" s="41"/>
      <c r="BD25" s="41"/>
      <c r="BE25" s="21">
        <v>42095</v>
      </c>
      <c r="BF25" s="20">
        <f t="shared" si="1"/>
        <v>4</v>
      </c>
      <c r="BG25" s="20">
        <f t="shared" si="4"/>
        <v>0</v>
      </c>
      <c r="BH25" s="41"/>
    </row>
    <row r="26" spans="1:65" ht="24" customHeight="1" x14ac:dyDescent="0.25">
      <c r="A26" s="54"/>
      <c r="B26" s="30"/>
      <c r="C26" s="31"/>
      <c r="D26" s="32"/>
      <c r="E26" s="37"/>
      <c r="F26" s="32"/>
      <c r="G26" s="33"/>
      <c r="H26" s="32"/>
      <c r="I26" s="33"/>
      <c r="J26" s="32"/>
      <c r="K26" s="33"/>
      <c r="L26" s="34"/>
      <c r="AQ26" s="41"/>
      <c r="AS26" s="41"/>
      <c r="AV26" s="41"/>
      <c r="AW26" s="21">
        <v>42125</v>
      </c>
      <c r="AX26" s="41"/>
      <c r="BD26" s="41"/>
      <c r="BE26" s="21">
        <v>42125</v>
      </c>
      <c r="BF26" s="20">
        <f t="shared" si="1"/>
        <v>5</v>
      </c>
      <c r="BG26" s="20">
        <f t="shared" si="4"/>
        <v>0</v>
      </c>
      <c r="BH26" s="41"/>
    </row>
    <row r="27" spans="1:65" ht="24" customHeight="1" x14ac:dyDescent="0.25">
      <c r="A27" s="54"/>
      <c r="B27" s="30"/>
      <c r="C27" s="31"/>
      <c r="D27" s="32"/>
      <c r="E27" s="37"/>
      <c r="F27" s="32"/>
      <c r="G27" s="33"/>
      <c r="H27" s="32"/>
      <c r="I27" s="33"/>
      <c r="J27" s="32"/>
      <c r="K27" s="33"/>
      <c r="L27" s="34"/>
      <c r="AQ27" s="41"/>
      <c r="AS27" s="41"/>
      <c r="AV27" s="41"/>
      <c r="AW27" s="21">
        <v>42156</v>
      </c>
      <c r="AX27" s="41"/>
      <c r="BD27" s="41"/>
      <c r="BE27" s="21">
        <v>42156</v>
      </c>
      <c r="BF27" s="20">
        <f t="shared" si="1"/>
        <v>6</v>
      </c>
      <c r="BG27" s="20">
        <f t="shared" si="4"/>
        <v>0</v>
      </c>
      <c r="BH27" s="41"/>
    </row>
    <row r="28" spans="1:65" ht="24" customHeight="1" x14ac:dyDescent="0.25">
      <c r="A28" s="54"/>
      <c r="B28" s="30"/>
      <c r="C28" s="31"/>
      <c r="D28" s="32"/>
      <c r="E28" s="37"/>
      <c r="F28" s="32"/>
      <c r="G28" s="33"/>
      <c r="H28" s="32"/>
      <c r="I28" s="33"/>
      <c r="J28" s="32"/>
      <c r="K28" s="33"/>
      <c r="L28" s="34"/>
      <c r="AQ28" s="41"/>
      <c r="AS28" s="41"/>
      <c r="AV28" s="41"/>
      <c r="AW28" s="22" t="s">
        <v>28</v>
      </c>
      <c r="AX28" s="41"/>
      <c r="BD28" s="41"/>
      <c r="BE28" s="21">
        <v>42186</v>
      </c>
      <c r="BF28" s="20">
        <f t="shared" ref="BF28:BF33" si="5">MONTH(BE28)</f>
        <v>7</v>
      </c>
      <c r="BG28" s="20">
        <f t="shared" si="4"/>
        <v>0</v>
      </c>
      <c r="BH28" s="41"/>
    </row>
    <row r="29" spans="1:65" ht="24" customHeight="1" x14ac:dyDescent="0.25">
      <c r="A29" s="54"/>
      <c r="B29" s="30"/>
      <c r="C29" s="31"/>
      <c r="D29" s="32"/>
      <c r="E29" s="37"/>
      <c r="F29" s="32"/>
      <c r="G29" s="33"/>
      <c r="H29" s="32"/>
      <c r="I29" s="33"/>
      <c r="J29" s="32"/>
      <c r="K29" s="33"/>
      <c r="L29" s="34"/>
      <c r="AQ29" s="41"/>
      <c r="AS29" s="41"/>
      <c r="AV29" s="41"/>
      <c r="AW29" s="22"/>
      <c r="AX29" s="41"/>
      <c r="BD29" s="41"/>
      <c r="BE29" s="21">
        <v>42217</v>
      </c>
      <c r="BF29" s="20">
        <f t="shared" si="5"/>
        <v>8</v>
      </c>
      <c r="BG29" s="20">
        <f t="shared" si="4"/>
        <v>0</v>
      </c>
      <c r="BH29" s="41"/>
    </row>
    <row r="30" spans="1:65" ht="24" customHeight="1" x14ac:dyDescent="0.25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AQ30" s="41"/>
      <c r="AS30" s="41"/>
      <c r="AV30" s="41"/>
      <c r="AX30" s="41"/>
      <c r="BD30" s="41"/>
      <c r="BE30" s="21">
        <v>42248</v>
      </c>
      <c r="BF30" s="20">
        <f t="shared" si="5"/>
        <v>9</v>
      </c>
      <c r="BG30" s="20">
        <f t="shared" si="4"/>
        <v>0</v>
      </c>
      <c r="BH30" s="41"/>
    </row>
    <row r="31" spans="1:65" ht="24" customHeight="1" x14ac:dyDescent="0.25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BE31" s="21">
        <v>42278</v>
      </c>
      <c r="BF31" s="20">
        <f t="shared" si="5"/>
        <v>10</v>
      </c>
      <c r="BG31" s="20">
        <f>SUMPRODUCT((MONTH($E$9:$E$207)=MONTH($BE31))*($C$9:$C$207))</f>
        <v>4.7</v>
      </c>
    </row>
    <row r="32" spans="1:65" ht="24" customHeight="1" x14ac:dyDescent="0.25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BE32" s="21">
        <v>42309</v>
      </c>
      <c r="BF32" s="20">
        <f t="shared" si="5"/>
        <v>11</v>
      </c>
      <c r="BG32" s="20">
        <f t="shared" si="4"/>
        <v>2.9</v>
      </c>
    </row>
    <row r="33" spans="1:59" ht="24" customHeight="1" x14ac:dyDescent="0.25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BE33" s="21">
        <v>42339</v>
      </c>
      <c r="BF33" s="20">
        <f t="shared" si="5"/>
        <v>12</v>
      </c>
      <c r="BG33" s="20">
        <f t="shared" si="4"/>
        <v>0</v>
      </c>
    </row>
    <row r="34" spans="1:59" ht="24" customHeight="1" x14ac:dyDescent="0.25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BE34" s="21">
        <v>42340</v>
      </c>
      <c r="BF34" s="20">
        <f t="shared" ref="BF34" si="6">MONTH(BE34)</f>
        <v>12</v>
      </c>
      <c r="BG34" s="20">
        <f>SUMPRODUCT((YEAR($E$9:$E$207)=YEAR($BE34))*($C$9:$C$207))</f>
        <v>40.5</v>
      </c>
    </row>
    <row r="35" spans="1:59" ht="24" customHeight="1" x14ac:dyDescent="0.25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BG35" s="35" t="e">
        <f>DATE(BE34,BE34,BE34)</f>
        <v>#NUM!</v>
      </c>
    </row>
    <row r="36" spans="1:59" ht="24" customHeight="1" x14ac:dyDescent="0.25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</row>
    <row r="37" spans="1:59" ht="24" customHeight="1" x14ac:dyDescent="0.25">
      <c r="A37" s="64"/>
      <c r="B37" s="57"/>
      <c r="C37" s="58"/>
      <c r="D37" s="59"/>
      <c r="E37" s="63"/>
      <c r="F37" s="59"/>
      <c r="G37" s="60"/>
      <c r="H37" s="59"/>
      <c r="I37" s="60"/>
      <c r="J37" s="59"/>
      <c r="K37" s="60"/>
      <c r="L37" s="61"/>
    </row>
    <row r="38" spans="1:59" ht="24" customHeight="1" x14ac:dyDescent="0.25">
      <c r="A38" s="29"/>
      <c r="B38" s="30"/>
      <c r="C38" s="31"/>
      <c r="D38" s="32"/>
      <c r="E38" s="37"/>
      <c r="F38" s="32"/>
      <c r="G38" s="33"/>
      <c r="H38" s="32"/>
      <c r="I38" s="33"/>
      <c r="J38" s="32"/>
      <c r="K38" s="33"/>
      <c r="L38" s="34"/>
    </row>
    <row r="39" spans="1:59" ht="24" customHeight="1" x14ac:dyDescent="0.25">
      <c r="A39" s="29"/>
      <c r="B39" s="30"/>
      <c r="C39" s="31"/>
      <c r="D39" s="32"/>
      <c r="E39" s="37"/>
      <c r="F39" s="32"/>
      <c r="G39" s="33"/>
      <c r="H39" s="32"/>
      <c r="I39" s="33"/>
      <c r="J39" s="32"/>
      <c r="K39" s="33"/>
      <c r="L39" s="34"/>
    </row>
    <row r="40" spans="1:59" ht="24" customHeight="1" x14ac:dyDescent="0.25">
      <c r="A40" s="29"/>
      <c r="B40" s="30"/>
      <c r="C40" s="31"/>
      <c r="D40" s="32"/>
      <c r="E40" s="37"/>
      <c r="F40" s="32"/>
      <c r="G40" s="33"/>
      <c r="H40" s="32"/>
      <c r="I40" s="33"/>
      <c r="J40" s="32"/>
      <c r="K40" s="33"/>
      <c r="L40" s="34"/>
    </row>
    <row r="41" spans="1:59" ht="24" customHeight="1" x14ac:dyDescent="0.25">
      <c r="A41" s="29"/>
      <c r="B41" s="30"/>
      <c r="C41" s="31"/>
      <c r="D41" s="32"/>
      <c r="E41" s="37"/>
      <c r="F41" s="32"/>
      <c r="G41" s="33"/>
      <c r="H41" s="32"/>
      <c r="I41" s="33"/>
      <c r="J41" s="32"/>
      <c r="K41" s="33"/>
      <c r="L41" s="34"/>
    </row>
    <row r="42" spans="1:59" ht="24" customHeight="1" x14ac:dyDescent="0.25">
      <c r="A42" s="29"/>
      <c r="B42" s="30"/>
      <c r="C42" s="31"/>
      <c r="D42" s="32"/>
      <c r="E42" s="37"/>
      <c r="F42" s="32"/>
      <c r="G42" s="33"/>
      <c r="H42" s="32"/>
      <c r="I42" s="33"/>
      <c r="J42" s="32"/>
      <c r="K42" s="33"/>
      <c r="L42" s="34"/>
    </row>
    <row r="43" spans="1:59" ht="24" customHeight="1" x14ac:dyDescent="0.25">
      <c r="A43" s="29"/>
      <c r="B43" s="30"/>
      <c r="C43" s="31"/>
      <c r="D43" s="32"/>
      <c r="E43" s="37"/>
      <c r="F43" s="32"/>
      <c r="G43" s="33"/>
      <c r="H43" s="32"/>
      <c r="I43" s="33"/>
      <c r="J43" s="32"/>
      <c r="K43" s="33"/>
      <c r="L43" s="34"/>
    </row>
    <row r="44" spans="1:59" ht="24" customHeight="1" x14ac:dyDescent="0.25">
      <c r="A44" s="29"/>
      <c r="B44" s="30"/>
      <c r="C44" s="31"/>
      <c r="D44" s="32"/>
      <c r="E44" s="37"/>
      <c r="F44" s="32"/>
      <c r="G44" s="33"/>
      <c r="H44" s="32"/>
      <c r="I44" s="33"/>
      <c r="J44" s="32"/>
      <c r="K44" s="33"/>
      <c r="L44" s="34"/>
    </row>
    <row r="45" spans="1:59" ht="24" customHeight="1" x14ac:dyDescent="0.25">
      <c r="A45" s="29"/>
      <c r="B45" s="30"/>
      <c r="C45" s="31"/>
      <c r="D45" s="32"/>
      <c r="E45" s="37"/>
      <c r="F45" s="32"/>
      <c r="G45" s="33"/>
      <c r="H45" s="32"/>
      <c r="I45" s="33"/>
      <c r="J45" s="32"/>
      <c r="K45" s="33"/>
      <c r="L45" s="34"/>
    </row>
    <row r="46" spans="1:59" ht="24" customHeight="1" x14ac:dyDescent="0.25">
      <c r="A46" s="29"/>
      <c r="B46" s="30"/>
      <c r="C46" s="31"/>
      <c r="D46" s="32"/>
      <c r="E46" s="37"/>
      <c r="F46" s="32"/>
      <c r="G46" s="33"/>
      <c r="H46" s="32"/>
      <c r="I46" s="33"/>
      <c r="J46" s="32"/>
      <c r="K46" s="33"/>
      <c r="L46" s="34"/>
    </row>
    <row r="47" spans="1:59" ht="24" customHeight="1" x14ac:dyDescent="0.25">
      <c r="A47" s="29"/>
      <c r="B47" s="30"/>
      <c r="C47" s="31"/>
      <c r="D47" s="32"/>
      <c r="E47" s="37"/>
      <c r="F47" s="32"/>
      <c r="G47" s="33"/>
      <c r="H47" s="32"/>
      <c r="I47" s="33"/>
      <c r="J47" s="32"/>
      <c r="K47" s="33"/>
      <c r="L47" s="34"/>
    </row>
    <row r="48" spans="1:59" ht="24" customHeight="1" x14ac:dyDescent="0.25">
      <c r="A48" s="29"/>
      <c r="B48" s="30"/>
      <c r="C48" s="31"/>
      <c r="D48" s="32"/>
      <c r="E48" s="37"/>
      <c r="F48" s="32"/>
      <c r="G48" s="33"/>
      <c r="H48" s="32"/>
      <c r="I48" s="33"/>
      <c r="J48" s="32"/>
      <c r="K48" s="33"/>
      <c r="L48" s="34"/>
    </row>
    <row r="49" spans="1:12" ht="24" customHeight="1" x14ac:dyDescent="0.25">
      <c r="A49" s="29"/>
      <c r="B49" s="30"/>
      <c r="C49" s="31"/>
      <c r="D49" s="32"/>
      <c r="E49" s="37"/>
      <c r="F49" s="32"/>
      <c r="G49" s="33"/>
      <c r="H49" s="32"/>
      <c r="I49" s="33"/>
      <c r="J49" s="32"/>
      <c r="K49" s="33"/>
      <c r="L49" s="34"/>
    </row>
    <row r="50" spans="1:12" ht="24" customHeight="1" x14ac:dyDescent="0.25">
      <c r="A50" s="29"/>
      <c r="B50" s="30"/>
      <c r="C50" s="31"/>
      <c r="D50" s="32"/>
      <c r="E50" s="37"/>
      <c r="F50" s="32"/>
      <c r="G50" s="33"/>
      <c r="H50" s="32"/>
      <c r="I50" s="33"/>
      <c r="J50" s="32"/>
      <c r="K50" s="33"/>
      <c r="L50" s="34"/>
    </row>
    <row r="51" spans="1:12" ht="24" customHeight="1" x14ac:dyDescent="0.25">
      <c r="A51" s="29"/>
      <c r="B51" s="30"/>
      <c r="C51" s="31"/>
      <c r="D51" s="32"/>
      <c r="E51" s="37"/>
      <c r="F51" s="32"/>
      <c r="G51" s="33"/>
      <c r="H51" s="32"/>
      <c r="I51" s="33"/>
      <c r="J51" s="32"/>
      <c r="K51" s="33"/>
      <c r="L51" s="34"/>
    </row>
    <row r="52" spans="1:12" ht="24" customHeight="1" x14ac:dyDescent="0.25">
      <c r="A52" s="29"/>
      <c r="B52" s="30"/>
      <c r="C52" s="31"/>
      <c r="D52" s="32"/>
      <c r="E52" s="37"/>
      <c r="F52" s="32"/>
      <c r="G52" s="33"/>
      <c r="H52" s="32"/>
      <c r="I52" s="33"/>
      <c r="J52" s="32"/>
      <c r="K52" s="33"/>
      <c r="L52" s="34"/>
    </row>
    <row r="53" spans="1:12" ht="24" customHeight="1" x14ac:dyDescent="0.25">
      <c r="A53" s="29"/>
      <c r="B53" s="30"/>
      <c r="C53" s="31"/>
      <c r="D53" s="32"/>
      <c r="E53" s="37"/>
      <c r="F53" s="32"/>
      <c r="G53" s="33"/>
      <c r="H53" s="32"/>
      <c r="I53" s="33"/>
      <c r="J53" s="32"/>
      <c r="K53" s="33"/>
      <c r="L53" s="34"/>
    </row>
    <row r="54" spans="1:12" ht="24" customHeight="1" x14ac:dyDescent="0.25">
      <c r="A54" s="29"/>
      <c r="B54" s="30"/>
      <c r="C54" s="31"/>
      <c r="D54" s="32"/>
      <c r="E54" s="37"/>
      <c r="F54" s="32"/>
      <c r="G54" s="33"/>
      <c r="H54" s="32"/>
      <c r="I54" s="33"/>
      <c r="J54" s="32"/>
      <c r="K54" s="33"/>
      <c r="L54" s="34"/>
    </row>
    <row r="55" spans="1:12" ht="24" customHeight="1" x14ac:dyDescent="0.25">
      <c r="A55" s="29"/>
      <c r="B55" s="30"/>
      <c r="C55" s="31"/>
      <c r="D55" s="32"/>
      <c r="E55" s="37"/>
      <c r="F55" s="32"/>
      <c r="G55" s="33"/>
      <c r="H55" s="32"/>
      <c r="I55" s="33"/>
      <c r="J55" s="32"/>
      <c r="K55" s="33"/>
      <c r="L55" s="34"/>
    </row>
    <row r="56" spans="1:12" ht="24" customHeight="1" x14ac:dyDescent="0.25">
      <c r="A56" s="29"/>
      <c r="B56" s="30"/>
      <c r="C56" s="31"/>
      <c r="D56" s="32"/>
      <c r="E56" s="37"/>
      <c r="F56" s="32"/>
      <c r="G56" s="33"/>
      <c r="H56" s="32"/>
      <c r="I56" s="33"/>
      <c r="J56" s="32"/>
      <c r="K56" s="33"/>
      <c r="L56" s="34"/>
    </row>
    <row r="57" spans="1:12" ht="24" customHeight="1" x14ac:dyDescent="0.25">
      <c r="A57" s="29"/>
      <c r="B57" s="30"/>
      <c r="C57" s="31"/>
      <c r="D57" s="32"/>
      <c r="E57" s="37"/>
      <c r="F57" s="32"/>
      <c r="G57" s="33"/>
      <c r="H57" s="32"/>
      <c r="I57" s="33"/>
      <c r="J57" s="32"/>
      <c r="K57" s="33"/>
      <c r="L57" s="34"/>
    </row>
    <row r="58" spans="1:12" ht="24" customHeight="1" x14ac:dyDescent="0.25">
      <c r="A58" s="29"/>
      <c r="B58" s="30"/>
      <c r="C58" s="31"/>
      <c r="D58" s="32"/>
      <c r="E58" s="37"/>
      <c r="F58" s="32"/>
      <c r="G58" s="33"/>
      <c r="H58" s="32"/>
      <c r="I58" s="33"/>
      <c r="J58" s="32"/>
      <c r="K58" s="33"/>
      <c r="L58" s="34"/>
    </row>
    <row r="59" spans="1:12" ht="24" customHeight="1" x14ac:dyDescent="0.25">
      <c r="A59" s="29"/>
      <c r="B59" s="30"/>
      <c r="C59" s="31"/>
      <c r="D59" s="32"/>
      <c r="E59" s="37"/>
      <c r="F59" s="32"/>
      <c r="G59" s="33"/>
      <c r="H59" s="32"/>
      <c r="I59" s="33"/>
      <c r="J59" s="32"/>
      <c r="K59" s="33"/>
      <c r="L59" s="34"/>
    </row>
    <row r="60" spans="1:12" ht="24" customHeight="1" x14ac:dyDescent="0.25">
      <c r="A60" s="29"/>
      <c r="B60" s="30"/>
      <c r="C60" s="31"/>
      <c r="D60" s="32"/>
      <c r="E60" s="37"/>
      <c r="F60" s="32"/>
      <c r="G60" s="33"/>
      <c r="H60" s="32"/>
      <c r="I60" s="33"/>
      <c r="J60" s="32"/>
      <c r="K60" s="33"/>
      <c r="L60" s="34"/>
    </row>
    <row r="61" spans="1:12" ht="24" customHeight="1" x14ac:dyDescent="0.25">
      <c r="A61" s="29"/>
      <c r="B61" s="30"/>
      <c r="C61" s="31"/>
      <c r="D61" s="32"/>
      <c r="E61" s="37"/>
      <c r="F61" s="32"/>
      <c r="G61" s="33"/>
      <c r="H61" s="32"/>
      <c r="I61" s="33"/>
      <c r="J61" s="32"/>
      <c r="K61" s="33"/>
      <c r="L61" s="34"/>
    </row>
    <row r="62" spans="1:12" ht="24" customHeight="1" x14ac:dyDescent="0.25">
      <c r="A62" s="29"/>
      <c r="B62" s="30"/>
      <c r="C62" s="31"/>
      <c r="D62" s="32"/>
      <c r="E62" s="37"/>
      <c r="F62" s="32"/>
      <c r="G62" s="33"/>
      <c r="H62" s="32"/>
      <c r="I62" s="33"/>
      <c r="J62" s="32"/>
      <c r="K62" s="33"/>
      <c r="L62" s="34"/>
    </row>
    <row r="63" spans="1:12" ht="24" customHeight="1" x14ac:dyDescent="0.25">
      <c r="A63" s="29"/>
      <c r="B63" s="30"/>
      <c r="C63" s="31"/>
      <c r="D63" s="32"/>
      <c r="E63" s="37"/>
      <c r="F63" s="32"/>
      <c r="G63" s="33"/>
      <c r="H63" s="32"/>
      <c r="I63" s="33"/>
      <c r="J63" s="32"/>
      <c r="K63" s="33"/>
      <c r="L63" s="34"/>
    </row>
    <row r="64" spans="1:12" ht="24" customHeight="1" x14ac:dyDescent="0.25">
      <c r="A64" s="29"/>
      <c r="B64" s="30"/>
      <c r="C64" s="31"/>
      <c r="D64" s="32"/>
      <c r="E64" s="37"/>
      <c r="F64" s="32"/>
      <c r="G64" s="33"/>
      <c r="H64" s="32"/>
      <c r="I64" s="33"/>
      <c r="J64" s="32"/>
      <c r="K64" s="33"/>
      <c r="L64" s="34"/>
    </row>
    <row r="65" spans="1:12" ht="24" customHeight="1" x14ac:dyDescent="0.25">
      <c r="A65" s="29"/>
      <c r="B65" s="30"/>
      <c r="C65" s="31"/>
      <c r="D65" s="32"/>
      <c r="E65" s="37"/>
      <c r="F65" s="32"/>
      <c r="G65" s="33"/>
      <c r="H65" s="32"/>
      <c r="I65" s="33"/>
      <c r="J65" s="32"/>
      <c r="K65" s="33"/>
      <c r="L65" s="34"/>
    </row>
    <row r="66" spans="1:12" ht="24" customHeight="1" x14ac:dyDescent="0.25">
      <c r="A66" s="29"/>
      <c r="B66" s="30"/>
      <c r="C66" s="31"/>
      <c r="D66" s="32"/>
      <c r="E66" s="37"/>
      <c r="F66" s="32"/>
      <c r="G66" s="33"/>
      <c r="H66" s="32"/>
      <c r="I66" s="33"/>
      <c r="J66" s="32"/>
      <c r="K66" s="33"/>
      <c r="L66" s="34"/>
    </row>
    <row r="67" spans="1:12" ht="24" customHeight="1" x14ac:dyDescent="0.25">
      <c r="A67" s="29"/>
      <c r="B67" s="30"/>
      <c r="C67" s="31"/>
      <c r="D67" s="32"/>
      <c r="E67" s="37"/>
      <c r="F67" s="32"/>
      <c r="G67" s="33"/>
      <c r="H67" s="32"/>
      <c r="I67" s="33"/>
      <c r="J67" s="32"/>
      <c r="K67" s="33"/>
      <c r="L67" s="34"/>
    </row>
    <row r="68" spans="1:12" ht="24" customHeight="1" x14ac:dyDescent="0.25">
      <c r="A68" s="29"/>
      <c r="B68" s="30"/>
      <c r="C68" s="31"/>
      <c r="D68" s="32"/>
      <c r="E68" s="37"/>
      <c r="F68" s="32"/>
      <c r="G68" s="33"/>
      <c r="H68" s="32"/>
      <c r="I68" s="33"/>
      <c r="J68" s="32"/>
      <c r="K68" s="33"/>
      <c r="L68" s="34"/>
    </row>
    <row r="69" spans="1:12" ht="24" customHeight="1" x14ac:dyDescent="0.25">
      <c r="A69" s="29"/>
      <c r="B69" s="30"/>
      <c r="C69" s="31"/>
      <c r="D69" s="32"/>
      <c r="E69" s="37"/>
      <c r="F69" s="32"/>
      <c r="G69" s="33"/>
      <c r="H69" s="32"/>
      <c r="I69" s="33"/>
      <c r="J69" s="32"/>
      <c r="K69" s="33"/>
      <c r="L69" s="34"/>
    </row>
    <row r="70" spans="1:12" ht="24" customHeight="1" x14ac:dyDescent="0.25">
      <c r="A70" s="29"/>
      <c r="B70" s="30"/>
      <c r="C70" s="31"/>
      <c r="D70" s="32"/>
      <c r="E70" s="37"/>
      <c r="F70" s="32"/>
      <c r="G70" s="33"/>
      <c r="H70" s="32"/>
      <c r="I70" s="33"/>
      <c r="J70" s="32"/>
      <c r="K70" s="33"/>
      <c r="L70" s="34"/>
    </row>
    <row r="71" spans="1:12" ht="24" customHeight="1" x14ac:dyDescent="0.25">
      <c r="A71" s="29"/>
      <c r="B71" s="30"/>
      <c r="C71" s="31"/>
      <c r="D71" s="32"/>
      <c r="E71" s="37"/>
      <c r="F71" s="32"/>
      <c r="G71" s="33"/>
      <c r="H71" s="32"/>
      <c r="I71" s="33"/>
      <c r="J71" s="32"/>
      <c r="K71" s="33"/>
      <c r="L71" s="34"/>
    </row>
    <row r="72" spans="1:12" ht="24" customHeight="1" x14ac:dyDescent="0.25">
      <c r="A72" s="29"/>
      <c r="B72" s="30"/>
      <c r="C72" s="31"/>
      <c r="D72" s="32"/>
      <c r="E72" s="37"/>
      <c r="F72" s="32"/>
      <c r="G72" s="33"/>
      <c r="H72" s="32"/>
      <c r="I72" s="33"/>
      <c r="J72" s="32"/>
      <c r="K72" s="33"/>
      <c r="L72" s="34"/>
    </row>
    <row r="73" spans="1:12" ht="24" customHeight="1" x14ac:dyDescent="0.25">
      <c r="A73" s="29"/>
      <c r="B73" s="30"/>
      <c r="C73" s="31"/>
      <c r="D73" s="32"/>
      <c r="E73" s="37"/>
      <c r="F73" s="32"/>
      <c r="G73" s="33"/>
      <c r="H73" s="32"/>
      <c r="I73" s="33"/>
      <c r="J73" s="32"/>
      <c r="K73" s="33"/>
      <c r="L73" s="34"/>
    </row>
    <row r="74" spans="1:12" ht="24" customHeight="1" x14ac:dyDescent="0.25">
      <c r="A74" s="29"/>
      <c r="B74" s="30"/>
      <c r="C74" s="31"/>
      <c r="D74" s="32"/>
      <c r="E74" s="37"/>
      <c r="F74" s="32"/>
      <c r="G74" s="33"/>
      <c r="H74" s="32"/>
      <c r="I74" s="33"/>
      <c r="J74" s="32"/>
      <c r="K74" s="33"/>
      <c r="L74" s="34"/>
    </row>
    <row r="75" spans="1:12" ht="24" customHeight="1" x14ac:dyDescent="0.25">
      <c r="A75" s="29"/>
      <c r="B75" s="30"/>
      <c r="C75" s="31"/>
      <c r="D75" s="32"/>
      <c r="E75" s="37"/>
      <c r="F75" s="32"/>
      <c r="G75" s="33"/>
      <c r="H75" s="32"/>
      <c r="I75" s="33"/>
      <c r="J75" s="32"/>
      <c r="K75" s="33"/>
      <c r="L75" s="34"/>
    </row>
    <row r="76" spans="1:12" ht="24" customHeight="1" x14ac:dyDescent="0.25">
      <c r="A76" s="29"/>
      <c r="B76" s="30"/>
      <c r="C76" s="31"/>
      <c r="D76" s="32"/>
      <c r="E76" s="37"/>
      <c r="F76" s="32"/>
      <c r="G76" s="33"/>
      <c r="H76" s="32"/>
      <c r="I76" s="33"/>
      <c r="J76" s="32"/>
      <c r="K76" s="33"/>
      <c r="L76" s="34"/>
    </row>
    <row r="77" spans="1:12" ht="24" customHeight="1" x14ac:dyDescent="0.25">
      <c r="A77" s="29"/>
      <c r="B77" s="30"/>
      <c r="C77" s="31"/>
      <c r="D77" s="32"/>
      <c r="E77" s="37"/>
      <c r="F77" s="32"/>
      <c r="G77" s="33"/>
      <c r="H77" s="32"/>
      <c r="I77" s="33"/>
      <c r="J77" s="32"/>
      <c r="K77" s="33"/>
      <c r="L77" s="34"/>
    </row>
    <row r="78" spans="1:12" ht="24" customHeight="1" x14ac:dyDescent="0.25">
      <c r="A78" s="29"/>
      <c r="B78" s="30"/>
      <c r="C78" s="31"/>
      <c r="D78" s="32"/>
      <c r="E78" s="37"/>
      <c r="F78" s="32"/>
      <c r="G78" s="33"/>
      <c r="H78" s="32"/>
      <c r="I78" s="33"/>
      <c r="J78" s="32"/>
      <c r="K78" s="33"/>
      <c r="L78" s="34"/>
    </row>
    <row r="79" spans="1:12" ht="24" customHeight="1" x14ac:dyDescent="0.25">
      <c r="A79" s="29"/>
      <c r="B79" s="30"/>
      <c r="C79" s="31"/>
      <c r="D79" s="32"/>
      <c r="E79" s="37"/>
      <c r="F79" s="32"/>
      <c r="G79" s="33"/>
      <c r="H79" s="32"/>
      <c r="I79" s="33"/>
      <c r="J79" s="32"/>
      <c r="K79" s="33"/>
      <c r="L79" s="34"/>
    </row>
    <row r="80" spans="1:12" ht="24" customHeight="1" x14ac:dyDescent="0.25">
      <c r="A80" s="29"/>
      <c r="B80" s="30"/>
      <c r="C80" s="31"/>
      <c r="D80" s="32"/>
      <c r="E80" s="37"/>
      <c r="F80" s="32"/>
      <c r="G80" s="33"/>
      <c r="H80" s="32"/>
      <c r="I80" s="33"/>
      <c r="J80" s="32"/>
      <c r="K80" s="33"/>
      <c r="L80" s="34"/>
    </row>
    <row r="81" spans="1:12" ht="24" customHeight="1" x14ac:dyDescent="0.25">
      <c r="A81" s="29"/>
      <c r="B81" s="30"/>
      <c r="C81" s="31"/>
      <c r="D81" s="32"/>
      <c r="E81" s="37"/>
      <c r="F81" s="32"/>
      <c r="G81" s="33"/>
      <c r="H81" s="32"/>
      <c r="I81" s="33"/>
      <c r="J81" s="32"/>
      <c r="K81" s="33"/>
      <c r="L81" s="34"/>
    </row>
    <row r="82" spans="1:12" ht="24" customHeight="1" x14ac:dyDescent="0.25">
      <c r="A82" s="29"/>
      <c r="B82" s="30"/>
      <c r="C82" s="31"/>
      <c r="D82" s="32"/>
      <c r="E82" s="37"/>
      <c r="F82" s="32"/>
      <c r="G82" s="33"/>
      <c r="H82" s="32"/>
      <c r="I82" s="33"/>
      <c r="J82" s="32"/>
      <c r="K82" s="33"/>
      <c r="L82" s="34"/>
    </row>
    <row r="83" spans="1:12" ht="24" customHeight="1" x14ac:dyDescent="0.25">
      <c r="A83" s="29"/>
      <c r="B83" s="30"/>
      <c r="C83" s="31"/>
      <c r="D83" s="32"/>
      <c r="E83" s="37"/>
      <c r="F83" s="32"/>
      <c r="G83" s="33"/>
      <c r="H83" s="32"/>
      <c r="I83" s="33"/>
      <c r="J83" s="32"/>
      <c r="K83" s="33"/>
      <c r="L83" s="34"/>
    </row>
    <row r="84" spans="1:12" ht="24" customHeight="1" x14ac:dyDescent="0.25">
      <c r="A84" s="29"/>
      <c r="B84" s="30"/>
      <c r="C84" s="31"/>
      <c r="D84" s="32"/>
      <c r="E84" s="37"/>
      <c r="F84" s="32"/>
      <c r="G84" s="33"/>
      <c r="H84" s="32"/>
      <c r="I84" s="33"/>
      <c r="J84" s="32"/>
      <c r="K84" s="33"/>
      <c r="L84" s="34"/>
    </row>
    <row r="85" spans="1:12" ht="24" customHeight="1" x14ac:dyDescent="0.25">
      <c r="A85" s="29"/>
      <c r="B85" s="30"/>
      <c r="C85" s="31"/>
      <c r="D85" s="32"/>
      <c r="E85" s="37"/>
      <c r="F85" s="32"/>
      <c r="G85" s="33"/>
      <c r="H85" s="32"/>
      <c r="I85" s="33"/>
      <c r="J85" s="32"/>
      <c r="K85" s="33"/>
      <c r="L85" s="34"/>
    </row>
    <row r="86" spans="1:12" ht="24" customHeight="1" x14ac:dyDescent="0.25">
      <c r="A86" s="29"/>
      <c r="B86" s="30"/>
      <c r="C86" s="31"/>
      <c r="D86" s="32"/>
      <c r="E86" s="37"/>
      <c r="F86" s="32"/>
      <c r="G86" s="33"/>
      <c r="H86" s="32"/>
      <c r="I86" s="33"/>
      <c r="J86" s="32"/>
      <c r="K86" s="33"/>
      <c r="L86" s="34"/>
    </row>
    <row r="87" spans="1:12" ht="24" customHeight="1" x14ac:dyDescent="0.25">
      <c r="A87" s="29"/>
      <c r="B87" s="30"/>
      <c r="C87" s="31"/>
      <c r="D87" s="32"/>
      <c r="E87" s="37"/>
      <c r="F87" s="32"/>
      <c r="G87" s="33"/>
      <c r="H87" s="32"/>
      <c r="I87" s="33"/>
      <c r="J87" s="32"/>
      <c r="K87" s="33"/>
      <c r="L87" s="34"/>
    </row>
    <row r="88" spans="1:12" ht="24" customHeight="1" x14ac:dyDescent="0.25">
      <c r="A88" s="29"/>
      <c r="B88" s="30"/>
      <c r="C88" s="31"/>
      <c r="D88" s="32"/>
      <c r="E88" s="37"/>
      <c r="F88" s="32"/>
      <c r="G88" s="33"/>
      <c r="H88" s="32"/>
      <c r="I88" s="33"/>
      <c r="J88" s="32"/>
      <c r="K88" s="33"/>
      <c r="L88" s="34"/>
    </row>
    <row r="89" spans="1:12" ht="24" customHeight="1" x14ac:dyDescent="0.25">
      <c r="A89" s="29"/>
      <c r="B89" s="30"/>
      <c r="C89" s="31"/>
      <c r="D89" s="32"/>
      <c r="E89" s="37"/>
      <c r="F89" s="32"/>
      <c r="G89" s="33"/>
      <c r="H89" s="32"/>
      <c r="I89" s="33"/>
      <c r="J89" s="32"/>
      <c r="K89" s="33"/>
      <c r="L89" s="34"/>
    </row>
    <row r="90" spans="1:12" ht="24" customHeight="1" x14ac:dyDescent="0.25">
      <c r="A90" s="29"/>
      <c r="B90" s="30"/>
      <c r="C90" s="31"/>
      <c r="D90" s="32"/>
      <c r="E90" s="37"/>
      <c r="F90" s="32"/>
      <c r="G90" s="33"/>
      <c r="H90" s="32"/>
      <c r="I90" s="33"/>
      <c r="J90" s="32"/>
      <c r="K90" s="33"/>
      <c r="L90" s="34"/>
    </row>
    <row r="91" spans="1:12" ht="24" customHeight="1" x14ac:dyDescent="0.25">
      <c r="A91" s="29"/>
      <c r="B91" s="30"/>
      <c r="C91" s="31"/>
      <c r="D91" s="32"/>
      <c r="E91" s="37"/>
      <c r="F91" s="32"/>
      <c r="G91" s="33"/>
      <c r="H91" s="32"/>
      <c r="I91" s="33"/>
      <c r="J91" s="32"/>
      <c r="K91" s="33"/>
      <c r="L91" s="34"/>
    </row>
    <row r="92" spans="1:12" ht="24" customHeight="1" x14ac:dyDescent="0.25">
      <c r="A92" s="29"/>
      <c r="B92" s="30"/>
      <c r="C92" s="31"/>
      <c r="D92" s="32"/>
      <c r="E92" s="37"/>
      <c r="F92" s="32"/>
      <c r="G92" s="33"/>
      <c r="H92" s="32"/>
      <c r="I92" s="33"/>
      <c r="J92" s="32"/>
      <c r="K92" s="33"/>
      <c r="L92" s="34"/>
    </row>
    <row r="93" spans="1:12" ht="24" customHeight="1" x14ac:dyDescent="0.25">
      <c r="A93" s="29"/>
      <c r="B93" s="30"/>
      <c r="C93" s="31"/>
      <c r="D93" s="32"/>
      <c r="E93" s="37"/>
      <c r="F93" s="32"/>
      <c r="G93" s="33"/>
      <c r="H93" s="32"/>
      <c r="I93" s="33"/>
      <c r="J93" s="32"/>
      <c r="K93" s="33"/>
      <c r="L93" s="34"/>
    </row>
    <row r="94" spans="1:12" ht="24" customHeight="1" x14ac:dyDescent="0.25">
      <c r="A94" s="29"/>
      <c r="B94" s="30"/>
      <c r="C94" s="31"/>
      <c r="D94" s="32"/>
      <c r="E94" s="37"/>
      <c r="F94" s="32"/>
      <c r="G94" s="33"/>
      <c r="H94" s="32"/>
      <c r="I94" s="33"/>
      <c r="J94" s="32"/>
      <c r="K94" s="33"/>
      <c r="L94" s="34"/>
    </row>
    <row r="95" spans="1:12" ht="24" customHeight="1" x14ac:dyDescent="0.25">
      <c r="A95" s="29"/>
      <c r="B95" s="30"/>
      <c r="C95" s="31"/>
      <c r="D95" s="32"/>
      <c r="E95" s="37"/>
      <c r="F95" s="32"/>
      <c r="G95" s="33"/>
      <c r="H95" s="32"/>
      <c r="I95" s="33"/>
      <c r="J95" s="32"/>
      <c r="K95" s="33"/>
      <c r="L95" s="34"/>
    </row>
    <row r="96" spans="1:12" ht="24" customHeight="1" x14ac:dyDescent="0.25">
      <c r="A96" s="29"/>
      <c r="B96" s="30"/>
      <c r="C96" s="31"/>
      <c r="D96" s="32"/>
      <c r="E96" s="37"/>
      <c r="F96" s="32"/>
      <c r="G96" s="33"/>
      <c r="H96" s="32"/>
      <c r="I96" s="33"/>
      <c r="J96" s="32"/>
      <c r="K96" s="33"/>
      <c r="L96" s="34"/>
    </row>
    <row r="97" spans="1:12" ht="24" customHeight="1" x14ac:dyDescent="0.25">
      <c r="A97" s="29"/>
      <c r="B97" s="30"/>
      <c r="C97" s="31"/>
      <c r="D97" s="32"/>
      <c r="E97" s="37"/>
      <c r="F97" s="32"/>
      <c r="G97" s="33"/>
      <c r="H97" s="32"/>
      <c r="I97" s="33"/>
      <c r="J97" s="32"/>
      <c r="K97" s="33"/>
      <c r="L97" s="34"/>
    </row>
    <row r="98" spans="1:12" ht="24" customHeight="1" x14ac:dyDescent="0.25">
      <c r="A98" s="29"/>
      <c r="B98" s="30"/>
      <c r="C98" s="31"/>
      <c r="D98" s="32"/>
      <c r="E98" s="37"/>
      <c r="F98" s="32"/>
      <c r="G98" s="33"/>
      <c r="H98" s="32"/>
      <c r="I98" s="33"/>
      <c r="J98" s="32"/>
      <c r="K98" s="33"/>
      <c r="L98" s="34"/>
    </row>
    <row r="99" spans="1:12" ht="24" customHeight="1" x14ac:dyDescent="0.25">
      <c r="A99" s="29"/>
      <c r="B99" s="30"/>
      <c r="C99" s="31"/>
      <c r="D99" s="32"/>
      <c r="E99" s="37"/>
      <c r="F99" s="32"/>
      <c r="G99" s="33"/>
      <c r="H99" s="32"/>
      <c r="I99" s="33"/>
      <c r="J99" s="32"/>
      <c r="K99" s="33"/>
      <c r="L99" s="34"/>
    </row>
    <row r="100" spans="1:12" ht="24" customHeight="1" x14ac:dyDescent="0.25">
      <c r="A100" s="29"/>
      <c r="B100" s="30"/>
      <c r="C100" s="31"/>
      <c r="D100" s="32"/>
      <c r="E100" s="37"/>
      <c r="F100" s="32"/>
      <c r="G100" s="33"/>
      <c r="H100" s="32"/>
      <c r="I100" s="33"/>
      <c r="J100" s="32"/>
      <c r="K100" s="33"/>
      <c r="L100" s="34"/>
    </row>
    <row r="101" spans="1:12" ht="24" customHeight="1" x14ac:dyDescent="0.25">
      <c r="A101" s="29"/>
      <c r="B101" s="30"/>
      <c r="C101" s="31"/>
      <c r="D101" s="32"/>
      <c r="E101" s="37"/>
      <c r="F101" s="32"/>
      <c r="G101" s="33"/>
      <c r="H101" s="32"/>
      <c r="I101" s="33"/>
      <c r="J101" s="32"/>
      <c r="K101" s="33"/>
      <c r="L101" s="34"/>
    </row>
    <row r="102" spans="1:12" ht="24" customHeight="1" x14ac:dyDescent="0.25">
      <c r="A102" s="29"/>
      <c r="B102" s="30"/>
      <c r="C102" s="31"/>
      <c r="D102" s="32"/>
      <c r="E102" s="37"/>
      <c r="F102" s="32"/>
      <c r="G102" s="33"/>
      <c r="H102" s="32"/>
      <c r="I102" s="33"/>
      <c r="J102" s="32"/>
      <c r="K102" s="33"/>
      <c r="L102" s="34"/>
    </row>
    <row r="103" spans="1:12" ht="24" customHeight="1" x14ac:dyDescent="0.25">
      <c r="A103" s="29"/>
      <c r="B103" s="30"/>
      <c r="C103" s="31"/>
      <c r="D103" s="32"/>
      <c r="E103" s="37"/>
      <c r="F103" s="32"/>
      <c r="G103" s="33"/>
      <c r="H103" s="32"/>
      <c r="I103" s="33"/>
      <c r="J103" s="32"/>
      <c r="K103" s="33"/>
      <c r="L103" s="34"/>
    </row>
    <row r="104" spans="1:12" ht="24" customHeight="1" x14ac:dyDescent="0.25">
      <c r="A104" s="29"/>
      <c r="B104" s="30"/>
      <c r="C104" s="31"/>
      <c r="D104" s="32"/>
      <c r="E104" s="37"/>
      <c r="F104" s="32"/>
      <c r="G104" s="33"/>
      <c r="H104" s="32"/>
      <c r="I104" s="33"/>
      <c r="J104" s="32"/>
      <c r="K104" s="33"/>
      <c r="L104" s="34"/>
    </row>
    <row r="105" spans="1:12" ht="24" customHeight="1" x14ac:dyDescent="0.25">
      <c r="A105" s="29"/>
      <c r="B105" s="30"/>
      <c r="C105" s="31"/>
      <c r="D105" s="32"/>
      <c r="E105" s="37"/>
      <c r="F105" s="32"/>
      <c r="G105" s="33"/>
      <c r="H105" s="32"/>
      <c r="I105" s="33"/>
      <c r="J105" s="32"/>
      <c r="K105" s="33"/>
      <c r="L105" s="34"/>
    </row>
    <row r="106" spans="1:12" ht="24" customHeight="1" x14ac:dyDescent="0.25">
      <c r="A106" s="29"/>
      <c r="B106" s="30"/>
      <c r="C106" s="31"/>
      <c r="D106" s="32"/>
      <c r="E106" s="37"/>
      <c r="F106" s="32"/>
      <c r="G106" s="33"/>
      <c r="H106" s="32"/>
      <c r="I106" s="33"/>
      <c r="J106" s="32"/>
      <c r="K106" s="33"/>
      <c r="L106" s="34"/>
    </row>
    <row r="107" spans="1:12" ht="24" customHeight="1" x14ac:dyDescent="0.25">
      <c r="A107" s="29"/>
      <c r="B107" s="30"/>
      <c r="C107" s="31"/>
      <c r="D107" s="32"/>
      <c r="E107" s="37"/>
      <c r="F107" s="32"/>
      <c r="G107" s="33"/>
      <c r="H107" s="32"/>
      <c r="I107" s="33"/>
      <c r="J107" s="32"/>
      <c r="K107" s="33"/>
      <c r="L107" s="34"/>
    </row>
    <row r="108" spans="1:12" ht="24" customHeight="1" x14ac:dyDescent="0.25">
      <c r="A108" s="29"/>
      <c r="B108" s="30"/>
      <c r="C108" s="31"/>
      <c r="D108" s="32"/>
      <c r="E108" s="37"/>
      <c r="F108" s="32"/>
      <c r="G108" s="33"/>
      <c r="H108" s="32"/>
      <c r="I108" s="33"/>
      <c r="J108" s="32"/>
      <c r="K108" s="33"/>
      <c r="L108" s="34"/>
    </row>
    <row r="109" spans="1:12" ht="24" customHeight="1" x14ac:dyDescent="0.25">
      <c r="A109" s="29"/>
      <c r="B109" s="30"/>
      <c r="C109" s="31"/>
      <c r="D109" s="32"/>
      <c r="E109" s="37"/>
      <c r="F109" s="32"/>
      <c r="G109" s="33"/>
      <c r="H109" s="32"/>
      <c r="I109" s="33"/>
      <c r="J109" s="32"/>
      <c r="K109" s="33"/>
      <c r="L109" s="34"/>
    </row>
    <row r="110" spans="1:12" ht="24" customHeight="1" x14ac:dyDescent="0.25">
      <c r="A110" s="29"/>
      <c r="B110" s="30"/>
      <c r="C110" s="31"/>
      <c r="D110" s="32"/>
      <c r="E110" s="37"/>
      <c r="F110" s="32"/>
      <c r="G110" s="33"/>
      <c r="H110" s="32"/>
      <c r="I110" s="33"/>
      <c r="J110" s="32"/>
      <c r="K110" s="33"/>
      <c r="L110" s="34"/>
    </row>
    <row r="111" spans="1:12" ht="24" customHeight="1" x14ac:dyDescent="0.25">
      <c r="A111" s="29"/>
      <c r="B111" s="30"/>
      <c r="C111" s="31"/>
      <c r="D111" s="32"/>
      <c r="E111" s="37"/>
      <c r="F111" s="32"/>
      <c r="G111" s="33"/>
      <c r="H111" s="32"/>
      <c r="I111" s="33"/>
      <c r="J111" s="32"/>
      <c r="K111" s="33"/>
      <c r="L111" s="34"/>
    </row>
    <row r="112" spans="1:12" ht="24" customHeight="1" x14ac:dyDescent="0.25">
      <c r="A112" s="29"/>
      <c r="B112" s="30"/>
      <c r="C112" s="31"/>
      <c r="D112" s="32"/>
      <c r="E112" s="37"/>
      <c r="F112" s="32"/>
      <c r="G112" s="33"/>
      <c r="H112" s="32"/>
      <c r="I112" s="33"/>
      <c r="J112" s="32"/>
      <c r="K112" s="33"/>
      <c r="L112" s="34"/>
    </row>
    <row r="113" spans="1:12" ht="24" customHeight="1" x14ac:dyDescent="0.25">
      <c r="A113" s="29"/>
      <c r="B113" s="30"/>
      <c r="C113" s="31"/>
      <c r="D113" s="32"/>
      <c r="E113" s="37"/>
      <c r="F113" s="32"/>
      <c r="G113" s="33"/>
      <c r="H113" s="32"/>
      <c r="I113" s="33"/>
      <c r="J113" s="32"/>
      <c r="K113" s="33"/>
      <c r="L113" s="34"/>
    </row>
    <row r="114" spans="1:12" ht="24" customHeight="1" x14ac:dyDescent="0.25">
      <c r="A114" s="29"/>
      <c r="B114" s="30"/>
      <c r="C114" s="31"/>
      <c r="D114" s="32"/>
      <c r="E114" s="37"/>
      <c r="F114" s="32"/>
      <c r="G114" s="33"/>
      <c r="H114" s="32"/>
      <c r="I114" s="33"/>
      <c r="J114" s="32"/>
      <c r="K114" s="33"/>
      <c r="L114" s="34"/>
    </row>
    <row r="115" spans="1:12" ht="24" customHeight="1" x14ac:dyDescent="0.25">
      <c r="A115" s="29"/>
      <c r="B115" s="30"/>
      <c r="C115" s="31"/>
      <c r="D115" s="32"/>
      <c r="E115" s="37"/>
      <c r="F115" s="32"/>
      <c r="G115" s="33"/>
      <c r="H115" s="32"/>
      <c r="I115" s="33"/>
      <c r="J115" s="32"/>
      <c r="K115" s="33"/>
      <c r="L115" s="34"/>
    </row>
    <row r="116" spans="1:12" ht="24" customHeight="1" x14ac:dyDescent="0.25">
      <c r="A116" s="29"/>
      <c r="B116" s="30"/>
      <c r="C116" s="31"/>
      <c r="D116" s="32"/>
      <c r="E116" s="37"/>
      <c r="F116" s="32"/>
      <c r="G116" s="33"/>
      <c r="H116" s="32"/>
      <c r="I116" s="33"/>
      <c r="J116" s="32"/>
      <c r="K116" s="33"/>
      <c r="L116" s="34"/>
    </row>
    <row r="117" spans="1:12" ht="24" customHeight="1" x14ac:dyDescent="0.25">
      <c r="A117" s="29"/>
      <c r="B117" s="30"/>
      <c r="C117" s="31"/>
      <c r="D117" s="32"/>
      <c r="E117" s="37"/>
      <c r="F117" s="32"/>
      <c r="G117" s="33"/>
      <c r="H117" s="32"/>
      <c r="I117" s="33"/>
      <c r="J117" s="32"/>
      <c r="K117" s="33"/>
      <c r="L117" s="34"/>
    </row>
    <row r="118" spans="1:12" ht="24" customHeight="1" x14ac:dyDescent="0.25">
      <c r="A118" s="29"/>
      <c r="B118" s="30"/>
      <c r="C118" s="31"/>
      <c r="D118" s="32"/>
      <c r="E118" s="37"/>
      <c r="F118" s="32"/>
      <c r="G118" s="33"/>
      <c r="H118" s="32"/>
      <c r="I118" s="33"/>
      <c r="J118" s="32"/>
      <c r="K118" s="33"/>
      <c r="L118" s="34"/>
    </row>
    <row r="119" spans="1:12" ht="24" customHeight="1" x14ac:dyDescent="0.25">
      <c r="A119" s="29"/>
      <c r="B119" s="30"/>
      <c r="C119" s="31"/>
      <c r="D119" s="32"/>
      <c r="E119" s="37"/>
      <c r="F119" s="32"/>
      <c r="G119" s="33"/>
      <c r="H119" s="32"/>
      <c r="I119" s="33"/>
      <c r="J119" s="32"/>
      <c r="K119" s="33"/>
      <c r="L119" s="34"/>
    </row>
    <row r="120" spans="1:12" ht="24" customHeight="1" x14ac:dyDescent="0.25">
      <c r="A120" s="29"/>
      <c r="B120" s="30"/>
      <c r="C120" s="31"/>
      <c r="D120" s="32"/>
      <c r="E120" s="37"/>
      <c r="F120" s="32"/>
      <c r="G120" s="33"/>
      <c r="H120" s="32"/>
      <c r="I120" s="33"/>
      <c r="J120" s="32"/>
      <c r="K120" s="33"/>
      <c r="L120" s="34"/>
    </row>
    <row r="121" spans="1:12" ht="24" customHeight="1" x14ac:dyDescent="0.25">
      <c r="A121" s="29"/>
      <c r="B121" s="30"/>
      <c r="C121" s="31"/>
      <c r="D121" s="32"/>
      <c r="E121" s="37"/>
      <c r="F121" s="32"/>
      <c r="G121" s="33"/>
      <c r="H121" s="32"/>
      <c r="I121" s="33"/>
      <c r="J121" s="32"/>
      <c r="K121" s="33"/>
      <c r="L121" s="34"/>
    </row>
    <row r="122" spans="1:12" ht="24" customHeight="1" x14ac:dyDescent="0.25">
      <c r="A122" s="29"/>
      <c r="B122" s="30"/>
      <c r="C122" s="31"/>
      <c r="D122" s="32"/>
      <c r="E122" s="37"/>
      <c r="F122" s="32"/>
      <c r="G122" s="33"/>
      <c r="H122" s="32"/>
      <c r="I122" s="33"/>
      <c r="J122" s="32"/>
      <c r="K122" s="33"/>
      <c r="L122" s="34"/>
    </row>
    <row r="123" spans="1:12" ht="24" customHeight="1" x14ac:dyDescent="0.25">
      <c r="A123" s="29"/>
      <c r="B123" s="30"/>
      <c r="C123" s="31"/>
      <c r="D123" s="32"/>
      <c r="E123" s="37"/>
      <c r="F123" s="32"/>
      <c r="G123" s="33"/>
      <c r="H123" s="32"/>
      <c r="I123" s="33"/>
      <c r="J123" s="32"/>
      <c r="K123" s="33"/>
      <c r="L123" s="34"/>
    </row>
    <row r="124" spans="1:12" ht="24" customHeight="1" x14ac:dyDescent="0.25">
      <c r="A124" s="29"/>
      <c r="B124" s="30"/>
      <c r="C124" s="31"/>
      <c r="D124" s="32"/>
      <c r="E124" s="37"/>
      <c r="F124" s="32"/>
      <c r="G124" s="33"/>
      <c r="H124" s="32"/>
      <c r="I124" s="33"/>
      <c r="J124" s="32"/>
      <c r="K124" s="33"/>
      <c r="L124" s="34"/>
    </row>
    <row r="125" spans="1:12" ht="24" customHeight="1" x14ac:dyDescent="0.25">
      <c r="A125" s="29"/>
      <c r="B125" s="30"/>
      <c r="C125" s="31"/>
      <c r="D125" s="32"/>
      <c r="E125" s="37"/>
      <c r="F125" s="32"/>
      <c r="G125" s="33"/>
      <c r="H125" s="32"/>
      <c r="I125" s="33"/>
      <c r="J125" s="32"/>
      <c r="K125" s="33"/>
      <c r="L125" s="34"/>
    </row>
    <row r="126" spans="1:12" ht="24" customHeight="1" x14ac:dyDescent="0.25">
      <c r="A126" s="29"/>
      <c r="B126" s="30"/>
      <c r="C126" s="31"/>
      <c r="D126" s="32"/>
      <c r="E126" s="37"/>
      <c r="F126" s="32"/>
      <c r="G126" s="33"/>
      <c r="H126" s="32"/>
      <c r="I126" s="33"/>
      <c r="J126" s="32"/>
      <c r="K126" s="33"/>
      <c r="L126" s="34"/>
    </row>
    <row r="127" spans="1:12" ht="24" customHeight="1" x14ac:dyDescent="0.25">
      <c r="A127" s="29"/>
      <c r="B127" s="30"/>
      <c r="C127" s="31"/>
      <c r="D127" s="32"/>
      <c r="E127" s="37"/>
      <c r="F127" s="32"/>
      <c r="G127" s="33"/>
      <c r="H127" s="32"/>
      <c r="I127" s="33"/>
      <c r="J127" s="32"/>
      <c r="K127" s="33"/>
      <c r="L127" s="34"/>
    </row>
    <row r="128" spans="1:12" ht="24" customHeight="1" x14ac:dyDescent="0.25">
      <c r="A128" s="29"/>
      <c r="B128" s="30"/>
      <c r="C128" s="31"/>
      <c r="D128" s="32"/>
      <c r="E128" s="37"/>
      <c r="F128" s="32"/>
      <c r="G128" s="33"/>
      <c r="H128" s="32"/>
      <c r="I128" s="33"/>
      <c r="J128" s="32"/>
      <c r="K128" s="33"/>
      <c r="L128" s="34"/>
    </row>
    <row r="129" spans="1:12" ht="24" customHeight="1" x14ac:dyDescent="0.25">
      <c r="A129" s="29"/>
      <c r="B129" s="30"/>
      <c r="C129" s="31"/>
      <c r="D129" s="32"/>
      <c r="E129" s="37"/>
      <c r="F129" s="32"/>
      <c r="G129" s="33"/>
      <c r="H129" s="32"/>
      <c r="I129" s="33"/>
      <c r="J129" s="32"/>
      <c r="K129" s="33"/>
      <c r="L129" s="34"/>
    </row>
    <row r="130" spans="1:12" ht="24" customHeight="1" x14ac:dyDescent="0.25">
      <c r="A130" s="29"/>
      <c r="B130" s="30"/>
      <c r="C130" s="31"/>
      <c r="D130" s="32"/>
      <c r="E130" s="37"/>
      <c r="F130" s="32"/>
      <c r="G130" s="33"/>
      <c r="H130" s="32"/>
      <c r="I130" s="33"/>
      <c r="J130" s="32"/>
      <c r="K130" s="33"/>
      <c r="L130" s="34"/>
    </row>
    <row r="131" spans="1:12" ht="24" customHeight="1" x14ac:dyDescent="0.25">
      <c r="A131" s="29"/>
      <c r="B131" s="30"/>
      <c r="C131" s="31"/>
      <c r="D131" s="32"/>
      <c r="E131" s="37"/>
      <c r="F131" s="32"/>
      <c r="G131" s="33"/>
      <c r="H131" s="32"/>
      <c r="I131" s="33"/>
      <c r="J131" s="32"/>
      <c r="K131" s="33"/>
      <c r="L131" s="34"/>
    </row>
    <row r="132" spans="1:12" ht="24" customHeight="1" x14ac:dyDescent="0.25">
      <c r="A132" s="29"/>
      <c r="B132" s="30"/>
      <c r="C132" s="31"/>
      <c r="D132" s="32"/>
      <c r="E132" s="37"/>
      <c r="F132" s="32"/>
      <c r="G132" s="33"/>
      <c r="H132" s="32"/>
      <c r="I132" s="33"/>
      <c r="J132" s="32"/>
      <c r="K132" s="33"/>
      <c r="L132" s="34"/>
    </row>
    <row r="133" spans="1:12" ht="24" customHeight="1" x14ac:dyDescent="0.25">
      <c r="A133" s="29"/>
      <c r="B133" s="30"/>
      <c r="C133" s="31"/>
      <c r="D133" s="32"/>
      <c r="E133" s="37"/>
      <c r="F133" s="32"/>
      <c r="G133" s="33"/>
      <c r="H133" s="32"/>
      <c r="I133" s="33"/>
      <c r="J133" s="32"/>
      <c r="K133" s="33"/>
      <c r="L133" s="34"/>
    </row>
    <row r="134" spans="1:12" ht="24" customHeight="1" x14ac:dyDescent="0.25">
      <c r="A134" s="29"/>
      <c r="B134" s="30"/>
      <c r="C134" s="31"/>
      <c r="D134" s="32"/>
      <c r="E134" s="37"/>
      <c r="F134" s="32"/>
      <c r="G134" s="33"/>
      <c r="H134" s="32"/>
      <c r="I134" s="33"/>
      <c r="J134" s="32"/>
      <c r="K134" s="33"/>
      <c r="L134" s="34"/>
    </row>
    <row r="135" spans="1:12" ht="24" customHeight="1" x14ac:dyDescent="0.25">
      <c r="A135" s="29"/>
      <c r="B135" s="30"/>
      <c r="C135" s="31"/>
      <c r="D135" s="32"/>
      <c r="E135" s="37"/>
      <c r="F135" s="32"/>
      <c r="G135" s="33"/>
      <c r="H135" s="32"/>
      <c r="I135" s="33"/>
      <c r="J135" s="32"/>
      <c r="K135" s="33"/>
      <c r="L135" s="34"/>
    </row>
    <row r="136" spans="1:12" ht="24" customHeight="1" x14ac:dyDescent="0.25">
      <c r="A136" s="29"/>
      <c r="B136" s="30"/>
      <c r="C136" s="31"/>
      <c r="D136" s="32"/>
      <c r="E136" s="37"/>
      <c r="F136" s="32"/>
      <c r="G136" s="33"/>
      <c r="H136" s="32"/>
      <c r="I136" s="33"/>
      <c r="J136" s="32"/>
      <c r="K136" s="33"/>
      <c r="L136" s="34"/>
    </row>
    <row r="137" spans="1:12" ht="24" customHeight="1" x14ac:dyDescent="0.25">
      <c r="A137" s="29"/>
      <c r="B137" s="30"/>
      <c r="C137" s="31"/>
      <c r="D137" s="32"/>
      <c r="E137" s="37"/>
      <c r="F137" s="32"/>
      <c r="G137" s="33"/>
      <c r="H137" s="32"/>
      <c r="I137" s="33"/>
      <c r="J137" s="32"/>
      <c r="K137" s="33"/>
      <c r="L137" s="34"/>
    </row>
    <row r="138" spans="1:12" ht="24" customHeight="1" x14ac:dyDescent="0.25">
      <c r="A138" s="29"/>
      <c r="B138" s="30"/>
      <c r="C138" s="31"/>
      <c r="D138" s="32"/>
      <c r="E138" s="37"/>
      <c r="F138" s="32"/>
      <c r="G138" s="33"/>
      <c r="H138" s="32"/>
      <c r="I138" s="33"/>
      <c r="J138" s="32"/>
      <c r="K138" s="33"/>
      <c r="L138" s="34"/>
    </row>
    <row r="139" spans="1:12" ht="24" customHeight="1" x14ac:dyDescent="0.25">
      <c r="A139" s="29"/>
      <c r="B139" s="30"/>
      <c r="C139" s="31"/>
      <c r="D139" s="32"/>
      <c r="E139" s="37"/>
      <c r="F139" s="32"/>
      <c r="G139" s="33"/>
      <c r="H139" s="32"/>
      <c r="I139" s="33"/>
      <c r="J139" s="32"/>
      <c r="K139" s="33"/>
      <c r="L139" s="34"/>
    </row>
    <row r="140" spans="1:12" ht="24" customHeight="1" x14ac:dyDescent="0.25">
      <c r="A140" s="29"/>
      <c r="B140" s="30"/>
      <c r="C140" s="31"/>
      <c r="D140" s="32"/>
      <c r="E140" s="37"/>
      <c r="F140" s="32"/>
      <c r="G140" s="33"/>
      <c r="H140" s="32"/>
      <c r="I140" s="33"/>
      <c r="J140" s="32"/>
      <c r="K140" s="33"/>
      <c r="L140" s="34"/>
    </row>
    <row r="141" spans="1:12" ht="24" customHeight="1" x14ac:dyDescent="0.25">
      <c r="A141" s="29"/>
      <c r="B141" s="30"/>
      <c r="C141" s="31"/>
      <c r="D141" s="32"/>
      <c r="E141" s="37"/>
      <c r="F141" s="32"/>
      <c r="G141" s="33"/>
      <c r="H141" s="32"/>
      <c r="I141" s="33"/>
      <c r="J141" s="32"/>
      <c r="K141" s="33"/>
      <c r="L141" s="34"/>
    </row>
    <row r="142" spans="1:12" ht="24" customHeight="1" x14ac:dyDescent="0.25">
      <c r="A142" s="29"/>
      <c r="B142" s="30"/>
      <c r="C142" s="31"/>
      <c r="D142" s="32"/>
      <c r="E142" s="37"/>
      <c r="F142" s="32"/>
      <c r="G142" s="33"/>
      <c r="H142" s="32"/>
      <c r="I142" s="33"/>
      <c r="J142" s="32"/>
      <c r="K142" s="33"/>
      <c r="L142" s="34"/>
    </row>
    <row r="143" spans="1:12" ht="24" customHeight="1" x14ac:dyDescent="0.25">
      <c r="A143" s="29"/>
      <c r="B143" s="30"/>
      <c r="C143" s="31"/>
      <c r="D143" s="32"/>
      <c r="E143" s="37"/>
      <c r="F143" s="32"/>
      <c r="G143" s="33"/>
      <c r="H143" s="32"/>
      <c r="I143" s="33"/>
      <c r="J143" s="32"/>
      <c r="K143" s="33"/>
      <c r="L143" s="34"/>
    </row>
    <row r="144" spans="1:12" ht="24" customHeight="1" x14ac:dyDescent="0.25">
      <c r="A144" s="29"/>
      <c r="B144" s="30"/>
      <c r="C144" s="31"/>
      <c r="D144" s="32"/>
      <c r="E144" s="37"/>
      <c r="F144" s="32"/>
      <c r="G144" s="33"/>
      <c r="H144" s="32"/>
      <c r="I144" s="33"/>
      <c r="J144" s="32"/>
      <c r="K144" s="33"/>
      <c r="L144" s="34"/>
    </row>
    <row r="145" spans="1:12" ht="24" customHeight="1" x14ac:dyDescent="0.25">
      <c r="A145" s="29"/>
      <c r="B145" s="30"/>
      <c r="C145" s="31"/>
      <c r="D145" s="32"/>
      <c r="E145" s="37"/>
      <c r="F145" s="32"/>
      <c r="G145" s="33"/>
      <c r="H145" s="32"/>
      <c r="I145" s="33"/>
      <c r="J145" s="32"/>
      <c r="K145" s="33"/>
      <c r="L145" s="34"/>
    </row>
    <row r="146" spans="1:12" ht="24" customHeight="1" x14ac:dyDescent="0.25">
      <c r="A146" s="29"/>
      <c r="B146" s="30"/>
      <c r="C146" s="31"/>
      <c r="D146" s="32"/>
      <c r="E146" s="37"/>
      <c r="F146" s="32"/>
      <c r="G146" s="33"/>
      <c r="H146" s="32"/>
      <c r="I146" s="33"/>
      <c r="J146" s="32"/>
      <c r="K146" s="33"/>
      <c r="L146" s="34"/>
    </row>
    <row r="147" spans="1:12" ht="24" customHeight="1" x14ac:dyDescent="0.25">
      <c r="A147" s="29"/>
      <c r="B147" s="30"/>
      <c r="C147" s="31"/>
      <c r="D147" s="32"/>
      <c r="E147" s="37"/>
      <c r="F147" s="32"/>
      <c r="G147" s="33"/>
      <c r="H147" s="32"/>
      <c r="I147" s="33"/>
      <c r="J147" s="32"/>
      <c r="K147" s="33"/>
      <c r="L147" s="34"/>
    </row>
    <row r="148" spans="1:12" ht="24" customHeight="1" x14ac:dyDescent="0.25">
      <c r="A148" s="29"/>
      <c r="B148" s="30"/>
      <c r="C148" s="31"/>
      <c r="D148" s="32"/>
      <c r="E148" s="37"/>
      <c r="F148" s="32"/>
      <c r="G148" s="33"/>
      <c r="H148" s="32"/>
      <c r="I148" s="33"/>
      <c r="J148" s="32"/>
      <c r="K148" s="33"/>
      <c r="L148" s="34"/>
    </row>
    <row r="149" spans="1:12" ht="24" customHeight="1" x14ac:dyDescent="0.25">
      <c r="A149" s="29"/>
      <c r="B149" s="30"/>
      <c r="C149" s="31"/>
      <c r="D149" s="32"/>
      <c r="E149" s="37"/>
      <c r="F149" s="32"/>
      <c r="G149" s="33"/>
      <c r="H149" s="32"/>
      <c r="I149" s="33"/>
      <c r="J149" s="32"/>
      <c r="K149" s="33"/>
      <c r="L149" s="34"/>
    </row>
    <row r="150" spans="1:12" ht="24" customHeight="1" x14ac:dyDescent="0.25">
      <c r="A150" s="29"/>
      <c r="B150" s="30"/>
      <c r="C150" s="31"/>
      <c r="D150" s="32"/>
      <c r="E150" s="37"/>
      <c r="F150" s="32"/>
      <c r="G150" s="33"/>
      <c r="H150" s="32"/>
      <c r="I150" s="33"/>
      <c r="J150" s="32"/>
      <c r="K150" s="33"/>
      <c r="L150" s="34"/>
    </row>
    <row r="151" spans="1:12" ht="24" customHeight="1" x14ac:dyDescent="0.25">
      <c r="A151" s="29"/>
      <c r="B151" s="30"/>
      <c r="C151" s="31"/>
      <c r="D151" s="32"/>
      <c r="E151" s="37"/>
      <c r="F151" s="32"/>
      <c r="G151" s="33"/>
      <c r="H151" s="32"/>
      <c r="I151" s="33"/>
      <c r="J151" s="32"/>
      <c r="K151" s="33"/>
      <c r="L151" s="34"/>
    </row>
    <row r="152" spans="1:12" ht="24" customHeight="1" x14ac:dyDescent="0.25">
      <c r="A152" s="29"/>
      <c r="B152" s="30"/>
      <c r="C152" s="31"/>
      <c r="D152" s="32"/>
      <c r="E152" s="37"/>
      <c r="F152" s="32"/>
      <c r="G152" s="33"/>
      <c r="H152" s="32"/>
      <c r="I152" s="33"/>
      <c r="J152" s="32"/>
      <c r="K152" s="33"/>
      <c r="L152" s="34"/>
    </row>
    <row r="153" spans="1:12" ht="24" customHeight="1" x14ac:dyDescent="0.25">
      <c r="A153" s="29"/>
      <c r="B153" s="30"/>
      <c r="C153" s="31"/>
      <c r="D153" s="32"/>
      <c r="E153" s="37"/>
      <c r="F153" s="32"/>
      <c r="G153" s="33"/>
      <c r="H153" s="32"/>
      <c r="I153" s="33"/>
      <c r="J153" s="32"/>
      <c r="K153" s="33"/>
      <c r="L153" s="34"/>
    </row>
    <row r="154" spans="1:12" ht="24" customHeight="1" x14ac:dyDescent="0.25">
      <c r="A154" s="29"/>
      <c r="B154" s="30"/>
      <c r="C154" s="31"/>
      <c r="D154" s="32"/>
      <c r="E154" s="37"/>
      <c r="F154" s="32"/>
      <c r="G154" s="33"/>
      <c r="H154" s="32"/>
      <c r="I154" s="33"/>
      <c r="J154" s="32"/>
      <c r="K154" s="33"/>
      <c r="L154" s="34"/>
    </row>
    <row r="155" spans="1:12" ht="24" customHeight="1" x14ac:dyDescent="0.25">
      <c r="A155" s="29"/>
      <c r="B155" s="30"/>
      <c r="C155" s="31"/>
      <c r="D155" s="32"/>
      <c r="E155" s="37"/>
      <c r="F155" s="32"/>
      <c r="G155" s="33"/>
      <c r="H155" s="32"/>
      <c r="I155" s="33"/>
      <c r="J155" s="32"/>
      <c r="K155" s="33"/>
      <c r="L155" s="34"/>
    </row>
    <row r="156" spans="1:12" ht="24" customHeight="1" x14ac:dyDescent="0.25">
      <c r="A156" s="29"/>
      <c r="B156" s="30"/>
      <c r="C156" s="31"/>
      <c r="D156" s="32"/>
      <c r="E156" s="37"/>
      <c r="F156" s="32"/>
      <c r="G156" s="33"/>
      <c r="H156" s="32"/>
      <c r="I156" s="33"/>
      <c r="J156" s="32"/>
      <c r="K156" s="33"/>
      <c r="L156" s="34"/>
    </row>
    <row r="157" spans="1:12" ht="24" customHeight="1" x14ac:dyDescent="0.25">
      <c r="A157" s="29"/>
      <c r="B157" s="30"/>
      <c r="C157" s="31"/>
      <c r="D157" s="32"/>
      <c r="E157" s="37"/>
      <c r="F157" s="32"/>
      <c r="G157" s="33"/>
      <c r="H157" s="32"/>
      <c r="I157" s="33"/>
      <c r="J157" s="32"/>
      <c r="K157" s="33"/>
      <c r="L157" s="34"/>
    </row>
    <row r="158" spans="1:12" ht="24" customHeight="1" x14ac:dyDescent="0.25">
      <c r="A158" s="29"/>
      <c r="B158" s="30"/>
      <c r="C158" s="31"/>
      <c r="D158" s="32"/>
      <c r="E158" s="37"/>
      <c r="F158" s="32"/>
      <c r="G158" s="33"/>
      <c r="H158" s="32"/>
      <c r="I158" s="33"/>
      <c r="J158" s="32"/>
      <c r="K158" s="33"/>
      <c r="L158" s="34"/>
    </row>
    <row r="159" spans="1:12" ht="24" customHeight="1" x14ac:dyDescent="0.25">
      <c r="A159" s="29"/>
      <c r="B159" s="30"/>
      <c r="C159" s="31"/>
      <c r="D159" s="32"/>
      <c r="E159" s="37"/>
      <c r="F159" s="32"/>
      <c r="G159" s="33"/>
      <c r="H159" s="32"/>
      <c r="I159" s="33"/>
      <c r="J159" s="32"/>
      <c r="K159" s="33"/>
      <c r="L159" s="34"/>
    </row>
    <row r="160" spans="1:12" ht="24" customHeight="1" x14ac:dyDescent="0.25">
      <c r="A160" s="29"/>
      <c r="B160" s="30"/>
      <c r="C160" s="31"/>
      <c r="D160" s="32"/>
      <c r="E160" s="37"/>
      <c r="F160" s="32"/>
      <c r="G160" s="33"/>
      <c r="H160" s="32"/>
      <c r="I160" s="33"/>
      <c r="J160" s="32"/>
      <c r="K160" s="33"/>
      <c r="L160" s="34"/>
    </row>
    <row r="161" spans="1:12" ht="24" customHeight="1" x14ac:dyDescent="0.25">
      <c r="A161" s="29"/>
      <c r="B161" s="30"/>
      <c r="C161" s="31"/>
      <c r="D161" s="32"/>
      <c r="E161" s="37"/>
      <c r="F161" s="32"/>
      <c r="G161" s="33"/>
      <c r="H161" s="32"/>
      <c r="I161" s="33"/>
      <c r="J161" s="32"/>
      <c r="K161" s="33"/>
      <c r="L161" s="34"/>
    </row>
    <row r="162" spans="1:12" ht="24" customHeight="1" x14ac:dyDescent="0.25">
      <c r="A162" s="29"/>
      <c r="B162" s="30"/>
      <c r="C162" s="31"/>
      <c r="D162" s="32"/>
      <c r="E162" s="37"/>
      <c r="F162" s="32"/>
      <c r="G162" s="33"/>
      <c r="H162" s="32"/>
      <c r="I162" s="33"/>
      <c r="J162" s="32"/>
      <c r="K162" s="33"/>
      <c r="L162" s="34"/>
    </row>
    <row r="163" spans="1:12" ht="24" customHeight="1" x14ac:dyDescent="0.25">
      <c r="A163" s="29"/>
      <c r="B163" s="30"/>
      <c r="C163" s="31"/>
      <c r="D163" s="32"/>
      <c r="E163" s="37"/>
      <c r="F163" s="32"/>
      <c r="G163" s="33"/>
      <c r="H163" s="32"/>
      <c r="I163" s="33"/>
      <c r="J163" s="32"/>
      <c r="K163" s="33"/>
      <c r="L163" s="34"/>
    </row>
    <row r="164" spans="1:12" ht="24" customHeight="1" x14ac:dyDescent="0.25">
      <c r="A164" s="29"/>
      <c r="B164" s="30"/>
      <c r="C164" s="31"/>
      <c r="D164" s="32"/>
      <c r="E164" s="37"/>
      <c r="F164" s="32"/>
      <c r="G164" s="33"/>
      <c r="H164" s="32"/>
      <c r="I164" s="33"/>
      <c r="J164" s="32"/>
      <c r="K164" s="33"/>
      <c r="L164" s="34"/>
    </row>
    <row r="165" spans="1:12" ht="24" customHeight="1" x14ac:dyDescent="0.25">
      <c r="A165" s="29"/>
      <c r="B165" s="30"/>
      <c r="C165" s="31"/>
      <c r="D165" s="32"/>
      <c r="E165" s="37"/>
      <c r="F165" s="32"/>
      <c r="G165" s="33"/>
      <c r="H165" s="32"/>
      <c r="I165" s="33"/>
      <c r="J165" s="32"/>
      <c r="K165" s="33"/>
      <c r="L165" s="34"/>
    </row>
    <row r="166" spans="1:12" ht="24" customHeight="1" x14ac:dyDescent="0.25">
      <c r="A166" s="29"/>
      <c r="B166" s="30"/>
      <c r="C166" s="31"/>
      <c r="D166" s="32"/>
      <c r="E166" s="37"/>
      <c r="F166" s="32"/>
      <c r="G166" s="33"/>
      <c r="H166" s="32"/>
      <c r="I166" s="33"/>
      <c r="J166" s="32"/>
      <c r="K166" s="33"/>
      <c r="L166" s="34"/>
    </row>
    <row r="167" spans="1:12" ht="24" customHeight="1" x14ac:dyDescent="0.25">
      <c r="A167" s="29"/>
      <c r="B167" s="30"/>
      <c r="C167" s="31"/>
      <c r="D167" s="32"/>
      <c r="E167" s="37"/>
      <c r="F167" s="32"/>
      <c r="G167" s="33"/>
      <c r="H167" s="32"/>
      <c r="I167" s="33"/>
      <c r="J167" s="32"/>
      <c r="K167" s="33"/>
      <c r="L167" s="34"/>
    </row>
    <row r="168" spans="1:12" ht="24" customHeight="1" x14ac:dyDescent="0.25">
      <c r="A168" s="29"/>
      <c r="B168" s="30"/>
      <c r="C168" s="31"/>
      <c r="D168" s="32"/>
      <c r="E168" s="37"/>
      <c r="F168" s="32"/>
      <c r="G168" s="33"/>
      <c r="H168" s="32"/>
      <c r="I168" s="33"/>
      <c r="J168" s="32"/>
      <c r="K168" s="33"/>
      <c r="L168" s="34"/>
    </row>
    <row r="169" spans="1:12" ht="24" customHeight="1" x14ac:dyDescent="0.25">
      <c r="A169" s="29"/>
      <c r="B169" s="30"/>
      <c r="C169" s="31"/>
      <c r="D169" s="32"/>
      <c r="E169" s="37"/>
      <c r="F169" s="32"/>
      <c r="G169" s="33"/>
      <c r="H169" s="32"/>
      <c r="I169" s="33"/>
      <c r="J169" s="32"/>
      <c r="K169" s="33"/>
      <c r="L169" s="34"/>
    </row>
    <row r="170" spans="1:12" ht="24" customHeight="1" x14ac:dyDescent="0.25">
      <c r="A170" s="29"/>
      <c r="B170" s="30"/>
      <c r="C170" s="31"/>
      <c r="D170" s="32"/>
      <c r="E170" s="37"/>
      <c r="F170" s="32"/>
      <c r="G170" s="33"/>
      <c r="H170" s="32"/>
      <c r="I170" s="33"/>
      <c r="J170" s="32"/>
      <c r="K170" s="33"/>
      <c r="L170" s="34"/>
    </row>
    <row r="171" spans="1:12" ht="24" customHeight="1" x14ac:dyDescent="0.25">
      <c r="A171" s="29"/>
      <c r="B171" s="30"/>
      <c r="C171" s="31"/>
      <c r="D171" s="32"/>
      <c r="E171" s="37"/>
      <c r="F171" s="32"/>
      <c r="G171" s="33"/>
      <c r="H171" s="32"/>
      <c r="I171" s="33"/>
      <c r="J171" s="32"/>
      <c r="K171" s="33"/>
      <c r="L171" s="34"/>
    </row>
    <row r="172" spans="1:12" ht="24" customHeight="1" x14ac:dyDescent="0.25">
      <c r="A172" s="29"/>
      <c r="B172" s="30"/>
      <c r="C172" s="31"/>
      <c r="D172" s="32"/>
      <c r="E172" s="37"/>
      <c r="F172" s="32"/>
      <c r="G172" s="33"/>
      <c r="H172" s="32"/>
      <c r="I172" s="33"/>
      <c r="J172" s="32"/>
      <c r="K172" s="33"/>
      <c r="L172" s="34"/>
    </row>
    <row r="173" spans="1:12" ht="24" customHeight="1" x14ac:dyDescent="0.25">
      <c r="A173" s="29"/>
      <c r="B173" s="30"/>
      <c r="C173" s="31"/>
      <c r="D173" s="32"/>
      <c r="E173" s="37"/>
      <c r="F173" s="32"/>
      <c r="G173" s="33"/>
      <c r="H173" s="32"/>
      <c r="I173" s="33"/>
      <c r="J173" s="32"/>
      <c r="K173" s="33"/>
      <c r="L173" s="34"/>
    </row>
    <row r="174" spans="1:12" ht="24" customHeight="1" x14ac:dyDescent="0.25">
      <c r="A174" s="29"/>
      <c r="B174" s="30"/>
      <c r="C174" s="31"/>
      <c r="D174" s="32"/>
      <c r="E174" s="37"/>
      <c r="F174" s="32"/>
      <c r="G174" s="33"/>
      <c r="H174" s="32"/>
      <c r="I174" s="33"/>
      <c r="J174" s="32"/>
      <c r="K174" s="33"/>
      <c r="L174" s="34"/>
    </row>
    <row r="175" spans="1:12" ht="24" customHeight="1" x14ac:dyDescent="0.25">
      <c r="A175" s="29"/>
      <c r="B175" s="30"/>
      <c r="C175" s="31"/>
      <c r="D175" s="32"/>
      <c r="E175" s="37"/>
      <c r="F175" s="32"/>
      <c r="G175" s="33"/>
      <c r="H175" s="32"/>
      <c r="I175" s="33"/>
      <c r="J175" s="32"/>
      <c r="K175" s="33"/>
      <c r="L175" s="34"/>
    </row>
    <row r="176" spans="1:12" ht="24" customHeight="1" x14ac:dyDescent="0.25">
      <c r="A176" s="29"/>
      <c r="B176" s="30"/>
      <c r="C176" s="31"/>
      <c r="D176" s="32"/>
      <c r="E176" s="37"/>
      <c r="F176" s="32"/>
      <c r="G176" s="33"/>
      <c r="H176" s="32"/>
      <c r="I176" s="33"/>
      <c r="J176" s="32"/>
      <c r="K176" s="33"/>
      <c r="L176" s="34"/>
    </row>
    <row r="177" spans="1:12" ht="24" customHeight="1" x14ac:dyDescent="0.25">
      <c r="A177" s="29"/>
      <c r="B177" s="30"/>
      <c r="C177" s="31"/>
      <c r="D177" s="32"/>
      <c r="E177" s="37"/>
      <c r="F177" s="32"/>
      <c r="G177" s="33"/>
      <c r="H177" s="32"/>
      <c r="I177" s="33"/>
      <c r="J177" s="32"/>
      <c r="K177" s="33"/>
      <c r="L177" s="34"/>
    </row>
    <row r="178" spans="1:12" ht="24" customHeight="1" x14ac:dyDescent="0.25">
      <c r="A178" s="29"/>
      <c r="B178" s="30"/>
      <c r="C178" s="31"/>
      <c r="D178" s="32"/>
      <c r="E178" s="37"/>
      <c r="F178" s="32"/>
      <c r="G178" s="33"/>
      <c r="H178" s="32"/>
      <c r="I178" s="33"/>
      <c r="J178" s="32"/>
      <c r="K178" s="33"/>
      <c r="L178" s="34"/>
    </row>
    <row r="179" spans="1:12" ht="24" customHeight="1" x14ac:dyDescent="0.25">
      <c r="A179" s="29"/>
      <c r="B179" s="30"/>
      <c r="C179" s="31"/>
      <c r="D179" s="32"/>
      <c r="E179" s="37"/>
      <c r="F179" s="32"/>
      <c r="G179" s="33"/>
      <c r="H179" s="32"/>
      <c r="I179" s="33"/>
      <c r="J179" s="32"/>
      <c r="K179" s="33"/>
      <c r="L179" s="34"/>
    </row>
    <row r="180" spans="1:12" ht="24" customHeight="1" x14ac:dyDescent="0.25">
      <c r="A180" s="29"/>
      <c r="B180" s="30"/>
      <c r="C180" s="31"/>
      <c r="D180" s="32"/>
      <c r="E180" s="37"/>
      <c r="F180" s="32"/>
      <c r="G180" s="33"/>
      <c r="H180" s="32"/>
      <c r="I180" s="33"/>
      <c r="J180" s="32"/>
      <c r="K180" s="33"/>
      <c r="L180" s="34"/>
    </row>
    <row r="181" spans="1:12" ht="24" customHeight="1" x14ac:dyDescent="0.25">
      <c r="A181" s="29"/>
      <c r="B181" s="30"/>
      <c r="C181" s="31"/>
      <c r="D181" s="32"/>
      <c r="E181" s="37"/>
      <c r="F181" s="32"/>
      <c r="G181" s="33"/>
      <c r="H181" s="32"/>
      <c r="I181" s="33"/>
      <c r="J181" s="32"/>
      <c r="K181" s="33"/>
      <c r="L181" s="34"/>
    </row>
    <row r="182" spans="1:12" ht="24" customHeight="1" x14ac:dyDescent="0.25">
      <c r="A182" s="29"/>
      <c r="B182" s="30"/>
      <c r="C182" s="31"/>
      <c r="D182" s="32"/>
      <c r="E182" s="37"/>
      <c r="F182" s="32"/>
      <c r="G182" s="33"/>
      <c r="H182" s="32"/>
      <c r="I182" s="33"/>
      <c r="J182" s="32"/>
      <c r="K182" s="33"/>
      <c r="L182" s="34"/>
    </row>
    <row r="183" spans="1:12" ht="24" customHeight="1" x14ac:dyDescent="0.25">
      <c r="A183" s="29"/>
      <c r="B183" s="30"/>
      <c r="C183" s="31"/>
      <c r="D183" s="32"/>
      <c r="E183" s="37"/>
      <c r="F183" s="32"/>
      <c r="G183" s="33"/>
      <c r="H183" s="32"/>
      <c r="I183" s="33"/>
      <c r="J183" s="32"/>
      <c r="K183" s="33"/>
      <c r="L183" s="34"/>
    </row>
    <row r="184" spans="1:12" ht="24" customHeight="1" x14ac:dyDescent="0.25">
      <c r="A184" s="29"/>
      <c r="B184" s="30"/>
      <c r="C184" s="31"/>
      <c r="D184" s="32"/>
      <c r="E184" s="37"/>
      <c r="F184" s="32"/>
      <c r="G184" s="33"/>
      <c r="H184" s="32"/>
      <c r="I184" s="33"/>
      <c r="J184" s="32"/>
      <c r="K184" s="33"/>
      <c r="L184" s="34"/>
    </row>
    <row r="185" spans="1:12" ht="24" customHeight="1" x14ac:dyDescent="0.25">
      <c r="A185" s="29"/>
      <c r="B185" s="30"/>
      <c r="C185" s="31"/>
      <c r="D185" s="32"/>
      <c r="E185" s="37"/>
      <c r="F185" s="32"/>
      <c r="G185" s="33"/>
      <c r="H185" s="32"/>
      <c r="I185" s="33"/>
      <c r="J185" s="32"/>
      <c r="K185" s="33"/>
      <c r="L185" s="34"/>
    </row>
    <row r="186" spans="1:12" ht="24" customHeight="1" x14ac:dyDescent="0.25">
      <c r="A186" s="29"/>
      <c r="B186" s="30"/>
      <c r="C186" s="31"/>
      <c r="D186" s="32"/>
      <c r="E186" s="37"/>
      <c r="F186" s="32"/>
      <c r="G186" s="33"/>
      <c r="H186" s="32"/>
      <c r="I186" s="33"/>
      <c r="J186" s="32"/>
      <c r="K186" s="33"/>
      <c r="L186" s="34"/>
    </row>
    <row r="187" spans="1:12" ht="24" customHeight="1" x14ac:dyDescent="0.25">
      <c r="A187" s="29"/>
      <c r="B187" s="30"/>
      <c r="C187" s="31"/>
      <c r="D187" s="32"/>
      <c r="E187" s="37"/>
      <c r="F187" s="32"/>
      <c r="G187" s="33"/>
      <c r="H187" s="32"/>
      <c r="I187" s="33"/>
      <c r="J187" s="32"/>
      <c r="K187" s="33"/>
      <c r="L187" s="34"/>
    </row>
    <row r="188" spans="1:12" ht="24" customHeight="1" x14ac:dyDescent="0.25">
      <c r="A188" s="29"/>
      <c r="B188" s="30"/>
      <c r="C188" s="31"/>
      <c r="D188" s="32"/>
      <c r="E188" s="37"/>
      <c r="F188" s="32"/>
      <c r="G188" s="33"/>
      <c r="H188" s="32"/>
      <c r="I188" s="33"/>
      <c r="J188" s="32"/>
      <c r="K188" s="33"/>
      <c r="L188" s="34"/>
    </row>
    <row r="189" spans="1:12" ht="24" customHeight="1" x14ac:dyDescent="0.25">
      <c r="A189" s="29"/>
      <c r="B189" s="30"/>
      <c r="C189" s="31"/>
      <c r="D189" s="32"/>
      <c r="E189" s="37"/>
      <c r="F189" s="32"/>
      <c r="G189" s="33"/>
      <c r="H189" s="32"/>
      <c r="I189" s="33"/>
      <c r="J189" s="32"/>
      <c r="K189" s="33"/>
      <c r="L189" s="34"/>
    </row>
    <row r="190" spans="1:12" ht="24" customHeight="1" x14ac:dyDescent="0.25">
      <c r="A190" s="29"/>
      <c r="B190" s="30"/>
      <c r="C190" s="31"/>
      <c r="D190" s="32"/>
      <c r="E190" s="37"/>
      <c r="F190" s="32"/>
      <c r="G190" s="33"/>
      <c r="H190" s="32"/>
      <c r="I190" s="33"/>
      <c r="J190" s="32"/>
      <c r="K190" s="33"/>
      <c r="L190" s="34"/>
    </row>
    <row r="191" spans="1:12" ht="24" customHeight="1" x14ac:dyDescent="0.25">
      <c r="A191" s="29"/>
      <c r="B191" s="30"/>
      <c r="C191" s="31"/>
      <c r="D191" s="32"/>
      <c r="E191" s="37"/>
      <c r="F191" s="32"/>
      <c r="G191" s="33"/>
      <c r="H191" s="32"/>
      <c r="I191" s="33"/>
      <c r="J191" s="32"/>
      <c r="K191" s="33"/>
      <c r="L191" s="34"/>
    </row>
    <row r="192" spans="1:12" ht="24" customHeight="1" x14ac:dyDescent="0.25">
      <c r="A192" s="29"/>
      <c r="B192" s="30"/>
      <c r="C192" s="31"/>
      <c r="D192" s="32"/>
      <c r="E192" s="37"/>
      <c r="F192" s="32"/>
      <c r="G192" s="33"/>
      <c r="H192" s="32"/>
      <c r="I192" s="33"/>
      <c r="J192" s="32"/>
      <c r="K192" s="33"/>
      <c r="L192" s="34"/>
    </row>
    <row r="193" spans="1:12" ht="24" customHeight="1" x14ac:dyDescent="0.25">
      <c r="A193" s="29"/>
      <c r="B193" s="30"/>
      <c r="C193" s="31"/>
      <c r="D193" s="32"/>
      <c r="E193" s="37"/>
      <c r="F193" s="32"/>
      <c r="G193" s="33"/>
      <c r="H193" s="32"/>
      <c r="I193" s="33"/>
      <c r="J193" s="32"/>
      <c r="K193" s="33"/>
      <c r="L193" s="34"/>
    </row>
    <row r="194" spans="1:12" ht="24" customHeight="1" x14ac:dyDescent="0.25">
      <c r="A194" s="29"/>
      <c r="B194" s="30"/>
      <c r="C194" s="31"/>
      <c r="D194" s="32"/>
      <c r="E194" s="37"/>
      <c r="F194" s="32"/>
      <c r="G194" s="33"/>
      <c r="H194" s="32"/>
      <c r="I194" s="33"/>
      <c r="J194" s="32"/>
      <c r="K194" s="33"/>
      <c r="L194" s="34"/>
    </row>
    <row r="195" spans="1:12" ht="24" customHeight="1" x14ac:dyDescent="0.25">
      <c r="A195" s="29"/>
      <c r="B195" s="30"/>
      <c r="C195" s="31"/>
      <c r="D195" s="32"/>
      <c r="E195" s="37"/>
      <c r="F195" s="32"/>
      <c r="G195" s="33"/>
      <c r="H195" s="32"/>
      <c r="I195" s="33"/>
      <c r="J195" s="32"/>
      <c r="K195" s="33"/>
      <c r="L195" s="34"/>
    </row>
    <row r="196" spans="1:12" ht="24" customHeight="1" x14ac:dyDescent="0.25">
      <c r="A196" s="29"/>
      <c r="B196" s="30"/>
      <c r="C196" s="31"/>
      <c r="D196" s="32"/>
      <c r="E196" s="37"/>
      <c r="F196" s="32"/>
      <c r="G196" s="33"/>
      <c r="H196" s="32"/>
      <c r="I196" s="33"/>
      <c r="J196" s="32"/>
      <c r="K196" s="33"/>
      <c r="L196" s="34"/>
    </row>
    <row r="197" spans="1:12" ht="24" customHeight="1" x14ac:dyDescent="0.25">
      <c r="A197" s="29"/>
      <c r="B197" s="30"/>
      <c r="C197" s="31"/>
      <c r="D197" s="32"/>
      <c r="E197" s="37"/>
      <c r="F197" s="32"/>
      <c r="G197" s="33"/>
      <c r="H197" s="32"/>
      <c r="I197" s="33"/>
      <c r="J197" s="32"/>
      <c r="K197" s="33"/>
      <c r="L197" s="34"/>
    </row>
    <row r="198" spans="1:12" ht="24" customHeight="1" x14ac:dyDescent="0.25">
      <c r="A198" s="29"/>
      <c r="B198" s="30"/>
      <c r="C198" s="31"/>
      <c r="D198" s="32"/>
      <c r="E198" s="37"/>
      <c r="F198" s="32"/>
      <c r="G198" s="33"/>
      <c r="H198" s="32"/>
      <c r="I198" s="33"/>
      <c r="J198" s="32"/>
      <c r="K198" s="33"/>
      <c r="L198" s="34"/>
    </row>
    <row r="199" spans="1:12" ht="24" customHeight="1" x14ac:dyDescent="0.25">
      <c r="A199" s="29"/>
      <c r="B199" s="30"/>
      <c r="C199" s="31"/>
      <c r="D199" s="32"/>
      <c r="E199" s="37"/>
      <c r="F199" s="32"/>
      <c r="G199" s="33"/>
      <c r="H199" s="32"/>
      <c r="I199" s="33"/>
      <c r="J199" s="32"/>
      <c r="K199" s="33"/>
      <c r="L199" s="34"/>
    </row>
    <row r="200" spans="1:12" ht="24" customHeight="1" x14ac:dyDescent="0.25">
      <c r="A200" s="29"/>
      <c r="B200" s="30"/>
      <c r="C200" s="31"/>
      <c r="D200" s="32"/>
      <c r="E200" s="37"/>
      <c r="F200" s="32"/>
      <c r="G200" s="33"/>
      <c r="H200" s="32"/>
      <c r="I200" s="33"/>
      <c r="J200" s="32"/>
      <c r="K200" s="33"/>
      <c r="L200" s="34"/>
    </row>
    <row r="201" spans="1:12" ht="24" customHeight="1" x14ac:dyDescent="0.25">
      <c r="A201" s="29"/>
      <c r="B201" s="30"/>
      <c r="C201" s="31"/>
      <c r="D201" s="32"/>
      <c r="E201" s="37"/>
      <c r="F201" s="32"/>
      <c r="G201" s="33"/>
      <c r="H201" s="32"/>
      <c r="I201" s="33"/>
      <c r="J201" s="32"/>
      <c r="K201" s="33"/>
      <c r="L201" s="34"/>
    </row>
    <row r="202" spans="1:12" ht="24" customHeight="1" x14ac:dyDescent="0.25">
      <c r="A202" s="29"/>
      <c r="B202" s="30"/>
      <c r="C202" s="31"/>
      <c r="D202" s="32"/>
      <c r="E202" s="37"/>
      <c r="F202" s="32"/>
      <c r="G202" s="33"/>
      <c r="H202" s="32"/>
      <c r="I202" s="33"/>
      <c r="J202" s="32"/>
      <c r="K202" s="33"/>
      <c r="L202" s="34"/>
    </row>
    <row r="203" spans="1:12" ht="24" customHeight="1" x14ac:dyDescent="0.25">
      <c r="A203" s="29"/>
      <c r="B203" s="30"/>
      <c r="C203" s="31"/>
      <c r="D203" s="32"/>
      <c r="E203" s="37"/>
      <c r="F203" s="32"/>
      <c r="G203" s="33"/>
      <c r="H203" s="32"/>
      <c r="I203" s="33"/>
      <c r="J203" s="32"/>
      <c r="K203" s="33"/>
      <c r="L203" s="34"/>
    </row>
    <row r="204" spans="1:12" ht="24" customHeight="1" x14ac:dyDescent="0.25">
      <c r="A204" s="29"/>
      <c r="B204" s="30"/>
      <c r="C204" s="31"/>
      <c r="D204" s="32"/>
      <c r="E204" s="37"/>
      <c r="F204" s="32"/>
      <c r="G204" s="33"/>
      <c r="H204" s="32"/>
      <c r="I204" s="33"/>
      <c r="J204" s="32"/>
      <c r="K204" s="33"/>
      <c r="L204" s="34"/>
    </row>
    <row r="205" spans="1:12" ht="24" customHeight="1" x14ac:dyDescent="0.25">
      <c r="A205" s="29"/>
      <c r="B205" s="30"/>
      <c r="C205" s="31"/>
      <c r="D205" s="32"/>
      <c r="E205" s="37"/>
      <c r="F205" s="32"/>
      <c r="G205" s="33"/>
      <c r="H205" s="32"/>
      <c r="I205" s="33"/>
      <c r="J205" s="32"/>
      <c r="K205" s="33"/>
      <c r="L205" s="34"/>
    </row>
    <row r="206" spans="1:12" ht="24" customHeight="1" x14ac:dyDescent="0.25">
      <c r="A206" s="29"/>
      <c r="B206" s="30"/>
      <c r="C206" s="31"/>
      <c r="D206" s="32"/>
      <c r="E206" s="37"/>
      <c r="F206" s="32"/>
      <c r="G206" s="33"/>
      <c r="H206" s="32"/>
      <c r="I206" s="33"/>
      <c r="J206" s="32"/>
      <c r="K206" s="33"/>
      <c r="L206" s="34"/>
    </row>
    <row r="207" spans="1:12" ht="24" customHeight="1" x14ac:dyDescent="0.25">
      <c r="A207" s="29"/>
      <c r="B207" s="30"/>
      <c r="C207" s="31"/>
      <c r="D207" s="32"/>
      <c r="E207" s="37"/>
      <c r="F207" s="32"/>
      <c r="G207" s="33"/>
      <c r="H207" s="32"/>
      <c r="I207" s="33"/>
      <c r="J207" s="32"/>
      <c r="K207" s="33"/>
      <c r="L207" s="34"/>
    </row>
    <row r="208" spans="1:12" ht="24" customHeight="1" x14ac:dyDescent="0.25"/>
    <row r="209" ht="24" customHeight="1" x14ac:dyDescent="0.25"/>
    <row r="210" ht="24" customHeight="1" x14ac:dyDescent="0.25"/>
  </sheetData>
  <mergeCells count="12">
    <mergeCell ref="C7:C8"/>
    <mergeCell ref="B7:B8"/>
    <mergeCell ref="E7:E8"/>
    <mergeCell ref="F7:K7"/>
    <mergeCell ref="AY9:AZ9"/>
    <mergeCell ref="BL9:BM9"/>
    <mergeCell ref="AY16:AZ16"/>
    <mergeCell ref="BB16:BC16"/>
    <mergeCell ref="BB9:BC9"/>
    <mergeCell ref="D7:D8"/>
    <mergeCell ref="BE9:BG9"/>
    <mergeCell ref="BI9:BJ9"/>
  </mergeCells>
  <dataValidations count="4">
    <dataValidation type="list" allowBlank="1" showInputMessage="1" showErrorMessage="1" sqref="G37:G207 K37:K207 I37:I207 K17:K29 I9:I29 K9:K14 G9:G29">
      <formula1>$AU$10:$AU$19</formula1>
    </dataValidation>
    <dataValidation type="list" allowBlank="1" showInputMessage="1" showErrorMessage="1" sqref="D37:D207 D9:D29">
      <formula1>$AR$10:$AR$13</formula1>
    </dataValidation>
    <dataValidation type="list" allowBlank="1" showInputMessage="1" showErrorMessage="1" sqref="E37:E207 E9:E29">
      <formula1>$AW$10:$AW$28</formula1>
    </dataValidation>
    <dataValidation type="list" allowBlank="1" showInputMessage="1" showErrorMessage="1" sqref="B37:B207 B9:B29">
      <formula1>$AP$10:$AP$22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F1:AJ8"/>
  <sheetViews>
    <sheetView zoomScale="80" zoomScaleNormal="80" workbookViewId="0">
      <selection activeCell="AA24" sqref="AA24"/>
    </sheetView>
  </sheetViews>
  <sheetFormatPr defaultColWidth="9.140625" defaultRowHeight="15" x14ac:dyDescent="0.25"/>
  <cols>
    <col min="12" max="12" width="21.42578125" customWidth="1"/>
    <col min="13" max="13" width="16.28515625" customWidth="1"/>
    <col min="14" max="16" width="3.28515625" customWidth="1"/>
    <col min="17" max="17" width="7.28515625" customWidth="1"/>
    <col min="18" max="18" width="11.28515625" bestFit="1" customWidth="1"/>
    <col min="25" max="25" width="13.140625" customWidth="1"/>
    <col min="26" max="26" width="21.42578125" bestFit="1" customWidth="1"/>
    <col min="27" max="27" width="16.28515625" bestFit="1" customWidth="1"/>
    <col min="28" max="30" width="3.28515625" customWidth="1"/>
    <col min="31" max="31" width="91.140625" customWidth="1"/>
    <col min="32" max="32" width="22.140625" bestFit="1" customWidth="1"/>
    <col min="33" max="33" width="16.7109375" bestFit="1" customWidth="1"/>
    <col min="34" max="34" width="4.42578125" customWidth="1"/>
    <col min="35" max="35" width="5.5703125" customWidth="1"/>
    <col min="36" max="37" width="11.5703125" customWidth="1"/>
    <col min="38" max="38" width="11.5703125" bestFit="1" customWidth="1"/>
  </cols>
  <sheetData>
    <row r="1" spans="32:36" ht="5.25" customHeight="1" x14ac:dyDescent="0.25"/>
    <row r="2" spans="32:36" x14ac:dyDescent="0.25">
      <c r="AF2" s="38" t="s">
        <v>47</v>
      </c>
      <c r="AG2" s="38" t="s">
        <v>48</v>
      </c>
    </row>
    <row r="3" spans="32:36" x14ac:dyDescent="0.25">
      <c r="AF3" s="38" t="s">
        <v>45</v>
      </c>
      <c r="AG3">
        <v>50</v>
      </c>
      <c r="AH3">
        <v>75</v>
      </c>
      <c r="AI3">
        <v>90</v>
      </c>
      <c r="AJ3" t="s">
        <v>46</v>
      </c>
    </row>
    <row r="4" spans="32:36" x14ac:dyDescent="0.25">
      <c r="AF4" s="40">
        <v>41913</v>
      </c>
      <c r="AG4" s="36">
        <v>4.7</v>
      </c>
      <c r="AH4" s="36"/>
      <c r="AI4" s="36"/>
      <c r="AJ4" s="36">
        <v>4.7</v>
      </c>
    </row>
    <row r="5" spans="32:36" x14ac:dyDescent="0.25">
      <c r="AF5" s="40">
        <v>42005</v>
      </c>
      <c r="AG5" s="36">
        <v>18.899999999999999</v>
      </c>
      <c r="AH5" s="36"/>
      <c r="AI5" s="36"/>
      <c r="AJ5" s="36">
        <v>18.899999999999999</v>
      </c>
    </row>
    <row r="6" spans="32:36" x14ac:dyDescent="0.25">
      <c r="AF6" s="40">
        <v>41944</v>
      </c>
      <c r="AG6" s="36"/>
      <c r="AH6" s="36">
        <v>2.9</v>
      </c>
      <c r="AI6" s="36"/>
      <c r="AJ6" s="36">
        <v>2.9</v>
      </c>
    </row>
    <row r="7" spans="32:36" x14ac:dyDescent="0.25">
      <c r="AF7" s="40">
        <v>42036</v>
      </c>
      <c r="AG7" s="36"/>
      <c r="AH7" s="36"/>
      <c r="AI7" s="36">
        <v>21.6</v>
      </c>
      <c r="AJ7" s="36">
        <v>21.6</v>
      </c>
    </row>
    <row r="8" spans="32:36" x14ac:dyDescent="0.25">
      <c r="AF8" s="39" t="s">
        <v>46</v>
      </c>
      <c r="AG8" s="36">
        <v>23.599999999999998</v>
      </c>
      <c r="AH8" s="36">
        <v>2.9</v>
      </c>
      <c r="AI8" s="36">
        <v>21.6</v>
      </c>
      <c r="AJ8" s="36">
        <v>48.099999999999994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 Pipeline</vt:lpstr>
      <vt:lpstr>Actual Pipeline Graphs</vt:lpstr>
    </vt:vector>
  </TitlesOfParts>
  <Company>M-Files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Sougne</dc:creator>
  <cp:lastModifiedBy>Olivier Sougne</cp:lastModifiedBy>
  <dcterms:created xsi:type="dcterms:W3CDTF">2014-03-17T13:14:19Z</dcterms:created>
  <dcterms:modified xsi:type="dcterms:W3CDTF">2014-09-19T12:56:45Z</dcterms:modified>
</cp:coreProperties>
</file>