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defaultThemeVersion="124226"/>
  <bookViews>
    <workbookView xWindow="480" yWindow="300" windowWidth="18495" windowHeight="11700"/>
  </bookViews>
  <sheets>
    <sheet name="BIENVENUE" sheetId="3" r:id="rId1"/>
    <sheet name="Relation client cabinet" sheetId="1" r:id="rId2"/>
    <sheet name="Automatisation process" sheetId="4" r:id="rId3"/>
    <sheet name="RESULTATS" sheetId="5" r:id="rId4"/>
    <sheet name="Feuil2" sheetId="2" state="hidden" r:id="rId5"/>
    <sheet name="Feuil1" sheetId="6" r:id="rId6"/>
  </sheets>
  <definedNames>
    <definedName name="classe">OFFSET(Feuil2!$C$2,MATCH(RESULTATS!$C$13,Feuil2!$A$2:$A$6,0)-1,)</definedName>
    <definedName name="Question01" localSheetId="2">'Automatisation process'!$F$6:$H$6</definedName>
    <definedName name="Question01" localSheetId="1">'Relation client cabinet'!$F$6:$I$6</definedName>
    <definedName name="Question02" localSheetId="2">'Automatisation process'!$F$7:$H$7</definedName>
    <definedName name="Question02" localSheetId="1">'Relation client cabinet'!$F$9:$I$9</definedName>
    <definedName name="Question03" localSheetId="2">'Automatisation process'!$F$8:$H$8</definedName>
    <definedName name="Question03" localSheetId="1">'Relation client cabinet'!$F$12:$I$12</definedName>
    <definedName name="Question04" localSheetId="2">'Automatisation process'!$F$9:$H$9</definedName>
    <definedName name="Question04" localSheetId="1">'Relation client cabinet'!$F$15:$I$15</definedName>
    <definedName name="Question05" localSheetId="2">'Automatisation process'!$F$14:$H$14</definedName>
    <definedName name="Question05" localSheetId="1">'Relation client cabinet'!$F$18:$I$18</definedName>
    <definedName name="Question06" localSheetId="2">'Automatisation process'!$F$15:$H$15</definedName>
    <definedName name="Question06" localSheetId="1">'Relation client cabinet'!$F$21:$I$21</definedName>
    <definedName name="Question07" localSheetId="2">'Automatisation process'!$F$16:$H$16</definedName>
    <definedName name="Question07" localSheetId="1">'Relation client cabinet'!$F$24:$I$24</definedName>
    <definedName name="Question08" localSheetId="2">'Automatisation process'!$F$17:$H$17</definedName>
    <definedName name="Question08" localSheetId="1">'Relation client cabinet'!$F$27:$H$27</definedName>
    <definedName name="Question09" localSheetId="2">'Automatisation process'!$F$18:$H$18</definedName>
    <definedName name="Question10" localSheetId="2">'Automatisation process'!$F$19:$H$19</definedName>
    <definedName name="Question11" localSheetId="2">'Automatisation process'!$F$20:$H$20</definedName>
    <definedName name="QuestionsProcess" localSheetId="2">'Automatisation process'!$F$6:$H$9,'Automatisation process'!$F$14:$H$20</definedName>
    <definedName name="QuestionsRelation" localSheetId="1">'Relation client cabinet'!$F$6:$I$6,'Relation client cabinet'!$F$9:$I$9,'Relation client cabinet'!$F$12:$I$12,'Relation client cabinet'!$F$15:$I$15,'Relation client cabinet'!$F$18:$I$18,'Relation client cabinet'!$F$21:$I$21,'Relation client cabinet'!$F$24:$I$24,'Relation client cabinet'!$F$27:$H$27</definedName>
    <definedName name="_xlnm.Print_Area" localSheetId="3">RESULTATS!$A$1:$M$51</definedName>
  </definedNames>
  <calcPr calcId="145621"/>
</workbook>
</file>

<file path=xl/calcChain.xml><?xml version="1.0" encoding="utf-8"?>
<calcChain xmlns="http://schemas.openxmlformats.org/spreadsheetml/2006/main">
  <c r="B1" i="5" l="1"/>
  <c r="B1" i="4" l="1"/>
  <c r="B1" i="1"/>
  <c r="V10" i="1" l="1"/>
  <c r="V9" i="1"/>
  <c r="B6" i="5" l="1"/>
  <c r="B5" i="5"/>
  <c r="W20" i="4"/>
  <c r="X20" i="4" s="1"/>
  <c r="W19" i="4"/>
  <c r="X19" i="4" s="1"/>
  <c r="W18" i="4"/>
  <c r="X18" i="4" s="1"/>
  <c r="W17" i="4"/>
  <c r="X17" i="4" s="1"/>
  <c r="W16" i="4"/>
  <c r="X16" i="4" s="1"/>
  <c r="W15" i="4"/>
  <c r="X15" i="4" s="1"/>
  <c r="W14" i="4"/>
  <c r="X14" i="4" s="1"/>
  <c r="W9" i="4"/>
  <c r="X9" i="4" s="1"/>
  <c r="W8" i="4"/>
  <c r="X8" i="4" s="1"/>
  <c r="S8" i="4"/>
  <c r="S10" i="4" s="1"/>
  <c r="R8" i="4"/>
  <c r="R10" i="4" s="1"/>
  <c r="Q8" i="4"/>
  <c r="Q10" i="4" s="1"/>
  <c r="W7" i="4"/>
  <c r="X7" i="4" s="1"/>
  <c r="W6" i="4"/>
  <c r="X6" i="4" s="1"/>
  <c r="W9" i="1"/>
  <c r="X9" i="1" s="1"/>
  <c r="W12" i="1"/>
  <c r="X12" i="1" s="1"/>
  <c r="W15" i="1"/>
  <c r="X15" i="1" s="1"/>
  <c r="W18" i="1"/>
  <c r="X18" i="1" s="1"/>
  <c r="W21" i="1"/>
  <c r="X21" i="1" s="1"/>
  <c r="W24" i="1"/>
  <c r="X24" i="1" s="1"/>
  <c r="W27" i="1"/>
  <c r="X27" i="1" s="1"/>
  <c r="W6" i="1"/>
  <c r="X6" i="1" s="1"/>
  <c r="X22" i="4" l="1"/>
  <c r="K22" i="4" s="1"/>
  <c r="X29" i="1"/>
  <c r="K29" i="1" s="1"/>
  <c r="Q11" i="4"/>
  <c r="F6" i="5" s="1"/>
  <c r="H6" i="5" s="1"/>
  <c r="U9" i="4"/>
  <c r="U8" i="4"/>
  <c r="Q14" i="4" s="1"/>
  <c r="R9" i="1"/>
  <c r="R11" i="1" s="1"/>
  <c r="S9" i="1"/>
  <c r="S11" i="1" s="1"/>
  <c r="T9" i="1"/>
  <c r="T11" i="1" s="1"/>
  <c r="Q9" i="1"/>
  <c r="Q11" i="1" l="1"/>
  <c r="Q12" i="1" s="1"/>
  <c r="K8" i="1" s="1"/>
  <c r="R14" i="4"/>
  <c r="Q18" i="4"/>
  <c r="Q5" i="5"/>
  <c r="B3" i="2"/>
  <c r="B4" i="2"/>
  <c r="B5" i="2"/>
  <c r="B6" i="2"/>
  <c r="B2" i="2"/>
  <c r="Q4" i="5" l="1"/>
  <c r="P7" i="5" s="1"/>
  <c r="F5" i="5"/>
  <c r="H5" i="5" s="1"/>
  <c r="I5" i="5" s="1"/>
  <c r="Q15" i="4"/>
  <c r="R15" i="4" s="1"/>
  <c r="Q16" i="4" s="1"/>
  <c r="R16" i="4" s="1"/>
  <c r="Q14" i="1"/>
  <c r="R14" i="1" s="1"/>
  <c r="Q17" i="4" l="1"/>
  <c r="Q7" i="5"/>
  <c r="P8" i="5" s="1"/>
  <c r="Q8" i="5" s="1"/>
  <c r="P9" i="5" s="1"/>
  <c r="Q9" i="5" s="1"/>
  <c r="P10" i="5" s="1"/>
  <c r="Q10" i="5" s="1"/>
  <c r="P11" i="5" s="1"/>
  <c r="Q11" i="5" s="1"/>
  <c r="Q12" i="5" s="1"/>
  <c r="P12" i="5"/>
  <c r="Q19" i="1"/>
  <c r="Q15" i="1"/>
  <c r="R15" i="1" s="1"/>
  <c r="Q16" i="1" s="1"/>
  <c r="R16" i="1" s="1"/>
  <c r="Q17" i="1" s="1"/>
  <c r="R17" i="1" s="1"/>
  <c r="Q18" i="1" s="1"/>
  <c r="R18" i="1" s="1"/>
  <c r="R19" i="1" s="1"/>
  <c r="R17" i="4" l="1"/>
  <c r="R18" i="4" s="1"/>
  <c r="C13" i="5"/>
  <c r="K7" i="4" l="1"/>
</calcChain>
</file>

<file path=xl/comments1.xml><?xml version="1.0" encoding="utf-8"?>
<comments xmlns="http://schemas.openxmlformats.org/spreadsheetml/2006/main">
  <authors>
    <author>Auteur</author>
  </authors>
  <commentList>
    <comment ref="H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indiquez un % estimé des flux récupérés automatiquement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indiquez un % estimé d'usage  s'il y a lieu</t>
        </r>
      </text>
    </comment>
  </commentList>
</comments>
</file>

<file path=xl/sharedStrings.xml><?xml version="1.0" encoding="utf-8"?>
<sst xmlns="http://schemas.openxmlformats.org/spreadsheetml/2006/main" count="93" uniqueCount="61">
  <si>
    <t>BAROMETRE D'AMELIORATION DE PERFORMANCE DES DOSSIERS DE TENUE</t>
  </si>
  <si>
    <t>Caisse</t>
  </si>
  <si>
    <t>Communication des pièces</t>
  </si>
  <si>
    <t>Périodicité</t>
  </si>
  <si>
    <t>Automatique</t>
  </si>
  <si>
    <t>Simple demande</t>
  </si>
  <si>
    <t>1 relance</t>
  </si>
  <si>
    <t>&gt; 1 relance</t>
  </si>
  <si>
    <t>Délai de communication si demande</t>
  </si>
  <si>
    <t>Exhaustivité des documents transmis</t>
  </si>
  <si>
    <t>Réponses aux demandes d'informations</t>
  </si>
  <si>
    <t>Oui</t>
  </si>
  <si>
    <t>Non</t>
  </si>
  <si>
    <t>Partiel</t>
  </si>
  <si>
    <t>Récupération automatique des banques</t>
  </si>
  <si>
    <t>Récupération automatique logiciel de facturation</t>
  </si>
  <si>
    <t>Récupération automatique de la caisse</t>
  </si>
  <si>
    <t>Transfert automatique des données de paie</t>
  </si>
  <si>
    <t>Utilisation de la RAO</t>
  </si>
  <si>
    <t>utilisation module emprunt</t>
  </si>
  <si>
    <t>utilisation module crédit-bail</t>
  </si>
  <si>
    <t>Utilisation module locations financières</t>
  </si>
  <si>
    <t>1/ Transfert de données en comptabilité :</t>
  </si>
  <si>
    <t>Utilisation EIC Cot'TNS</t>
  </si>
  <si>
    <t>Nécessité d'appeler les fournisseurs
 pour récupérer des factures ou relevés</t>
  </si>
  <si>
    <t>ORGANISATION DU DOSSIER</t>
  </si>
  <si>
    <t>Organisation de la tenue</t>
  </si>
  <si>
    <t>Ci-dessous: plutôt à intégrer dans un dossier d'audit de productivité plutôt que dans le document de base</t>
  </si>
  <si>
    <t>Compta de tréso pendant l'exercice</t>
  </si>
  <si>
    <t>Imputation automatique compte de charge en fonction du tiers</t>
  </si>
  <si>
    <t>TVA automatique</t>
  </si>
  <si>
    <t>Gestion des périodicités</t>
  </si>
  <si>
    <t>Etat de rapprochements faits</t>
  </si>
  <si>
    <t>que la consommation énergétique des appareils électroménagers. La productivité est en fait un problème de consommation d'énergie…</t>
  </si>
  <si>
    <t>En fonction des smileys, une note sera "calculée" sans toutefois apparaître et on pourrait imaginerd'afficher le résultat de l'évaluation du dossier de la même manière</t>
  </si>
  <si>
    <t>En fonction de tests, on pourra affecter des coefficients à telle ou telle rubrique</t>
  </si>
  <si>
    <t>utilisation module Subventions</t>
  </si>
  <si>
    <t>Utilisation module Immos/Amortissements</t>
  </si>
  <si>
    <t>Pour chaque question, prévoir 4 niveaux de smileys ( ou autre pour exprimer un niveau de satisfaction ou insatisfaction) se mettent automatiqement (pas de smileys agressifs)</t>
  </si>
  <si>
    <t>A</t>
  </si>
  <si>
    <t>B</t>
  </si>
  <si>
    <t>C</t>
  </si>
  <si>
    <t>D</t>
  </si>
  <si>
    <t>#1 | ORGANISATION DE LA RELATION CLIENT-CABINET</t>
  </si>
  <si>
    <t>Notes de frais dirigeants, associés, collaborateurs  
avec beaucoup de tickets</t>
  </si>
  <si>
    <t>Demande ou proposition particulière d'amélioration :</t>
  </si>
  <si>
    <t>#2 | AUTOMATISATION DES PROCESS</t>
  </si>
  <si>
    <t>Axes d'amélioration/Points de blocage :</t>
  </si>
  <si>
    <t>2/ Utilisation des modules de traitement :</t>
  </si>
  <si>
    <t>Votre dossier est classé :</t>
  </si>
  <si>
    <t>A+</t>
  </si>
  <si>
    <t>SCORE</t>
  </si>
  <si>
    <t>Votre dossier est classé</t>
  </si>
  <si>
    <t>nb</t>
  </si>
  <si>
    <t>pond</t>
  </si>
  <si>
    <t>mini</t>
  </si>
  <si>
    <t>maxi</t>
  </si>
  <si>
    <t>POND</t>
  </si>
  <si>
    <t>POINTS</t>
  </si>
  <si>
    <t>Mesurez la catégorie énergétique de votre dossier !</t>
  </si>
  <si>
    <t>NOM DU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</si>
</sst>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u/>
      <sz val="12"/>
      <color theme="1"/>
      <name val="Arial Narrow"/>
      <family val="2"/>
    </font>
    <font>
      <u/>
      <sz val="12"/>
      <color theme="1"/>
      <name val="Arial Narrow"/>
      <family val="2"/>
    </font>
    <font>
      <b/>
      <sz val="12"/>
      <color theme="0"/>
      <name val="Arial Narrow"/>
      <family val="2"/>
    </font>
    <font>
      <b/>
      <sz val="16"/>
      <color theme="0"/>
      <name val="Arial Narrow"/>
      <family val="2"/>
    </font>
    <font>
      <i/>
      <sz val="9"/>
      <color theme="1"/>
      <name val="Arial Narrow"/>
      <family val="2"/>
    </font>
    <font>
      <b/>
      <sz val="72"/>
      <color theme="1"/>
      <name val="Arial Narrow"/>
      <family val="2"/>
    </font>
    <font>
      <b/>
      <sz val="14"/>
      <color theme="0"/>
      <name val="Arial Narrow"/>
      <family val="2"/>
    </font>
    <font>
      <b/>
      <sz val="20"/>
      <color theme="0"/>
      <name val="Arial Narrow"/>
      <family val="2"/>
    </font>
    <font>
      <sz val="9"/>
      <color theme="1"/>
      <name val="Arial Narrow"/>
      <family val="2"/>
    </font>
    <font>
      <b/>
      <sz val="9"/>
      <color theme="0"/>
      <name val="Arial Narrow"/>
      <family val="2"/>
    </font>
    <font>
      <sz val="9"/>
      <color theme="0"/>
      <name val="Arial Narrow"/>
      <family val="2"/>
    </font>
    <font>
      <sz val="48"/>
      <color theme="1" tint="0.249977111117893"/>
      <name val="Arial Narrow"/>
      <family val="2"/>
    </font>
    <font>
      <sz val="54"/>
      <color theme="1" tint="0.249977111117893"/>
      <name val="Arial Narrow"/>
      <family val="2"/>
    </font>
    <font>
      <i/>
      <sz val="28"/>
      <color theme="1" tint="0.249977111117893"/>
      <name val="Arial Narrow"/>
      <family val="2"/>
    </font>
    <font>
      <b/>
      <sz val="22"/>
      <color theme="0"/>
      <name val="Arial Black"/>
      <family val="2"/>
    </font>
    <font>
      <sz val="18"/>
      <color theme="0"/>
      <name val="Arial Narrow"/>
      <family val="2"/>
    </font>
    <font>
      <b/>
      <sz val="36"/>
      <color theme="0"/>
      <name val="Arial Narrow"/>
      <family val="2"/>
    </font>
    <font>
      <b/>
      <sz val="16"/>
      <color theme="0" tint="-0.34998626667073579"/>
      <name val="Arial Narrow"/>
      <family val="2"/>
    </font>
    <font>
      <b/>
      <sz val="36"/>
      <color theme="1"/>
      <name val="Arial Narrow"/>
      <family val="2"/>
    </font>
    <font>
      <sz val="18"/>
      <color theme="1"/>
      <name val="Arial Narrow"/>
      <family val="2"/>
    </font>
    <font>
      <u/>
      <sz val="11"/>
      <color theme="10"/>
      <name val="Calibri"/>
      <family val="2"/>
      <scheme val="minor"/>
    </font>
    <font>
      <b/>
      <sz val="14"/>
      <color rgb="FFFFFF00"/>
      <name val="Arial Narrow"/>
      <family val="2"/>
    </font>
    <font>
      <sz val="14"/>
      <color rgb="FFFFFF00"/>
      <name val="Arial Narrow"/>
      <family val="2"/>
    </font>
    <font>
      <sz val="8"/>
      <color theme="1"/>
      <name val="Arial Narrow"/>
      <family val="2"/>
    </font>
    <font>
      <u/>
      <sz val="12"/>
      <color theme="0"/>
      <name val="Arial Narrow"/>
      <family val="2"/>
    </font>
    <font>
      <sz val="12"/>
      <color theme="0"/>
      <name val="Arial Narrow"/>
      <family val="2"/>
    </font>
  </fonts>
  <fills count="1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/>
      <diagonal/>
    </border>
  </borders>
  <cellStyleXfs count="2">
    <xf numFmtId="0" fontId="0" fillId="0" borderId="0"/>
    <xf numFmtId="0" fontId="25" fillId="0" borderId="0" applyNumberFormat="0" applyFill="0" applyBorder="0" applyAlignment="0" applyProtection="0"/>
  </cellStyleXfs>
  <cellXfs count="95">
    <xf numFmtId="0" fontId="0" fillId="0" borderId="0" xfId="0"/>
    <xf numFmtId="0" fontId="4" fillId="2" borderId="0" xfId="0" applyFont="1" applyFill="1"/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6" fillId="2" borderId="0" xfId="0" applyFont="1" applyFill="1" applyBorder="1" applyAlignment="1">
      <alignment horizontal="left" vertical="top"/>
    </xf>
    <xf numFmtId="0" fontId="4" fillId="2" borderId="0" xfId="0" applyFont="1" applyFill="1" applyBorder="1" applyAlignment="1">
      <alignment horizontal="left" vertical="top"/>
    </xf>
    <xf numFmtId="0" fontId="4" fillId="2" borderId="3" xfId="0" applyFont="1" applyFill="1" applyBorder="1" applyAlignment="1">
      <alignment vertical="center"/>
    </xf>
    <xf numFmtId="0" fontId="4" fillId="2" borderId="4" xfId="0" applyFont="1" applyFill="1" applyBorder="1" applyAlignment="1">
      <alignment vertical="center"/>
    </xf>
    <xf numFmtId="0" fontId="4" fillId="2" borderId="5" xfId="0" applyFont="1" applyFill="1" applyBorder="1" applyAlignment="1">
      <alignment vertical="center"/>
    </xf>
    <xf numFmtId="0" fontId="4" fillId="5" borderId="0" xfId="0" applyFont="1" applyFill="1"/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/>
    </xf>
    <xf numFmtId="0" fontId="4" fillId="5" borderId="0" xfId="0" applyFont="1" applyFill="1" applyBorder="1"/>
    <xf numFmtId="0" fontId="7" fillId="5" borderId="0" xfId="0" applyFont="1" applyFill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6" fillId="5" borderId="0" xfId="0" applyFont="1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6" fillId="5" borderId="0" xfId="0" applyFont="1" applyFill="1" applyBorder="1" applyAlignment="1">
      <alignment horizontal="right" vertical="top"/>
    </xf>
    <xf numFmtId="0" fontId="8" fillId="5" borderId="0" xfId="0" applyFont="1" applyFill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 vertical="top"/>
    </xf>
    <xf numFmtId="0" fontId="5" fillId="5" borderId="0" xfId="0" applyFont="1" applyFill="1" applyBorder="1" applyAlignment="1">
      <alignment horizontal="right" vertical="top"/>
    </xf>
    <xf numFmtId="0" fontId="4" fillId="5" borderId="10" xfId="0" applyFont="1" applyFill="1" applyBorder="1" applyAlignment="1">
      <alignment horizontal="center"/>
    </xf>
    <xf numFmtId="0" fontId="9" fillId="5" borderId="0" xfId="0" applyFont="1" applyFill="1" applyAlignment="1">
      <alignment horizontal="center"/>
    </xf>
    <xf numFmtId="0" fontId="9" fillId="5" borderId="0" xfId="0" applyFont="1" applyFill="1" applyAlignment="1">
      <alignment horizontal="right"/>
    </xf>
    <xf numFmtId="0" fontId="4" fillId="6" borderId="6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3" fillId="2" borderId="0" xfId="0" applyFont="1" applyFill="1"/>
    <xf numFmtId="0" fontId="13" fillId="5" borderId="0" xfId="0" applyFont="1" applyFill="1"/>
    <xf numFmtId="0" fontId="14" fillId="5" borderId="0" xfId="0" applyFont="1" applyFill="1" applyAlignment="1">
      <alignment horizontal="center"/>
    </xf>
    <xf numFmtId="0" fontId="13" fillId="5" borderId="0" xfId="0" applyFont="1" applyFill="1" applyAlignment="1">
      <alignment horizontal="right"/>
    </xf>
    <xf numFmtId="0" fontId="13" fillId="5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0" fontId="13" fillId="2" borderId="0" xfId="0" applyFont="1" applyFill="1" applyAlignment="1"/>
    <xf numFmtId="0" fontId="0" fillId="10" borderId="0" xfId="0" applyFill="1"/>
    <xf numFmtId="0" fontId="13" fillId="10" borderId="0" xfId="0" applyFont="1" applyFill="1" applyAlignment="1">
      <alignment horizontal="center"/>
    </xf>
    <xf numFmtId="0" fontId="13" fillId="11" borderId="0" xfId="0" applyFont="1" applyFill="1" applyAlignment="1">
      <alignment horizontal="center"/>
    </xf>
    <xf numFmtId="0" fontId="13" fillId="13" borderId="0" xfId="0" applyFont="1" applyFill="1" applyAlignment="1">
      <alignment horizontal="center"/>
    </xf>
    <xf numFmtId="0" fontId="13" fillId="12" borderId="0" xfId="0" applyFont="1" applyFill="1" applyAlignment="1">
      <alignment horizontal="center"/>
    </xf>
    <xf numFmtId="0" fontId="13" fillId="9" borderId="0" xfId="0" applyFont="1" applyFill="1" applyAlignment="1">
      <alignment horizontal="center"/>
    </xf>
    <xf numFmtId="0" fontId="16" fillId="10" borderId="0" xfId="0" applyFont="1" applyFill="1" applyAlignment="1">
      <alignment vertical="center" wrapText="1"/>
    </xf>
    <xf numFmtId="0" fontId="17" fillId="10" borderId="0" xfId="0" applyFont="1" applyFill="1" applyAlignment="1">
      <alignment vertical="center" wrapText="1"/>
    </xf>
    <xf numFmtId="0" fontId="0" fillId="2" borderId="0" xfId="0" applyFill="1"/>
    <xf numFmtId="0" fontId="15" fillId="7" borderId="0" xfId="0" applyFont="1" applyFill="1" applyAlignment="1"/>
    <xf numFmtId="0" fontId="0" fillId="2" borderId="0" xfId="0" applyFill="1" applyAlignment="1">
      <alignment horizontal="center"/>
    </xf>
    <xf numFmtId="0" fontId="10" fillId="5" borderId="0" xfId="0" applyFont="1" applyFill="1" applyAlignment="1">
      <alignment vertical="center"/>
    </xf>
    <xf numFmtId="0" fontId="7" fillId="2" borderId="0" xfId="0" applyFont="1" applyFill="1" applyAlignment="1">
      <alignment horizontal="center"/>
    </xf>
    <xf numFmtId="0" fontId="11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top"/>
    </xf>
    <xf numFmtId="0" fontId="3" fillId="2" borderId="0" xfId="0" applyFont="1" applyFill="1" applyBorder="1" applyAlignment="1">
      <alignment horizontal="center" vertical="top"/>
    </xf>
    <xf numFmtId="0" fontId="28" fillId="2" borderId="0" xfId="0" applyFont="1" applyFill="1"/>
    <xf numFmtId="0" fontId="30" fillId="5" borderId="0" xfId="0" applyFont="1" applyFill="1" applyBorder="1" applyAlignment="1">
      <alignment horizontal="center" vertical="top"/>
    </xf>
    <xf numFmtId="0" fontId="18" fillId="10" borderId="0" xfId="0" applyFont="1" applyFill="1" applyAlignment="1">
      <alignment horizontal="center" vertical="center" wrapText="1"/>
    </xf>
    <xf numFmtId="0" fontId="17" fillId="10" borderId="0" xfId="0" applyFont="1" applyFill="1" applyAlignment="1">
      <alignment horizontal="center" vertical="center" wrapText="1"/>
    </xf>
    <xf numFmtId="0" fontId="24" fillId="4" borderId="0" xfId="0" applyFont="1" applyFill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27" fillId="7" borderId="0" xfId="1" applyFont="1" applyFill="1" applyAlignment="1">
      <alignment horizontal="center" vertical="center" wrapText="1"/>
    </xf>
    <xf numFmtId="0" fontId="26" fillId="7" borderId="0" xfId="0" applyFont="1" applyFill="1" applyAlignment="1">
      <alignment horizontal="center" vertical="center" wrapText="1"/>
    </xf>
    <xf numFmtId="0" fontId="22" fillId="5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4" fillId="3" borderId="6" xfId="0" applyFont="1" applyFill="1" applyBorder="1" applyAlignment="1">
      <alignment horizontal="center" vertical="center" wrapText="1"/>
    </xf>
    <xf numFmtId="0" fontId="21" fillId="5" borderId="0" xfId="0" applyFont="1" applyFill="1" applyAlignment="1">
      <alignment horizontal="center" vertical="center" wrapText="1"/>
    </xf>
    <xf numFmtId="0" fontId="4" fillId="3" borderId="7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left" vertical="top"/>
    </xf>
    <xf numFmtId="0" fontId="6" fillId="4" borderId="0" xfId="0" applyFont="1" applyFill="1" applyBorder="1" applyAlignment="1">
      <alignment horizontal="left" vertical="top"/>
    </xf>
    <xf numFmtId="0" fontId="15" fillId="7" borderId="0" xfId="0" applyFont="1" applyFill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23" fillId="5" borderId="0" xfId="0" applyFont="1" applyFill="1" applyAlignment="1">
      <alignment horizontal="center" vertical="center" wrapText="1"/>
    </xf>
    <xf numFmtId="0" fontId="4" fillId="2" borderId="2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27" fillId="7" borderId="0" xfId="0" applyFont="1" applyFill="1" applyAlignment="1">
      <alignment horizontal="center" vertical="center" wrapText="1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9" fillId="4" borderId="0" xfId="0" quotePrefix="1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 vertical="top" wrapText="1"/>
    </xf>
    <xf numFmtId="0" fontId="0" fillId="4" borderId="0" xfId="0" applyFill="1" applyAlignment="1">
      <alignment horizontal="center"/>
    </xf>
    <xf numFmtId="0" fontId="3" fillId="5" borderId="0" xfId="0" applyFont="1" applyFill="1" applyBorder="1" applyAlignment="1">
      <alignment horizontal="center" vertical="top"/>
    </xf>
    <xf numFmtId="0" fontId="29" fillId="5" borderId="0" xfId="0" applyFont="1" applyFill="1" applyBorder="1" applyAlignment="1">
      <alignment horizontal="right" vertical="top"/>
    </xf>
    <xf numFmtId="0" fontId="11" fillId="7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6"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FF0000"/>
      </font>
      <numFmt numFmtId="0" formatCode="General"/>
      <fill>
        <patternFill>
          <bgColor theme="0" tint="-0.14996795556505021"/>
        </patternFill>
      </fill>
    </dxf>
    <dxf>
      <font>
        <color theme="0"/>
      </font>
    </dxf>
    <dxf>
      <font>
        <b/>
        <i val="0"/>
        <color rgb="FFFF0000"/>
      </font>
      <numFmt numFmtId="0" formatCode="General"/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  <color rgb="FFFF6600"/>
      <color rgb="FF99FF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25</xdr:row>
      <xdr:rowOff>1</xdr:rowOff>
    </xdr:from>
    <xdr:to>
      <xdr:col>7</xdr:col>
      <xdr:colOff>752475</xdr:colOff>
      <xdr:row>31</xdr:row>
      <xdr:rowOff>1</xdr:rowOff>
    </xdr:to>
    <xdr:sp macro="[0]!NouveauTest" textlink="">
      <xdr:nvSpPr>
        <xdr:cNvPr id="2" name="Rectangle 1"/>
        <xdr:cNvSpPr/>
      </xdr:nvSpPr>
      <xdr:spPr>
        <a:xfrm>
          <a:off x="2171700" y="4972051"/>
          <a:ext cx="3914775" cy="1143000"/>
        </a:xfrm>
        <a:prstGeom prst="rect">
          <a:avLst/>
        </a:prstGeom>
        <a:solidFill>
          <a:schemeClr val="bg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tx1">
                  <a:lumMod val="85000"/>
                  <a:lumOff val="15000"/>
                </a:schemeClr>
              </a:solidFill>
              <a:latin typeface="Arial Black" panose="020B0A04020102020204" pitchFamily="34" charset="0"/>
            </a:rPr>
            <a:t>Démarrer le 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10583</xdr:colOff>
      <xdr:row>29</xdr:row>
      <xdr:rowOff>95250</xdr:rowOff>
    </xdr:from>
    <xdr:to>
      <xdr:col>24</xdr:col>
      <xdr:colOff>148167</xdr:colOff>
      <xdr:row>34</xdr:row>
      <xdr:rowOff>190500</xdr:rowOff>
    </xdr:to>
    <xdr:sp macro="[0]!AffAutoProcess" textlink="">
      <xdr:nvSpPr>
        <xdr:cNvPr id="2" name="BtSuite" hidden="1"/>
        <xdr:cNvSpPr/>
      </xdr:nvSpPr>
      <xdr:spPr>
        <a:xfrm>
          <a:off x="10361083" y="6318250"/>
          <a:ext cx="2931584" cy="1100667"/>
        </a:xfrm>
        <a:prstGeom prst="rightArrow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Continuer</a:t>
          </a:r>
          <a:r>
            <a:rPr lang="fr-FR" sz="2400" baseline="0"/>
            <a:t> le test</a:t>
          </a:r>
          <a:endParaRPr lang="fr-FR" sz="24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26</xdr:row>
      <xdr:rowOff>0</xdr:rowOff>
    </xdr:from>
    <xdr:to>
      <xdr:col>25</xdr:col>
      <xdr:colOff>228476</xdr:colOff>
      <xdr:row>31</xdr:row>
      <xdr:rowOff>98364</xdr:rowOff>
    </xdr:to>
    <xdr:sp macro="[0]!AffAutoProcess" textlink="">
      <xdr:nvSpPr>
        <xdr:cNvPr id="2" name="BtSuite" hidden="1"/>
        <xdr:cNvSpPr/>
      </xdr:nvSpPr>
      <xdr:spPr>
        <a:xfrm>
          <a:off x="11355917" y="5545667"/>
          <a:ext cx="2916642" cy="1103780"/>
        </a:xfrm>
        <a:prstGeom prst="rightArrow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Continuer</a:t>
          </a:r>
          <a:r>
            <a:rPr lang="fr-FR" sz="2400" baseline="0"/>
            <a:t> le test</a:t>
          </a:r>
          <a:endParaRPr lang="fr-FR" sz="24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440267</xdr:colOff>
          <xdr:row>7</xdr:row>
          <xdr:rowOff>64559</xdr:rowOff>
        </xdr:from>
        <xdr:to>
          <xdr:col>8</xdr:col>
          <xdr:colOff>440267</xdr:colOff>
          <xdr:row>15</xdr:row>
          <xdr:rowOff>112184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classe" spid="_x0000_s516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202642" y="1502834"/>
              <a:ext cx="2286000" cy="17335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9</xdr:col>
      <xdr:colOff>561975</xdr:colOff>
      <xdr:row>10</xdr:row>
      <xdr:rowOff>95250</xdr:rowOff>
    </xdr:from>
    <xdr:to>
      <xdr:col>12</xdr:col>
      <xdr:colOff>561975</xdr:colOff>
      <xdr:row>15</xdr:row>
      <xdr:rowOff>85725</xdr:rowOff>
    </xdr:to>
    <xdr:sp macro="[0]!NouveauTest" textlink="">
      <xdr:nvSpPr>
        <xdr:cNvPr id="2" name="RedemareTest"/>
        <xdr:cNvSpPr/>
      </xdr:nvSpPr>
      <xdr:spPr>
        <a:xfrm>
          <a:off x="7372350" y="2162175"/>
          <a:ext cx="2286000" cy="104775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  <a:latin typeface="Arial Narrow" panose="020B0606020202030204" pitchFamily="34" charset="0"/>
            </a:rPr>
            <a:t>REDEMARRER UN TEST A 0</a:t>
          </a:r>
        </a:p>
      </xdr:txBody>
    </xdr:sp>
    <xdr:clientData/>
  </xdr:twoCellAnchor>
  <xdr:twoCellAnchor>
    <xdr:from>
      <xdr:col>9</xdr:col>
      <xdr:colOff>561975</xdr:colOff>
      <xdr:row>2</xdr:row>
      <xdr:rowOff>171449</xdr:rowOff>
    </xdr:from>
    <xdr:to>
      <xdr:col>12</xdr:col>
      <xdr:colOff>552450</xdr:colOff>
      <xdr:row>5</xdr:row>
      <xdr:rowOff>200024</xdr:rowOff>
    </xdr:to>
    <xdr:sp macro="[0]!ImprDossier" textlink="">
      <xdr:nvSpPr>
        <xdr:cNvPr id="5" name="ImprimerDossier"/>
        <xdr:cNvSpPr/>
      </xdr:nvSpPr>
      <xdr:spPr>
        <a:xfrm>
          <a:off x="7372350" y="552449"/>
          <a:ext cx="2276475" cy="657225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  <a:latin typeface="Arial Narrow" panose="020B0606020202030204" pitchFamily="34" charset="0"/>
            </a:rPr>
            <a:t>IMPRIMER</a:t>
          </a:r>
          <a:r>
            <a:rPr lang="fr-FR" sz="1800" baseline="0">
              <a:solidFill>
                <a:schemeClr val="bg1"/>
              </a:solidFill>
              <a:latin typeface="Arial Narrow" panose="020B0606020202030204" pitchFamily="34" charset="0"/>
            </a:rPr>
            <a:t> </a:t>
          </a:r>
          <a:r>
            <a:rPr lang="fr-FR" sz="1800">
              <a:solidFill>
                <a:schemeClr val="bg1"/>
              </a:solidFill>
              <a:latin typeface="Arial Narrow" panose="020B0606020202030204" pitchFamily="34" charset="0"/>
            </a:rPr>
            <a:t>le dossier</a:t>
          </a:r>
        </a:p>
      </xdr:txBody>
    </xdr:sp>
    <xdr:clientData/>
  </xdr:twoCellAnchor>
  <xdr:twoCellAnchor>
    <xdr:from>
      <xdr:col>9</xdr:col>
      <xdr:colOff>561975</xdr:colOff>
      <xdr:row>6</xdr:row>
      <xdr:rowOff>19050</xdr:rowOff>
    </xdr:from>
    <xdr:to>
      <xdr:col>12</xdr:col>
      <xdr:colOff>552450</xdr:colOff>
      <xdr:row>9</xdr:row>
      <xdr:rowOff>76200</xdr:rowOff>
    </xdr:to>
    <xdr:sp macro="[0]!EnregDossier" textlink="">
      <xdr:nvSpPr>
        <xdr:cNvPr id="6" name="Rectangle 5"/>
        <xdr:cNvSpPr/>
      </xdr:nvSpPr>
      <xdr:spPr>
        <a:xfrm>
          <a:off x="7372350" y="1257300"/>
          <a:ext cx="2276475" cy="657225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  <a:latin typeface="Arial Narrow" panose="020B0606020202030204" pitchFamily="34" charset="0"/>
            </a:rPr>
            <a:t>ENREGISTRER</a:t>
          </a:r>
          <a:r>
            <a:rPr lang="fr-FR" sz="1800" baseline="0">
              <a:solidFill>
                <a:schemeClr val="bg1"/>
              </a:solidFill>
              <a:latin typeface="Arial Narrow" panose="020B0606020202030204" pitchFamily="34" charset="0"/>
            </a:rPr>
            <a:t> </a:t>
          </a:r>
          <a:r>
            <a:rPr lang="fr-FR" sz="1800">
              <a:solidFill>
                <a:schemeClr val="bg1"/>
              </a:solidFill>
              <a:latin typeface="Arial Narrow" panose="020B0606020202030204" pitchFamily="34" charset="0"/>
            </a:rPr>
            <a:t>le dossier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28576</xdr:colOff>
      <xdr:row>1</xdr:row>
      <xdr:rowOff>38100</xdr:rowOff>
    </xdr:from>
    <xdr:to>
      <xdr:col>2</xdr:col>
      <xdr:colOff>2188576</xdr:colOff>
      <xdr:row>1</xdr:row>
      <xdr:rowOff>1695915</xdr:rowOff>
    </xdr:to>
    <xdr:pic>
      <xdr:nvPicPr>
        <xdr:cNvPr id="2" name="image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2576" y="228600"/>
          <a:ext cx="2160000" cy="16578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2</xdr:row>
      <xdr:rowOff>47625</xdr:rowOff>
    </xdr:from>
    <xdr:to>
      <xdr:col>2</xdr:col>
      <xdr:colOff>2198100</xdr:colOff>
      <xdr:row>2</xdr:row>
      <xdr:rowOff>1481533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" y="1971675"/>
          <a:ext cx="2160000" cy="14339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62593</xdr:colOff>
      <xdr:row>3</xdr:row>
      <xdr:rowOff>46265</xdr:rowOff>
    </xdr:from>
    <xdr:to>
      <xdr:col>2</xdr:col>
      <xdr:colOff>2222593</xdr:colOff>
      <xdr:row>3</xdr:row>
      <xdr:rowOff>1480111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6593" y="3543301"/>
          <a:ext cx="2160000" cy="14338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68036</xdr:colOff>
      <xdr:row>4</xdr:row>
      <xdr:rowOff>27214</xdr:rowOff>
    </xdr:from>
    <xdr:to>
      <xdr:col>2</xdr:col>
      <xdr:colOff>2228036</xdr:colOff>
      <xdr:row>4</xdr:row>
      <xdr:rowOff>1463697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036" y="5048250"/>
          <a:ext cx="2160000" cy="14364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68035</xdr:colOff>
      <xdr:row>5</xdr:row>
      <xdr:rowOff>27214</xdr:rowOff>
    </xdr:from>
    <xdr:to>
      <xdr:col>2</xdr:col>
      <xdr:colOff>2228035</xdr:colOff>
      <xdr:row>5</xdr:row>
      <xdr:rowOff>1471929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035" y="6572250"/>
          <a:ext cx="2160000" cy="14447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vmlDrawing" Target="../drawings/vmlDrawing5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Bienvenue">
    <pageSetUpPr autoPageBreaks="0"/>
  </sheetPr>
  <dimension ref="B1:M31"/>
  <sheetViews>
    <sheetView tabSelected="1" zoomScale="70" zoomScaleNormal="70" workbookViewId="0">
      <selection activeCell="M15" sqref="M15"/>
    </sheetView>
  </sheetViews>
  <sheetFormatPr baseColWidth="10" defaultRowHeight="15" x14ac:dyDescent="0.25"/>
  <cols>
    <col min="1" max="16384" width="11.42578125" style="35"/>
  </cols>
  <sheetData>
    <row r="1" spans="2:13" ht="15" customHeight="1" x14ac:dyDescent="0.25">
      <c r="B1" s="54" t="s">
        <v>0</v>
      </c>
      <c r="C1" s="54"/>
      <c r="D1" s="54"/>
      <c r="E1" s="54"/>
      <c r="F1" s="54"/>
      <c r="G1" s="54"/>
      <c r="H1" s="54"/>
      <c r="I1" s="54"/>
      <c r="J1" s="54"/>
      <c r="K1" s="54"/>
      <c r="L1" s="54"/>
      <c r="M1" s="42"/>
    </row>
    <row r="2" spans="2:13" ht="15" customHeight="1" x14ac:dyDescent="0.25"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42"/>
    </row>
    <row r="3" spans="2:13" ht="15" customHeight="1" x14ac:dyDescent="0.25"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42"/>
    </row>
    <row r="4" spans="2:13" ht="15" customHeight="1" x14ac:dyDescent="0.25"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42"/>
    </row>
    <row r="5" spans="2:13" ht="15" customHeight="1" x14ac:dyDescent="0.25">
      <c r="B5" s="54"/>
      <c r="C5" s="54"/>
      <c r="D5" s="54"/>
      <c r="E5" s="54"/>
      <c r="F5" s="54"/>
      <c r="G5" s="54"/>
      <c r="H5" s="54"/>
      <c r="I5" s="54"/>
      <c r="J5" s="54"/>
      <c r="K5" s="54"/>
      <c r="L5" s="54"/>
      <c r="M5" s="42"/>
    </row>
    <row r="6" spans="2:13" ht="15" customHeight="1" x14ac:dyDescent="0.25"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42"/>
    </row>
    <row r="7" spans="2:13" ht="31.5" customHeight="1" x14ac:dyDescent="0.25"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42"/>
    </row>
    <row r="8" spans="2:13" ht="15" customHeight="1" x14ac:dyDescent="0.25"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42"/>
    </row>
    <row r="9" spans="2:13" ht="15" customHeight="1" x14ac:dyDescent="0.25"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42"/>
    </row>
    <row r="10" spans="2:13" ht="15" customHeight="1" x14ac:dyDescent="0.25">
      <c r="B10" s="54"/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42"/>
    </row>
    <row r="11" spans="2:13" ht="15" customHeight="1" x14ac:dyDescent="0.25">
      <c r="B11" s="54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42"/>
    </row>
    <row r="12" spans="2:13" ht="15" customHeight="1" x14ac:dyDescent="0.25">
      <c r="B12" s="54"/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42"/>
    </row>
    <row r="13" spans="2:13" ht="15" customHeight="1" x14ac:dyDescent="0.25">
      <c r="B13" s="54"/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42"/>
    </row>
    <row r="14" spans="2:13" ht="15" customHeight="1" x14ac:dyDescent="0.25"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42"/>
    </row>
    <row r="15" spans="2:13" ht="15" customHeight="1" x14ac:dyDescent="0.25">
      <c r="B15" s="54"/>
      <c r="C15" s="54"/>
      <c r="D15" s="54"/>
      <c r="E15" s="54"/>
      <c r="F15" s="54"/>
      <c r="G15" s="54"/>
      <c r="H15" s="54"/>
      <c r="I15" s="54"/>
      <c r="J15" s="54"/>
      <c r="K15" s="54"/>
      <c r="L15" s="54"/>
      <c r="M15" s="42"/>
    </row>
    <row r="16" spans="2:13" ht="15" customHeight="1" x14ac:dyDescent="0.25">
      <c r="B16" s="54"/>
      <c r="C16" s="54"/>
      <c r="D16" s="54"/>
      <c r="E16" s="54"/>
      <c r="F16" s="54"/>
      <c r="G16" s="54"/>
      <c r="H16" s="54"/>
      <c r="I16" s="54"/>
      <c r="J16" s="54"/>
      <c r="K16" s="54"/>
      <c r="L16" s="54"/>
      <c r="M16" s="42"/>
    </row>
    <row r="17" spans="2:13" ht="15" customHeight="1" x14ac:dyDescent="0.25">
      <c r="B17" s="54"/>
      <c r="C17" s="54"/>
      <c r="D17" s="54"/>
      <c r="E17" s="54"/>
      <c r="F17" s="54"/>
      <c r="G17" s="54"/>
      <c r="H17" s="54"/>
      <c r="I17" s="54"/>
      <c r="J17" s="54"/>
      <c r="K17" s="54"/>
      <c r="L17" s="54"/>
      <c r="M17" s="42"/>
    </row>
    <row r="18" spans="2:13" ht="15" customHeight="1" x14ac:dyDescent="0.25">
      <c r="B18" s="54"/>
      <c r="C18" s="54"/>
      <c r="D18" s="54"/>
      <c r="E18" s="54"/>
      <c r="F18" s="54"/>
      <c r="G18" s="54"/>
      <c r="H18" s="54"/>
      <c r="I18" s="54"/>
      <c r="J18" s="54"/>
      <c r="K18" s="54"/>
      <c r="L18" s="54"/>
      <c r="M18" s="42"/>
    </row>
    <row r="19" spans="2:13" ht="15" customHeight="1" x14ac:dyDescent="0.25"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42"/>
    </row>
    <row r="20" spans="2:13" ht="15" customHeight="1" x14ac:dyDescent="0.25">
      <c r="B20" s="54"/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42"/>
    </row>
    <row r="21" spans="2:13" ht="15" customHeight="1" x14ac:dyDescent="0.25">
      <c r="B21" s="53" t="s">
        <v>59</v>
      </c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</row>
    <row r="22" spans="2:13" ht="15" customHeight="1" x14ac:dyDescent="0.25"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</row>
    <row r="23" spans="2:13" ht="15" customHeight="1" x14ac:dyDescent="0.25"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</row>
    <row r="24" spans="2:13" ht="15" customHeight="1" x14ac:dyDescent="0.25"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</row>
    <row r="25" spans="2:13" ht="15" customHeight="1" x14ac:dyDescent="0.25"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</row>
    <row r="26" spans="2:13" x14ac:dyDescent="0.25">
      <c r="I26" s="55" t="s">
        <v>60</v>
      </c>
      <c r="J26" s="55"/>
      <c r="K26" s="55"/>
    </row>
    <row r="27" spans="2:13" x14ac:dyDescent="0.25">
      <c r="I27" s="55"/>
      <c r="J27" s="55"/>
      <c r="K27" s="55"/>
    </row>
    <row r="28" spans="2:13" x14ac:dyDescent="0.25">
      <c r="I28" s="55"/>
      <c r="J28" s="55"/>
      <c r="K28" s="55"/>
    </row>
    <row r="29" spans="2:13" x14ac:dyDescent="0.25">
      <c r="I29" s="55"/>
      <c r="J29" s="55"/>
      <c r="K29" s="55"/>
    </row>
    <row r="30" spans="2:13" x14ac:dyDescent="0.25">
      <c r="I30" s="55"/>
      <c r="J30" s="55"/>
      <c r="K30" s="55"/>
    </row>
    <row r="31" spans="2:13" x14ac:dyDescent="0.25">
      <c r="I31" s="55"/>
      <c r="J31" s="55"/>
      <c r="K31" s="55"/>
    </row>
  </sheetData>
  <mergeCells count="3">
    <mergeCell ref="B21:M24"/>
    <mergeCell ref="B1:L20"/>
    <mergeCell ref="I26:K31"/>
  </mergeCells>
  <pageMargins left="0.7" right="0.7" top="0.75" bottom="0.75" header="0.3" footer="0.3"/>
  <pageSetup paperSize="9"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RelationCabinet">
    <pageSetUpPr fitToPage="1"/>
  </sheetPr>
  <dimension ref="B1:X52"/>
  <sheetViews>
    <sheetView zoomScale="55" zoomScaleNormal="55" workbookViewId="0"/>
  </sheetViews>
  <sheetFormatPr baseColWidth="10" defaultRowHeight="15.75" x14ac:dyDescent="0.25"/>
  <cols>
    <col min="1" max="1" width="3.5703125" style="1" customWidth="1"/>
    <col min="2" max="2" width="5.28515625" style="1" customWidth="1"/>
    <col min="3" max="4" width="11.42578125" style="1"/>
    <col min="5" max="5" width="22.85546875" style="1" customWidth="1"/>
    <col min="6" max="6" width="12.7109375" style="1" bestFit="1" customWidth="1"/>
    <col min="7" max="7" width="16.140625" style="1" bestFit="1" customWidth="1"/>
    <col min="8" max="8" width="11.42578125" style="1" bestFit="1" customWidth="1"/>
    <col min="9" max="9" width="13.140625" style="1" bestFit="1" customWidth="1"/>
    <col min="10" max="10" width="5.7109375" style="1" customWidth="1"/>
    <col min="11" max="13" width="11.42578125" style="1"/>
    <col min="14" max="14" width="4.85546875" style="1" customWidth="1"/>
    <col min="15" max="15" width="2.140625" style="1" customWidth="1"/>
    <col min="16" max="16" width="4.85546875" style="27" bestFit="1" customWidth="1"/>
    <col min="17" max="18" width="5" style="27" bestFit="1" customWidth="1"/>
    <col min="19" max="19" width="2.85546875" style="27" bestFit="1" customWidth="1"/>
    <col min="20" max="21" width="4.42578125" style="27" bestFit="1" customWidth="1"/>
    <col min="22" max="22" width="2.7109375" style="27" bestFit="1" customWidth="1"/>
    <col min="23" max="23" width="6.140625" style="32" customWidth="1"/>
    <col min="24" max="24" width="6.140625" style="32" bestFit="1" customWidth="1"/>
    <col min="25" max="16384" width="11.42578125" style="1"/>
  </cols>
  <sheetData>
    <row r="1" spans="2:24" x14ac:dyDescent="0.25">
      <c r="B1" s="57" t="str">
        <f>+BIENVENUE!I26</f>
        <v>NOM DU DOSSIER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</row>
    <row r="3" spans="2:24" ht="25.5" x14ac:dyDescent="0.35">
      <c r="B3" s="61" t="s">
        <v>43</v>
      </c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  <c r="N3" s="61"/>
    </row>
    <row r="4" spans="2:24" ht="16.5" thickBot="1" x14ac:dyDescent="0.3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</row>
    <row r="5" spans="2:24" ht="16.5" thickBot="1" x14ac:dyDescent="0.3">
      <c r="B5" s="9"/>
      <c r="C5" s="56" t="s">
        <v>2</v>
      </c>
      <c r="D5" s="56"/>
      <c r="E5" s="56"/>
      <c r="F5" s="14" t="s">
        <v>4</v>
      </c>
      <c r="G5" s="14" t="s">
        <v>5</v>
      </c>
      <c r="H5" s="14" t="s">
        <v>6</v>
      </c>
      <c r="I5" s="14" t="s">
        <v>7</v>
      </c>
      <c r="J5" s="9"/>
      <c r="K5" s="9"/>
      <c r="L5" s="9"/>
      <c r="M5" s="9"/>
      <c r="N5" s="9"/>
    </row>
    <row r="6" spans="2:24" ht="21" thickBot="1" x14ac:dyDescent="0.35">
      <c r="B6" s="9"/>
      <c r="C6" s="56"/>
      <c r="D6" s="56"/>
      <c r="E6" s="56"/>
      <c r="F6" s="25"/>
      <c r="G6" s="25"/>
      <c r="H6" s="25"/>
      <c r="I6" s="25"/>
      <c r="J6" s="9"/>
      <c r="K6" s="60" t="s">
        <v>52</v>
      </c>
      <c r="L6" s="60"/>
      <c r="M6" s="60"/>
      <c r="N6" s="9"/>
      <c r="W6" s="32">
        <f>COUNTA(F6:I6)</f>
        <v>0</v>
      </c>
      <c r="X6" s="32" t="b">
        <f>W6=1</f>
        <v>0</v>
      </c>
    </row>
    <row r="7" spans="2:24" ht="16.5" thickBot="1" x14ac:dyDescent="0.3">
      <c r="B7" s="9"/>
      <c r="C7" s="10"/>
      <c r="D7" s="10"/>
      <c r="E7" s="10"/>
      <c r="F7" s="26"/>
      <c r="G7" s="26"/>
      <c r="H7" s="26"/>
      <c r="I7" s="26"/>
      <c r="J7" s="9"/>
      <c r="K7" s="9"/>
      <c r="L7" s="9"/>
      <c r="M7" s="9"/>
      <c r="N7" s="9"/>
    </row>
    <row r="8" spans="2:24" ht="16.5" customHeight="1" thickBot="1" x14ac:dyDescent="0.3">
      <c r="B8" s="9"/>
      <c r="C8" s="56" t="s">
        <v>8</v>
      </c>
      <c r="D8" s="56"/>
      <c r="E8" s="56"/>
      <c r="F8" s="14"/>
      <c r="G8" s="14"/>
      <c r="H8" s="14"/>
      <c r="I8" s="14"/>
      <c r="J8" s="9"/>
      <c r="K8" s="64" t="str">
        <f>IF(X29&lt;&gt;0,"Merci de renseigner 1 réponse par ligne",((IF(Q12&lt;=R14,S14,IF(AND(Q12&gt;=Q15,Q12&lt;=R15),S15,IF(AND(Q12&gt;=Q16,Q12&lt;=R16),S16,IF(AND(Q12&gt;=Q17,Q12&lt;=R17),S17,IF(AND(Q12&gt;=Q18,Q12&lt;=R18),S18,"Merci de renseigner 1 réponse par ligne"))))))))</f>
        <v>Merci de renseigner 1 réponse par ligne</v>
      </c>
      <c r="L8" s="64"/>
      <c r="M8" s="64"/>
      <c r="N8" s="9"/>
      <c r="P8" s="28"/>
      <c r="Q8" s="29" t="s">
        <v>39</v>
      </c>
      <c r="R8" s="29" t="s">
        <v>40</v>
      </c>
      <c r="S8" s="29" t="s">
        <v>41</v>
      </c>
      <c r="T8" s="29" t="s">
        <v>42</v>
      </c>
    </row>
    <row r="9" spans="2:24" ht="16.5" customHeight="1" thickBot="1" x14ac:dyDescent="0.3">
      <c r="B9" s="9"/>
      <c r="C9" s="56"/>
      <c r="D9" s="56"/>
      <c r="E9" s="56"/>
      <c r="F9" s="25"/>
      <c r="G9" s="25"/>
      <c r="H9" s="25"/>
      <c r="I9" s="25"/>
      <c r="J9" s="9"/>
      <c r="K9" s="64"/>
      <c r="L9" s="64"/>
      <c r="M9" s="64"/>
      <c r="N9" s="9"/>
      <c r="P9" s="30" t="s">
        <v>53</v>
      </c>
      <c r="Q9" s="31">
        <f>COUNTA(F27,F24,F21,F18,F15,F12,F9,F6)</f>
        <v>0</v>
      </c>
      <c r="R9" s="31">
        <f>COUNTA(G27,G24,G21,G18,G15,G12,G9,G6)</f>
        <v>0</v>
      </c>
      <c r="S9" s="31">
        <f>COUNTA(H27,H24,H21,H18,H15,H12,H9,H6)</f>
        <v>0</v>
      </c>
      <c r="T9" s="31">
        <f>COUNTA(I27,I24,I21,I18,I15,I12,I9,I6)</f>
        <v>0</v>
      </c>
      <c r="U9" s="32" t="s">
        <v>55</v>
      </c>
      <c r="V9" s="27">
        <f>8*Q10</f>
        <v>16</v>
      </c>
      <c r="W9" s="32">
        <f t="shared" ref="W9:W27" si="0">COUNTA(F9:I9)</f>
        <v>0</v>
      </c>
      <c r="X9" s="32" t="b">
        <f t="shared" ref="X9:X27" si="1">W9=1</f>
        <v>0</v>
      </c>
    </row>
    <row r="10" spans="2:24" ht="16.5" customHeight="1" thickBot="1" x14ac:dyDescent="0.3">
      <c r="B10" s="9"/>
      <c r="C10" s="11"/>
      <c r="D10" s="11"/>
      <c r="E10" s="11"/>
      <c r="F10" s="26"/>
      <c r="G10" s="26"/>
      <c r="H10" s="26"/>
      <c r="I10" s="26"/>
      <c r="J10" s="9"/>
      <c r="K10" s="64"/>
      <c r="L10" s="64"/>
      <c r="M10" s="64"/>
      <c r="N10" s="9"/>
      <c r="P10" s="24" t="s">
        <v>54</v>
      </c>
      <c r="Q10" s="23">
        <v>2</v>
      </c>
      <c r="R10" s="23">
        <v>3</v>
      </c>
      <c r="S10" s="23">
        <v>4</v>
      </c>
      <c r="T10" s="23">
        <v>5</v>
      </c>
      <c r="U10" s="32" t="s">
        <v>56</v>
      </c>
      <c r="V10" s="27">
        <f>(7*T10)+S10</f>
        <v>39</v>
      </c>
    </row>
    <row r="11" spans="2:24" ht="16.5" customHeight="1" thickBot="1" x14ac:dyDescent="0.3">
      <c r="B11" s="9"/>
      <c r="C11" s="56" t="s">
        <v>3</v>
      </c>
      <c r="D11" s="56"/>
      <c r="E11" s="56"/>
      <c r="F11" s="14"/>
      <c r="G11" s="14"/>
      <c r="H11" s="14"/>
      <c r="I11" s="14"/>
      <c r="J11" s="9"/>
      <c r="K11" s="64"/>
      <c r="L11" s="64"/>
      <c r="M11" s="64"/>
      <c r="N11" s="9"/>
      <c r="P11" s="28"/>
      <c r="Q11" s="31">
        <f>Q9*Q10</f>
        <v>0</v>
      </c>
      <c r="R11" s="31">
        <f>R9*R10</f>
        <v>0</v>
      </c>
      <c r="S11" s="31">
        <f>S9*S10</f>
        <v>0</v>
      </c>
      <c r="T11" s="31">
        <f>T9*T10</f>
        <v>0</v>
      </c>
    </row>
    <row r="12" spans="2:24" ht="16.5" customHeight="1" thickBot="1" x14ac:dyDescent="0.3">
      <c r="B12" s="9"/>
      <c r="C12" s="56"/>
      <c r="D12" s="56"/>
      <c r="E12" s="56"/>
      <c r="F12" s="25"/>
      <c r="G12" s="25"/>
      <c r="H12" s="25"/>
      <c r="I12" s="25"/>
      <c r="J12" s="9"/>
      <c r="K12" s="64"/>
      <c r="L12" s="64"/>
      <c r="M12" s="64"/>
      <c r="N12" s="9"/>
      <c r="P12" s="28"/>
      <c r="Q12" s="44">
        <f>SUM(Q11:T11)</f>
        <v>0</v>
      </c>
      <c r="R12" s="44"/>
      <c r="S12" s="44"/>
      <c r="T12" s="44"/>
      <c r="W12" s="32">
        <f t="shared" si="0"/>
        <v>0</v>
      </c>
      <c r="X12" s="32" t="b">
        <f t="shared" si="1"/>
        <v>0</v>
      </c>
    </row>
    <row r="13" spans="2:24" ht="16.5" customHeight="1" thickBot="1" x14ac:dyDescent="0.3">
      <c r="B13" s="9"/>
      <c r="C13" s="11"/>
      <c r="D13" s="11"/>
      <c r="E13" s="11"/>
      <c r="F13" s="26"/>
      <c r="G13" s="26"/>
      <c r="H13" s="26"/>
      <c r="I13" s="26"/>
      <c r="J13" s="9"/>
      <c r="K13" s="64"/>
      <c r="L13" s="64"/>
      <c r="M13" s="64"/>
      <c r="N13" s="9"/>
    </row>
    <row r="14" spans="2:24" ht="16.5" customHeight="1" thickBot="1" x14ac:dyDescent="0.3">
      <c r="B14" s="9"/>
      <c r="C14" s="56" t="s">
        <v>9</v>
      </c>
      <c r="D14" s="56"/>
      <c r="E14" s="56"/>
      <c r="F14" s="14"/>
      <c r="G14" s="14"/>
      <c r="H14" s="14"/>
      <c r="I14" s="14"/>
      <c r="J14" s="9"/>
      <c r="K14" s="64"/>
      <c r="L14" s="64"/>
      <c r="M14" s="64"/>
      <c r="N14" s="9"/>
      <c r="Q14" s="31">
        <f>V9</f>
        <v>16</v>
      </c>
      <c r="R14" s="31">
        <f>Q14+4</f>
        <v>20</v>
      </c>
      <c r="S14" s="37" t="s">
        <v>50</v>
      </c>
    </row>
    <row r="15" spans="2:24" ht="16.5" customHeight="1" thickBot="1" x14ac:dyDescent="0.3">
      <c r="B15" s="9"/>
      <c r="C15" s="56"/>
      <c r="D15" s="56"/>
      <c r="E15" s="56"/>
      <c r="F15" s="25"/>
      <c r="G15" s="25"/>
      <c r="H15" s="25"/>
      <c r="I15" s="25"/>
      <c r="J15" s="9"/>
      <c r="K15" s="64"/>
      <c r="L15" s="64"/>
      <c r="M15" s="64"/>
      <c r="N15" s="9"/>
      <c r="Q15" s="31">
        <f>R14+1</f>
        <v>21</v>
      </c>
      <c r="R15" s="31">
        <f>Q15+4</f>
        <v>25</v>
      </c>
      <c r="S15" s="38" t="s">
        <v>39</v>
      </c>
      <c r="W15" s="32">
        <f t="shared" si="0"/>
        <v>0</v>
      </c>
      <c r="X15" s="32" t="b">
        <f t="shared" si="1"/>
        <v>0</v>
      </c>
    </row>
    <row r="16" spans="2:24" ht="16.5" customHeight="1" thickBot="1" x14ac:dyDescent="0.3">
      <c r="B16" s="9"/>
      <c r="C16" s="10"/>
      <c r="D16" s="10"/>
      <c r="E16" s="10"/>
      <c r="F16" s="26"/>
      <c r="G16" s="26"/>
      <c r="H16" s="26"/>
      <c r="I16" s="26"/>
      <c r="J16" s="9"/>
      <c r="K16" s="64"/>
      <c r="L16" s="64"/>
      <c r="M16" s="64"/>
      <c r="N16" s="9"/>
      <c r="Q16" s="31">
        <f>R15+1</f>
        <v>26</v>
      </c>
      <c r="R16" s="31">
        <f>Q16+4</f>
        <v>30</v>
      </c>
      <c r="S16" s="39" t="s">
        <v>40</v>
      </c>
    </row>
    <row r="17" spans="2:24" ht="15" customHeight="1" thickBot="1" x14ac:dyDescent="0.3">
      <c r="B17" s="9"/>
      <c r="C17" s="63" t="s">
        <v>24</v>
      </c>
      <c r="D17" s="63"/>
      <c r="E17" s="63"/>
      <c r="F17" s="14"/>
      <c r="G17" s="14"/>
      <c r="H17" s="14"/>
      <c r="I17" s="14"/>
      <c r="J17" s="9"/>
      <c r="K17" s="64"/>
      <c r="L17" s="64"/>
      <c r="M17" s="64"/>
      <c r="N17" s="9"/>
      <c r="Q17" s="31">
        <f>R16+1</f>
        <v>31</v>
      </c>
      <c r="R17" s="31">
        <f>Q17+4</f>
        <v>35</v>
      </c>
      <c r="S17" s="36" t="s">
        <v>41</v>
      </c>
    </row>
    <row r="18" spans="2:24" ht="16.5" customHeight="1" thickBot="1" x14ac:dyDescent="0.3">
      <c r="B18" s="9"/>
      <c r="C18" s="63"/>
      <c r="D18" s="63"/>
      <c r="E18" s="63"/>
      <c r="F18" s="25"/>
      <c r="G18" s="25"/>
      <c r="H18" s="25"/>
      <c r="I18" s="25"/>
      <c r="J18" s="9"/>
      <c r="K18" s="64"/>
      <c r="L18" s="64"/>
      <c r="M18" s="64"/>
      <c r="N18" s="9"/>
      <c r="Q18" s="31">
        <f>R17+1</f>
        <v>36</v>
      </c>
      <c r="R18" s="31">
        <f>Q18+3</f>
        <v>39</v>
      </c>
      <c r="S18" s="40" t="s">
        <v>42</v>
      </c>
      <c r="W18" s="32">
        <f t="shared" si="0"/>
        <v>0</v>
      </c>
      <c r="X18" s="32" t="b">
        <f t="shared" si="1"/>
        <v>0</v>
      </c>
    </row>
    <row r="19" spans="2:24" ht="16.5" customHeight="1" thickBot="1" x14ac:dyDescent="0.3">
      <c r="B19" s="9"/>
      <c r="C19" s="11"/>
      <c r="D19" s="11"/>
      <c r="E19" s="11"/>
      <c r="F19" s="26"/>
      <c r="G19" s="26"/>
      <c r="H19" s="26"/>
      <c r="I19" s="26"/>
      <c r="J19" s="9"/>
      <c r="K19" s="64"/>
      <c r="L19" s="64"/>
      <c r="M19" s="64"/>
      <c r="N19" s="9"/>
      <c r="Q19" s="32" t="b">
        <f>+Q14=V9</f>
        <v>1</v>
      </c>
      <c r="R19" s="32" t="b">
        <f>R18=V10</f>
        <v>1</v>
      </c>
      <c r="S19" s="32"/>
    </row>
    <row r="20" spans="2:24" ht="16.5" customHeight="1" thickBot="1" x14ac:dyDescent="0.3">
      <c r="B20" s="9"/>
      <c r="C20" s="63" t="s">
        <v>10</v>
      </c>
      <c r="D20" s="63"/>
      <c r="E20" s="63"/>
      <c r="F20" s="14"/>
      <c r="G20" s="14"/>
      <c r="H20" s="14"/>
      <c r="I20" s="14"/>
      <c r="J20" s="9"/>
      <c r="K20" s="64"/>
      <c r="L20" s="64"/>
      <c r="M20" s="64"/>
      <c r="N20" s="9"/>
    </row>
    <row r="21" spans="2:24" ht="16.5" customHeight="1" thickBot="1" x14ac:dyDescent="0.3">
      <c r="B21" s="9"/>
      <c r="C21" s="63"/>
      <c r="D21" s="63"/>
      <c r="E21" s="63"/>
      <c r="F21" s="25"/>
      <c r="G21" s="25"/>
      <c r="H21" s="25"/>
      <c r="I21" s="25"/>
      <c r="J21" s="9"/>
      <c r="K21" s="64"/>
      <c r="L21" s="64"/>
      <c r="M21" s="64"/>
      <c r="N21" s="9"/>
      <c r="W21" s="32">
        <f t="shared" si="0"/>
        <v>0</v>
      </c>
      <c r="X21" s="32" t="b">
        <f t="shared" si="1"/>
        <v>0</v>
      </c>
    </row>
    <row r="22" spans="2:24" ht="16.5" customHeight="1" thickBot="1" x14ac:dyDescent="0.3">
      <c r="B22" s="9"/>
      <c r="C22" s="10"/>
      <c r="D22" s="10"/>
      <c r="E22" s="10"/>
      <c r="F22" s="26"/>
      <c r="G22" s="26"/>
      <c r="H22" s="26"/>
      <c r="I22" s="26"/>
      <c r="J22" s="9"/>
      <c r="K22" s="64"/>
      <c r="L22" s="64"/>
      <c r="M22" s="64"/>
      <c r="N22" s="9"/>
    </row>
    <row r="23" spans="2:24" ht="15" customHeight="1" thickBot="1" x14ac:dyDescent="0.3">
      <c r="B23" s="9"/>
      <c r="C23" s="63" t="s">
        <v>44</v>
      </c>
      <c r="D23" s="63"/>
      <c r="E23" s="63"/>
      <c r="F23" s="14"/>
      <c r="G23" s="65"/>
      <c r="H23" s="66"/>
      <c r="I23" s="14"/>
      <c r="J23" s="9"/>
      <c r="K23" s="64"/>
      <c r="L23" s="64"/>
      <c r="M23" s="64"/>
      <c r="N23" s="9"/>
    </row>
    <row r="24" spans="2:24" ht="16.5" customHeight="1" thickBot="1" x14ac:dyDescent="0.3">
      <c r="B24" s="9"/>
      <c r="C24" s="63"/>
      <c r="D24" s="63"/>
      <c r="E24" s="63"/>
      <c r="F24" s="25"/>
      <c r="G24" s="67"/>
      <c r="H24" s="67"/>
      <c r="I24" s="25"/>
      <c r="J24" s="9"/>
      <c r="K24" s="64"/>
      <c r="L24" s="64"/>
      <c r="M24" s="64"/>
      <c r="N24" s="9"/>
      <c r="W24" s="32">
        <f t="shared" si="0"/>
        <v>0</v>
      </c>
      <c r="X24" s="32" t="b">
        <f t="shared" si="1"/>
        <v>0</v>
      </c>
    </row>
    <row r="25" spans="2:24" ht="16.5" customHeight="1" thickBot="1" x14ac:dyDescent="0.3">
      <c r="B25" s="9"/>
      <c r="C25" s="11"/>
      <c r="D25" s="11"/>
      <c r="E25" s="11"/>
      <c r="F25" s="26"/>
      <c r="G25" s="26"/>
      <c r="H25" s="26"/>
      <c r="I25" s="26"/>
      <c r="J25" s="9"/>
      <c r="K25" s="64"/>
      <c r="L25" s="64"/>
      <c r="M25" s="64"/>
      <c r="N25" s="9"/>
    </row>
    <row r="26" spans="2:24" ht="16.5" customHeight="1" thickBot="1" x14ac:dyDescent="0.3">
      <c r="B26" s="9"/>
      <c r="C26" s="63" t="s">
        <v>1</v>
      </c>
      <c r="D26" s="63"/>
      <c r="E26" s="63"/>
      <c r="F26" s="14"/>
      <c r="G26" s="14"/>
      <c r="H26" s="14"/>
      <c r="I26" s="22"/>
      <c r="J26" s="9"/>
      <c r="K26" s="64"/>
      <c r="L26" s="64"/>
      <c r="M26" s="64"/>
      <c r="N26" s="9"/>
      <c r="T26" s="51"/>
    </row>
    <row r="27" spans="2:24" ht="16.5" customHeight="1" thickBot="1" x14ac:dyDescent="0.3">
      <c r="B27" s="9"/>
      <c r="C27" s="63"/>
      <c r="D27" s="63"/>
      <c r="E27" s="63"/>
      <c r="F27" s="25"/>
      <c r="G27" s="25"/>
      <c r="H27" s="25"/>
      <c r="I27" s="22"/>
      <c r="J27" s="9"/>
      <c r="K27" s="64"/>
      <c r="L27" s="64"/>
      <c r="M27" s="64"/>
      <c r="N27" s="9"/>
      <c r="W27" s="32">
        <f t="shared" si="0"/>
        <v>0</v>
      </c>
      <c r="X27" s="32" t="b">
        <f t="shared" si="1"/>
        <v>0</v>
      </c>
    </row>
    <row r="28" spans="2:24" ht="15.75" customHeight="1" x14ac:dyDescent="0.25">
      <c r="B28" s="9"/>
      <c r="C28" s="12"/>
      <c r="D28" s="12"/>
      <c r="E28" s="12"/>
      <c r="F28" s="12"/>
      <c r="G28" s="12"/>
      <c r="H28" s="12"/>
      <c r="I28" s="12"/>
      <c r="J28" s="9"/>
      <c r="K28" s="46"/>
      <c r="L28" s="46"/>
      <c r="M28" s="46"/>
      <c r="N28" s="9"/>
    </row>
    <row r="29" spans="2:24" ht="15.75" customHeight="1" x14ac:dyDescent="0.25">
      <c r="B29" s="9"/>
      <c r="C29" s="68" t="s">
        <v>45</v>
      </c>
      <c r="D29" s="69"/>
      <c r="E29" s="69"/>
      <c r="F29" s="69"/>
      <c r="G29" s="69"/>
      <c r="H29" s="69"/>
      <c r="I29" s="69"/>
      <c r="J29" s="9"/>
      <c r="K29" s="58" t="str">
        <f>IF(X29=0,HYPERLINK(IF(X29=0,"#'Automatisation process'!A2","Cliquer ici pour continuer le test"),"Cliquer ici pour continuer le test"),"POUR PASSER A LA SUITE DU TEST, MERCI DE VERIFIER QU'IL N'Y A QU'UNE SEULE REPONSE PAR LIGNE")</f>
        <v>POUR PASSER A LA SUITE DU TEST, MERCI DE VERIFIER QU'IL N'Y A QU'UNE SEULE REPONSE PAR LIGNE</v>
      </c>
      <c r="L29" s="59"/>
      <c r="M29" s="59"/>
      <c r="N29" s="9"/>
      <c r="X29" s="32">
        <f>COUNTIF(X6:Y27,FALSE)</f>
        <v>8</v>
      </c>
    </row>
    <row r="30" spans="2:24" ht="15.75" customHeight="1" x14ac:dyDescent="0.25">
      <c r="B30" s="9"/>
      <c r="C30" s="69"/>
      <c r="D30" s="69"/>
      <c r="E30" s="69"/>
      <c r="F30" s="69"/>
      <c r="G30" s="69"/>
      <c r="H30" s="69"/>
      <c r="I30" s="69"/>
      <c r="J30" s="9"/>
      <c r="K30" s="59"/>
      <c r="L30" s="59"/>
      <c r="M30" s="59"/>
      <c r="N30" s="9"/>
    </row>
    <row r="31" spans="2:24" ht="15.75" customHeight="1" x14ac:dyDescent="0.25">
      <c r="B31" s="9"/>
      <c r="C31" s="69"/>
      <c r="D31" s="69"/>
      <c r="E31" s="69"/>
      <c r="F31" s="69"/>
      <c r="G31" s="69"/>
      <c r="H31" s="69"/>
      <c r="I31" s="69"/>
      <c r="J31" s="9"/>
      <c r="K31" s="59"/>
      <c r="L31" s="59"/>
      <c r="M31" s="59"/>
      <c r="N31" s="9"/>
    </row>
    <row r="32" spans="2:24" ht="15.75" customHeight="1" x14ac:dyDescent="0.25">
      <c r="B32" s="9"/>
      <c r="C32" s="69"/>
      <c r="D32" s="69"/>
      <c r="E32" s="69"/>
      <c r="F32" s="69"/>
      <c r="G32" s="69"/>
      <c r="H32" s="69"/>
      <c r="I32" s="69"/>
      <c r="J32" s="9"/>
      <c r="K32" s="59"/>
      <c r="L32" s="59"/>
      <c r="M32" s="59"/>
      <c r="N32" s="9"/>
    </row>
    <row r="33" spans="2:14" ht="15.75" customHeight="1" x14ac:dyDescent="0.25">
      <c r="B33" s="9"/>
      <c r="C33" s="69"/>
      <c r="D33" s="69"/>
      <c r="E33" s="69"/>
      <c r="F33" s="69"/>
      <c r="G33" s="69"/>
      <c r="H33" s="69"/>
      <c r="I33" s="69"/>
      <c r="J33" s="9"/>
      <c r="K33" s="59"/>
      <c r="L33" s="59"/>
      <c r="M33" s="59"/>
      <c r="N33" s="9"/>
    </row>
    <row r="34" spans="2:14" ht="15.75" customHeight="1" x14ac:dyDescent="0.25">
      <c r="B34" s="9"/>
      <c r="C34" s="69"/>
      <c r="D34" s="69"/>
      <c r="E34" s="69"/>
      <c r="F34" s="69"/>
      <c r="G34" s="69"/>
      <c r="H34" s="69"/>
      <c r="I34" s="69"/>
      <c r="J34" s="9"/>
      <c r="K34" s="59"/>
      <c r="L34" s="59"/>
      <c r="M34" s="59"/>
      <c r="N34" s="9"/>
    </row>
    <row r="35" spans="2:14" x14ac:dyDescent="0.25">
      <c r="B35" s="9"/>
      <c r="C35" s="15"/>
      <c r="D35" s="15"/>
      <c r="E35" s="15"/>
      <c r="F35" s="15"/>
      <c r="G35" s="15"/>
      <c r="H35" s="15"/>
      <c r="I35" s="15"/>
      <c r="J35" s="9"/>
      <c r="K35" s="9"/>
      <c r="L35" s="9"/>
      <c r="M35" s="9"/>
      <c r="N35" s="9"/>
    </row>
    <row r="36" spans="2:14" x14ac:dyDescent="0.25">
      <c r="B36" s="9"/>
      <c r="C36" s="15"/>
      <c r="D36" s="15"/>
      <c r="E36" s="15"/>
      <c r="F36" s="15"/>
      <c r="G36" s="15"/>
      <c r="H36" s="15"/>
      <c r="I36" s="15"/>
      <c r="J36" s="9"/>
      <c r="K36" s="9"/>
      <c r="L36" s="9"/>
      <c r="M36" s="9"/>
      <c r="N36" s="9"/>
    </row>
    <row r="37" spans="2:14" x14ac:dyDescent="0.25"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</row>
    <row r="47" spans="2:14" ht="15.75" customHeight="1" x14ac:dyDescent="0.25"/>
    <row r="48" spans="2:14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</sheetData>
  <mergeCells count="17">
    <mergeCell ref="B37:N37"/>
    <mergeCell ref="C20:E21"/>
    <mergeCell ref="K8:M27"/>
    <mergeCell ref="G23:H23"/>
    <mergeCell ref="G24:H24"/>
    <mergeCell ref="C26:E27"/>
    <mergeCell ref="C23:E24"/>
    <mergeCell ref="C29:I34"/>
    <mergeCell ref="C17:E18"/>
    <mergeCell ref="C11:E12"/>
    <mergeCell ref="C5:E6"/>
    <mergeCell ref="C8:E9"/>
    <mergeCell ref="C14:E15"/>
    <mergeCell ref="B1:N1"/>
    <mergeCell ref="K29:M34"/>
    <mergeCell ref="K6:M6"/>
    <mergeCell ref="B3:N3"/>
  </mergeCells>
  <conditionalFormatting sqref="K8">
    <cfRule type="cellIs" dxfId="25" priority="11" operator="equal">
      <formula>"A+"</formula>
    </cfRule>
    <cfRule type="cellIs" dxfId="24" priority="12" operator="equal">
      <formula>"C"</formula>
    </cfRule>
    <cfRule type="cellIs" dxfId="23" priority="13" operator="equal">
      <formula>"D"</formula>
    </cfRule>
    <cfRule type="cellIs" dxfId="22" priority="15" operator="equal">
      <formula>"A"</formula>
    </cfRule>
    <cfRule type="cellIs" dxfId="21" priority="16" operator="equal">
      <formula>"B"</formula>
    </cfRule>
  </conditionalFormatting>
  <conditionalFormatting sqref="K8">
    <cfRule type="cellIs" dxfId="20" priority="7" operator="equal">
      <formula>"C"</formula>
    </cfRule>
    <cfRule type="cellIs" dxfId="19" priority="8" operator="equal">
      <formula>"D"</formula>
    </cfRule>
    <cfRule type="cellIs" dxfId="18" priority="9" operator="equal">
      <formula>"A"</formula>
    </cfRule>
    <cfRule type="cellIs" dxfId="17" priority="10" operator="equal">
      <formula>"B"</formula>
    </cfRule>
  </conditionalFormatting>
  <conditionalFormatting sqref="K8:M16">
    <cfRule type="expression" dxfId="16" priority="3">
      <formula>X29&lt;&gt;0</formula>
    </cfRule>
  </conditionalFormatting>
  <conditionalFormatting sqref="K6:M6">
    <cfRule type="expression" dxfId="15" priority="2">
      <formula>X29=0</formula>
    </cfRule>
  </conditionalFormatting>
  <conditionalFormatting sqref="K17:M27">
    <cfRule type="expression" dxfId="14" priority="18">
      <formula>#REF!&lt;&gt;0</formula>
    </cfRule>
  </conditionalFormatting>
  <conditionalFormatting sqref="K29:M34">
    <cfRule type="cellIs" dxfId="13" priority="1" operator="equal">
      <formula>"ATTENTION"</formula>
    </cfRule>
  </conditionalFormatting>
  <pageMargins left="0.70866141732283472" right="0.70866141732283472" top="0.74803149606299213" bottom="0.74803149606299213" header="0.31496062992125984" footer="0.31496062992125984"/>
  <pageSetup paperSize="9" scale="41" orientation="portrait" r:id="rId1"/>
  <headerFooter>
    <oddFooter>&amp;L&amp;D&amp;C&amp;P&amp;R&amp;G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AutoProcess">
    <pageSetUpPr fitToPage="1"/>
  </sheetPr>
  <dimension ref="B1:X67"/>
  <sheetViews>
    <sheetView zoomScale="70" zoomScaleNormal="70" workbookViewId="0">
      <selection activeCell="U23" sqref="U23"/>
    </sheetView>
  </sheetViews>
  <sheetFormatPr baseColWidth="10" defaultRowHeight="15.75" x14ac:dyDescent="0.25"/>
  <cols>
    <col min="1" max="1" width="3.5703125" style="1" customWidth="1"/>
    <col min="2" max="2" width="5.28515625" style="1" customWidth="1"/>
    <col min="3" max="4" width="11.42578125" style="1"/>
    <col min="5" max="5" width="22.85546875" style="1" customWidth="1"/>
    <col min="6" max="6" width="12.7109375" style="1" bestFit="1" customWidth="1"/>
    <col min="7" max="7" width="16.140625" style="1" bestFit="1" customWidth="1"/>
    <col min="8" max="8" width="11.42578125" style="1" bestFit="1" customWidth="1"/>
    <col min="9" max="9" width="13.140625" style="1" bestFit="1" customWidth="1"/>
    <col min="10" max="10" width="5.7109375" style="1" customWidth="1"/>
    <col min="11" max="13" width="11.42578125" style="1"/>
    <col min="14" max="14" width="4.85546875" style="1" customWidth="1"/>
    <col min="15" max="15" width="2.140625" style="1" customWidth="1"/>
    <col min="16" max="16" width="4.85546875" style="27" bestFit="1" customWidth="1"/>
    <col min="17" max="18" width="5" style="27" bestFit="1" customWidth="1"/>
    <col min="19" max="19" width="2.85546875" style="27" bestFit="1" customWidth="1"/>
    <col min="20" max="21" width="4.42578125" style="27" bestFit="1" customWidth="1"/>
    <col min="22" max="22" width="2.7109375" style="27" bestFit="1" customWidth="1"/>
    <col min="23" max="23" width="6.140625" style="32" customWidth="1"/>
    <col min="24" max="24" width="8.28515625" style="27" bestFit="1" customWidth="1"/>
    <col min="25" max="16384" width="11.42578125" style="1"/>
  </cols>
  <sheetData>
    <row r="1" spans="2:24" x14ac:dyDescent="0.25">
      <c r="B1" s="57" t="str">
        <f>+BIENVENUE!I26</f>
        <v>NOM DU DOSSIER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</row>
    <row r="3" spans="2:24" ht="25.5" x14ac:dyDescent="0.35">
      <c r="B3" s="61" t="s">
        <v>46</v>
      </c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  <c r="N3" s="61"/>
    </row>
    <row r="4" spans="2:24" ht="21" thickBot="1" x14ac:dyDescent="0.35">
      <c r="B4" s="9"/>
      <c r="C4" s="18"/>
      <c r="D4" s="18"/>
      <c r="E4" s="18"/>
      <c r="F4" s="18"/>
      <c r="G4" s="18"/>
      <c r="H4" s="18"/>
      <c r="I4" s="18"/>
      <c r="J4" s="9"/>
      <c r="K4" s="9"/>
      <c r="L4" s="9"/>
      <c r="M4" s="9"/>
      <c r="N4" s="9"/>
    </row>
    <row r="5" spans="2:24" ht="21" thickBot="1" x14ac:dyDescent="0.35">
      <c r="B5" s="9"/>
      <c r="C5" s="71" t="s">
        <v>22</v>
      </c>
      <c r="D5" s="72"/>
      <c r="E5" s="73"/>
      <c r="F5" s="14" t="s">
        <v>11</v>
      </c>
      <c r="G5" s="14" t="s">
        <v>13</v>
      </c>
      <c r="H5" s="14" t="s">
        <v>12</v>
      </c>
      <c r="I5" s="22"/>
      <c r="J5" s="9"/>
      <c r="K5" s="60" t="s">
        <v>52</v>
      </c>
      <c r="L5" s="60"/>
      <c r="M5" s="60"/>
      <c r="N5" s="9"/>
    </row>
    <row r="6" spans="2:24" ht="16.5" thickBot="1" x14ac:dyDescent="0.3">
      <c r="B6" s="9"/>
      <c r="C6" s="65" t="s">
        <v>14</v>
      </c>
      <c r="D6" s="74"/>
      <c r="E6" s="66"/>
      <c r="F6" s="19"/>
      <c r="G6" s="19"/>
      <c r="H6" s="19"/>
      <c r="I6" s="22"/>
      <c r="J6" s="9"/>
      <c r="K6" s="9"/>
      <c r="L6" s="9"/>
      <c r="M6" s="9"/>
      <c r="N6" s="9"/>
      <c r="W6" s="32">
        <f>COUNTA(F6:I6)</f>
        <v>0</v>
      </c>
      <c r="X6" s="27" t="b">
        <f>W6=1</f>
        <v>0</v>
      </c>
    </row>
    <row r="7" spans="2:24" ht="16.5" customHeight="1" thickBot="1" x14ac:dyDescent="0.3">
      <c r="B7" s="9"/>
      <c r="C7" s="65" t="s">
        <v>15</v>
      </c>
      <c r="D7" s="74"/>
      <c r="E7" s="66"/>
      <c r="F7" s="19"/>
      <c r="G7" s="19"/>
      <c r="H7" s="19"/>
      <c r="I7" s="22"/>
      <c r="J7" s="9"/>
      <c r="K7" s="75" t="str">
        <f>IF(X22&lt;&gt;0,"Merci de renseigner 1 réponse par ligne",((IF(Q11&lt;=R14,S14,IF(AND(Q11&gt;=Q15,Q11&lt;=R15),S15,IF(AND(Q11&gt;=Q16,Q11&lt;=R16),S16,IF(AND(Q11&gt;=Q17,Q11&lt;=R17),S17,"Merci de renseigner 1 réponse par ligne")))))))</f>
        <v>Merci de renseigner 1 réponse par ligne</v>
      </c>
      <c r="L7" s="75"/>
      <c r="M7" s="75"/>
      <c r="N7" s="9"/>
      <c r="P7" s="28"/>
      <c r="Q7" s="29" t="s">
        <v>39</v>
      </c>
      <c r="R7" s="29" t="s">
        <v>40</v>
      </c>
      <c r="S7" s="29" t="s">
        <v>41</v>
      </c>
      <c r="T7" s="33"/>
      <c r="W7" s="32">
        <f>COUNTA(F7:I7)</f>
        <v>0</v>
      </c>
      <c r="X7" s="27" t="b">
        <f t="shared" ref="X7:X20" si="0">W7=1</f>
        <v>0</v>
      </c>
    </row>
    <row r="8" spans="2:24" ht="16.5" customHeight="1" thickBot="1" x14ac:dyDescent="0.3">
      <c r="B8" s="9"/>
      <c r="C8" s="65" t="s">
        <v>16</v>
      </c>
      <c r="D8" s="74"/>
      <c r="E8" s="66"/>
      <c r="F8" s="19"/>
      <c r="G8" s="19"/>
      <c r="H8" s="19"/>
      <c r="I8" s="22"/>
      <c r="J8" s="9"/>
      <c r="K8" s="75"/>
      <c r="L8" s="75"/>
      <c r="M8" s="75"/>
      <c r="N8" s="9"/>
      <c r="P8" s="30" t="s">
        <v>53</v>
      </c>
      <c r="Q8" s="31">
        <f>COUNTA(F6,F7,F8,F9,F14,F15,F16,F17,F18,F19,F20)</f>
        <v>0</v>
      </c>
      <c r="R8" s="31">
        <f>COUNTA(G6,G7,G8,G9,G14,G15,G16,G17,G18,G19,G20)</f>
        <v>0</v>
      </c>
      <c r="S8" s="31">
        <f>COUNTA(H6,H7,H8,H9,H14,H15,H16,H17,H18,H19,H20)</f>
        <v>0</v>
      </c>
      <c r="T8" s="32" t="s">
        <v>55</v>
      </c>
      <c r="U8" s="27">
        <f>SUM(Q8:S8)*Q9</f>
        <v>0</v>
      </c>
      <c r="W8" s="32">
        <f>COUNTA(F8:I8)</f>
        <v>0</v>
      </c>
      <c r="X8" s="27" t="b">
        <f t="shared" si="0"/>
        <v>0</v>
      </c>
    </row>
    <row r="9" spans="2:24" ht="16.5" customHeight="1" thickBot="1" x14ac:dyDescent="0.3">
      <c r="B9" s="9"/>
      <c r="C9" s="65" t="s">
        <v>17</v>
      </c>
      <c r="D9" s="74"/>
      <c r="E9" s="66"/>
      <c r="F9" s="19"/>
      <c r="G9" s="19"/>
      <c r="H9" s="19"/>
      <c r="I9" s="22"/>
      <c r="J9" s="9"/>
      <c r="K9" s="75"/>
      <c r="L9" s="75"/>
      <c r="M9" s="75"/>
      <c r="N9" s="9"/>
      <c r="P9" s="24" t="s">
        <v>54</v>
      </c>
      <c r="Q9" s="23">
        <v>2</v>
      </c>
      <c r="R9" s="23">
        <v>3.5</v>
      </c>
      <c r="S9" s="23">
        <v>5</v>
      </c>
      <c r="T9" s="32" t="s">
        <v>56</v>
      </c>
      <c r="U9" s="27">
        <f>SUM(Q8:S8)*S9</f>
        <v>0</v>
      </c>
      <c r="W9" s="32">
        <f>COUNTA(F9:I9)</f>
        <v>0</v>
      </c>
      <c r="X9" s="27" t="b">
        <f t="shared" si="0"/>
        <v>0</v>
      </c>
    </row>
    <row r="10" spans="2:24" ht="20.25" customHeight="1" x14ac:dyDescent="0.3">
      <c r="B10" s="9"/>
      <c r="C10" s="18"/>
      <c r="D10" s="18"/>
      <c r="E10" s="18"/>
      <c r="F10" s="18"/>
      <c r="G10" s="18"/>
      <c r="H10" s="18"/>
      <c r="I10" s="18"/>
      <c r="J10" s="9"/>
      <c r="K10" s="75"/>
      <c r="L10" s="75"/>
      <c r="M10" s="75"/>
      <c r="N10" s="9"/>
      <c r="P10" s="28"/>
      <c r="Q10" s="31">
        <f>Q8*Q9</f>
        <v>0</v>
      </c>
      <c r="R10" s="31">
        <f>R8*R9</f>
        <v>0</v>
      </c>
      <c r="S10" s="31">
        <f>S8*S9</f>
        <v>0</v>
      </c>
      <c r="T10" s="32"/>
    </row>
    <row r="11" spans="2:24" ht="15.75" customHeight="1" x14ac:dyDescent="0.25">
      <c r="B11" s="9"/>
      <c r="C11" s="9"/>
      <c r="D11" s="9"/>
      <c r="E11" s="9"/>
      <c r="F11" s="13"/>
      <c r="G11" s="13"/>
      <c r="H11" s="13"/>
      <c r="I11" s="13"/>
      <c r="J11" s="9"/>
      <c r="K11" s="75"/>
      <c r="L11" s="75"/>
      <c r="M11" s="75"/>
      <c r="N11" s="9"/>
      <c r="P11" s="28"/>
      <c r="Q11" s="70">
        <f>SUM(Q10:T10)</f>
        <v>0</v>
      </c>
      <c r="R11" s="70"/>
      <c r="S11" s="70"/>
      <c r="T11" s="34"/>
    </row>
    <row r="12" spans="2:24" ht="6.75" customHeight="1" thickBot="1" x14ac:dyDescent="0.3">
      <c r="B12" s="9"/>
      <c r="C12" s="9"/>
      <c r="D12" s="9"/>
      <c r="E12" s="9"/>
      <c r="F12" s="9"/>
      <c r="G12" s="9"/>
      <c r="H12" s="9"/>
      <c r="I12" s="9"/>
      <c r="J12" s="9"/>
      <c r="K12" s="75"/>
      <c r="L12" s="75"/>
      <c r="M12" s="75"/>
      <c r="N12" s="9"/>
    </row>
    <row r="13" spans="2:24" ht="16.5" customHeight="1" thickBot="1" x14ac:dyDescent="0.3">
      <c r="B13" s="9"/>
      <c r="C13" s="71" t="s">
        <v>48</v>
      </c>
      <c r="D13" s="72"/>
      <c r="E13" s="73"/>
      <c r="F13" s="14" t="s">
        <v>11</v>
      </c>
      <c r="G13" s="14" t="s">
        <v>13</v>
      </c>
      <c r="H13" s="14" t="s">
        <v>12</v>
      </c>
      <c r="I13" s="22"/>
      <c r="J13" s="9"/>
      <c r="K13" s="75"/>
      <c r="L13" s="75"/>
      <c r="M13" s="75"/>
      <c r="N13" s="9"/>
    </row>
    <row r="14" spans="2:24" ht="16.5" customHeight="1" thickBot="1" x14ac:dyDescent="0.3">
      <c r="B14" s="9"/>
      <c r="C14" s="65" t="s">
        <v>18</v>
      </c>
      <c r="D14" s="74"/>
      <c r="E14" s="66"/>
      <c r="F14" s="19"/>
      <c r="G14" s="19"/>
      <c r="H14" s="19"/>
      <c r="I14" s="22"/>
      <c r="J14" s="9"/>
      <c r="K14" s="75"/>
      <c r="L14" s="75"/>
      <c r="M14" s="75"/>
      <c r="N14" s="9"/>
      <c r="Q14" s="31">
        <f>U8</f>
        <v>0</v>
      </c>
      <c r="R14" s="31">
        <f>+Q14+5</f>
        <v>5</v>
      </c>
      <c r="S14" s="37" t="s">
        <v>50</v>
      </c>
      <c r="W14" s="32">
        <f t="shared" ref="W14:W20" si="1">COUNTA(F14:I14)</f>
        <v>0</v>
      </c>
      <c r="X14" s="27" t="b">
        <f t="shared" si="0"/>
        <v>0</v>
      </c>
    </row>
    <row r="15" spans="2:24" ht="16.5" customHeight="1" thickBot="1" x14ac:dyDescent="0.3">
      <c r="B15" s="9"/>
      <c r="C15" s="65" t="s">
        <v>37</v>
      </c>
      <c r="D15" s="74"/>
      <c r="E15" s="66"/>
      <c r="F15" s="19"/>
      <c r="G15" s="19"/>
      <c r="H15" s="19"/>
      <c r="I15" s="22"/>
      <c r="J15" s="9"/>
      <c r="K15" s="75"/>
      <c r="L15" s="75"/>
      <c r="M15" s="75"/>
      <c r="N15" s="9"/>
      <c r="Q15" s="31">
        <f>R14+1</f>
        <v>6</v>
      </c>
      <c r="R15" s="31">
        <f>Q15+7</f>
        <v>13</v>
      </c>
      <c r="S15" s="38" t="s">
        <v>39</v>
      </c>
      <c r="W15" s="32">
        <f t="shared" si="1"/>
        <v>0</v>
      </c>
      <c r="X15" s="27" t="b">
        <f t="shared" si="0"/>
        <v>0</v>
      </c>
    </row>
    <row r="16" spans="2:24" ht="16.5" customHeight="1" thickBot="1" x14ac:dyDescent="0.3">
      <c r="B16" s="9"/>
      <c r="C16" s="65" t="s">
        <v>19</v>
      </c>
      <c r="D16" s="74"/>
      <c r="E16" s="66"/>
      <c r="F16" s="19"/>
      <c r="G16" s="19"/>
      <c r="H16" s="19"/>
      <c r="I16" s="22"/>
      <c r="J16" s="9"/>
      <c r="K16" s="75"/>
      <c r="L16" s="75"/>
      <c r="M16" s="75"/>
      <c r="N16" s="9"/>
      <c r="Q16" s="31">
        <f>R15+0.1</f>
        <v>13.1</v>
      </c>
      <c r="R16" s="31">
        <f>Q16+9.9</f>
        <v>23</v>
      </c>
      <c r="S16" s="39" t="s">
        <v>40</v>
      </c>
      <c r="W16" s="32">
        <f t="shared" si="1"/>
        <v>0</v>
      </c>
      <c r="X16" s="27" t="b">
        <f t="shared" si="0"/>
        <v>0</v>
      </c>
    </row>
    <row r="17" spans="2:24" ht="16.5" customHeight="1" thickBot="1" x14ac:dyDescent="0.3">
      <c r="B17" s="9"/>
      <c r="C17" s="65" t="s">
        <v>36</v>
      </c>
      <c r="D17" s="74"/>
      <c r="E17" s="66"/>
      <c r="F17" s="19"/>
      <c r="G17" s="19"/>
      <c r="H17" s="19"/>
      <c r="I17" s="22"/>
      <c r="J17" s="9"/>
      <c r="K17" s="75"/>
      <c r="L17" s="75"/>
      <c r="M17" s="75"/>
      <c r="N17" s="9"/>
      <c r="Q17" s="31">
        <f>R16+1</f>
        <v>24</v>
      </c>
      <c r="R17" s="31">
        <f>Q17+9</f>
        <v>33</v>
      </c>
      <c r="S17" s="36" t="s">
        <v>41</v>
      </c>
      <c r="W17" s="32">
        <f t="shared" si="1"/>
        <v>0</v>
      </c>
      <c r="X17" s="27" t="b">
        <f t="shared" si="0"/>
        <v>0</v>
      </c>
    </row>
    <row r="18" spans="2:24" ht="16.5" customHeight="1" thickBot="1" x14ac:dyDescent="0.3">
      <c r="B18" s="9"/>
      <c r="C18" s="65" t="s">
        <v>20</v>
      </c>
      <c r="D18" s="74"/>
      <c r="E18" s="66"/>
      <c r="F18" s="19"/>
      <c r="G18" s="19"/>
      <c r="H18" s="19"/>
      <c r="I18" s="22"/>
      <c r="J18" s="9"/>
      <c r="K18" s="75"/>
      <c r="L18" s="75"/>
      <c r="M18" s="75"/>
      <c r="N18" s="9"/>
      <c r="Q18" s="32" t="b">
        <f>+Q14=U8</f>
        <v>1</v>
      </c>
      <c r="R18" s="32" t="b">
        <f>R17=U9</f>
        <v>0</v>
      </c>
      <c r="S18" s="32"/>
      <c r="W18" s="32">
        <f t="shared" si="1"/>
        <v>0</v>
      </c>
      <c r="X18" s="27" t="b">
        <f t="shared" si="0"/>
        <v>0</v>
      </c>
    </row>
    <row r="19" spans="2:24" ht="16.5" customHeight="1" thickBot="1" x14ac:dyDescent="0.3">
      <c r="B19" s="9"/>
      <c r="C19" s="65" t="s">
        <v>21</v>
      </c>
      <c r="D19" s="74"/>
      <c r="E19" s="66"/>
      <c r="F19" s="19"/>
      <c r="G19" s="19"/>
      <c r="H19" s="19"/>
      <c r="I19" s="22"/>
      <c r="J19" s="9"/>
      <c r="K19" s="75"/>
      <c r="L19" s="75"/>
      <c r="M19" s="75"/>
      <c r="N19" s="9"/>
      <c r="S19" s="32"/>
      <c r="W19" s="32">
        <f t="shared" si="1"/>
        <v>0</v>
      </c>
      <c r="X19" s="27" t="b">
        <f t="shared" si="0"/>
        <v>0</v>
      </c>
    </row>
    <row r="20" spans="2:24" ht="16.5" customHeight="1" thickBot="1" x14ac:dyDescent="0.3">
      <c r="B20" s="9"/>
      <c r="C20" s="65" t="s">
        <v>23</v>
      </c>
      <c r="D20" s="74"/>
      <c r="E20" s="66"/>
      <c r="F20" s="19"/>
      <c r="G20" s="19"/>
      <c r="H20" s="19"/>
      <c r="I20" s="22"/>
      <c r="J20" s="9"/>
      <c r="K20" s="75"/>
      <c r="L20" s="75"/>
      <c r="M20" s="75"/>
      <c r="N20" s="9"/>
      <c r="W20" s="32">
        <f t="shared" si="1"/>
        <v>0</v>
      </c>
      <c r="X20" s="27" t="b">
        <f t="shared" si="0"/>
        <v>0</v>
      </c>
    </row>
    <row r="21" spans="2:24" ht="15.75" customHeight="1" x14ac:dyDescent="0.25">
      <c r="B21" s="9"/>
      <c r="C21" s="88"/>
      <c r="D21" s="88"/>
      <c r="E21" s="88"/>
      <c r="F21" s="12"/>
      <c r="G21" s="12"/>
      <c r="H21" s="12"/>
      <c r="I21" s="12"/>
      <c r="J21" s="9"/>
      <c r="K21" s="46"/>
      <c r="L21" s="46"/>
      <c r="M21" s="46"/>
      <c r="N21" s="9"/>
    </row>
    <row r="22" spans="2:24" ht="15.75" customHeight="1" x14ac:dyDescent="0.25">
      <c r="B22" s="9"/>
      <c r="C22" s="68" t="s">
        <v>47</v>
      </c>
      <c r="D22" s="69"/>
      <c r="E22" s="69"/>
      <c r="F22" s="69"/>
      <c r="G22" s="69"/>
      <c r="H22" s="69"/>
      <c r="I22" s="69"/>
      <c r="J22" s="9"/>
      <c r="K22" s="84" t="str">
        <f>IF(X22=0,HYPERLINK(IF(X22=0,"#'RESULTATS'!A2","Cliquer ici pour accéder aux résultats du test"),"Cliquer ici pour continuer le test"),"POUR PASSER AUX RESULTATS, MERCI DE VERIFIER QU'IL N'Y A QU'UNE SEULE REPONSE PAR LIGNE")</f>
        <v>POUR PASSER AUX RESULTATS, MERCI DE VERIFIER QU'IL N'Y A QU'UNE SEULE REPONSE PAR LIGNE</v>
      </c>
      <c r="L22" s="84"/>
      <c r="M22" s="84"/>
      <c r="N22" s="9"/>
      <c r="X22" s="32">
        <f>COUNTIF(X6:X20,FALSE)</f>
        <v>11</v>
      </c>
    </row>
    <row r="23" spans="2:24" ht="15.75" customHeight="1" x14ac:dyDescent="0.25">
      <c r="B23" s="9"/>
      <c r="C23" s="69"/>
      <c r="D23" s="69"/>
      <c r="E23" s="69"/>
      <c r="F23" s="69"/>
      <c r="G23" s="69"/>
      <c r="H23" s="69"/>
      <c r="I23" s="69"/>
      <c r="J23" s="9"/>
      <c r="K23" s="84"/>
      <c r="L23" s="84"/>
      <c r="M23" s="84"/>
      <c r="N23" s="9"/>
    </row>
    <row r="24" spans="2:24" ht="15.75" customHeight="1" x14ac:dyDescent="0.25">
      <c r="B24" s="9"/>
      <c r="C24" s="69"/>
      <c r="D24" s="69"/>
      <c r="E24" s="69"/>
      <c r="F24" s="69"/>
      <c r="G24" s="69"/>
      <c r="H24" s="69"/>
      <c r="I24" s="69"/>
      <c r="J24" s="9"/>
      <c r="K24" s="84"/>
      <c r="L24" s="84"/>
      <c r="M24" s="84"/>
      <c r="N24" s="9"/>
    </row>
    <row r="25" spans="2:24" ht="15.75" customHeight="1" x14ac:dyDescent="0.25">
      <c r="B25" s="9"/>
      <c r="C25" s="69"/>
      <c r="D25" s="69"/>
      <c r="E25" s="69"/>
      <c r="F25" s="69"/>
      <c r="G25" s="69"/>
      <c r="H25" s="69"/>
      <c r="I25" s="69"/>
      <c r="J25" s="9"/>
      <c r="K25" s="84"/>
      <c r="L25" s="84"/>
      <c r="M25" s="84"/>
      <c r="N25" s="9"/>
    </row>
    <row r="26" spans="2:24" s="27" customFormat="1" ht="15.75" customHeight="1" x14ac:dyDescent="0.25">
      <c r="B26" s="9"/>
      <c r="C26" s="69"/>
      <c r="D26" s="69"/>
      <c r="E26" s="69"/>
      <c r="F26" s="69"/>
      <c r="G26" s="69"/>
      <c r="H26" s="69"/>
      <c r="I26" s="69"/>
      <c r="J26" s="9"/>
      <c r="K26" s="84"/>
      <c r="L26" s="84"/>
      <c r="M26" s="84"/>
      <c r="N26" s="9"/>
      <c r="O26" s="1"/>
      <c r="W26" s="32"/>
    </row>
    <row r="27" spans="2:24" s="27" customFormat="1" ht="15.75" customHeight="1" x14ac:dyDescent="0.25">
      <c r="B27" s="9"/>
      <c r="C27" s="69"/>
      <c r="D27" s="69"/>
      <c r="E27" s="69"/>
      <c r="F27" s="69"/>
      <c r="G27" s="69"/>
      <c r="H27" s="69"/>
      <c r="I27" s="69"/>
      <c r="J27" s="9"/>
      <c r="K27" s="84"/>
      <c r="L27" s="84"/>
      <c r="M27" s="84"/>
      <c r="N27" s="9"/>
      <c r="O27" s="1"/>
      <c r="W27" s="32"/>
    </row>
    <row r="28" spans="2:24" s="27" customFormat="1" x14ac:dyDescent="0.25">
      <c r="B28" s="9"/>
      <c r="C28" s="15"/>
      <c r="D28" s="15"/>
      <c r="E28" s="15"/>
      <c r="F28" s="15"/>
      <c r="G28" s="15"/>
      <c r="H28" s="15"/>
      <c r="I28" s="15"/>
      <c r="J28" s="9"/>
      <c r="K28" s="9"/>
      <c r="L28" s="9"/>
      <c r="M28" s="9"/>
      <c r="N28" s="9"/>
      <c r="O28" s="1"/>
      <c r="W28" s="32"/>
    </row>
    <row r="29" spans="2:24" s="27" customFormat="1" x14ac:dyDescent="0.25">
      <c r="B29" s="1"/>
      <c r="C29" s="4"/>
      <c r="D29" s="4"/>
      <c r="E29" s="4"/>
      <c r="F29" s="4"/>
      <c r="G29" s="4"/>
      <c r="H29" s="4"/>
      <c r="I29" s="4"/>
      <c r="J29" s="1"/>
      <c r="K29" s="1"/>
      <c r="L29" s="1"/>
      <c r="M29" s="1"/>
      <c r="N29" s="1"/>
      <c r="O29" s="1"/>
      <c r="W29" s="32"/>
    </row>
    <row r="30" spans="2:24" s="27" customFormat="1" x14ac:dyDescent="0.25">
      <c r="B30" s="1"/>
      <c r="C30" s="4"/>
      <c r="D30" s="4"/>
      <c r="E30" s="4"/>
      <c r="F30" s="4"/>
      <c r="G30" s="4"/>
      <c r="H30" s="4"/>
      <c r="I30" s="4"/>
      <c r="J30" s="1"/>
      <c r="K30" s="1"/>
      <c r="L30" s="1"/>
      <c r="M30" s="1"/>
      <c r="N30" s="1"/>
      <c r="O30" s="1"/>
      <c r="W30" s="32"/>
    </row>
    <row r="46" spans="3:9" x14ac:dyDescent="0.25">
      <c r="C46" s="5" t="s">
        <v>38</v>
      </c>
      <c r="D46" s="4"/>
      <c r="E46" s="4"/>
      <c r="F46" s="4"/>
      <c r="G46" s="4"/>
      <c r="H46" s="4"/>
      <c r="I46" s="4"/>
    </row>
    <row r="47" spans="3:9" x14ac:dyDescent="0.25">
      <c r="C47" s="5" t="s">
        <v>34</v>
      </c>
      <c r="D47" s="4"/>
      <c r="E47" s="4"/>
      <c r="F47" s="4"/>
      <c r="G47" s="4"/>
      <c r="H47" s="4"/>
      <c r="I47" s="4"/>
    </row>
    <row r="48" spans="3:9" x14ac:dyDescent="0.25">
      <c r="C48" s="5" t="s">
        <v>33</v>
      </c>
      <c r="D48" s="4"/>
      <c r="E48" s="4"/>
      <c r="F48" s="4"/>
      <c r="G48" s="4"/>
      <c r="H48" s="4"/>
      <c r="I48" s="4"/>
    </row>
    <row r="49" spans="3:9" x14ac:dyDescent="0.25">
      <c r="C49" s="4"/>
      <c r="D49" s="4"/>
      <c r="E49" s="4"/>
      <c r="F49" s="4"/>
      <c r="G49" s="4"/>
      <c r="H49" s="4"/>
      <c r="I49" s="4"/>
    </row>
    <row r="50" spans="3:9" x14ac:dyDescent="0.25">
      <c r="C50" s="5" t="s">
        <v>35</v>
      </c>
      <c r="D50" s="4"/>
      <c r="E50" s="4"/>
      <c r="F50" s="4"/>
      <c r="G50" s="4"/>
      <c r="H50" s="4"/>
      <c r="I50" s="4"/>
    </row>
    <row r="51" spans="3:9" x14ac:dyDescent="0.25">
      <c r="C51" s="4"/>
      <c r="D51" s="4"/>
      <c r="E51" s="4"/>
      <c r="F51" s="4"/>
      <c r="G51" s="4"/>
      <c r="H51" s="4"/>
      <c r="I51" s="4"/>
    </row>
    <row r="52" spans="3:9" x14ac:dyDescent="0.25">
      <c r="C52" s="4"/>
      <c r="D52" s="4"/>
      <c r="E52" s="4"/>
      <c r="F52" s="4"/>
      <c r="G52" s="4"/>
      <c r="H52" s="4"/>
      <c r="I52" s="4"/>
    </row>
    <row r="53" spans="3:9" x14ac:dyDescent="0.25">
      <c r="C53" s="4"/>
      <c r="D53" s="4"/>
      <c r="E53" s="4"/>
      <c r="F53" s="4"/>
      <c r="G53" s="4"/>
      <c r="H53" s="4"/>
      <c r="I53" s="4"/>
    </row>
    <row r="54" spans="3:9" x14ac:dyDescent="0.25">
      <c r="C54" s="4"/>
      <c r="D54" s="4"/>
      <c r="E54" s="4"/>
      <c r="F54" s="4"/>
      <c r="G54" s="4"/>
      <c r="H54" s="4"/>
      <c r="I54" s="4"/>
    </row>
    <row r="55" spans="3:9" x14ac:dyDescent="0.25">
      <c r="C55" s="4" t="s">
        <v>27</v>
      </c>
      <c r="D55" s="4"/>
      <c r="E55" s="4"/>
      <c r="F55" s="4"/>
      <c r="G55" s="4"/>
      <c r="H55" s="4"/>
      <c r="I55" s="4"/>
    </row>
    <row r="57" spans="3:9" x14ac:dyDescent="0.25">
      <c r="C57" s="77" t="s">
        <v>25</v>
      </c>
      <c r="D57" s="77"/>
      <c r="E57" s="77"/>
      <c r="F57" s="77"/>
      <c r="G57" s="77"/>
      <c r="H57" s="77"/>
      <c r="I57" s="77"/>
    </row>
    <row r="59" spans="3:9" x14ac:dyDescent="0.25">
      <c r="C59" s="78" t="s">
        <v>26</v>
      </c>
      <c r="D59" s="79"/>
      <c r="E59" s="79"/>
      <c r="F59" s="80"/>
      <c r="G59" s="2"/>
      <c r="H59" s="2"/>
      <c r="I59" s="2"/>
    </row>
    <row r="60" spans="3:9" x14ac:dyDescent="0.25">
      <c r="C60" s="81" t="s">
        <v>28</v>
      </c>
      <c r="D60" s="82"/>
      <c r="E60" s="82"/>
      <c r="F60" s="83"/>
      <c r="G60" s="3"/>
      <c r="H60" s="3"/>
      <c r="I60" s="3"/>
    </row>
    <row r="61" spans="3:9" x14ac:dyDescent="0.25">
      <c r="C61" s="6" t="s">
        <v>29</v>
      </c>
      <c r="D61" s="7"/>
      <c r="E61" s="8"/>
      <c r="F61" s="3"/>
      <c r="G61" s="3"/>
      <c r="H61" s="3"/>
      <c r="I61" s="3"/>
    </row>
    <row r="62" spans="3:9" x14ac:dyDescent="0.25">
      <c r="C62" s="81" t="s">
        <v>30</v>
      </c>
      <c r="D62" s="82"/>
      <c r="E62" s="82"/>
      <c r="F62" s="83"/>
      <c r="G62" s="3"/>
      <c r="H62" s="3"/>
      <c r="I62" s="3"/>
    </row>
    <row r="63" spans="3:9" x14ac:dyDescent="0.25">
      <c r="C63" s="81" t="s">
        <v>31</v>
      </c>
      <c r="D63" s="82"/>
      <c r="E63" s="82"/>
      <c r="F63" s="83"/>
      <c r="G63" s="3"/>
      <c r="H63" s="3"/>
      <c r="I63" s="3"/>
    </row>
    <row r="64" spans="3:9" x14ac:dyDescent="0.25">
      <c r="C64" s="85" t="s">
        <v>32</v>
      </c>
      <c r="D64" s="86"/>
      <c r="E64" s="86"/>
      <c r="F64" s="87"/>
      <c r="G64" s="3"/>
      <c r="H64" s="3"/>
      <c r="I64" s="3"/>
    </row>
    <row r="65" spans="3:9" x14ac:dyDescent="0.25">
      <c r="C65" s="85"/>
      <c r="D65" s="86"/>
      <c r="E65" s="86"/>
      <c r="F65" s="87"/>
      <c r="G65" s="3"/>
      <c r="H65" s="3"/>
      <c r="I65" s="3"/>
    </row>
    <row r="66" spans="3:9" x14ac:dyDescent="0.25">
      <c r="C66" s="85"/>
      <c r="D66" s="86"/>
      <c r="E66" s="86"/>
      <c r="F66" s="87"/>
      <c r="G66" s="3"/>
      <c r="H66" s="3"/>
      <c r="I66" s="3"/>
    </row>
    <row r="67" spans="3:9" x14ac:dyDescent="0.25">
      <c r="C67" s="76"/>
      <c r="D67" s="76"/>
      <c r="E67" s="76"/>
      <c r="F67" s="76"/>
    </row>
  </sheetData>
  <mergeCells count="30">
    <mergeCell ref="B1:N1"/>
    <mergeCell ref="K22:M27"/>
    <mergeCell ref="C64:F64"/>
    <mergeCell ref="C65:F65"/>
    <mergeCell ref="C66:F66"/>
    <mergeCell ref="C21:E21"/>
    <mergeCell ref="C22:I27"/>
    <mergeCell ref="C17:E17"/>
    <mergeCell ref="C8:E8"/>
    <mergeCell ref="C9:E9"/>
    <mergeCell ref="C18:E18"/>
    <mergeCell ref="C19:E19"/>
    <mergeCell ref="B3:N3"/>
    <mergeCell ref="C5:E5"/>
    <mergeCell ref="K5:M5"/>
    <mergeCell ref="C6:E6"/>
    <mergeCell ref="C67:F67"/>
    <mergeCell ref="C57:I57"/>
    <mergeCell ref="C59:F59"/>
    <mergeCell ref="C60:F60"/>
    <mergeCell ref="C62:F62"/>
    <mergeCell ref="C63:F63"/>
    <mergeCell ref="Q11:S11"/>
    <mergeCell ref="C13:E13"/>
    <mergeCell ref="C14:E14"/>
    <mergeCell ref="C15:E15"/>
    <mergeCell ref="C16:E16"/>
    <mergeCell ref="K7:M20"/>
    <mergeCell ref="C20:E20"/>
    <mergeCell ref="C7:E7"/>
  </mergeCells>
  <conditionalFormatting sqref="K7">
    <cfRule type="cellIs" dxfId="12" priority="3" operator="equal">
      <formula>"A+"</formula>
    </cfRule>
  </conditionalFormatting>
  <conditionalFormatting sqref="K7">
    <cfRule type="cellIs" dxfId="11" priority="4" operator="equal">
      <formula>"C"</formula>
    </cfRule>
    <cfRule type="cellIs" dxfId="10" priority="5" operator="equal">
      <formula>"D"</formula>
    </cfRule>
    <cfRule type="cellIs" dxfId="9" priority="6" operator="equal">
      <formula>"A"</formula>
    </cfRule>
    <cfRule type="cellIs" dxfId="8" priority="7" operator="equal">
      <formula>"B"</formula>
    </cfRule>
  </conditionalFormatting>
  <conditionalFormatting sqref="K7:M20">
    <cfRule type="expression" dxfId="7" priority="2">
      <formula>X22&lt;&gt;0</formula>
    </cfRule>
  </conditionalFormatting>
  <conditionalFormatting sqref="K5:M5">
    <cfRule type="expression" dxfId="6" priority="1">
      <formula>X22=0</formula>
    </cfRule>
  </conditionalFormatting>
  <pageMargins left="0.70866141732283472" right="0.70866141732283472" top="0.74803149606299213" bottom="0.74803149606299213" header="0.31496062992125984" footer="0.31496062992125984"/>
  <pageSetup paperSize="9" scale="39" orientation="portrait" r:id="rId1"/>
  <headerFooter>
    <oddFooter>&amp;L&amp;D&amp;C&amp;P&amp;R&amp;G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Resultat">
    <pageSetUpPr autoPageBreaks="0"/>
  </sheetPr>
  <dimension ref="B1:V16"/>
  <sheetViews>
    <sheetView topLeftCell="C1" zoomScaleNormal="100" zoomScaleSheetLayoutView="100" workbookViewId="0">
      <selection activeCell="I18" sqref="I18"/>
    </sheetView>
  </sheetViews>
  <sheetFormatPr baseColWidth="10" defaultRowHeight="15" x14ac:dyDescent="0.25"/>
  <cols>
    <col min="1" max="1" width="6" style="43" customWidth="1"/>
    <col min="2" max="2" width="16.140625" style="43" customWidth="1"/>
    <col min="3" max="17" width="11.42578125" style="43"/>
    <col min="18" max="18" width="4.7109375" style="45" customWidth="1"/>
    <col min="19" max="16384" width="11.42578125" style="43"/>
  </cols>
  <sheetData>
    <row r="1" spans="2:22" x14ac:dyDescent="0.25">
      <c r="B1" s="91" t="str">
        <f>BIENVENUE!I26</f>
        <v>NOM DU DOSSIER</v>
      </c>
      <c r="C1" s="91"/>
      <c r="D1" s="91"/>
      <c r="E1" s="91"/>
      <c r="F1" s="91"/>
      <c r="G1" s="91"/>
      <c r="H1" s="91"/>
      <c r="I1" s="91"/>
    </row>
    <row r="3" spans="2:22" s="1" customFormat="1" ht="15.75" x14ac:dyDescent="0.25">
      <c r="B3" s="9"/>
      <c r="C3" s="15"/>
      <c r="D3" s="15"/>
      <c r="E3" s="15"/>
      <c r="F3" s="15"/>
      <c r="G3" s="15"/>
      <c r="H3" s="15"/>
      <c r="I3" s="15"/>
      <c r="J3" s="4"/>
      <c r="K3" s="4"/>
      <c r="L3" s="4"/>
      <c r="M3" s="4"/>
      <c r="N3" s="4"/>
      <c r="O3" s="27"/>
      <c r="P3" s="27"/>
      <c r="Q3" s="27"/>
      <c r="R3" s="32"/>
      <c r="S3" s="27"/>
      <c r="T3" s="27"/>
      <c r="U3" s="27"/>
      <c r="V3" s="32"/>
    </row>
    <row r="4" spans="2:22" s="1" customFormat="1" ht="15.75" x14ac:dyDescent="0.25">
      <c r="B4" s="9"/>
      <c r="C4" s="15"/>
      <c r="D4" s="15"/>
      <c r="E4" s="15"/>
      <c r="F4" s="13" t="s">
        <v>51</v>
      </c>
      <c r="G4" s="13" t="s">
        <v>57</v>
      </c>
      <c r="H4" s="13" t="s">
        <v>58</v>
      </c>
      <c r="I4" s="13" t="s">
        <v>51</v>
      </c>
      <c r="J4" s="47"/>
      <c r="K4" s="47"/>
      <c r="L4" s="47"/>
      <c r="M4" s="47"/>
      <c r="N4" s="47"/>
      <c r="O4" s="27"/>
      <c r="P4" s="32" t="s">
        <v>55</v>
      </c>
      <c r="Q4" s="32">
        <f>('Relation client cabinet'!V9*G5)+('Automatisation process'!U8*G6)</f>
        <v>160</v>
      </c>
      <c r="R4" s="32"/>
      <c r="S4" s="27"/>
      <c r="T4" s="27"/>
      <c r="U4" s="27"/>
      <c r="V4" s="32"/>
    </row>
    <row r="5" spans="2:22" s="1" customFormat="1" ht="18" x14ac:dyDescent="0.25">
      <c r="B5" s="93" t="str">
        <f>'Relation client cabinet'!B3:N3</f>
        <v>#1 | ORGANISATION DE LA RELATION CLIENT-CABINET</v>
      </c>
      <c r="C5" s="93"/>
      <c r="D5" s="93"/>
      <c r="E5" s="93"/>
      <c r="F5" s="52">
        <f>'Relation client cabinet'!Q12</f>
        <v>0</v>
      </c>
      <c r="G5" s="52">
        <v>10</v>
      </c>
      <c r="H5" s="52">
        <f>+G5*F5</f>
        <v>0</v>
      </c>
      <c r="I5" s="94">
        <f>+H5+H6</f>
        <v>0</v>
      </c>
      <c r="J5" s="48"/>
      <c r="K5" s="48"/>
      <c r="L5" s="48"/>
      <c r="M5" s="48"/>
      <c r="N5" s="48"/>
      <c r="O5" s="27"/>
      <c r="P5" s="32" t="s">
        <v>56</v>
      </c>
      <c r="Q5" s="32">
        <f>('Relation client cabinet'!V10*RESULTATS!G5)+('Automatisation process'!U9*RESULTATS!G6)</f>
        <v>390</v>
      </c>
      <c r="R5" s="32"/>
      <c r="S5" s="27"/>
      <c r="T5" s="27"/>
      <c r="U5" s="27"/>
      <c r="V5" s="32"/>
    </row>
    <row r="6" spans="2:22" s="1" customFormat="1" ht="18" x14ac:dyDescent="0.25">
      <c r="B6" s="93" t="str">
        <f>'Automatisation process'!B3:N3</f>
        <v>#2 | AUTOMATISATION DES PROCESS</v>
      </c>
      <c r="C6" s="93"/>
      <c r="D6" s="93"/>
      <c r="E6" s="93"/>
      <c r="F6" s="52">
        <f>'Automatisation process'!Q11</f>
        <v>0</v>
      </c>
      <c r="G6" s="52">
        <v>20</v>
      </c>
      <c r="H6" s="52">
        <f>+G6*F6</f>
        <v>0</v>
      </c>
      <c r="I6" s="94"/>
      <c r="J6" s="48"/>
      <c r="K6" s="48"/>
      <c r="L6" s="48"/>
      <c r="M6" s="48"/>
      <c r="N6" s="48"/>
      <c r="O6" s="27"/>
      <c r="P6" s="32"/>
      <c r="Q6" s="32"/>
      <c r="R6" s="32"/>
      <c r="S6" s="27"/>
      <c r="T6" s="27"/>
      <c r="U6" s="27"/>
      <c r="V6" s="32"/>
    </row>
    <row r="7" spans="2:22" s="1" customFormat="1" ht="15.75" x14ac:dyDescent="0.25">
      <c r="B7" s="9"/>
      <c r="C7" s="17"/>
      <c r="D7" s="17"/>
      <c r="E7" s="17"/>
      <c r="F7" s="20"/>
      <c r="G7" s="20"/>
      <c r="H7" s="20"/>
      <c r="I7" s="20"/>
      <c r="J7" s="49"/>
      <c r="K7" s="49"/>
      <c r="L7" s="49"/>
      <c r="M7" s="49"/>
      <c r="N7" s="49"/>
      <c r="O7" s="27"/>
      <c r="P7" s="31">
        <f>Q4</f>
        <v>160</v>
      </c>
      <c r="Q7" s="31">
        <f>P7+50</f>
        <v>210</v>
      </c>
      <c r="R7" s="37" t="s">
        <v>50</v>
      </c>
      <c r="S7" s="27"/>
      <c r="T7" s="27"/>
      <c r="U7" s="27"/>
      <c r="V7" s="32"/>
    </row>
    <row r="8" spans="2:22" s="1" customFormat="1" ht="15.75" x14ac:dyDescent="0.25">
      <c r="B8" s="9"/>
      <c r="C8" s="17"/>
      <c r="D8" s="17"/>
      <c r="E8" s="21"/>
      <c r="F8" s="92"/>
      <c r="G8" s="92"/>
      <c r="H8" s="92"/>
      <c r="I8" s="92"/>
      <c r="J8" s="50"/>
      <c r="K8" s="50"/>
      <c r="L8" s="50"/>
      <c r="M8" s="50"/>
      <c r="N8" s="50"/>
      <c r="O8" s="27"/>
      <c r="P8" s="31">
        <f>Q7+1</f>
        <v>211</v>
      </c>
      <c r="Q8" s="31">
        <f>P8+149</f>
        <v>360</v>
      </c>
      <c r="R8" s="38" t="s">
        <v>39</v>
      </c>
      <c r="S8" s="27"/>
      <c r="T8" s="27"/>
      <c r="U8" s="27"/>
      <c r="V8" s="32"/>
    </row>
    <row r="9" spans="2:22" s="1" customFormat="1" ht="15.75" x14ac:dyDescent="0.25">
      <c r="B9" s="9"/>
      <c r="C9" s="15"/>
      <c r="D9" s="15"/>
      <c r="E9" s="15"/>
      <c r="F9" s="15"/>
      <c r="G9" s="15"/>
      <c r="H9" s="15"/>
      <c r="I9" s="15"/>
      <c r="J9" s="4"/>
      <c r="K9" s="4"/>
      <c r="L9" s="4"/>
      <c r="M9" s="4"/>
      <c r="N9" s="4"/>
      <c r="O9" s="27"/>
      <c r="P9" s="31">
        <f>Q8+1</f>
        <v>361</v>
      </c>
      <c r="Q9" s="31">
        <f>P9+299</f>
        <v>660</v>
      </c>
      <c r="R9" s="39" t="s">
        <v>40</v>
      </c>
      <c r="S9" s="27"/>
      <c r="T9" s="27"/>
      <c r="U9" s="27"/>
      <c r="V9" s="32"/>
    </row>
    <row r="10" spans="2:22" s="1" customFormat="1" ht="18" customHeight="1" x14ac:dyDescent="0.25">
      <c r="B10" s="9"/>
      <c r="C10" s="90" t="s">
        <v>49</v>
      </c>
      <c r="D10" s="90"/>
      <c r="E10" s="9"/>
      <c r="F10" s="15"/>
      <c r="G10" s="15"/>
      <c r="H10" s="15"/>
      <c r="I10" s="15"/>
      <c r="J10" s="4"/>
      <c r="K10" s="4"/>
      <c r="L10" s="4"/>
      <c r="M10" s="4"/>
      <c r="N10" s="4"/>
      <c r="O10" s="27"/>
      <c r="P10" s="31">
        <f>Q9+1</f>
        <v>661</v>
      </c>
      <c r="Q10" s="31">
        <f>P10+199</f>
        <v>860</v>
      </c>
      <c r="R10" s="36" t="s">
        <v>41</v>
      </c>
      <c r="S10" s="27"/>
      <c r="T10" s="27"/>
      <c r="U10" s="27"/>
      <c r="V10" s="32"/>
    </row>
    <row r="11" spans="2:22" s="1" customFormat="1" ht="15.75" x14ac:dyDescent="0.25">
      <c r="B11" s="9"/>
      <c r="C11" s="90"/>
      <c r="D11" s="90"/>
      <c r="E11" s="9"/>
      <c r="F11" s="15"/>
      <c r="G11" s="15"/>
      <c r="H11" s="15"/>
      <c r="I11" s="15"/>
      <c r="J11" s="4"/>
      <c r="K11" s="4"/>
      <c r="L11" s="4"/>
      <c r="M11" s="4"/>
      <c r="N11" s="4"/>
      <c r="O11" s="27"/>
      <c r="P11" s="31">
        <f>Q10+1</f>
        <v>861</v>
      </c>
      <c r="Q11" s="31">
        <f>P11+189</f>
        <v>1050</v>
      </c>
      <c r="R11" s="40" t="s">
        <v>42</v>
      </c>
      <c r="S11" s="27"/>
      <c r="T11" s="27"/>
      <c r="U11" s="27"/>
      <c r="V11" s="32"/>
    </row>
    <row r="12" spans="2:22" s="1" customFormat="1" ht="15.75" x14ac:dyDescent="0.25">
      <c r="B12" s="9"/>
      <c r="C12" s="90"/>
      <c r="D12" s="90"/>
      <c r="E12" s="15"/>
      <c r="F12" s="15"/>
      <c r="G12" s="15"/>
      <c r="H12" s="15"/>
      <c r="I12" s="15"/>
      <c r="J12" s="4"/>
      <c r="K12" s="4"/>
      <c r="L12" s="4"/>
      <c r="M12" s="4"/>
      <c r="N12" s="4"/>
      <c r="O12" s="27"/>
      <c r="P12" s="32" t="b">
        <f>P7=Q4</f>
        <v>1</v>
      </c>
      <c r="Q12" s="32" t="b">
        <f>Q11=Q5</f>
        <v>0</v>
      </c>
      <c r="R12" s="32"/>
      <c r="S12" s="27"/>
      <c r="T12" s="27"/>
      <c r="U12" s="27"/>
      <c r="V12" s="32"/>
    </row>
    <row r="13" spans="2:22" s="1" customFormat="1" ht="20.25" customHeight="1" x14ac:dyDescent="0.25">
      <c r="B13" s="9"/>
      <c r="C13" s="89" t="str">
        <f>IF(I5&lt;=Q7,R7,IF(AND(I5&gt;=P8,I5&lt;=Q8),R8,IF(AND(I5&gt;=P9,I5&lt;=Q9),R9,IF(AND(I5&gt;=P10,I5&lt;=Q10),R10,IF(AND(I5&gt;=P11,I5&lt;=Q11),R11,"")))))</f>
        <v>A+</v>
      </c>
      <c r="D13" s="89"/>
      <c r="E13" s="15"/>
      <c r="F13" s="15"/>
      <c r="G13" s="15"/>
      <c r="H13" s="15"/>
      <c r="I13" s="15"/>
      <c r="J13" s="4"/>
      <c r="K13" s="4"/>
      <c r="L13" s="4"/>
      <c r="M13" s="4"/>
      <c r="N13" s="4"/>
      <c r="O13" s="27"/>
      <c r="P13" s="27"/>
      <c r="Q13" s="27"/>
      <c r="R13" s="32"/>
      <c r="S13" s="27"/>
      <c r="T13" s="27"/>
      <c r="U13" s="27"/>
      <c r="V13" s="32"/>
    </row>
    <row r="14" spans="2:22" s="1" customFormat="1" ht="15.75" x14ac:dyDescent="0.25">
      <c r="B14" s="9"/>
      <c r="C14" s="89"/>
      <c r="D14" s="89"/>
      <c r="E14" s="15"/>
      <c r="F14" s="15"/>
      <c r="G14" s="15"/>
      <c r="H14" s="15"/>
      <c r="I14" s="15"/>
      <c r="J14" s="4"/>
      <c r="K14" s="4"/>
      <c r="L14" s="4"/>
      <c r="M14" s="4"/>
      <c r="N14" s="4"/>
      <c r="O14" s="27"/>
      <c r="P14" s="27"/>
      <c r="Q14" s="27"/>
      <c r="R14" s="32"/>
      <c r="S14" s="27"/>
      <c r="T14" s="27"/>
      <c r="U14" s="27"/>
      <c r="V14" s="32"/>
    </row>
    <row r="15" spans="2:22" s="1" customFormat="1" ht="15.75" x14ac:dyDescent="0.25">
      <c r="B15" s="9"/>
      <c r="C15" s="15"/>
      <c r="D15" s="15"/>
      <c r="E15" s="15"/>
      <c r="F15" s="15"/>
      <c r="G15" s="15"/>
      <c r="H15" s="15"/>
      <c r="I15" s="15"/>
      <c r="J15" s="4"/>
      <c r="K15" s="4"/>
      <c r="L15" s="4"/>
      <c r="M15" s="4"/>
      <c r="N15" s="4"/>
      <c r="O15" s="27"/>
      <c r="P15" s="27"/>
      <c r="Q15" s="27"/>
      <c r="R15" s="32"/>
      <c r="S15" s="27"/>
      <c r="T15" s="27"/>
      <c r="U15" s="27"/>
      <c r="V15" s="32"/>
    </row>
    <row r="16" spans="2:22" s="1" customFormat="1" ht="15.75" x14ac:dyDescent="0.25">
      <c r="B16" s="9"/>
      <c r="C16" s="15"/>
      <c r="D16" s="15"/>
      <c r="E16" s="15"/>
      <c r="F16" s="15"/>
      <c r="G16" s="15"/>
      <c r="H16" s="15"/>
      <c r="I16" s="15"/>
      <c r="J16" s="4"/>
      <c r="K16" s="4"/>
      <c r="L16" s="4"/>
      <c r="M16" s="4"/>
      <c r="N16" s="4"/>
      <c r="O16" s="27"/>
      <c r="P16" s="27"/>
      <c r="Q16" s="27"/>
      <c r="R16" s="32"/>
      <c r="S16" s="27"/>
      <c r="T16" s="27"/>
      <c r="U16" s="27"/>
      <c r="V16" s="32"/>
    </row>
  </sheetData>
  <mergeCells count="7">
    <mergeCell ref="C13:D14"/>
    <mergeCell ref="C10:D12"/>
    <mergeCell ref="B1:I1"/>
    <mergeCell ref="F8:I8"/>
    <mergeCell ref="B5:E5"/>
    <mergeCell ref="I5:I6"/>
    <mergeCell ref="B6:E6"/>
  </mergeCells>
  <conditionalFormatting sqref="C13">
    <cfRule type="cellIs" dxfId="5" priority="1" operator="equal">
      <formula>"A+"</formula>
    </cfRule>
    <cfRule type="cellIs" dxfId="4" priority="3" operator="equal">
      <formula>"C"</formula>
    </cfRule>
    <cfRule type="cellIs" dxfId="3" priority="4" operator="equal">
      <formula>"D"</formula>
    </cfRule>
    <cfRule type="cellIs" dxfId="2" priority="5" operator="equal">
      <formula>"A"</formula>
    </cfRule>
    <cfRule type="cellIs" dxfId="1" priority="6" operator="equal">
      <formula>"B"</formula>
    </cfRule>
  </conditionalFormatting>
  <conditionalFormatting sqref="F21">
    <cfRule type="cellIs" dxfId="0" priority="2" operator="equal">
      <formula>"A+"</formula>
    </cfRule>
  </conditionalFormatting>
  <pageMargins left="0.70866141732283472" right="0.70866141732283472" top="0.74803149606299213" bottom="0.74803149606299213" header="0.31496062992125984" footer="0.31496062992125984"/>
  <pageSetup paperSize="9" scale="59" orientation="portrait" r:id="rId1"/>
  <headerFooter>
    <oddFooter>&amp;L&amp;D&amp;C&amp;P&amp;R&amp;G</oddFooter>
  </headerFooter>
  <colBreaks count="1" manualBreakCount="1">
    <brk id="13" max="1048575" man="1"/>
  </colBreaks>
  <drawing r:id="rId2"/>
  <legacyDrawing r:id="rId3"/>
  <legacyDrawingHF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B6"/>
  <sheetViews>
    <sheetView topLeftCell="A16" zoomScaleNormal="100" workbookViewId="0">
      <selection activeCell="C27" sqref="C27"/>
    </sheetView>
  </sheetViews>
  <sheetFormatPr baseColWidth="10" defaultRowHeight="15" x14ac:dyDescent="0.25"/>
  <cols>
    <col min="1" max="2" width="11.42578125" style="16"/>
    <col min="3" max="3" width="34.28515625" customWidth="1"/>
  </cols>
  <sheetData>
    <row r="2" spans="1:2" ht="136.5" customHeight="1" x14ac:dyDescent="0.25">
      <c r="A2" s="16" t="s">
        <v>50</v>
      </c>
      <c r="B2" s="16" t="str">
        <f ca="1">CELL("adresse",C2)</f>
        <v>$C$2</v>
      </c>
    </row>
    <row r="3" spans="1:2" ht="123.75" customHeight="1" x14ac:dyDescent="0.25">
      <c r="A3" s="16" t="s">
        <v>39</v>
      </c>
      <c r="B3" s="16" t="str">
        <f ca="1">CELL("adresse",C3)</f>
        <v>$C$3</v>
      </c>
    </row>
    <row r="4" spans="1:2" ht="120" customHeight="1" x14ac:dyDescent="0.25">
      <c r="A4" s="16" t="s">
        <v>40</v>
      </c>
      <c r="B4" s="16" t="str">
        <f ca="1">CELL("adresse",C4)</f>
        <v>$C$4</v>
      </c>
    </row>
    <row r="5" spans="1:2" ht="120" customHeight="1" x14ac:dyDescent="0.25">
      <c r="A5" s="16" t="s">
        <v>41</v>
      </c>
      <c r="B5" s="16" t="str">
        <f ca="1">CELL("adresse",C5)</f>
        <v>$C$5</v>
      </c>
    </row>
    <row r="6" spans="1:2" ht="120.75" customHeight="1" x14ac:dyDescent="0.25">
      <c r="A6" s="16" t="s">
        <v>42</v>
      </c>
      <c r="B6" s="16" t="str">
        <f ca="1">CELL("adresse",C6)</f>
        <v>$C$6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31" sqref="B31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22</vt:i4>
      </vt:variant>
    </vt:vector>
  </HeadingPairs>
  <TitlesOfParts>
    <vt:vector size="28" baseType="lpstr">
      <vt:lpstr>BIENVENUE</vt:lpstr>
      <vt:lpstr>Relation client cabinet</vt:lpstr>
      <vt:lpstr>Automatisation process</vt:lpstr>
      <vt:lpstr>RESULTATS</vt:lpstr>
      <vt:lpstr>Feuil2</vt:lpstr>
      <vt:lpstr>Feuil1</vt:lpstr>
      <vt:lpstr>'Automatisation process'!Question01</vt:lpstr>
      <vt:lpstr>'Relation client cabinet'!Question01</vt:lpstr>
      <vt:lpstr>'Automatisation process'!Question02</vt:lpstr>
      <vt:lpstr>'Relation client cabinet'!Question02</vt:lpstr>
      <vt:lpstr>'Automatisation process'!Question03</vt:lpstr>
      <vt:lpstr>'Relation client cabinet'!Question03</vt:lpstr>
      <vt:lpstr>'Automatisation process'!Question04</vt:lpstr>
      <vt:lpstr>'Relation client cabinet'!Question04</vt:lpstr>
      <vt:lpstr>'Automatisation process'!Question05</vt:lpstr>
      <vt:lpstr>'Relation client cabinet'!Question05</vt:lpstr>
      <vt:lpstr>'Automatisation process'!Question06</vt:lpstr>
      <vt:lpstr>'Relation client cabinet'!Question06</vt:lpstr>
      <vt:lpstr>'Automatisation process'!Question07</vt:lpstr>
      <vt:lpstr>'Relation client cabinet'!Question07</vt:lpstr>
      <vt:lpstr>'Automatisation process'!Question08</vt:lpstr>
      <vt:lpstr>'Relation client cabinet'!Question08</vt:lpstr>
      <vt:lpstr>'Automatisation process'!Question09</vt:lpstr>
      <vt:lpstr>'Automatisation process'!Question10</vt:lpstr>
      <vt:lpstr>'Automatisation process'!Question11</vt:lpstr>
      <vt:lpstr>'Automatisation process'!QuestionsProcess</vt:lpstr>
      <vt:lpstr>'Relation client cabinet'!QuestionsRelation</vt:lpstr>
      <vt:lpstr>RESULTATS!Zone_d_impression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Benead</dc:creator>
  <cp:lastModifiedBy>MARCHAND Benoît</cp:lastModifiedBy>
  <cp:lastPrinted>2016-10-03T08:50:53Z</cp:lastPrinted>
  <dcterms:created xsi:type="dcterms:W3CDTF">2006-09-12T15:06:44Z</dcterms:created>
  <dcterms:modified xsi:type="dcterms:W3CDTF">2016-10-03T09:35:01Z</dcterms:modified>
</cp:coreProperties>
</file>