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OEP CONTROL" sheetId="1" r:id="rId1"/>
    <sheet name="PROYECTOS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U19" i="1"/>
  <c r="AU20"/>
  <c r="AU21"/>
  <c r="AU22"/>
  <c r="AU23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11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C12"/>
  <c r="C13"/>
  <c r="C14"/>
  <c r="C15"/>
  <c r="C16"/>
  <c r="C17"/>
  <c r="C18"/>
  <c r="C19"/>
  <c r="C20"/>
  <c r="C21"/>
  <c r="C22"/>
  <c r="C23"/>
  <c r="C24"/>
  <c r="C25"/>
  <c r="C26"/>
  <c r="C11"/>
  <c r="A12"/>
  <c r="A13"/>
  <c r="A14"/>
  <c r="A15"/>
  <c r="A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11"/>
  <c r="BU3059" i="2" l="1"/>
  <c r="BT3059"/>
  <c r="BS3059"/>
  <c r="BR3059"/>
  <c r="BA3059"/>
  <c r="AI3059"/>
  <c r="AD3059"/>
  <c r="X3059"/>
  <c r="W3059"/>
  <c r="U3059"/>
  <c r="T3059"/>
  <c r="S3059"/>
  <c r="R3059"/>
  <c r="Q3059"/>
  <c r="P3059"/>
  <c r="O3059"/>
  <c r="K3059"/>
  <c r="J3059"/>
  <c r="I3059"/>
  <c r="E3059"/>
  <c r="D3059"/>
  <c r="F3059" s="1"/>
  <c r="BU3058"/>
  <c r="BT3058"/>
  <c r="BS3058"/>
  <c r="BR3058"/>
  <c r="BA3058"/>
  <c r="AI3058"/>
  <c r="AD3058"/>
  <c r="X3058"/>
  <c r="W3058"/>
  <c r="U3058"/>
  <c r="T3058"/>
  <c r="S3058"/>
  <c r="R3058"/>
  <c r="Q3058"/>
  <c r="P3058"/>
  <c r="O3058"/>
  <c r="K3058"/>
  <c r="J3058"/>
  <c r="I3058"/>
  <c r="E3058"/>
  <c r="D3058"/>
  <c r="BU3057"/>
  <c r="BT3057"/>
  <c r="BS3057"/>
  <c r="BR3057"/>
  <c r="BA3057"/>
  <c r="AI3057"/>
  <c r="AD3057"/>
  <c r="X3057"/>
  <c r="W3057"/>
  <c r="U3057"/>
  <c r="T3057"/>
  <c r="S3057"/>
  <c r="R3057"/>
  <c r="Q3057"/>
  <c r="P3057"/>
  <c r="O3057"/>
  <c r="K3057"/>
  <c r="J3057"/>
  <c r="I3057"/>
  <c r="E3057"/>
  <c r="D3057"/>
  <c r="F3057" s="1"/>
  <c r="BU3056"/>
  <c r="BT3056"/>
  <c r="BS3056"/>
  <c r="BR3056"/>
  <c r="BA3056"/>
  <c r="AI3056"/>
  <c r="AD3056"/>
  <c r="X3056"/>
  <c r="W3056"/>
  <c r="U3056"/>
  <c r="T3056"/>
  <c r="S3056"/>
  <c r="R3056"/>
  <c r="Q3056"/>
  <c r="P3056"/>
  <c r="O3056"/>
  <c r="K3056"/>
  <c r="J3056"/>
  <c r="I3056"/>
  <c r="E3056"/>
  <c r="D3056"/>
  <c r="BU3055"/>
  <c r="BT3055"/>
  <c r="BS3055"/>
  <c r="BR3055"/>
  <c r="BA3055"/>
  <c r="AI3055"/>
  <c r="AD3055"/>
  <c r="X3055"/>
  <c r="W3055"/>
  <c r="U3055"/>
  <c r="T3055"/>
  <c r="S3055"/>
  <c r="R3055"/>
  <c r="Q3055"/>
  <c r="P3055"/>
  <c r="O3055"/>
  <c r="K3055"/>
  <c r="J3055"/>
  <c r="I3055"/>
  <c r="E3055"/>
  <c r="D3055"/>
  <c r="F3055" s="1"/>
  <c r="BU3054"/>
  <c r="BT3054"/>
  <c r="BS3054"/>
  <c r="BR3054"/>
  <c r="BA3054"/>
  <c r="AI3054"/>
  <c r="AD3054"/>
  <c r="X3054"/>
  <c r="W3054"/>
  <c r="U3054"/>
  <c r="T3054"/>
  <c r="S3054"/>
  <c r="R3054"/>
  <c r="Q3054"/>
  <c r="P3054"/>
  <c r="O3054"/>
  <c r="K3054"/>
  <c r="J3054"/>
  <c r="I3054"/>
  <c r="E3054"/>
  <c r="D3054"/>
  <c r="BU3053"/>
  <c r="BT3053"/>
  <c r="BS3053"/>
  <c r="BA3053"/>
  <c r="AI3053"/>
  <c r="AD3053"/>
  <c r="X3053"/>
  <c r="W3053"/>
  <c r="U3053"/>
  <c r="T3053"/>
  <c r="S3053"/>
  <c r="R3053"/>
  <c r="Q3053"/>
  <c r="P3053"/>
  <c r="O3053"/>
  <c r="K3053"/>
  <c r="J3053"/>
  <c r="I3053"/>
  <c r="E3053"/>
  <c r="D3053"/>
  <c r="BU3052"/>
  <c r="BT3052"/>
  <c r="BS3052"/>
  <c r="BA3052"/>
  <c r="AI3052"/>
  <c r="AD3052"/>
  <c r="X3052"/>
  <c r="W3052"/>
  <c r="U3052"/>
  <c r="T3052"/>
  <c r="S3052"/>
  <c r="R3052"/>
  <c r="Q3052"/>
  <c r="P3052"/>
  <c r="O3052"/>
  <c r="K3052"/>
  <c r="J3052"/>
  <c r="I3052"/>
  <c r="E3052"/>
  <c r="D3052"/>
  <c r="F3052" s="1"/>
  <c r="BU3051"/>
  <c r="BT3051"/>
  <c r="BS3051"/>
  <c r="BA3051"/>
  <c r="AI3051"/>
  <c r="AD3051"/>
  <c r="X3051"/>
  <c r="W3051"/>
  <c r="U3051"/>
  <c r="T3051"/>
  <c r="S3051"/>
  <c r="R3051"/>
  <c r="Q3051"/>
  <c r="P3051"/>
  <c r="O3051"/>
  <c r="K3051"/>
  <c r="J3051"/>
  <c r="I3051"/>
  <c r="E3051"/>
  <c r="D3051"/>
  <c r="F3051" s="1"/>
  <c r="AU139" i="1"/>
  <c r="AS139"/>
  <c r="AQ139"/>
  <c r="AO139"/>
  <c r="AM139"/>
  <c r="AK139"/>
  <c r="AI139"/>
  <c r="AG139"/>
  <c r="Y139"/>
  <c r="AW139"/>
  <c r="AU138"/>
  <c r="AS138"/>
  <c r="AQ138"/>
  <c r="AO138"/>
  <c r="AM138"/>
  <c r="AK138"/>
  <c r="AI138"/>
  <c r="AG138"/>
  <c r="Y138"/>
  <c r="AW138"/>
  <c r="AU137"/>
  <c r="AS137"/>
  <c r="AQ137"/>
  <c r="AO137"/>
  <c r="AM137"/>
  <c r="AK137"/>
  <c r="AI137"/>
  <c r="AG137"/>
  <c r="Y137"/>
  <c r="AW137"/>
  <c r="AU136"/>
  <c r="AS136"/>
  <c r="AQ136"/>
  <c r="AO136"/>
  <c r="AM136"/>
  <c r="AK136"/>
  <c r="AI136"/>
  <c r="AG136"/>
  <c r="Y136"/>
  <c r="AW136"/>
  <c r="AU135"/>
  <c r="AS135"/>
  <c r="AQ135"/>
  <c r="AO135"/>
  <c r="AM135"/>
  <c r="AK135"/>
  <c r="AI135"/>
  <c r="AG135"/>
  <c r="Y135"/>
  <c r="AW135"/>
  <c r="AU134"/>
  <c r="AS134"/>
  <c r="AQ134"/>
  <c r="AO134"/>
  <c r="AM134"/>
  <c r="AK134"/>
  <c r="AI134"/>
  <c r="AG134"/>
  <c r="Y134"/>
  <c r="AW134"/>
  <c r="AU133"/>
  <c r="AS133"/>
  <c r="AQ133"/>
  <c r="AO133"/>
  <c r="AM133"/>
  <c r="AK133"/>
  <c r="AI133"/>
  <c r="AG133"/>
  <c r="Y133"/>
  <c r="AW133"/>
  <c r="AU132"/>
  <c r="AS132"/>
  <c r="AQ132"/>
  <c r="AO132"/>
  <c r="AM132"/>
  <c r="AK132"/>
  <c r="AI132"/>
  <c r="AG132"/>
  <c r="Y132"/>
  <c r="AW132"/>
  <c r="AU131"/>
  <c r="AS131"/>
  <c r="AQ131"/>
  <c r="AO131"/>
  <c r="AM131"/>
  <c r="AK131"/>
  <c r="AI131"/>
  <c r="AG131"/>
  <c r="Y131"/>
  <c r="AW131"/>
  <c r="AU130"/>
  <c r="AS130"/>
  <c r="AQ130"/>
  <c r="AO130"/>
  <c r="AM130"/>
  <c r="AK130"/>
  <c r="AI130"/>
  <c r="AG130"/>
  <c r="Y130"/>
  <c r="AW130"/>
  <c r="AU129"/>
  <c r="AS129"/>
  <c r="AQ129"/>
  <c r="AO129"/>
  <c r="AM129"/>
  <c r="AK129"/>
  <c r="AI129"/>
  <c r="AG129"/>
  <c r="Y129"/>
  <c r="AW129"/>
  <c r="AU128"/>
  <c r="AS128"/>
  <c r="AQ128"/>
  <c r="AO128"/>
  <c r="AM128"/>
  <c r="AK128"/>
  <c r="AI128"/>
  <c r="AG128"/>
  <c r="Y128"/>
  <c r="AW128"/>
  <c r="AU127"/>
  <c r="AS127"/>
  <c r="AQ127"/>
  <c r="AO127"/>
  <c r="AM127"/>
  <c r="AK127"/>
  <c r="AI127"/>
  <c r="AG127"/>
  <c r="Y127"/>
  <c r="AW127"/>
  <c r="AU126"/>
  <c r="AS126"/>
  <c r="AQ126"/>
  <c r="AO126"/>
  <c r="AM126"/>
  <c r="AK126"/>
  <c r="AI126"/>
  <c r="AG126"/>
  <c r="Y126"/>
  <c r="AW126"/>
  <c r="AU125"/>
  <c r="AS125"/>
  <c r="AQ125"/>
  <c r="AO125"/>
  <c r="AM125"/>
  <c r="AK125"/>
  <c r="AI125"/>
  <c r="AG125"/>
  <c r="Y125"/>
  <c r="AW125"/>
  <c r="AU124"/>
  <c r="AS124"/>
  <c r="AQ124"/>
  <c r="AO124"/>
  <c r="AM124"/>
  <c r="AK124"/>
  <c r="AI124"/>
  <c r="AG124"/>
  <c r="Y124"/>
  <c r="AW124"/>
  <c r="AU123"/>
  <c r="AS123"/>
  <c r="AQ123"/>
  <c r="AO123"/>
  <c r="AM123"/>
  <c r="AK123"/>
  <c r="AI123"/>
  <c r="AG123"/>
  <c r="Y123"/>
  <c r="AW123"/>
  <c r="AU122"/>
  <c r="AS122"/>
  <c r="AQ122"/>
  <c r="AO122"/>
  <c r="AM122"/>
  <c r="AK122"/>
  <c r="AI122"/>
  <c r="AG122"/>
  <c r="Y122"/>
  <c r="AW122"/>
  <c r="AU121"/>
  <c r="AS121"/>
  <c r="AQ121"/>
  <c r="AO121"/>
  <c r="AM121"/>
  <c r="AK121"/>
  <c r="AI121"/>
  <c r="AG121"/>
  <c r="Y121"/>
  <c r="AW121"/>
  <c r="AU120"/>
  <c r="AS120"/>
  <c r="AQ120"/>
  <c r="AO120"/>
  <c r="AM120"/>
  <c r="AK120"/>
  <c r="AI120"/>
  <c r="AG120"/>
  <c r="Y120"/>
  <c r="AW120"/>
  <c r="AU119"/>
  <c r="AS119"/>
  <c r="AQ119"/>
  <c r="AO119"/>
  <c r="AM119"/>
  <c r="AK119"/>
  <c r="AI119"/>
  <c r="AG119"/>
  <c r="Y119"/>
  <c r="AW119"/>
  <c r="AU118"/>
  <c r="AS118"/>
  <c r="AQ118"/>
  <c r="AO118"/>
  <c r="AM118"/>
  <c r="AK118"/>
  <c r="AI118"/>
  <c r="AG118"/>
  <c r="Y118"/>
  <c r="AW118"/>
  <c r="AU117"/>
  <c r="AS117"/>
  <c r="AQ117"/>
  <c r="AO117"/>
  <c r="AM117"/>
  <c r="AK117"/>
  <c r="AI117"/>
  <c r="AG117"/>
  <c r="Y117"/>
  <c r="AW117"/>
  <c r="AU116"/>
  <c r="AS116"/>
  <c r="AQ116"/>
  <c r="AO116"/>
  <c r="AM116"/>
  <c r="AK116"/>
  <c r="AI116"/>
  <c r="AG116"/>
  <c r="Y116"/>
  <c r="AW116"/>
  <c r="AU115"/>
  <c r="AS115"/>
  <c r="AQ115"/>
  <c r="AO115"/>
  <c r="AM115"/>
  <c r="AK115"/>
  <c r="AI115"/>
  <c r="AG115"/>
  <c r="Y115"/>
  <c r="AW115"/>
  <c r="AU114"/>
  <c r="AS114"/>
  <c r="AQ114"/>
  <c r="AO114"/>
  <c r="AM114"/>
  <c r="AK114"/>
  <c r="AI114"/>
  <c r="AG114"/>
  <c r="Y114"/>
  <c r="AW114"/>
  <c r="AU113"/>
  <c r="AS113"/>
  <c r="AQ113"/>
  <c r="AO113"/>
  <c r="AM113"/>
  <c r="AK113"/>
  <c r="AI113"/>
  <c r="AG113"/>
  <c r="Y113"/>
  <c r="AW113"/>
  <c r="AU112"/>
  <c r="AS112"/>
  <c r="AQ112"/>
  <c r="AO112"/>
  <c r="AM112"/>
  <c r="AK112"/>
  <c r="AI112"/>
  <c r="AG112"/>
  <c r="Y112"/>
  <c r="AW112"/>
  <c r="AU111"/>
  <c r="AS111"/>
  <c r="AQ111"/>
  <c r="AO111"/>
  <c r="AM111"/>
  <c r="AK111"/>
  <c r="AI111"/>
  <c r="AG111"/>
  <c r="Y111"/>
  <c r="AW111"/>
  <c r="AU110"/>
  <c r="AS110"/>
  <c r="AQ110"/>
  <c r="AO110"/>
  <c r="AM110"/>
  <c r="AK110"/>
  <c r="AI110"/>
  <c r="AG110"/>
  <c r="Y110"/>
  <c r="AW110"/>
  <c r="AU109"/>
  <c r="AS109"/>
  <c r="AQ109"/>
  <c r="AO109"/>
  <c r="AM109"/>
  <c r="AK109"/>
  <c r="AI109"/>
  <c r="AG109"/>
  <c r="Y109"/>
  <c r="AW109"/>
  <c r="AU108"/>
  <c r="AS108"/>
  <c r="AQ108"/>
  <c r="AO108"/>
  <c r="AM108"/>
  <c r="AK108"/>
  <c r="AI108"/>
  <c r="AG108"/>
  <c r="Y108"/>
  <c r="AW108"/>
  <c r="AU107"/>
  <c r="AS107"/>
  <c r="AQ107"/>
  <c r="AO107"/>
  <c r="AM107"/>
  <c r="AK107"/>
  <c r="AI107"/>
  <c r="AG107"/>
  <c r="Y107"/>
  <c r="AW107"/>
  <c r="AU106"/>
  <c r="AS106"/>
  <c r="AQ106"/>
  <c r="AO106"/>
  <c r="AM106"/>
  <c r="AK106"/>
  <c r="AI106"/>
  <c r="AG106"/>
  <c r="Y106"/>
  <c r="AW106"/>
  <c r="AU105"/>
  <c r="AS105"/>
  <c r="AQ105"/>
  <c r="AO105"/>
  <c r="AM105"/>
  <c r="AK105"/>
  <c r="AI105"/>
  <c r="AG105"/>
  <c r="Y105"/>
  <c r="AW105"/>
  <c r="AU104"/>
  <c r="AS104"/>
  <c r="AQ104"/>
  <c r="AO104"/>
  <c r="AM104"/>
  <c r="AK104"/>
  <c r="AI104"/>
  <c r="AG104"/>
  <c r="Y104"/>
  <c r="AW104"/>
  <c r="AU103"/>
  <c r="AS103"/>
  <c r="AQ103"/>
  <c r="AO103"/>
  <c r="AM103"/>
  <c r="AK103"/>
  <c r="AI103"/>
  <c r="AG103"/>
  <c r="Y103"/>
  <c r="AW103"/>
  <c r="AU102"/>
  <c r="AS102"/>
  <c r="AQ102"/>
  <c r="AO102"/>
  <c r="AM102"/>
  <c r="AK102"/>
  <c r="AI102"/>
  <c r="AG102"/>
  <c r="Y102"/>
  <c r="AW102"/>
  <c r="AU101"/>
  <c r="AS101"/>
  <c r="AQ101"/>
  <c r="AO101"/>
  <c r="AM101"/>
  <c r="AK101"/>
  <c r="AI101"/>
  <c r="AG101"/>
  <c r="Y101"/>
  <c r="AW101"/>
  <c r="AU100"/>
  <c r="AS100"/>
  <c r="AQ100"/>
  <c r="AO100"/>
  <c r="AM100"/>
  <c r="AK100"/>
  <c r="AI100"/>
  <c r="AG100"/>
  <c r="Y100"/>
  <c r="AW100"/>
  <c r="AU99"/>
  <c r="AS99"/>
  <c r="AQ99"/>
  <c r="AO99"/>
  <c r="AM99"/>
  <c r="AK99"/>
  <c r="AI99"/>
  <c r="AG99"/>
  <c r="Y99"/>
  <c r="AW99"/>
  <c r="AU98"/>
  <c r="AS98"/>
  <c r="AQ98"/>
  <c r="AO98"/>
  <c r="AM98"/>
  <c r="AK98"/>
  <c r="AI98"/>
  <c r="AG98"/>
  <c r="Y98"/>
  <c r="AW98"/>
  <c r="AU97"/>
  <c r="AS97"/>
  <c r="AQ97"/>
  <c r="AO97"/>
  <c r="AM97"/>
  <c r="AK97"/>
  <c r="AI97"/>
  <c r="AG97"/>
  <c r="Y97"/>
  <c r="AW97"/>
  <c r="AU96"/>
  <c r="AS96"/>
  <c r="AQ96"/>
  <c r="AO96"/>
  <c r="AM96"/>
  <c r="AK96"/>
  <c r="AI96"/>
  <c r="AG96"/>
  <c r="Y96"/>
  <c r="AW96"/>
  <c r="AU95"/>
  <c r="AS95"/>
  <c r="AQ95"/>
  <c r="AO95"/>
  <c r="AM95"/>
  <c r="AK95"/>
  <c r="AI95"/>
  <c r="AG95"/>
  <c r="Y95"/>
  <c r="AW95"/>
  <c r="AU94"/>
  <c r="AS94"/>
  <c r="AQ94"/>
  <c r="AO94"/>
  <c r="AM94"/>
  <c r="AK94"/>
  <c r="AI94"/>
  <c r="AG94"/>
  <c r="Y94"/>
  <c r="AW94"/>
  <c r="AU93"/>
  <c r="AS93"/>
  <c r="AQ93"/>
  <c r="AO93"/>
  <c r="AM93"/>
  <c r="AK93"/>
  <c r="AI93"/>
  <c r="AG93"/>
  <c r="Y93"/>
  <c r="AW93"/>
  <c r="AU92"/>
  <c r="AS92"/>
  <c r="AQ92"/>
  <c r="AO92"/>
  <c r="AM92"/>
  <c r="AK92"/>
  <c r="AI92"/>
  <c r="AG92"/>
  <c r="Y92"/>
  <c r="AW92"/>
  <c r="AU91"/>
  <c r="AS91"/>
  <c r="AQ91"/>
  <c r="AO91"/>
  <c r="AM91"/>
  <c r="AK91"/>
  <c r="AI91"/>
  <c r="AG91"/>
  <c r="Y91"/>
  <c r="AW91"/>
  <c r="AU90"/>
  <c r="AS90"/>
  <c r="AQ90"/>
  <c r="AO90"/>
  <c r="AM90"/>
  <c r="AK90"/>
  <c r="AI90"/>
  <c r="AG90"/>
  <c r="Y90"/>
  <c r="AW90"/>
  <c r="AU89"/>
  <c r="AS89"/>
  <c r="AQ89"/>
  <c r="AO89"/>
  <c r="AM89"/>
  <c r="AK89"/>
  <c r="AI89"/>
  <c r="AG89"/>
  <c r="Y89"/>
  <c r="AW89"/>
  <c r="AU88"/>
  <c r="AS88"/>
  <c r="AQ88"/>
  <c r="AO88"/>
  <c r="AM88"/>
  <c r="AK88"/>
  <c r="AI88"/>
  <c r="AG88"/>
  <c r="Y88"/>
  <c r="AW88"/>
  <c r="AU87"/>
  <c r="AS87"/>
  <c r="AQ87"/>
  <c r="AO87"/>
  <c r="AM87"/>
  <c r="AK87"/>
  <c r="AI87"/>
  <c r="AG87"/>
  <c r="Y87"/>
  <c r="AW87"/>
  <c r="AU86"/>
  <c r="AS86"/>
  <c r="AQ86"/>
  <c r="AO86"/>
  <c r="AM86"/>
  <c r="AK86"/>
  <c r="AI86"/>
  <c r="AG86"/>
  <c r="Y86"/>
  <c r="AW86"/>
  <c r="AU85"/>
  <c r="AS85"/>
  <c r="AQ85"/>
  <c r="AO85"/>
  <c r="AM85"/>
  <c r="AK85"/>
  <c r="AI85"/>
  <c r="AG85"/>
  <c r="Y85"/>
  <c r="AW85"/>
  <c r="AU84"/>
  <c r="AS84"/>
  <c r="AQ84"/>
  <c r="AO84"/>
  <c r="AM84"/>
  <c r="AK84"/>
  <c r="AI84"/>
  <c r="AG84"/>
  <c r="Y84"/>
  <c r="AW84"/>
  <c r="AU83"/>
  <c r="AS83"/>
  <c r="AQ83"/>
  <c r="AO83"/>
  <c r="AM83"/>
  <c r="AK83"/>
  <c r="AI83"/>
  <c r="AG83"/>
  <c r="Y83"/>
  <c r="AW83"/>
  <c r="AU82"/>
  <c r="AS82"/>
  <c r="AQ82"/>
  <c r="AO82"/>
  <c r="AM82"/>
  <c r="AK82"/>
  <c r="AI82"/>
  <c r="AG82"/>
  <c r="Y82"/>
  <c r="AW82"/>
  <c r="AU81"/>
  <c r="AS81"/>
  <c r="AQ81"/>
  <c r="AO81"/>
  <c r="AM81"/>
  <c r="AK81"/>
  <c r="AI81"/>
  <c r="AG81"/>
  <c r="Y81"/>
  <c r="AW81"/>
  <c r="AU80"/>
  <c r="AS80"/>
  <c r="AQ80"/>
  <c r="AO80"/>
  <c r="AM80"/>
  <c r="AK80"/>
  <c r="AI80"/>
  <c r="AG80"/>
  <c r="Y80"/>
  <c r="AW80"/>
  <c r="AU79"/>
  <c r="AS79"/>
  <c r="AQ79"/>
  <c r="AO79"/>
  <c r="AM79"/>
  <c r="AK79"/>
  <c r="AI79"/>
  <c r="AG79"/>
  <c r="Y79"/>
  <c r="AW79"/>
  <c r="AU78"/>
  <c r="AS78"/>
  <c r="AQ78"/>
  <c r="AO78"/>
  <c r="AM78"/>
  <c r="AK78"/>
  <c r="AI78"/>
  <c r="AG78"/>
  <c r="Y78"/>
  <c r="AW78"/>
  <c r="AU77"/>
  <c r="AS77"/>
  <c r="AQ77"/>
  <c r="AO77"/>
  <c r="AM77"/>
  <c r="AK77"/>
  <c r="AI77"/>
  <c r="AG77"/>
  <c r="Y77"/>
  <c r="AW77"/>
  <c r="AU76"/>
  <c r="AS76"/>
  <c r="AQ76"/>
  <c r="AO76"/>
  <c r="AM76"/>
  <c r="AK76"/>
  <c r="AI76"/>
  <c r="AG76"/>
  <c r="Y76"/>
  <c r="AW76"/>
  <c r="AU75"/>
  <c r="AS75"/>
  <c r="AQ75"/>
  <c r="AO75"/>
  <c r="AM75"/>
  <c r="AK75"/>
  <c r="AI75"/>
  <c r="AG75"/>
  <c r="Y75"/>
  <c r="AW75"/>
  <c r="AU74"/>
  <c r="AS74"/>
  <c r="AQ74"/>
  <c r="AO74"/>
  <c r="AM74"/>
  <c r="AK74"/>
  <c r="AI74"/>
  <c r="AG74"/>
  <c r="Y74"/>
  <c r="AW74"/>
  <c r="AU73"/>
  <c r="AS73"/>
  <c r="AQ73"/>
  <c r="AO73"/>
  <c r="AM73"/>
  <c r="AK73"/>
  <c r="AI73"/>
  <c r="AG73"/>
  <c r="Y73"/>
  <c r="AW73"/>
  <c r="AU72"/>
  <c r="AS72"/>
  <c r="AQ72"/>
  <c r="AO72"/>
  <c r="AM72"/>
  <c r="AK72"/>
  <c r="AI72"/>
  <c r="AG72"/>
  <c r="Y72"/>
  <c r="AW72"/>
  <c r="AU71"/>
  <c r="AS71"/>
  <c r="AQ71"/>
  <c r="AO71"/>
  <c r="AM71"/>
  <c r="AK71"/>
  <c r="AI71"/>
  <c r="AG71"/>
  <c r="Y71"/>
  <c r="AW71"/>
  <c r="AU70"/>
  <c r="AS70"/>
  <c r="AQ70"/>
  <c r="AO70"/>
  <c r="AM70"/>
  <c r="AK70"/>
  <c r="AI70"/>
  <c r="AG70"/>
  <c r="Y70"/>
  <c r="AW70"/>
  <c r="AU69"/>
  <c r="AS69"/>
  <c r="AQ69"/>
  <c r="AO69"/>
  <c r="AM69"/>
  <c r="AK69"/>
  <c r="AI69"/>
  <c r="AG69"/>
  <c r="Y69"/>
  <c r="AW69"/>
  <c r="AU68"/>
  <c r="AS68"/>
  <c r="AQ68"/>
  <c r="AO68"/>
  <c r="AM68"/>
  <c r="AK68"/>
  <c r="AI68"/>
  <c r="AG68"/>
  <c r="Y68"/>
  <c r="AW68"/>
  <c r="AU67"/>
  <c r="AS67"/>
  <c r="AQ67"/>
  <c r="AO67"/>
  <c r="AM67"/>
  <c r="AK67"/>
  <c r="AI67"/>
  <c r="AG67"/>
  <c r="Y67"/>
  <c r="AW67"/>
  <c r="AU66"/>
  <c r="AS66"/>
  <c r="AQ66"/>
  <c r="AO66"/>
  <c r="AM66"/>
  <c r="AK66"/>
  <c r="AI66"/>
  <c r="AG66"/>
  <c r="Y66"/>
  <c r="AW66"/>
  <c r="AU65"/>
  <c r="AS65"/>
  <c r="AQ65"/>
  <c r="AO65"/>
  <c r="AM65"/>
  <c r="AK65"/>
  <c r="AI65"/>
  <c r="AG65"/>
  <c r="Y65"/>
  <c r="AW65"/>
  <c r="AU64"/>
  <c r="AS64"/>
  <c r="AQ64"/>
  <c r="AO64"/>
  <c r="AM64"/>
  <c r="AK64"/>
  <c r="AI64"/>
  <c r="AG64"/>
  <c r="Y64"/>
  <c r="AW64"/>
  <c r="AU63"/>
  <c r="AS63"/>
  <c r="AQ63"/>
  <c r="AO63"/>
  <c r="AM63"/>
  <c r="AK63"/>
  <c r="AI63"/>
  <c r="AG63"/>
  <c r="Y63"/>
  <c r="AW63"/>
  <c r="AU62"/>
  <c r="AS62"/>
  <c r="AQ62"/>
  <c r="AO62"/>
  <c r="AM62"/>
  <c r="AK62"/>
  <c r="AI62"/>
  <c r="AG62"/>
  <c r="Y62"/>
  <c r="AW62"/>
  <c r="AU61"/>
  <c r="AS61"/>
  <c r="AQ61"/>
  <c r="AO61"/>
  <c r="AM61"/>
  <c r="AK61"/>
  <c r="AI61"/>
  <c r="AG61"/>
  <c r="Y61"/>
  <c r="AW61"/>
  <c r="AU60"/>
  <c r="AS60"/>
  <c r="AQ60"/>
  <c r="AO60"/>
  <c r="AM60"/>
  <c r="AK60"/>
  <c r="AI60"/>
  <c r="AG60"/>
  <c r="Y60"/>
  <c r="AW60"/>
  <c r="AU59"/>
  <c r="AS59"/>
  <c r="AQ59"/>
  <c r="AO59"/>
  <c r="AM59"/>
  <c r="AK59"/>
  <c r="AI59"/>
  <c r="AG59"/>
  <c r="Y59"/>
  <c r="AW59"/>
  <c r="AU58"/>
  <c r="AS58"/>
  <c r="AQ58"/>
  <c r="AO58"/>
  <c r="AM58"/>
  <c r="AK58"/>
  <c r="AI58"/>
  <c r="AG58"/>
  <c r="Y58"/>
  <c r="AW58"/>
  <c r="AU57"/>
  <c r="AS57"/>
  <c r="AQ57"/>
  <c r="AO57"/>
  <c r="AM57"/>
  <c r="AK57"/>
  <c r="AI57"/>
  <c r="AG57"/>
  <c r="Y57"/>
  <c r="AW57"/>
  <c r="AU56"/>
  <c r="AS56"/>
  <c r="AQ56"/>
  <c r="AO56"/>
  <c r="AM56"/>
  <c r="AK56"/>
  <c r="AI56"/>
  <c r="AG56"/>
  <c r="Y56"/>
  <c r="AW56"/>
  <c r="AU55"/>
  <c r="AS55"/>
  <c r="AQ55"/>
  <c r="AO55"/>
  <c r="AM55"/>
  <c r="AK55"/>
  <c r="AI55"/>
  <c r="AG55"/>
  <c r="Y55"/>
  <c r="AW55"/>
  <c r="AU54"/>
  <c r="AS54"/>
  <c r="AQ54"/>
  <c r="AO54"/>
  <c r="AM54"/>
  <c r="AK54"/>
  <c r="AI54"/>
  <c r="AG54"/>
  <c r="Y54"/>
  <c r="AW54"/>
  <c r="AU53"/>
  <c r="AS53"/>
  <c r="AQ53"/>
  <c r="AO53"/>
  <c r="AM53"/>
  <c r="AK53"/>
  <c r="AI53"/>
  <c r="AG53"/>
  <c r="Y53"/>
  <c r="AW53"/>
  <c r="AU52"/>
  <c r="AS52"/>
  <c r="AQ52"/>
  <c r="AO52"/>
  <c r="AM52"/>
  <c r="AK52"/>
  <c r="AI52"/>
  <c r="AG52"/>
  <c r="Y52"/>
  <c r="AW52"/>
  <c r="AU51"/>
  <c r="AS51"/>
  <c r="AQ51"/>
  <c r="AO51"/>
  <c r="AM51"/>
  <c r="AK51"/>
  <c r="AI51"/>
  <c r="AG51"/>
  <c r="Y51"/>
  <c r="AW51"/>
  <c r="AU50"/>
  <c r="AS50"/>
  <c r="AQ50"/>
  <c r="AO50"/>
  <c r="AM50"/>
  <c r="AK50"/>
  <c r="AI50"/>
  <c r="AG50"/>
  <c r="Y50"/>
  <c r="AW50"/>
  <c r="AU49"/>
  <c r="AS49"/>
  <c r="AQ49"/>
  <c r="AO49"/>
  <c r="AM49"/>
  <c r="AK49"/>
  <c r="AI49"/>
  <c r="AG49"/>
  <c r="Y49"/>
  <c r="AW49"/>
  <c r="AU48"/>
  <c r="AS48"/>
  <c r="AQ48"/>
  <c r="AO48"/>
  <c r="AM48"/>
  <c r="AK48"/>
  <c r="AI48"/>
  <c r="AG48"/>
  <c r="Y48"/>
  <c r="AW48"/>
  <c r="AU47"/>
  <c r="AS47"/>
  <c r="AQ47"/>
  <c r="AO47"/>
  <c r="AM47"/>
  <c r="AK47"/>
  <c r="AI47"/>
  <c r="AG47"/>
  <c r="Y47"/>
  <c r="AW47"/>
  <c r="AU46"/>
  <c r="AS46"/>
  <c r="AQ46"/>
  <c r="AO46"/>
  <c r="AM46"/>
  <c r="AK46"/>
  <c r="AI46"/>
  <c r="AG46"/>
  <c r="Y46"/>
  <c r="AW46"/>
  <c r="AU45"/>
  <c r="AS45"/>
  <c r="AQ45"/>
  <c r="AO45"/>
  <c r="AM45"/>
  <c r="AK45"/>
  <c r="AI45"/>
  <c r="AG45"/>
  <c r="Y45"/>
  <c r="AW45"/>
  <c r="AU44"/>
  <c r="AS44"/>
  <c r="AQ44"/>
  <c r="AO44"/>
  <c r="AM44"/>
  <c r="AK44"/>
  <c r="AI44"/>
  <c r="AG44"/>
  <c r="Y44"/>
  <c r="AW44"/>
  <c r="AU43"/>
  <c r="AS43"/>
  <c r="AQ43"/>
  <c r="AO43"/>
  <c r="AM43"/>
  <c r="AK43"/>
  <c r="AI43"/>
  <c r="AG43"/>
  <c r="Y43"/>
  <c r="AW43"/>
  <c r="AU42"/>
  <c r="AS42"/>
  <c r="AQ42"/>
  <c r="AO42"/>
  <c r="AM42"/>
  <c r="AK42"/>
  <c r="AI42"/>
  <c r="AG42"/>
  <c r="Y42"/>
  <c r="AW42"/>
  <c r="AU41"/>
  <c r="AS41"/>
  <c r="AQ41"/>
  <c r="AO41"/>
  <c r="AM41"/>
  <c r="AK41"/>
  <c r="AI41"/>
  <c r="AG41"/>
  <c r="Y41"/>
  <c r="AW41"/>
  <c r="AU40"/>
  <c r="AS40"/>
  <c r="AQ40"/>
  <c r="AO40"/>
  <c r="AM40"/>
  <c r="AK40"/>
  <c r="AI40"/>
  <c r="AG40"/>
  <c r="Y40"/>
  <c r="AW40"/>
  <c r="AU39"/>
  <c r="AS39"/>
  <c r="AQ39"/>
  <c r="AO39"/>
  <c r="AM39"/>
  <c r="AK39"/>
  <c r="AI39"/>
  <c r="AG39"/>
  <c r="Y39"/>
  <c r="AW39"/>
  <c r="C39"/>
  <c r="AU38"/>
  <c r="AS38"/>
  <c r="AQ38"/>
  <c r="AO38"/>
  <c r="AM38"/>
  <c r="AK38"/>
  <c r="AI38"/>
  <c r="AG38"/>
  <c r="Y38"/>
  <c r="BA38"/>
  <c r="C38"/>
  <c r="AU37"/>
  <c r="AS37"/>
  <c r="AQ37"/>
  <c r="AO37"/>
  <c r="AM37"/>
  <c r="AK37"/>
  <c r="AI37"/>
  <c r="AG37"/>
  <c r="Y37"/>
  <c r="AW37"/>
  <c r="C37"/>
  <c r="AU36"/>
  <c r="AS36"/>
  <c r="AQ36"/>
  <c r="AO36"/>
  <c r="AM36"/>
  <c r="AK36"/>
  <c r="AI36"/>
  <c r="AG36"/>
  <c r="Y36"/>
  <c r="BA36"/>
  <c r="C36"/>
  <c r="AU35"/>
  <c r="AS35"/>
  <c r="AQ35"/>
  <c r="AO35"/>
  <c r="AM35"/>
  <c r="AK35"/>
  <c r="AI35"/>
  <c r="AG35"/>
  <c r="Y35"/>
  <c r="AW35"/>
  <c r="C35"/>
  <c r="AU34"/>
  <c r="AS34"/>
  <c r="AQ34"/>
  <c r="AO34"/>
  <c r="AM34"/>
  <c r="AK34"/>
  <c r="AI34"/>
  <c r="AG34"/>
  <c r="Y34"/>
  <c r="BA34"/>
  <c r="C34"/>
  <c r="AU33"/>
  <c r="AS33"/>
  <c r="AQ33"/>
  <c r="AO33"/>
  <c r="AM33"/>
  <c r="AK33"/>
  <c r="AI33"/>
  <c r="AG33"/>
  <c r="Y33"/>
  <c r="AW33"/>
  <c r="C33"/>
  <c r="AU32"/>
  <c r="AS32"/>
  <c r="AQ32"/>
  <c r="AO32"/>
  <c r="AM32"/>
  <c r="AK32"/>
  <c r="AI32"/>
  <c r="AG32"/>
  <c r="Y32"/>
  <c r="BA32"/>
  <c r="C32"/>
  <c r="AU31"/>
  <c r="AS31"/>
  <c r="AQ31"/>
  <c r="AO31"/>
  <c r="AM31"/>
  <c r="AK31"/>
  <c r="AI31"/>
  <c r="AG31"/>
  <c r="Y31"/>
  <c r="E31"/>
  <c r="AW31"/>
  <c r="C31"/>
  <c r="AU30"/>
  <c r="AS30"/>
  <c r="AQ30"/>
  <c r="AO30"/>
  <c r="AM30"/>
  <c r="AK30"/>
  <c r="AI30"/>
  <c r="AG30"/>
  <c r="Y30"/>
  <c r="E30"/>
  <c r="AW30"/>
  <c r="C30"/>
  <c r="AU29"/>
  <c r="AS29"/>
  <c r="AQ29"/>
  <c r="AO29"/>
  <c r="AM29"/>
  <c r="AK29"/>
  <c r="AI29"/>
  <c r="AG29"/>
  <c r="Y29"/>
  <c r="E29"/>
  <c r="AW29"/>
  <c r="C29"/>
  <c r="AU28"/>
  <c r="AS28"/>
  <c r="AQ28"/>
  <c r="AO28"/>
  <c r="AM28"/>
  <c r="AK28"/>
  <c r="AI28"/>
  <c r="AG28"/>
  <c r="Y28"/>
  <c r="E28"/>
  <c r="AW28"/>
  <c r="C28"/>
  <c r="AU27"/>
  <c r="AS27"/>
  <c r="AQ27"/>
  <c r="AO27"/>
  <c r="AM27"/>
  <c r="AK27"/>
  <c r="AI27"/>
  <c r="AG27"/>
  <c r="Y27"/>
  <c r="E27"/>
  <c r="AW27"/>
  <c r="AU26"/>
  <c r="AS26"/>
  <c r="AQ26"/>
  <c r="AO26"/>
  <c r="AM26"/>
  <c r="AK26"/>
  <c r="AI26"/>
  <c r="AG26"/>
  <c r="Y26"/>
  <c r="E26"/>
  <c r="BA26"/>
  <c r="AU25"/>
  <c r="AS25"/>
  <c r="AQ25"/>
  <c r="AO25"/>
  <c r="AM25"/>
  <c r="AK25"/>
  <c r="AI25"/>
  <c r="AG25"/>
  <c r="Y25"/>
  <c r="E25"/>
  <c r="BA25"/>
  <c r="AU24"/>
  <c r="AS24"/>
  <c r="AQ24"/>
  <c r="AO24"/>
  <c r="AM24"/>
  <c r="AK24"/>
  <c r="AI24"/>
  <c r="AG24"/>
  <c r="Y24"/>
  <c r="E24"/>
  <c r="BA24"/>
  <c r="AS23"/>
  <c r="AQ23"/>
  <c r="AO23"/>
  <c r="AM23"/>
  <c r="AK23"/>
  <c r="AI23"/>
  <c r="AG23"/>
  <c r="Y23"/>
  <c r="E23"/>
  <c r="BA23"/>
  <c r="AS22"/>
  <c r="AQ22"/>
  <c r="AO22"/>
  <c r="AM22"/>
  <c r="AK22"/>
  <c r="AI22"/>
  <c r="AG22"/>
  <c r="Y22"/>
  <c r="E22"/>
  <c r="BA22"/>
  <c r="AS21"/>
  <c r="AQ21"/>
  <c r="AO21"/>
  <c r="AM21"/>
  <c r="AK21"/>
  <c r="AI21"/>
  <c r="AG21"/>
  <c r="Y21"/>
  <c r="E21"/>
  <c r="BA21"/>
  <c r="AS20"/>
  <c r="AQ20"/>
  <c r="AO20"/>
  <c r="AM20"/>
  <c r="AK20"/>
  <c r="AI20"/>
  <c r="AG20"/>
  <c r="Y20"/>
  <c r="E20"/>
  <c r="BA20"/>
  <c r="AS19"/>
  <c r="AQ19"/>
  <c r="AO19"/>
  <c r="AM19"/>
  <c r="AK19"/>
  <c r="AI19"/>
  <c r="AG19"/>
  <c r="Y19"/>
  <c r="E19"/>
  <c r="BA19"/>
  <c r="AU18"/>
  <c r="AS18"/>
  <c r="AQ18"/>
  <c r="AO18"/>
  <c r="AM18"/>
  <c r="AK18"/>
  <c r="AI18"/>
  <c r="AG18"/>
  <c r="Y18"/>
  <c r="E18"/>
  <c r="BA18"/>
  <c r="AU17"/>
  <c r="AS17"/>
  <c r="AQ17"/>
  <c r="AO17"/>
  <c r="AM17"/>
  <c r="AK17"/>
  <c r="AI17"/>
  <c r="AG17"/>
  <c r="E17"/>
  <c r="BA17"/>
  <c r="AU16"/>
  <c r="AS16"/>
  <c r="AQ16"/>
  <c r="AO16"/>
  <c r="AM16"/>
  <c r="AK16"/>
  <c r="AI16"/>
  <c r="AG16"/>
  <c r="E16"/>
  <c r="AW16"/>
  <c r="AU15"/>
  <c r="AS15"/>
  <c r="AQ15"/>
  <c r="AO15"/>
  <c r="AM15"/>
  <c r="AK15"/>
  <c r="AI15"/>
  <c r="AG15"/>
  <c r="E15"/>
  <c r="AU14"/>
  <c r="AS14"/>
  <c r="AQ14"/>
  <c r="AO14"/>
  <c r="AM14"/>
  <c r="AK14"/>
  <c r="AI14"/>
  <c r="AG14"/>
  <c r="E14"/>
  <c r="AU13"/>
  <c r="AS13"/>
  <c r="AQ13"/>
  <c r="AO13"/>
  <c r="AM13"/>
  <c r="AK13"/>
  <c r="AI13"/>
  <c r="AG13"/>
  <c r="E13"/>
  <c r="AU12"/>
  <c r="AS12"/>
  <c r="AQ12"/>
  <c r="AO12"/>
  <c r="AM12"/>
  <c r="AK12"/>
  <c r="AI12"/>
  <c r="AG12"/>
  <c r="E12"/>
  <c r="AU11"/>
  <c r="AS11"/>
  <c r="AQ11"/>
  <c r="AO11"/>
  <c r="AM11"/>
  <c r="AK11"/>
  <c r="AI11"/>
  <c r="AG11"/>
  <c r="E11"/>
  <c r="BP7"/>
  <c r="BM4"/>
  <c r="F3053" i="2" l="1"/>
  <c r="F3054"/>
  <c r="F3056"/>
  <c r="F3058"/>
  <c r="AW17" i="1"/>
  <c r="BR3053" i="2"/>
  <c r="BR3052"/>
  <c r="BR3051"/>
  <c r="G3051"/>
  <c r="G3052"/>
  <c r="G3053"/>
  <c r="G3054"/>
  <c r="G3055"/>
  <c r="G3056"/>
  <c r="G3057"/>
  <c r="G3058"/>
  <c r="G3059"/>
  <c r="BA16" i="1"/>
  <c r="AW18"/>
  <c r="AW19"/>
  <c r="AW20"/>
  <c r="AW21"/>
  <c r="AW22"/>
  <c r="AW23"/>
  <c r="AW24"/>
  <c r="AW25"/>
  <c r="AW26"/>
  <c r="BA27"/>
  <c r="BA28"/>
  <c r="BA29"/>
  <c r="BA30"/>
  <c r="BA31"/>
  <c r="AW32"/>
  <c r="BA33"/>
  <c r="AW34"/>
  <c r="BA35"/>
  <c r="AW36"/>
  <c r="BA37"/>
  <c r="AW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BA107"/>
  <c r="BA108"/>
  <c r="BA109"/>
  <c r="BA110"/>
  <c r="BA111"/>
  <c r="BA112"/>
  <c r="BA113"/>
  <c r="BA114"/>
  <c r="BA115"/>
  <c r="BA116"/>
  <c r="BA117"/>
  <c r="BA118"/>
  <c r="BA119"/>
  <c r="BA120"/>
  <c r="BA121"/>
  <c r="BA122"/>
  <c r="BA123"/>
  <c r="BA124"/>
  <c r="BA125"/>
  <c r="BA126"/>
  <c r="BA127"/>
  <c r="BA128"/>
  <c r="BA129"/>
  <c r="BA130"/>
  <c r="BA131"/>
  <c r="BA132"/>
  <c r="BA133"/>
  <c r="BA134"/>
  <c r="BA135"/>
  <c r="BA136"/>
  <c r="BA137"/>
  <c r="BA138"/>
  <c r="BA139"/>
  <c r="AF3051" i="2" l="1"/>
  <c r="AG3051" l="1"/>
  <c r="AF3052"/>
  <c r="AP3051" l="1"/>
  <c r="AO3051"/>
  <c r="AG3052"/>
  <c r="AF3053"/>
  <c r="AP3052" l="1"/>
  <c r="AO3052"/>
  <c r="AG3053"/>
  <c r="AF3054"/>
  <c r="AP3053" l="1"/>
  <c r="AO3053"/>
  <c r="AG3054"/>
  <c r="AF3055"/>
  <c r="AP3054" l="1"/>
  <c r="AO3054"/>
  <c r="AG3055"/>
  <c r="D11" i="1" s="1"/>
  <c r="AW11" s="1"/>
  <c r="BA11" s="1"/>
  <c r="AF3056" i="2"/>
  <c r="AP3055" l="1"/>
  <c r="AO3055"/>
  <c r="AG3056"/>
  <c r="D12" i="1" s="1"/>
  <c r="AW12" s="1"/>
  <c r="BA12" s="1"/>
  <c r="AF3057" i="2"/>
  <c r="AP3056" l="1"/>
  <c r="AO3056"/>
  <c r="AG3057"/>
  <c r="D13" i="1" s="1"/>
  <c r="AW13" s="1"/>
  <c r="BA13" s="1"/>
  <c r="AF3058" i="2"/>
  <c r="AP3057" l="1"/>
  <c r="AO3057"/>
  <c r="AG3058"/>
  <c r="D14" i="1" s="1"/>
  <c r="AW14" s="1"/>
  <c r="BA14" s="1"/>
  <c r="AF3059" i="2"/>
  <c r="AG3059" s="1"/>
  <c r="D15" i="1" s="1"/>
  <c r="AW15" s="1"/>
  <c r="BA15" s="1"/>
  <c r="AP3058" i="2" l="1"/>
  <c r="AO3058"/>
  <c r="AP3059"/>
  <c r="AO3059"/>
</calcChain>
</file>

<file path=xl/comments1.xml><?xml version="1.0" encoding="utf-8"?>
<comments xmlns="http://schemas.openxmlformats.org/spreadsheetml/2006/main">
  <authors>
    <author>Author</author>
  </authors>
  <commentList>
    <comment ref="F10" authorId="0">
      <text>
        <r>
          <rPr>
            <sz val="8"/>
            <color indexed="81"/>
            <rFont val="Tahoma"/>
            <family val="2"/>
          </rPr>
          <t xml:space="preserve">
DESCRIPCION DEL MATERIAL 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N4" authorId="0">
      <text>
        <r>
          <rPr>
            <sz val="8"/>
            <color indexed="81"/>
            <rFont val="Tahoma"/>
            <family val="2"/>
          </rPr>
          <t xml:space="preserve">
DESCRIPCION DEL MATERIAL 
</t>
        </r>
      </text>
    </comment>
    <comment ref="AO4" authorId="0">
      <text>
        <r>
          <rPr>
            <sz val="8"/>
            <color indexed="81"/>
            <rFont val="Tahoma"/>
            <family val="2"/>
          </rPr>
          <t xml:space="preserve">
AG-Nº Proyecto ( lo genera automaticamente)
</t>
        </r>
      </text>
    </comment>
    <comment ref="AP4" authorId="0">
      <text>
        <r>
          <rPr>
            <sz val="8"/>
            <color indexed="81"/>
            <rFont val="Tahoma"/>
            <family val="2"/>
          </rPr>
          <t xml:space="preserve">
CG- Nombre del Grupo de Costes + distintivo de mercado. Es decir, la letra, P, W, N, D, Q,…
Se Asigna Automáticamente.</t>
        </r>
      </text>
    </comment>
    <comment ref="AR4" authorId="0">
      <text>
        <r>
          <rPr>
            <b/>
            <sz val="8"/>
            <color indexed="81"/>
            <rFont val="Tahoma"/>
            <family val="2"/>
          </rPr>
          <t>A PARTIR DE HOY 9-04-08 SEPARAR LOS TOTALES DE LOS IMPORTES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105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CLX POR ERROR EN QTY</t>
        </r>
      </text>
    </comment>
    <comment ref="N257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27/11/007</t>
        </r>
      </text>
    </comment>
    <comment ref="N703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registrado</t>
        </r>
      </text>
    </comment>
    <comment ref="N748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PENDIENTE</t>
        </r>
      </text>
    </comment>
    <comment ref="N855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PTE</t>
        </r>
      </text>
    </comment>
    <comment ref="N918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PTE</t>
        </r>
      </text>
    </comment>
    <comment ref="N95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ANULADO</t>
        </r>
      </text>
    </comment>
    <comment ref="N999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ANULADO</t>
        </r>
      </text>
    </comment>
    <comment ref="N1210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06/06/02008</t>
        </r>
      </text>
    </comment>
    <comment ref="AH1338" authorId="0">
      <text>
        <r>
          <rPr>
            <sz val="8"/>
            <color indexed="81"/>
            <rFont val="Tahoma"/>
            <family val="2"/>
          </rPr>
          <t>ANULAR POR DUPLICIDAD</t>
        </r>
      </text>
    </comment>
    <comment ref="N1745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guardado carpeta 1004970</t>
        </r>
      </text>
    </comment>
    <comment ref="N177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PTE. APRO.</t>
        </r>
      </text>
    </comment>
    <comment ref="N212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CANCELADO</t>
        </r>
      </text>
    </comment>
    <comment ref="N2547" authorId="0">
      <text>
        <r>
          <rPr>
            <sz val="12"/>
            <color indexed="81"/>
            <rFont val="Tahoma"/>
            <family val="2"/>
          </rPr>
          <t>se pone en on hold hasta el ok del cliente</t>
        </r>
      </text>
    </comment>
  </commentList>
</comments>
</file>

<file path=xl/sharedStrings.xml><?xml version="1.0" encoding="utf-8"?>
<sst xmlns="http://schemas.openxmlformats.org/spreadsheetml/2006/main" count="254" uniqueCount="166">
  <si>
    <t>Estado</t>
  </si>
  <si>
    <t>Estado1</t>
  </si>
  <si>
    <t>Estado2</t>
  </si>
  <si>
    <t>Estado3</t>
  </si>
  <si>
    <t>Estado4</t>
  </si>
  <si>
    <t>Estado5</t>
  </si>
  <si>
    <t>Estado6</t>
  </si>
  <si>
    <t>Si</t>
  </si>
  <si>
    <t>Disponible</t>
  </si>
  <si>
    <t>Conseguido</t>
  </si>
  <si>
    <t>Registrado</t>
  </si>
  <si>
    <t>Enviado</t>
  </si>
  <si>
    <t>Completo</t>
  </si>
  <si>
    <t>No</t>
  </si>
  <si>
    <t>No Disponible</t>
  </si>
  <si>
    <t>No Conseguido</t>
  </si>
  <si>
    <t>Pendiente</t>
  </si>
  <si>
    <t>Reclamado</t>
  </si>
  <si>
    <t>Incompleto</t>
  </si>
  <si>
    <t>Cliente</t>
  </si>
  <si>
    <t>Volver a Reclamar</t>
  </si>
  <si>
    <t>No disponible</t>
  </si>
  <si>
    <t>Solicitar</t>
  </si>
  <si>
    <t>Revisar Fecha</t>
  </si>
  <si>
    <t>INFORMACIÓN A INGENIERÍA</t>
  </si>
  <si>
    <t>Ventas</t>
  </si>
  <si>
    <t>OA</t>
  </si>
  <si>
    <t>BUY OUTS</t>
  </si>
  <si>
    <t>Motor</t>
  </si>
  <si>
    <t>Cierre mecanicos</t>
  </si>
  <si>
    <t>Otros</t>
  </si>
  <si>
    <t>TRANSFER PROCESS</t>
  </si>
  <si>
    <t>Respons. OA</t>
  </si>
  <si>
    <t>FECHA 
DE 
ENTREGA</t>
  </si>
  <si>
    <t>NUMERO/NOMBRE DEL PROYECTO</t>
  </si>
  <si>
    <t>NR PEDIDO ORACLE</t>
  </si>
  <si>
    <t>Descripción de "Proyectos"</t>
  </si>
  <si>
    <t>QTY</t>
  </si>
  <si>
    <t>Order Entry Form</t>
  </si>
  <si>
    <t>Oferta Contractual</t>
  </si>
  <si>
    <t>Pedido del Cliente</t>
  </si>
  <si>
    <t>CLIENTE</t>
  </si>
  <si>
    <t>Forma de Pago</t>
  </si>
  <si>
    <t>Condiciones de Envío (INCOTERMS)</t>
  </si>
  <si>
    <t>Direccion de facturacion fiscal</t>
  </si>
  <si>
    <t>Direccion de envio</t>
  </si>
  <si>
    <t>Crédito</t>
  </si>
  <si>
    <t>PMU</t>
  </si>
  <si>
    <t>RBS</t>
  </si>
  <si>
    <t>Items</t>
  </si>
  <si>
    <t>QCP</t>
  </si>
  <si>
    <t>Oracle Process</t>
  </si>
  <si>
    <t>Acuse de Pedido</t>
  </si>
  <si>
    <t>Booking Form</t>
  </si>
  <si>
    <t>Aprobación Booking</t>
  </si>
  <si>
    <t>Registro de Pedido</t>
  </si>
  <si>
    <t>Hoja de Estructura de Bomba</t>
  </si>
  <si>
    <t>Hoja de Datos de Bomba</t>
  </si>
  <si>
    <t>Plano de Bomba</t>
  </si>
  <si>
    <t>Cierre</t>
  </si>
  <si>
    <t>Plano Motor</t>
  </si>
  <si>
    <t>Fecha de Solicitud de Planos</t>
  </si>
  <si>
    <t>Hojas de datos</t>
  </si>
  <si>
    <t>Fecha de Solicitdud de Hojas de Datos</t>
  </si>
  <si>
    <t>Oferta comercial</t>
  </si>
  <si>
    <t>Fecha de Solicitud de Oferta Comercial</t>
  </si>
  <si>
    <t>Plano Cierre Mecanico</t>
  </si>
  <si>
    <t>Fecha de pregunta de planos</t>
  </si>
  <si>
    <t>Fecha de pedido de oferta comercial</t>
  </si>
  <si>
    <t>Plano</t>
  </si>
  <si>
    <t>Ingeniería Ready</t>
  </si>
  <si>
    <t>OTF en Red</t>
  </si>
  <si>
    <t>Fecha OTF Ready</t>
  </si>
  <si>
    <t>Fecha Reunión Transferencia</t>
  </si>
  <si>
    <t>Order Entry Process</t>
  </si>
  <si>
    <t>Observaciones</t>
  </si>
  <si>
    <t xml:space="preserve">FECHA  INITIAL
</t>
  </si>
  <si>
    <t>FECHA FINAL</t>
  </si>
  <si>
    <t>FECHA RECEPTCION DE PEDIDO</t>
  </si>
  <si>
    <t>Respons. OF</t>
  </si>
  <si>
    <t>Responsable OA</t>
  </si>
  <si>
    <t>Responsable OF</t>
  </si>
  <si>
    <t>RESPONSABLE</t>
  </si>
  <si>
    <t>Responsable del Order Fulfillment</t>
  </si>
  <si>
    <t>FECHA
DE
RECEPCIÓN DE PEDIDO</t>
  </si>
  <si>
    <t>AÑO RECEPCION</t>
  </si>
  <si>
    <t>MES RECEPCION</t>
  </si>
  <si>
    <t>SEMANA</t>
  </si>
  <si>
    <r>
      <t xml:space="preserve">FECHA 
DE
REUNIÓN DE TRANSFERENCIA 
</t>
    </r>
    <r>
      <rPr>
        <b/>
        <sz val="12"/>
        <rFont val="Arial"/>
        <family val="2"/>
      </rPr>
      <t>(SI PROCEDE)</t>
    </r>
  </si>
  <si>
    <r>
      <t xml:space="preserve">FECHA 
DE
REUNIÓN DE LANZAMIENTO </t>
    </r>
    <r>
      <rPr>
        <b/>
        <sz val="12"/>
        <rFont val="Arial"/>
        <family val="2"/>
      </rPr>
      <t>(SI PROCEDE)</t>
    </r>
  </si>
  <si>
    <t>FECHA 
DE
BOOKING</t>
  </si>
  <si>
    <t>DIAS RETRASO FECHA DE BOOKING-RECEPCION</t>
  </si>
  <si>
    <t>DIAS RETRASO FECHA DE BOOKING-RECEPCION &gt;3 DIAS</t>
  </si>
  <si>
    <t>DIAS DE RETRASO FECHA RECEPCIÓN - TRANSFERENCIA</t>
  </si>
  <si>
    <t>DIAS DE RETRASO RECEPCIÓN - LANZAMIENTO</t>
  </si>
  <si>
    <t>EXISTE FECHA DE RECEPCION Y BOOKING</t>
  </si>
  <si>
    <t>AÑO BOOKING</t>
  </si>
  <si>
    <t>MES BOOKING</t>
  </si>
  <si>
    <t>AÑO ENTREGA</t>
  </si>
  <si>
    <t>MES ENTREGA</t>
  </si>
  <si>
    <r>
      <t>TIPO CLIENTE</t>
    </r>
    <r>
      <rPr>
        <b/>
        <sz val="12"/>
        <rFont val="Arial"/>
        <family val="2"/>
      </rPr>
      <t xml:space="preserve"> ICO CLIENTE DISTRIB.</t>
    </r>
  </si>
  <si>
    <t>Clase</t>
  </si>
  <si>
    <t>Nº PEDIDO CLIENTE</t>
  </si>
  <si>
    <r>
      <t>TIPO/PEDIDO</t>
    </r>
    <r>
      <rPr>
        <b/>
        <sz val="12"/>
        <rFont val="Arial"/>
        <family val="2"/>
      </rPr>
      <t xml:space="preserve">                      10 (Original Equipment);             11 (Spares);                                                       12 (S&amp;R)                         40 (Warranty)</t>
    </r>
  </si>
  <si>
    <t>Tipo de Pedido</t>
  </si>
  <si>
    <t>TIPO DE INDUSTRIA</t>
  </si>
  <si>
    <t>SECUENCIA</t>
  </si>
  <si>
    <t>LINEAS DE PEDIDO</t>
  </si>
  <si>
    <t xml:space="preserve"> BOMBAS</t>
  </si>
  <si>
    <t>TIPO DE EQUIPO</t>
  </si>
  <si>
    <t>LINEA DE PROD.</t>
  </si>
  <si>
    <t>AGREEMENT</t>
  </si>
  <si>
    <t>COST GROUP</t>
  </si>
  <si>
    <t>IMPORTE DE AGREEMENT (COMPLETAS)</t>
  </si>
  <si>
    <t>IMPORTE DE AGREEMENT (DRIVERS)</t>
  </si>
  <si>
    <t>Importe Mod_1</t>
  </si>
  <si>
    <t>Fecha Mod_1</t>
  </si>
  <si>
    <t>Importe Mod_2</t>
  </si>
  <si>
    <t>Fecha Mod_2</t>
  </si>
  <si>
    <t>Importe Mod_3</t>
  </si>
  <si>
    <t>Fecha Mod_3</t>
  </si>
  <si>
    <t>Importe Mod_4</t>
  </si>
  <si>
    <t>Fecha Mod_4</t>
  </si>
  <si>
    <t>IMPORTE  VTP</t>
  </si>
  <si>
    <t>XX</t>
  </si>
  <si>
    <t>XX2</t>
  </si>
  <si>
    <t>XX3</t>
  </si>
  <si>
    <t>XXXXX</t>
  </si>
  <si>
    <t>VENDEDOR</t>
  </si>
  <si>
    <t>% REPARTO</t>
  </si>
  <si>
    <t>Presion de prueba hidrostatica      ( kg/cm2)</t>
  </si>
  <si>
    <t>PEDIDO ATEX/QCP</t>
  </si>
  <si>
    <t>&lt;20"</t>
  </si>
  <si>
    <t>LOCAL NO STANDARD</t>
  </si>
  <si>
    <t>LOCAL STANDARD</t>
  </si>
  <si>
    <t>OUTSIDE NO STANDARD</t>
  </si>
  <si>
    <t>OUTSIDE STANDARD</t>
  </si>
  <si>
    <t>PULGADAS</t>
  </si>
  <si>
    <t>LOCAL/OUTSIDE</t>
  </si>
  <si>
    <t>STANDARD/NO-STANDARD</t>
  </si>
  <si>
    <t>ORDENES</t>
  </si>
  <si>
    <t>ORDENES VTP´S</t>
  </si>
  <si>
    <t>ESTADO</t>
  </si>
  <si>
    <t>IMPORTE TOTAL</t>
  </si>
  <si>
    <t>OBSERVACIONES</t>
  </si>
  <si>
    <t>W</t>
  </si>
  <si>
    <t>JMG</t>
  </si>
  <si>
    <t>D</t>
  </si>
  <si>
    <t>10</t>
  </si>
  <si>
    <t>AVG</t>
  </si>
  <si>
    <t>I</t>
  </si>
  <si>
    <t>GVV</t>
  </si>
  <si>
    <t>A01</t>
  </si>
  <si>
    <t>CL</t>
  </si>
  <si>
    <t>A02</t>
  </si>
  <si>
    <t>O</t>
  </si>
  <si>
    <t>STD</t>
  </si>
  <si>
    <t>-</t>
  </si>
  <si>
    <t>MENOR 20"</t>
  </si>
  <si>
    <t>OUTSIDE</t>
  </si>
  <si>
    <t>NON-STD</t>
  </si>
  <si>
    <t>LOCAL</t>
  </si>
  <si>
    <t>GAC</t>
  </si>
  <si>
    <t>B</t>
  </si>
  <si>
    <t>A</t>
  </si>
  <si>
    <t>n/s</t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</si>
</sst>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dd/mm/yyyy;@"/>
    <numFmt numFmtId="166" formatCode="#,##0.00\ &quot;€&quot;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26"/>
      <name val="Arial"/>
      <family val="2"/>
    </font>
    <font>
      <b/>
      <sz val="26"/>
      <color rgb="FFFFFFFF"/>
      <name val="Arial"/>
      <family val="2"/>
    </font>
    <font>
      <b/>
      <sz val="24"/>
      <name val="Arial"/>
      <family val="2"/>
    </font>
    <font>
      <b/>
      <sz val="24"/>
      <color theme="1"/>
      <name val="Arial"/>
      <family val="2"/>
    </font>
    <font>
      <b/>
      <sz val="24"/>
      <color theme="0"/>
      <name val="Arial"/>
      <family val="2"/>
    </font>
    <font>
      <b/>
      <sz val="12"/>
      <color theme="1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sz val="8"/>
      <color indexed="81"/>
      <name val="Tahoma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sz val="12"/>
      <color indexed="81"/>
      <name val="Tahoma"/>
      <family val="2"/>
    </font>
    <font>
      <b/>
      <sz val="8"/>
      <color indexed="81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FF0000"/>
        <bgColor auto="1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Protection="1"/>
    <xf numFmtId="164" fontId="1" fillId="0" borderId="0" xfId="0" applyNumberFormat="1" applyFont="1" applyProtection="1"/>
    <xf numFmtId="164" fontId="0" fillId="0" borderId="0" xfId="0" applyNumberFormat="1" applyProtection="1"/>
    <xf numFmtId="0" fontId="1" fillId="0" borderId="0" xfId="0" applyFont="1"/>
    <xf numFmtId="0" fontId="1" fillId="3" borderId="0" xfId="0" applyFont="1" applyFill="1"/>
    <xf numFmtId="0" fontId="2" fillId="4" borderId="0" xfId="0" applyFont="1" applyFill="1"/>
    <xf numFmtId="0" fontId="1" fillId="5" borderId="0" xfId="0" applyFont="1" applyFill="1"/>
    <xf numFmtId="0" fontId="1" fillId="4" borderId="0" xfId="0" applyFont="1" applyFill="1"/>
    <xf numFmtId="0" fontId="3" fillId="0" borderId="0" xfId="0" applyFont="1" applyProtection="1"/>
    <xf numFmtId="164" fontId="3" fillId="0" borderId="0" xfId="0" applyNumberFormat="1" applyFont="1" applyProtection="1"/>
    <xf numFmtId="0" fontId="3" fillId="0" borderId="0" xfId="0" applyFont="1"/>
    <xf numFmtId="0" fontId="5" fillId="0" borderId="0" xfId="0" applyFont="1" applyProtection="1"/>
    <xf numFmtId="0" fontId="6" fillId="11" borderId="2" xfId="0" applyFont="1" applyFill="1" applyBorder="1" applyAlignment="1">
      <alignment horizontal="center"/>
    </xf>
    <xf numFmtId="0" fontId="5" fillId="0" borderId="0" xfId="0" applyFont="1"/>
    <xf numFmtId="0" fontId="0" fillId="0" borderId="0" xfId="0" applyAlignment="1" applyProtection="1">
      <alignment wrapText="1"/>
    </xf>
    <xf numFmtId="1" fontId="8" fillId="12" borderId="1" xfId="0" applyNumberFormat="1" applyFont="1" applyFill="1" applyBorder="1" applyAlignment="1" applyProtection="1">
      <alignment horizontal="center" vertical="center" wrapText="1"/>
    </xf>
    <xf numFmtId="1" fontId="8" fillId="13" borderId="1" xfId="0" applyNumberFormat="1" applyFont="1" applyFill="1" applyBorder="1" applyAlignment="1" applyProtection="1">
      <alignment horizontal="center" vertical="center" wrapText="1"/>
    </xf>
    <xf numFmtId="165" fontId="8" fillId="12" borderId="1" xfId="0" applyNumberFormat="1" applyFont="1" applyFill="1" applyBorder="1" applyAlignment="1" applyProtection="1">
      <alignment horizontal="center" vertical="center" wrapText="1"/>
    </xf>
    <xf numFmtId="165" fontId="8" fillId="13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13" borderId="7" xfId="0" applyNumberFormat="1" applyFont="1" applyFill="1" applyBorder="1" applyAlignment="1" applyProtection="1">
      <alignment horizontal="center" vertical="center" wrapText="1"/>
    </xf>
    <xf numFmtId="0" fontId="9" fillId="14" borderId="3" xfId="0" applyFont="1" applyFill="1" applyBorder="1" applyAlignment="1" applyProtection="1">
      <alignment horizontal="center" vertical="center" wrapText="1"/>
    </xf>
    <xf numFmtId="164" fontId="9" fillId="14" borderId="7" xfId="0" applyNumberFormat="1" applyFont="1" applyFill="1" applyBorder="1" applyAlignment="1" applyProtection="1">
      <alignment horizontal="center" vertical="center" wrapText="1"/>
    </xf>
    <xf numFmtId="0" fontId="9" fillId="14" borderId="7" xfId="0" applyFont="1" applyFill="1" applyBorder="1" applyAlignment="1" applyProtection="1">
      <alignment horizontal="center" vertical="center" wrapText="1"/>
    </xf>
    <xf numFmtId="0" fontId="9" fillId="15" borderId="3" xfId="0" applyFont="1" applyFill="1" applyBorder="1" applyAlignment="1" applyProtection="1">
      <alignment horizontal="center" vertical="center" wrapText="1"/>
    </xf>
    <xf numFmtId="164" fontId="9" fillId="15" borderId="7" xfId="0" applyNumberFormat="1" applyFont="1" applyFill="1" applyBorder="1" applyAlignment="1" applyProtection="1">
      <alignment horizontal="center" vertical="center" wrapText="1"/>
    </xf>
    <xf numFmtId="0" fontId="9" fillId="15" borderId="7" xfId="0" applyFont="1" applyFill="1" applyBorder="1" applyAlignment="1" applyProtection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 applyProtection="1">
      <alignment horizontal="center" vertical="center" wrapText="1"/>
    </xf>
    <xf numFmtId="164" fontId="8" fillId="5" borderId="3" xfId="0" applyNumberFormat="1" applyFont="1" applyFill="1" applyBorder="1" applyAlignment="1" applyProtection="1">
      <alignment horizontal="center" vertical="center" wrapText="1"/>
    </xf>
    <xf numFmtId="164" fontId="8" fillId="5" borderId="7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Protection="1"/>
    <xf numFmtId="1" fontId="0" fillId="0" borderId="0" xfId="0" applyNumberFormat="1" applyProtection="1"/>
    <xf numFmtId="0" fontId="1" fillId="0" borderId="0" xfId="0" applyFont="1" applyProtection="1"/>
    <xf numFmtId="16" fontId="1" fillId="0" borderId="0" xfId="0" applyNumberFormat="1" applyFont="1" applyProtection="1"/>
    <xf numFmtId="164" fontId="1" fillId="0" borderId="0" xfId="0" applyNumberFormat="1" applyFont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1" fillId="0" borderId="0" xfId="0" applyFont="1" applyFill="1" applyBorder="1" applyProtection="1"/>
    <xf numFmtId="0" fontId="0" fillId="0" borderId="0" xfId="0" applyNumberFormat="1" applyProtection="1"/>
    <xf numFmtId="0" fontId="2" fillId="16" borderId="0" xfId="0" applyFont="1" applyFill="1"/>
    <xf numFmtId="0" fontId="0" fillId="16" borderId="0" xfId="0" applyFill="1"/>
    <xf numFmtId="0" fontId="1" fillId="16" borderId="0" xfId="0" applyFont="1" applyFill="1"/>
    <xf numFmtId="0" fontId="1" fillId="17" borderId="0" xfId="0" applyFont="1" applyFill="1"/>
    <xf numFmtId="0" fontId="0" fillId="4" borderId="0" xfId="0" applyFill="1"/>
    <xf numFmtId="0" fontId="1" fillId="18" borderId="0" xfId="0" applyFont="1" applyFill="1"/>
    <xf numFmtId="0" fontId="1" fillId="19" borderId="0" xfId="0" applyFont="1" applyFill="1"/>
    <xf numFmtId="0" fontId="0" fillId="0" borderId="0" xfId="0" applyFill="1"/>
    <xf numFmtId="14" fontId="3" fillId="0" borderId="0" xfId="0" applyNumberFormat="1" applyFont="1" applyProtection="1"/>
    <xf numFmtId="14" fontId="5" fillId="0" borderId="0" xfId="0" applyNumberFormat="1" applyFont="1" applyProtection="1"/>
    <xf numFmtId="14" fontId="8" fillId="1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NumberFormat="1"/>
    <xf numFmtId="0" fontId="10" fillId="12" borderId="1" xfId="0" applyFont="1" applyFill="1" applyBorder="1" applyAlignment="1">
      <alignment horizontal="center" vertical="center" wrapText="1"/>
    </xf>
    <xf numFmtId="0" fontId="9" fillId="22" borderId="1" xfId="0" applyFont="1" applyFill="1" applyBorder="1" applyAlignment="1">
      <alignment horizontal="center" vertical="center" wrapText="1"/>
    </xf>
    <xf numFmtId="0" fontId="9" fillId="22" borderId="7" xfId="0" applyFont="1" applyFill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9" fillId="22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1" fontId="9" fillId="22" borderId="1" xfId="0" applyNumberFormat="1" applyFont="1" applyFill="1" applyBorder="1" applyAlignment="1">
      <alignment horizontal="center" vertical="center" wrapText="1"/>
    </xf>
    <xf numFmtId="165" fontId="10" fillId="12" borderId="1" xfId="0" applyNumberFormat="1" applyFont="1" applyFill="1" applyBorder="1" applyAlignment="1">
      <alignment horizontal="center" vertical="center"/>
    </xf>
    <xf numFmtId="165" fontId="13" fillId="12" borderId="1" xfId="0" applyNumberFormat="1" applyFont="1" applyFill="1" applyBorder="1" applyAlignment="1">
      <alignment horizontal="center" vertical="center" wrapText="1"/>
    </xf>
    <xf numFmtId="165" fontId="10" fillId="12" borderId="1" xfId="0" applyNumberFormat="1" applyFont="1" applyFill="1" applyBorder="1" applyAlignment="1">
      <alignment horizontal="center" vertical="center" wrapText="1"/>
    </xf>
    <xf numFmtId="49" fontId="10" fillId="12" borderId="1" xfId="0" applyNumberFormat="1" applyFont="1" applyFill="1" applyBorder="1" applyAlignment="1">
      <alignment horizontal="center" vertical="center" wrapText="1"/>
    </xf>
    <xf numFmtId="49" fontId="13" fillId="12" borderId="1" xfId="0" applyNumberFormat="1" applyFont="1" applyFill="1" applyBorder="1" applyAlignment="1">
      <alignment horizontal="center" vertical="center" wrapText="1"/>
    </xf>
    <xf numFmtId="0" fontId="10" fillId="22" borderId="9" xfId="0" applyNumberFormat="1" applyFont="1" applyFill="1" applyBorder="1" applyAlignment="1">
      <alignment horizontal="center" vertical="center" wrapText="1"/>
    </xf>
    <xf numFmtId="0" fontId="10" fillId="12" borderId="1" xfId="0" applyNumberFormat="1" applyFont="1" applyFill="1" applyBorder="1" applyAlignment="1">
      <alignment horizontal="center" vertical="center"/>
    </xf>
    <xf numFmtId="0" fontId="14" fillId="23" borderId="1" xfId="0" applyFont="1" applyFill="1" applyBorder="1" applyAlignment="1" applyProtection="1">
      <alignment horizontal="center" vertical="center" wrapText="1"/>
    </xf>
    <xf numFmtId="0" fontId="10" fillId="12" borderId="1" xfId="0" applyNumberFormat="1" applyFont="1" applyFill="1" applyBorder="1" applyAlignment="1">
      <alignment horizontal="center" vertical="center" wrapText="1"/>
    </xf>
    <xf numFmtId="0" fontId="10" fillId="22" borderId="1" xfId="0" applyNumberFormat="1" applyFont="1" applyFill="1" applyBorder="1" applyAlignment="1">
      <alignment horizontal="center" vertical="center" wrapText="1"/>
    </xf>
    <xf numFmtId="1" fontId="10" fillId="12" borderId="1" xfId="0" applyNumberFormat="1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/>
    </xf>
    <xf numFmtId="0" fontId="10" fillId="12" borderId="7" xfId="0" applyFont="1" applyFill="1" applyBorder="1" applyAlignment="1" applyProtection="1">
      <alignment horizontal="center" vertical="center"/>
    </xf>
    <xf numFmtId="166" fontId="10" fillId="12" borderId="7" xfId="0" applyNumberFormat="1" applyFont="1" applyFill="1" applyBorder="1" applyAlignment="1" applyProtection="1">
      <alignment horizontal="center" vertical="center" wrapText="1"/>
      <protection locked="0"/>
    </xf>
    <xf numFmtId="166" fontId="10" fillId="24" borderId="1" xfId="0" applyNumberFormat="1" applyFont="1" applyFill="1" applyBorder="1" applyAlignment="1" applyProtection="1">
      <alignment horizontal="center" vertical="center" wrapText="1"/>
      <protection locked="0"/>
    </xf>
    <xf numFmtId="14" fontId="10" fillId="24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24" borderId="1" xfId="0" applyNumberFormat="1" applyFont="1" applyFill="1" applyBorder="1" applyAlignment="1" applyProtection="1">
      <alignment horizontal="center" vertical="center" wrapText="1"/>
      <protection locked="0"/>
    </xf>
    <xf numFmtId="166" fontId="10" fillId="25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12" borderId="7" xfId="0" applyNumberFormat="1" applyFont="1" applyFill="1" applyBorder="1" applyAlignment="1">
      <alignment horizontal="center" vertical="center" wrapText="1"/>
    </xf>
    <xf numFmtId="49" fontId="10" fillId="12" borderId="10" xfId="0" applyNumberFormat="1" applyFont="1" applyFill="1" applyBorder="1" applyAlignment="1">
      <alignment horizontal="center" vertical="center" wrapText="1"/>
    </xf>
    <xf numFmtId="49" fontId="10" fillId="20" borderId="10" xfId="0" applyNumberFormat="1" applyFont="1" applyFill="1" applyBorder="1" applyAlignment="1">
      <alignment horizontal="center" vertical="center" wrapText="1"/>
    </xf>
    <xf numFmtId="49" fontId="14" fillId="20" borderId="10" xfId="0" applyNumberFormat="1" applyFont="1" applyFill="1" applyBorder="1" applyAlignment="1">
      <alignment horizontal="center" vertical="center" wrapText="1"/>
    </xf>
    <xf numFmtId="49" fontId="10" fillId="21" borderId="10" xfId="0" applyNumberFormat="1" applyFont="1" applyFill="1" applyBorder="1" applyAlignment="1">
      <alignment horizontal="center" vertical="center" wrapText="1"/>
    </xf>
    <xf numFmtId="49" fontId="14" fillId="21" borderId="10" xfId="0" applyNumberFormat="1" applyFont="1" applyFill="1" applyBorder="1" applyAlignment="1">
      <alignment horizontal="center" vertical="center" wrapText="1"/>
    </xf>
    <xf numFmtId="49" fontId="14" fillId="26" borderId="11" xfId="0" applyNumberFormat="1" applyFont="1" applyFill="1" applyBorder="1" applyAlignment="1">
      <alignment horizontal="center" vertical="center" wrapText="1"/>
    </xf>
    <xf numFmtId="0" fontId="10" fillId="27" borderId="12" xfId="0" applyFont="1" applyFill="1" applyBorder="1" applyAlignment="1">
      <alignment horizontal="center" vertical="center"/>
    </xf>
    <xf numFmtId="0" fontId="10" fillId="22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14" fontId="13" fillId="20" borderId="14" xfId="0" applyNumberFormat="1" applyFont="1" applyFill="1" applyBorder="1" applyAlignment="1">
      <alignment horizontal="center"/>
    </xf>
    <xf numFmtId="166" fontId="12" fillId="21" borderId="15" xfId="0" applyNumberFormat="1" applyFont="1" applyFill="1" applyBorder="1" applyAlignment="1" applyProtection="1">
      <alignment horizontal="center"/>
    </xf>
    <xf numFmtId="165" fontId="12" fillId="20" borderId="15" xfId="0" applyNumberFormat="1" applyFont="1" applyFill="1" applyBorder="1" applyAlignment="1" applyProtection="1">
      <alignment horizontal="center"/>
      <protection locked="0"/>
    </xf>
    <xf numFmtId="0" fontId="13" fillId="20" borderId="15" xfId="0" applyNumberFormat="1" applyFont="1" applyFill="1" applyBorder="1" applyAlignment="1" applyProtection="1">
      <alignment horizontal="center"/>
      <protection locked="0"/>
    </xf>
    <xf numFmtId="14" fontId="10" fillId="20" borderId="15" xfId="0" applyNumberFormat="1" applyFont="1" applyFill="1" applyBorder="1" applyAlignment="1" applyProtection="1">
      <alignment horizontal="center"/>
      <protection locked="0"/>
    </xf>
    <xf numFmtId="49" fontId="12" fillId="20" borderId="15" xfId="0" applyNumberFormat="1" applyFont="1" applyFill="1" applyBorder="1" applyAlignment="1" applyProtection="1">
      <alignment horizontal="center"/>
      <protection locked="0"/>
    </xf>
    <xf numFmtId="0" fontId="12" fillId="23" borderId="14" xfId="0" applyFont="1" applyFill="1" applyBorder="1" applyAlignment="1" applyProtection="1">
      <alignment horizontal="center"/>
    </xf>
    <xf numFmtId="1" fontId="10" fillId="20" borderId="15" xfId="0" applyNumberFormat="1" applyFont="1" applyFill="1" applyBorder="1" applyAlignment="1" applyProtection="1">
      <alignment horizontal="center"/>
      <protection locked="0"/>
    </xf>
    <xf numFmtId="1" fontId="10" fillId="28" borderId="15" xfId="0" applyNumberFormat="1" applyFont="1" applyFill="1" applyBorder="1" applyAlignment="1" applyProtection="1">
      <alignment horizontal="center"/>
      <protection locked="0"/>
    </xf>
    <xf numFmtId="49" fontId="10" fillId="20" borderId="15" xfId="0" applyNumberFormat="1" applyFont="1" applyFill="1" applyBorder="1" applyAlignment="1" applyProtection="1">
      <alignment horizontal="center"/>
      <protection locked="0"/>
    </xf>
    <xf numFmtId="0" fontId="12" fillId="20" borderId="15" xfId="0" applyFont="1" applyFill="1" applyBorder="1" applyAlignment="1" applyProtection="1">
      <alignment horizontal="center"/>
      <protection locked="0"/>
    </xf>
    <xf numFmtId="14" fontId="13" fillId="20" borderId="15" xfId="0" applyNumberFormat="1" applyFont="1" applyFill="1" applyBorder="1" applyAlignment="1" applyProtection="1">
      <alignment horizontal="center"/>
      <protection locked="0"/>
    </xf>
    <xf numFmtId="1" fontId="12" fillId="20" borderId="15" xfId="0" applyNumberFormat="1" applyFont="1" applyFill="1" applyBorder="1" applyAlignment="1" applyProtection="1">
      <alignment horizontal="center"/>
      <protection locked="0"/>
    </xf>
    <xf numFmtId="0" fontId="12" fillId="20" borderId="15" xfId="0" applyNumberFormat="1" applyFont="1" applyFill="1" applyBorder="1" applyAlignment="1" applyProtection="1">
      <alignment horizontal="center"/>
      <protection locked="0"/>
    </xf>
    <xf numFmtId="0" fontId="12" fillId="24" borderId="14" xfId="0" applyFont="1" applyFill="1" applyBorder="1" applyAlignment="1" applyProtection="1">
      <alignment horizontal="center"/>
    </xf>
    <xf numFmtId="165" fontId="12" fillId="0" borderId="15" xfId="0" applyNumberFormat="1" applyFont="1" applyFill="1" applyBorder="1" applyAlignment="1" applyProtection="1">
      <alignment horizontal="center"/>
      <protection locked="0"/>
    </xf>
    <xf numFmtId="0" fontId="12" fillId="20" borderId="15" xfId="0" applyNumberFormat="1" applyFont="1" applyFill="1" applyBorder="1" applyAlignment="1">
      <alignment horizontal="center"/>
    </xf>
    <xf numFmtId="1" fontId="13" fillId="20" borderId="15" xfId="0" applyNumberFormat="1" applyFont="1" applyFill="1" applyBorder="1" applyAlignment="1" applyProtection="1">
      <alignment horizontal="center"/>
      <protection locked="0"/>
    </xf>
    <xf numFmtId="0" fontId="10" fillId="23" borderId="14" xfId="0" applyNumberFormat="1" applyFont="1" applyFill="1" applyBorder="1" applyAlignment="1" applyProtection="1">
      <alignment horizontal="center"/>
    </xf>
    <xf numFmtId="0" fontId="12" fillId="20" borderId="15" xfId="0" applyFont="1" applyFill="1" applyBorder="1"/>
    <xf numFmtId="166" fontId="15" fillId="0" borderId="15" xfId="0" applyNumberFormat="1" applyFont="1" applyFill="1" applyBorder="1" applyAlignment="1" applyProtection="1">
      <alignment horizontal="center"/>
      <protection locked="0"/>
    </xf>
    <xf numFmtId="14" fontId="15" fillId="0" borderId="15" xfId="0" applyNumberFormat="1" applyFont="1" applyFill="1" applyBorder="1" applyAlignment="1" applyProtection="1">
      <alignment horizontal="center"/>
      <protection locked="0"/>
    </xf>
    <xf numFmtId="166" fontId="13" fillId="0" borderId="15" xfId="0" applyNumberFormat="1" applyFont="1" applyFill="1" applyBorder="1" applyAlignment="1" applyProtection="1">
      <alignment horizontal="center"/>
      <protection locked="0"/>
    </xf>
    <xf numFmtId="0" fontId="15" fillId="0" borderId="15" xfId="0" applyNumberFormat="1" applyFont="1" applyFill="1" applyBorder="1" applyAlignment="1" applyProtection="1">
      <alignment horizontal="center"/>
      <protection locked="0"/>
    </xf>
    <xf numFmtId="1" fontId="13" fillId="20" borderId="15" xfId="0" applyNumberFormat="1" applyFont="1" applyFill="1" applyBorder="1" applyAlignment="1">
      <alignment horizontal="center"/>
    </xf>
    <xf numFmtId="49" fontId="12" fillId="20" borderId="15" xfId="0" applyNumberFormat="1" applyFont="1" applyFill="1" applyBorder="1" applyAlignment="1">
      <alignment horizontal="center"/>
    </xf>
    <xf numFmtId="166" fontId="10" fillId="20" borderId="17" xfId="0" applyNumberFormat="1" applyFont="1" applyFill="1" applyBorder="1" applyAlignment="1">
      <alignment horizontal="center"/>
    </xf>
    <xf numFmtId="1" fontId="13" fillId="20" borderId="16" xfId="0" applyNumberFormat="1" applyFont="1" applyFill="1" applyBorder="1" applyAlignment="1">
      <alignment horizontal="center"/>
    </xf>
    <xf numFmtId="165" fontId="12" fillId="20" borderId="15" xfId="0" applyNumberFormat="1" applyFont="1" applyFill="1" applyBorder="1" applyAlignment="1">
      <alignment horizontal="center"/>
    </xf>
    <xf numFmtId="1" fontId="12" fillId="20" borderId="15" xfId="0" applyNumberFormat="1" applyFont="1" applyFill="1" applyBorder="1" applyAlignment="1" applyProtection="1">
      <alignment horizontal="center" vertical="center"/>
      <protection locked="0"/>
    </xf>
    <xf numFmtId="0" fontId="12" fillId="0" borderId="14" xfId="0" applyNumberFormat="1" applyFont="1" applyFill="1" applyBorder="1" applyAlignment="1">
      <alignment horizontal="center"/>
    </xf>
    <xf numFmtId="0" fontId="10" fillId="20" borderId="18" xfId="0" applyFont="1" applyFill="1" applyBorder="1" applyAlignment="1">
      <alignment horizontal="center"/>
    </xf>
    <xf numFmtId="14" fontId="0" fillId="20" borderId="14" xfId="0" applyNumberFormat="1" applyFont="1" applyFill="1" applyBorder="1" applyAlignment="1">
      <alignment horizontal="center"/>
    </xf>
    <xf numFmtId="0" fontId="7" fillId="9" borderId="1" xfId="0" applyFont="1" applyFill="1" applyBorder="1" applyAlignment="1" applyProtection="1">
      <alignment horizontal="center"/>
    </xf>
    <xf numFmtId="0" fontId="7" fillId="9" borderId="2" xfId="0" applyFont="1" applyFill="1" applyBorder="1" applyAlignment="1" applyProtection="1">
      <alignment horizontal="center"/>
    </xf>
    <xf numFmtId="0" fontId="4" fillId="6" borderId="0" xfId="0" applyFont="1" applyFill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center" vertical="center"/>
    </xf>
    <xf numFmtId="0" fontId="5" fillId="7" borderId="2" xfId="0" applyFont="1" applyFill="1" applyBorder="1" applyAlignment="1" applyProtection="1">
      <alignment horizontal="center" vertical="center"/>
    </xf>
    <xf numFmtId="0" fontId="5" fillId="7" borderId="3" xfId="0" applyFont="1" applyFill="1" applyBorder="1" applyAlignment="1" applyProtection="1">
      <alignment horizontal="center" vertical="center"/>
    </xf>
    <xf numFmtId="0" fontId="6" fillId="8" borderId="1" xfId="0" applyFont="1" applyFill="1" applyBorder="1" applyAlignment="1" applyProtection="1">
      <alignment horizontal="center"/>
    </xf>
    <xf numFmtId="0" fontId="6" fillId="8" borderId="2" xfId="0" applyFont="1" applyFill="1" applyBorder="1" applyAlignment="1" applyProtection="1">
      <alignment horizontal="center"/>
    </xf>
    <xf numFmtId="0" fontId="6" fillId="8" borderId="3" xfId="0" applyFont="1" applyFill="1" applyBorder="1" applyAlignment="1" applyProtection="1">
      <alignment horizontal="center"/>
    </xf>
    <xf numFmtId="0" fontId="6" fillId="8" borderId="4" xfId="0" applyFont="1" applyFill="1" applyBorder="1" applyAlignment="1" applyProtection="1">
      <alignment horizontal="center" vertical="center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6" fillId="10" borderId="2" xfId="0" applyFont="1" applyFill="1" applyBorder="1" applyAlignment="1" applyProtection="1">
      <alignment horizontal="center"/>
    </xf>
    <xf numFmtId="16" fontId="0" fillId="0" borderId="0" xfId="0" applyNumberFormat="1" applyProtection="1"/>
  </cellXfs>
  <cellStyles count="1">
    <cellStyle name="Normal" xfId="0" builtinId="0"/>
  </cellStyles>
  <dxfs count="1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\ &quot;€&quot;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indexed="42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#,##0.00\ &quot;€&quot;"/>
      <fill>
        <patternFill patternType="solid">
          <fgColor indexed="64"/>
          <bgColor indexed="13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47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44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44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" formatCode="0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10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dd/mm/yyyy;@"/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strike val="0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770282</xdr:colOff>
      <xdr:row>0</xdr:row>
      <xdr:rowOff>0</xdr:rowOff>
    </xdr:from>
    <xdr:to>
      <xdr:col>24</xdr:col>
      <xdr:colOff>977348</xdr:colOff>
      <xdr:row>6</xdr:row>
      <xdr:rowOff>57978</xdr:rowOff>
    </xdr:to>
    <xdr:sp macro="" textlink="">
      <xdr:nvSpPr>
        <xdr:cNvPr id="2" name="TextBox 1"/>
        <xdr:cNvSpPr txBox="1"/>
      </xdr:nvSpPr>
      <xdr:spPr>
        <a:xfrm>
          <a:off x="27459332" y="0"/>
          <a:ext cx="1988241" cy="10295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Aprobacion Booking no esta disponible y registro de Pedido disponible</a:t>
          </a:r>
        </a:p>
        <a:p>
          <a:r>
            <a:rPr lang="es-ES" sz="1100" baseline="0"/>
            <a:t>Y</a:t>
          </a:r>
        </a:p>
        <a:p>
          <a:r>
            <a:rPr lang="es-ES" sz="1100" baseline="0"/>
            <a:t> si Cliente &lt;&gt;"" , pendiente</a:t>
          </a:r>
          <a:endParaRPr lang="es-ES" sz="1100"/>
        </a:p>
      </xdr:txBody>
    </xdr:sp>
    <xdr:clientData/>
  </xdr:twoCellAnchor>
  <xdr:twoCellAnchor>
    <xdr:from>
      <xdr:col>24</xdr:col>
      <xdr:colOff>480392</xdr:colOff>
      <xdr:row>6</xdr:row>
      <xdr:rowOff>57978</xdr:rowOff>
    </xdr:from>
    <xdr:to>
      <xdr:col>24</xdr:col>
      <xdr:colOff>753718</xdr:colOff>
      <xdr:row>8</xdr:row>
      <xdr:rowOff>381000</xdr:rowOff>
    </xdr:to>
    <xdr:cxnSp macro="">
      <xdr:nvCxnSpPr>
        <xdr:cNvPr id="3" name="Straight Arrow Connector 2"/>
        <xdr:cNvCxnSpPr/>
      </xdr:nvCxnSpPr>
      <xdr:spPr>
        <a:xfrm>
          <a:off x="28950617" y="1029528"/>
          <a:ext cx="273326" cy="92309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457200</xdr:colOff>
      <xdr:row>0</xdr:row>
      <xdr:rowOff>0</xdr:rowOff>
    </xdr:from>
    <xdr:to>
      <xdr:col>22</xdr:col>
      <xdr:colOff>749991</xdr:colOff>
      <xdr:row>6</xdr:row>
      <xdr:rowOff>57978</xdr:rowOff>
    </xdr:to>
    <xdr:sp macro="" textlink="">
      <xdr:nvSpPr>
        <xdr:cNvPr id="4" name="TextBox 3"/>
        <xdr:cNvSpPr txBox="1"/>
      </xdr:nvSpPr>
      <xdr:spPr>
        <a:xfrm>
          <a:off x="25450800" y="0"/>
          <a:ext cx="1988241" cy="10295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 </a:t>
          </a:r>
        </a:p>
        <a:p>
          <a:r>
            <a:rPr lang="es-ES" sz="1100" baseline="0"/>
            <a:t>Credito Cliente No Conseguido O Acuse de Pedido No Disponible</a:t>
          </a:r>
          <a:endParaRPr lang="es-ES" sz="1100"/>
        </a:p>
      </xdr:txBody>
    </xdr:sp>
    <xdr:clientData/>
  </xdr:twoCellAnchor>
  <xdr:twoCellAnchor>
    <xdr:from>
      <xdr:col>22</xdr:col>
      <xdr:colOff>316810</xdr:colOff>
      <xdr:row>6</xdr:row>
      <xdr:rowOff>70816</xdr:rowOff>
    </xdr:from>
    <xdr:to>
      <xdr:col>22</xdr:col>
      <xdr:colOff>600075</xdr:colOff>
      <xdr:row>9</xdr:row>
      <xdr:rowOff>0</xdr:rowOff>
    </xdr:to>
    <xdr:cxnSp macro="">
      <xdr:nvCxnSpPr>
        <xdr:cNvPr id="5" name="Straight Arrow Connector 4"/>
        <xdr:cNvCxnSpPr/>
      </xdr:nvCxnSpPr>
      <xdr:spPr>
        <a:xfrm>
          <a:off x="27005860" y="1042366"/>
          <a:ext cx="283265" cy="91978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770282</xdr:colOff>
      <xdr:row>0</xdr:row>
      <xdr:rowOff>0</xdr:rowOff>
    </xdr:from>
    <xdr:to>
      <xdr:col>24</xdr:col>
      <xdr:colOff>977348</xdr:colOff>
      <xdr:row>6</xdr:row>
      <xdr:rowOff>57978</xdr:rowOff>
    </xdr:to>
    <xdr:sp macro="" textlink="">
      <xdr:nvSpPr>
        <xdr:cNvPr id="6" name="TextBox 5"/>
        <xdr:cNvSpPr txBox="1"/>
      </xdr:nvSpPr>
      <xdr:spPr>
        <a:xfrm>
          <a:off x="28411832" y="0"/>
          <a:ext cx="2512116" cy="13343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Aprobacion Booking no esta disponible y registro de Pedido disponible</a:t>
          </a:r>
        </a:p>
        <a:p>
          <a:r>
            <a:rPr lang="es-ES" sz="1100" baseline="0"/>
            <a:t>Y</a:t>
          </a:r>
        </a:p>
        <a:p>
          <a:r>
            <a:rPr lang="es-ES" sz="1100" baseline="0"/>
            <a:t> si Cliente &lt;&gt;"" , pendiente</a:t>
          </a:r>
          <a:endParaRPr lang="es-ES" sz="1100"/>
        </a:p>
      </xdr:txBody>
    </xdr:sp>
    <xdr:clientData/>
  </xdr:twoCellAnchor>
  <xdr:twoCellAnchor>
    <xdr:from>
      <xdr:col>24</xdr:col>
      <xdr:colOff>480392</xdr:colOff>
      <xdr:row>6</xdr:row>
      <xdr:rowOff>57978</xdr:rowOff>
    </xdr:from>
    <xdr:to>
      <xdr:col>24</xdr:col>
      <xdr:colOff>753718</xdr:colOff>
      <xdr:row>8</xdr:row>
      <xdr:rowOff>381000</xdr:rowOff>
    </xdr:to>
    <xdr:cxnSp macro="">
      <xdr:nvCxnSpPr>
        <xdr:cNvPr id="7" name="Straight Arrow Connector 6"/>
        <xdr:cNvCxnSpPr/>
      </xdr:nvCxnSpPr>
      <xdr:spPr>
        <a:xfrm>
          <a:off x="30426992" y="1334328"/>
          <a:ext cx="273326" cy="92309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457200</xdr:colOff>
      <xdr:row>0</xdr:row>
      <xdr:rowOff>0</xdr:rowOff>
    </xdr:from>
    <xdr:to>
      <xdr:col>22</xdr:col>
      <xdr:colOff>749991</xdr:colOff>
      <xdr:row>6</xdr:row>
      <xdr:rowOff>57978</xdr:rowOff>
    </xdr:to>
    <xdr:sp macro="" textlink="">
      <xdr:nvSpPr>
        <xdr:cNvPr id="8" name="TextBox 7"/>
        <xdr:cNvSpPr txBox="1"/>
      </xdr:nvSpPr>
      <xdr:spPr>
        <a:xfrm>
          <a:off x="26403300" y="0"/>
          <a:ext cx="1988241" cy="13343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 </a:t>
          </a:r>
        </a:p>
        <a:p>
          <a:r>
            <a:rPr lang="es-ES" sz="1100" baseline="0"/>
            <a:t>Credito Cliente No Conseguido O Acuse de Pedido No Disponible</a:t>
          </a:r>
          <a:endParaRPr lang="es-ES" sz="1100"/>
        </a:p>
      </xdr:txBody>
    </xdr:sp>
    <xdr:clientData/>
  </xdr:twoCellAnchor>
  <xdr:twoCellAnchor>
    <xdr:from>
      <xdr:col>22</xdr:col>
      <xdr:colOff>316810</xdr:colOff>
      <xdr:row>6</xdr:row>
      <xdr:rowOff>70816</xdr:rowOff>
    </xdr:from>
    <xdr:to>
      <xdr:col>22</xdr:col>
      <xdr:colOff>600075</xdr:colOff>
      <xdr:row>9</xdr:row>
      <xdr:rowOff>0</xdr:rowOff>
    </xdr:to>
    <xdr:cxnSp macro="">
      <xdr:nvCxnSpPr>
        <xdr:cNvPr id="9" name="Straight Arrow Connector 8"/>
        <xdr:cNvCxnSpPr/>
      </xdr:nvCxnSpPr>
      <xdr:spPr>
        <a:xfrm>
          <a:off x="27958360" y="1347166"/>
          <a:ext cx="283265" cy="91978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457200</xdr:colOff>
      <xdr:row>0</xdr:row>
      <xdr:rowOff>0</xdr:rowOff>
    </xdr:from>
    <xdr:to>
      <xdr:col>24</xdr:col>
      <xdr:colOff>749991</xdr:colOff>
      <xdr:row>6</xdr:row>
      <xdr:rowOff>57978</xdr:rowOff>
    </xdr:to>
    <xdr:sp macro="" textlink="">
      <xdr:nvSpPr>
        <xdr:cNvPr id="10" name="TextBox 9"/>
        <xdr:cNvSpPr txBox="1"/>
      </xdr:nvSpPr>
      <xdr:spPr>
        <a:xfrm>
          <a:off x="28098750" y="0"/>
          <a:ext cx="2597841" cy="13343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 </a:t>
          </a:r>
        </a:p>
        <a:p>
          <a:r>
            <a:rPr lang="es-ES" sz="1100" baseline="0"/>
            <a:t>Credito Cliente No Conseguido O Acuse de Pedido No Disponible</a:t>
          </a:r>
          <a:endParaRPr lang="es-E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NTONIOL\COF%20%2000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tric-Dashboard"/>
      <sheetName val="Tablasmetricas"/>
      <sheetName val="PROYECTOS"/>
      <sheetName val="FORMAS DE PAGO"/>
      <sheetName val="PENALIDADES"/>
      <sheetName val="COMISIONES"/>
      <sheetName val="DESALADORAS"/>
      <sheetName val="DESALADORAS SUMERGIBLES"/>
      <sheetName val="VTP´s"/>
      <sheetName val="OEP CONTROL"/>
    </sheetNames>
    <sheetDataSet>
      <sheetData sheetId="0"/>
      <sheetData sheetId="1"/>
      <sheetData sheetId="2">
        <row r="3055">
          <cell r="AH3055">
            <v>0</v>
          </cell>
        </row>
        <row r="3056">
          <cell r="AH3056">
            <v>1013667</v>
          </cell>
        </row>
        <row r="3057">
          <cell r="AH3057">
            <v>1013652</v>
          </cell>
        </row>
        <row r="3058">
          <cell r="AH3058">
            <v>0</v>
          </cell>
        </row>
        <row r="3059">
          <cell r="AH30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List13" displayName="List13" ref="B4:BV3059" insertRowShift="1" totalsRowShown="0">
  <tableColumns count="73">
    <tableColumn id="1" name="Respons. OA" dataDxfId="72"/>
    <tableColumn id="2" name="Respons. OF" dataDxfId="71"/>
    <tableColumn id="3" name="Responsable OA" dataDxfId="70">
      <calculatedColumnFormula>IF(C5="",IF(B5="","",B5),IF(C5="OF","",IF(C5="OA",B5,"")))</calculatedColumnFormula>
    </tableColumn>
    <tableColumn id="4" name="Responsable OF" dataDxfId="69">
      <calculatedColumnFormula>IF(C5&lt;&gt;"OA",IF(C5="OF",B5,IF(C5="","",C5)),"")</calculatedColumnFormula>
    </tableColumn>
    <tableColumn id="5" name="RESPONSABLE" dataDxfId="68">
      <calculatedColumnFormula>IF(D5&lt;&gt;"","OA",IF(E5&lt;&gt;"","OF",""))</calculatedColumnFormula>
    </tableColumn>
    <tableColumn id="6" name="Responsable del Order Fulfillment" dataDxfId="67">
      <calculatedColumnFormula>IF(D5="",E5,D5)</calculatedColumnFormula>
    </tableColumn>
    <tableColumn id="7" name="FECHA_x000a_DE_x000a_RECEPCIÓN DE PEDIDO" dataDxfId="66"/>
    <tableColumn id="8" name="AÑO RECEPCION" dataDxfId="65">
      <calculatedColumnFormula>YEAR(H5)</calculatedColumnFormula>
    </tableColumn>
    <tableColumn id="9" name="MES RECEPCION" dataDxfId="64">
      <calculatedColumnFormula>MONTH(H5)</calculatedColumnFormula>
    </tableColumn>
    <tableColumn id="10" name="SEMANA" dataDxfId="63">
      <calculatedColumnFormula>(WEEKNUM(H5,2)+1)-WEEKNUM(DATE(YEAR(H5),MONTH(H5),1),2)</calculatedColumnFormula>
    </tableColumn>
    <tableColumn id="11" name="FECHA _x000a_DE_x000a_REUNIÓN DE TRANSFERENCIA _x000a_(SI PROCEDE)" dataDxfId="62"/>
    <tableColumn id="12" name="FECHA _x000a_DE_x000a_REUNIÓN DE LANZAMIENTO (SI PROCEDE)" dataDxfId="61"/>
    <tableColumn id="13" name="FECHA _x000a_DE_x000a_BOOKING" dataDxfId="60"/>
    <tableColumn id="14" name="DIAS RETRASO FECHA DE BOOKING-RECEPCION" dataDxfId="59">
      <calculatedColumnFormula>IF(N5&lt;&gt;"",IF(H5&lt;&gt;"",IF(N5-H5&gt;=1,N5-H5,""),""),"")</calculatedColumnFormula>
    </tableColumn>
    <tableColumn id="15" name="DIAS RETRASO FECHA DE BOOKING-RECEPCION &gt;3 DIAS" dataDxfId="58">
      <calculatedColumnFormula>IF(N5&lt;&gt;"",IF(H5&lt;&gt;"",IF(N5-H5&gt;=3,"&gt;=3",IF(N5-H5&lt;3,"&lt;3","")),""),"")</calculatedColumnFormula>
    </tableColumn>
    <tableColumn id="16" name="DIAS DE RETRASO FECHA RECEPCIÓN - TRANSFERENCIA" dataDxfId="57">
      <calculatedColumnFormula>IF(H5&lt;&gt;"",IF(L5&lt;&gt;"",IF(H5-L5&gt;=1,H5-L5,IF(L5-H5&gt;=1,L5-H5,"")),""),"")</calculatedColumnFormula>
    </tableColumn>
    <tableColumn id="17" name="DIAS DE RETRASO RECEPCIÓN - LANZAMIENTO" dataDxfId="56">
      <calculatedColumnFormula>IF(H5&lt;&gt;"",IF(M5&lt;&gt;"",IF(H5-M5&gt;=1,H5-M5,IF(M5-H5&gt;=1,M5-H5,"")),""),"")</calculatedColumnFormula>
    </tableColumn>
    <tableColumn id="18" name="EXISTE FECHA DE RECEPCION Y BOOKING" dataDxfId="55">
      <calculatedColumnFormula>IF(H5&lt;&gt;"",IF(N5&lt;&gt;"","RECEPCION/BOOKING","NO EXISTE FECHA BOOKING"),"")</calculatedColumnFormula>
    </tableColumn>
    <tableColumn id="19" name="AÑO BOOKING" dataDxfId="54">
      <calculatedColumnFormula>YEAR(N5)</calculatedColumnFormula>
    </tableColumn>
    <tableColumn id="20" name="MES BOOKING" dataDxfId="53">
      <calculatedColumnFormula>MONTH(N5)</calculatedColumnFormula>
    </tableColumn>
    <tableColumn id="21" name="FECHA _x000a_DE _x000a_ENTREGA" dataDxfId="52"/>
    <tableColumn id="22" name="AÑO ENTREGA" dataDxfId="51">
      <calculatedColumnFormula>YEAR(V5)</calculatedColumnFormula>
    </tableColumn>
    <tableColumn id="23" name="MES ENTREGA" dataDxfId="50">
      <calculatedColumnFormula>MONTH(V5)</calculatedColumnFormula>
    </tableColumn>
    <tableColumn id="24" name="CLIENTE" dataDxfId="49"/>
    <tableColumn id="25" name="TIPO CLIENTE ICO CLIENTE DISTRIB." dataDxfId="48"/>
    <tableColumn id="73" name="Clase" dataDxfId="47"/>
    <tableColumn id="26" name="Nº PEDIDO CLIENTE" dataDxfId="46"/>
    <tableColumn id="27" name="TIPO/PEDIDO                      10 (Original Equipment);             11 (Spares);                                                       12 (S&amp;R)                         40 (Warranty)" dataDxfId="45"/>
    <tableColumn id="28" name="Tipo de Pedido" dataDxfId="44">
      <calculatedColumnFormula>IF($AC5="10","Original Equipment",IF($AC5="11","Spares",IF($AC5="12","S&amp;R",IF($AC5="40","Warranty",""))))</calculatedColumnFormula>
    </tableColumn>
    <tableColumn id="29" name="TIPO DE INDUSTRIA" dataDxfId="43"/>
    <tableColumn id="30" name="SECUENCIA" dataDxfId="42">
      <calculatedColumnFormula>AF4+1</calculatedColumnFormula>
    </tableColumn>
    <tableColumn id="31" name="NUMERO/NOMBRE DEL PROYECTO" dataDxfId="41">
      <calculatedColumnFormula>IF(H5&lt;&gt;"",CONCATENATE("ADR-",RIGHT(YEAR(H5),2),"-",AC5,AE5,AF5),"")</calculatedColumnFormula>
    </tableColumn>
    <tableColumn id="32" name="NR PEDIDO ORACLE" dataDxfId="40"/>
    <tableColumn id="33" name="LINEAS DE PEDIDO" dataDxfId="39">
      <calculatedColumnFormula>IF(((COUNTIF(AH$5:AH5,AH5)=1)*1)=1,"PEDIDOS","")</calculatedColumnFormula>
    </tableColumn>
    <tableColumn id="34" name="QTY" dataDxfId="38"/>
    <tableColumn id="35" name=" BOMBAS" dataDxfId="37"/>
    <tableColumn id="36" name="TIPO DE EQUIPO" dataDxfId="36"/>
    <tableColumn id="37" name="LINEA DE PROD." dataDxfId="35"/>
    <tableColumn id="38" name="Descripción de &quot;Proyectos&quot;" dataDxfId="34"/>
    <tableColumn id="39" name="AGREEMENT" dataDxfId="33">
      <calculatedColumnFormula>IF(B5&lt;&gt;"","AG"&amp;MID(AG5,8,9),"")</calculatedColumnFormula>
    </tableColumn>
    <tableColumn id="40" name="COST GROUP" dataDxfId="32">
      <calculatedColumnFormula>IF(B5&lt;&gt;"","CG"&amp;MID(AG5,8,9),"")</calculatedColumnFormula>
    </tableColumn>
    <tableColumn id="41" name="IMPORTE DE AGREEMENT (COMPLETAS)" dataDxfId="31"/>
    <tableColumn id="42" name="IMPORTE DE AGREEMENT (DRIVERS)" dataDxfId="30"/>
    <tableColumn id="43" name="Importe Mod_1" dataDxfId="29"/>
    <tableColumn id="44" name="Fecha Mod_1" dataDxfId="28"/>
    <tableColumn id="45" name="Importe Mod_2" dataDxfId="27"/>
    <tableColumn id="46" name="Fecha Mod_2" dataDxfId="26"/>
    <tableColumn id="47" name="Importe Mod_3" dataDxfId="25"/>
    <tableColumn id="48" name="Fecha Mod_3" dataDxfId="24"/>
    <tableColumn id="49" name="Importe Mod_4" dataDxfId="23"/>
    <tableColumn id="50" name="Fecha Mod_4" dataDxfId="22"/>
    <tableColumn id="51" name="IMPORTE  VTP" dataDxfId="21">
      <calculatedColumnFormula>IF(AND($BO5="",$BP5="",$BQ5=""),"",SUM(AQ5:AS5))</calculatedColumnFormula>
    </tableColumn>
    <tableColumn id="52" name="XX" dataDxfId="20"/>
    <tableColumn id="53" name="XX2" dataDxfId="19"/>
    <tableColumn id="54" name="XX3" dataDxfId="18"/>
    <tableColumn id="55" name="XXXXX" dataDxfId="17"/>
    <tableColumn id="56" name="VENDEDOR" dataDxfId="16"/>
    <tableColumn id="57" name="% REPARTO" dataDxfId="15"/>
    <tableColumn id="58" name="Presion de prueba hidrostatica      ( kg/cm2)" dataDxfId="14"/>
    <tableColumn id="59" name="PEDIDO ATEX/QCP" dataDxfId="13"/>
    <tableColumn id="60" name="&lt;20&quot;" dataDxfId="12"/>
    <tableColumn id="61" name="LOCAL NO STANDARD" dataDxfId="11"/>
    <tableColumn id="62" name="LOCAL STANDARD" dataDxfId="10"/>
    <tableColumn id="63" name="OUTSIDE NO STANDARD" dataDxfId="9"/>
    <tableColumn id="64" name="OUTSIDE STANDARD" dataDxfId="8"/>
    <tableColumn id="65" name="PULGADAS" dataDxfId="7"/>
    <tableColumn id="66" name="LOCAL/OUTSIDE" dataDxfId="6"/>
    <tableColumn id="67" name="STANDARD/NO-STANDARD" dataDxfId="5"/>
    <tableColumn id="68" name="ORDENES" dataDxfId="4">
      <calculatedColumnFormula>IF(AND($BO5="",$BP5="",$BQ5=""),"",IF(((COUNTIF(BS5:BS$48,BS5)=1)*1)=1,BS5,""))</calculatedColumnFormula>
    </tableColumn>
    <tableColumn id="69" name="ORDENES VTP´S" dataDxfId="3">
      <calculatedColumnFormula>IF(AND($BO5="",$BP5="",$BQ5=""),"",IF($AH5="","",$AH5))</calculatedColumnFormula>
    </tableColumn>
    <tableColumn id="70" name="ESTADO" dataDxfId="2">
      <calculatedColumnFormula>IF(N5="","","G")</calculatedColumnFormula>
    </tableColumn>
    <tableColumn id="71" name="IMPORTE TOTAL" dataDxfId="1">
      <calculatedColumnFormula>SUM(AQ5:AS5,AU5,AW5,AY5)</calculatedColumnFormula>
    </tableColumn>
    <tableColumn id="72" name="OBSERVACION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R139"/>
  <sheetViews>
    <sheetView tabSelected="1" topLeftCell="AK1" workbookViewId="0">
      <selection activeCell="AY16" sqref="AY16"/>
    </sheetView>
  </sheetViews>
  <sheetFormatPr defaultColWidth="9.140625" defaultRowHeight="15"/>
  <cols>
    <col min="1" max="1" width="12.85546875" customWidth="1"/>
    <col min="2" max="2" width="21.85546875" customWidth="1"/>
    <col min="3" max="3" width="16.7109375" bestFit="1" customWidth="1"/>
    <col min="4" max="4" width="19.42578125" customWidth="1"/>
    <col min="6" max="6" width="17.28515625" customWidth="1"/>
    <col min="8" max="8" width="16.42578125" customWidth="1"/>
    <col min="11" max="11" width="34.28515625" bestFit="1" customWidth="1"/>
    <col min="16" max="16" width="14.5703125" bestFit="1" customWidth="1"/>
    <col min="21" max="21" width="10.5703125" customWidth="1"/>
    <col min="22" max="22" width="12.5703125" customWidth="1"/>
    <col min="23" max="23" width="11" customWidth="1"/>
    <col min="24" max="24" width="15.28515625" customWidth="1"/>
    <col min="25" max="25" width="11" customWidth="1"/>
    <col min="26" max="26" width="13.140625" customWidth="1"/>
    <col min="27" max="27" width="12" customWidth="1"/>
    <col min="28" max="28" width="11.7109375" customWidth="1"/>
    <col min="29" max="29" width="11.42578125" customWidth="1"/>
    <col min="32" max="32" width="0" hidden="1" customWidth="1"/>
    <col min="51" max="51" width="10.7109375" bestFit="1" customWidth="1"/>
  </cols>
  <sheetData>
    <row r="1" spans="1:70" ht="15.75" thickBot="1">
      <c r="A1" s="3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1"/>
      <c r="AJ1" s="3"/>
      <c r="AK1" s="1"/>
      <c r="AL1" s="3"/>
      <c r="AM1" s="1"/>
      <c r="AN1" s="3"/>
      <c r="AO1" s="1"/>
      <c r="AP1" s="3"/>
      <c r="AQ1" s="1"/>
      <c r="AR1" s="2"/>
      <c r="AS1" s="1"/>
      <c r="AT1" s="3"/>
      <c r="AU1" s="1"/>
      <c r="AV1" s="3"/>
      <c r="AX1" s="3"/>
      <c r="AY1" s="3"/>
      <c r="AZ1" s="3"/>
      <c r="BL1" s="4" t="s">
        <v>0</v>
      </c>
      <c r="BM1" s="4" t="s">
        <v>1</v>
      </c>
      <c r="BN1" s="4" t="s">
        <v>2</v>
      </c>
      <c r="BO1" s="4" t="s">
        <v>3</v>
      </c>
      <c r="BP1" s="4" t="s">
        <v>4</v>
      </c>
      <c r="BQ1" s="4" t="s">
        <v>5</v>
      </c>
      <c r="BR1" s="4" t="s">
        <v>6</v>
      </c>
    </row>
    <row r="2" spans="1:70" ht="16.5" customHeight="1" thickBot="1">
      <c r="A2" s="34"/>
      <c r="B2" s="16" t="s">
        <v>76</v>
      </c>
      <c r="C2" s="16" t="s">
        <v>77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2"/>
      <c r="AI2" s="1"/>
      <c r="AJ2" s="3"/>
      <c r="AK2" s="1"/>
      <c r="AL2" s="3"/>
      <c r="AM2" s="1"/>
      <c r="AN2" s="3"/>
      <c r="AO2" s="1"/>
      <c r="AP2" s="3"/>
      <c r="AQ2" s="1"/>
      <c r="AR2" s="2"/>
      <c r="AS2" s="1"/>
      <c r="AT2" s="3"/>
      <c r="AU2" s="1"/>
      <c r="AV2" s="3"/>
      <c r="AX2" s="1"/>
      <c r="AY2" s="3"/>
      <c r="AZ2" s="3"/>
      <c r="BL2" s="4" t="s">
        <v>7</v>
      </c>
      <c r="BM2" s="42" t="s">
        <v>8</v>
      </c>
      <c r="BN2" s="43" t="s">
        <v>9</v>
      </c>
      <c r="BO2" s="44" t="s">
        <v>10</v>
      </c>
      <c r="BP2" s="44" t="s">
        <v>8</v>
      </c>
      <c r="BQ2" s="45" t="s">
        <v>11</v>
      </c>
      <c r="BR2" s="44" t="s">
        <v>12</v>
      </c>
    </row>
    <row r="3" spans="1:70">
      <c r="A3" s="34"/>
      <c r="B3" s="138">
        <v>40818</v>
      </c>
      <c r="C3" s="138">
        <v>40862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2"/>
      <c r="AI3" s="1"/>
      <c r="AJ3" s="3"/>
      <c r="AK3" s="1"/>
      <c r="AL3" s="3"/>
      <c r="AM3" s="1"/>
      <c r="AN3" s="3"/>
      <c r="AO3" s="1"/>
      <c r="AP3" s="3"/>
      <c r="AQ3" s="1"/>
      <c r="AR3" s="2"/>
      <c r="AS3" s="1"/>
      <c r="AT3" s="3"/>
      <c r="AU3" s="1"/>
      <c r="AV3" s="3"/>
      <c r="AX3" s="1"/>
      <c r="AY3" s="3"/>
      <c r="AZ3" s="3"/>
      <c r="BL3" s="4" t="s">
        <v>13</v>
      </c>
      <c r="BM3" s="46" t="s">
        <v>14</v>
      </c>
      <c r="BN3" s="8" t="s">
        <v>15</v>
      </c>
      <c r="BO3" s="8" t="s">
        <v>16</v>
      </c>
      <c r="BP3" s="5" t="s">
        <v>17</v>
      </c>
      <c r="BQ3" s="47" t="s">
        <v>8</v>
      </c>
      <c r="BR3" s="48" t="s">
        <v>18</v>
      </c>
    </row>
    <row r="4" spans="1:70">
      <c r="A4" s="3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2"/>
      <c r="AI4" s="1"/>
      <c r="AJ4" s="3"/>
      <c r="AK4" s="1"/>
      <c r="AL4" s="3"/>
      <c r="AM4" s="1"/>
      <c r="AN4" s="3"/>
      <c r="AO4" s="1"/>
      <c r="AP4" s="3"/>
      <c r="AQ4" s="1"/>
      <c r="AR4" s="2"/>
      <c r="AS4" s="1"/>
      <c r="AT4" s="3"/>
      <c r="AU4" s="1"/>
      <c r="AV4" s="3"/>
      <c r="AX4" s="1"/>
      <c r="AY4" s="3"/>
      <c r="AZ4" s="3"/>
      <c r="BL4" s="4" t="s">
        <v>19</v>
      </c>
      <c r="BM4" s="49" t="str">
        <f>""</f>
        <v/>
      </c>
      <c r="BN4" s="49"/>
      <c r="BO4" s="49"/>
      <c r="BP4" s="6" t="s">
        <v>20</v>
      </c>
      <c r="BQ4" s="8" t="s">
        <v>21</v>
      </c>
    </row>
    <row r="5" spans="1:70">
      <c r="A5" s="3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2"/>
      <c r="AI5" s="1"/>
      <c r="AJ5" s="3"/>
      <c r="AK5" s="1"/>
      <c r="AL5" s="3"/>
      <c r="AM5" s="1"/>
      <c r="AN5" s="3"/>
      <c r="AO5" s="1"/>
      <c r="AP5" s="3"/>
      <c r="AQ5" s="1"/>
      <c r="AR5" s="2"/>
      <c r="AS5" s="1"/>
      <c r="AT5" s="3"/>
      <c r="AU5" s="1"/>
      <c r="AV5" s="3"/>
      <c r="AX5" s="1"/>
      <c r="AY5" s="3"/>
      <c r="AZ5" s="3"/>
      <c r="BP5" s="7" t="s">
        <v>22</v>
      </c>
    </row>
    <row r="6" spans="1:70">
      <c r="A6" s="3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2"/>
      <c r="AI6" s="1"/>
      <c r="AJ6" s="3"/>
      <c r="AK6" s="1"/>
      <c r="AL6" s="3"/>
      <c r="AM6" s="1"/>
      <c r="AN6" s="3"/>
      <c r="AO6" s="1"/>
      <c r="AP6" s="3"/>
      <c r="AQ6" s="1"/>
      <c r="AR6" s="2"/>
      <c r="AS6" s="1"/>
      <c r="AT6" s="3"/>
      <c r="AU6" s="1"/>
      <c r="AV6" s="3"/>
      <c r="AX6" s="1"/>
      <c r="AY6" s="3"/>
      <c r="AZ6" s="3"/>
      <c r="BP6" s="8" t="s">
        <v>23</v>
      </c>
    </row>
    <row r="7" spans="1:70">
      <c r="A7" s="3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3"/>
      <c r="AI7" s="1"/>
      <c r="AJ7" s="3"/>
      <c r="AK7" s="1"/>
      <c r="AL7" s="3"/>
      <c r="AM7" s="1"/>
      <c r="AN7" s="3"/>
      <c r="AO7" s="1"/>
      <c r="AP7" s="3"/>
      <c r="AQ7" s="1"/>
      <c r="AR7" s="3"/>
      <c r="AS7" s="1"/>
      <c r="AT7" s="3"/>
      <c r="AU7" s="1"/>
      <c r="AV7" s="3"/>
      <c r="AX7" s="1"/>
      <c r="AY7" s="3"/>
      <c r="AZ7" s="3"/>
      <c r="BP7" s="4" t="str">
        <f>""</f>
        <v/>
      </c>
    </row>
    <row r="8" spans="1:70" ht="34.5" customHeight="1" thickBot="1">
      <c r="A8" s="50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25" t="s">
        <v>24</v>
      </c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9"/>
      <c r="AY8" s="10"/>
      <c r="AZ8" s="10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</row>
    <row r="9" spans="1:70" ht="29.25" customHeight="1" thickBot="1">
      <c r="A9" s="51"/>
      <c r="B9" s="12"/>
      <c r="C9" s="12"/>
      <c r="D9" s="12"/>
      <c r="E9" s="12"/>
      <c r="F9" s="12"/>
      <c r="G9" s="12"/>
      <c r="H9" s="126" t="s">
        <v>25</v>
      </c>
      <c r="I9" s="127"/>
      <c r="J9" s="128"/>
      <c r="K9" s="129" t="s">
        <v>19</v>
      </c>
      <c r="L9" s="130"/>
      <c r="M9" s="130"/>
      <c r="N9" s="130"/>
      <c r="O9" s="130"/>
      <c r="P9" s="131"/>
      <c r="Q9" s="126" t="s">
        <v>26</v>
      </c>
      <c r="R9" s="127"/>
      <c r="S9" s="127"/>
      <c r="T9" s="127"/>
      <c r="U9" s="127"/>
      <c r="V9" s="127"/>
      <c r="W9" s="127"/>
      <c r="X9" s="127"/>
      <c r="Y9" s="128"/>
      <c r="Z9" s="132" t="s">
        <v>26</v>
      </c>
      <c r="AA9" s="133"/>
      <c r="AB9" s="134"/>
      <c r="AC9" s="135" t="s">
        <v>27</v>
      </c>
      <c r="AD9" s="136"/>
      <c r="AE9" s="136"/>
      <c r="AF9" s="12"/>
      <c r="AG9" s="124" t="s">
        <v>28</v>
      </c>
      <c r="AH9" s="124"/>
      <c r="AI9" s="124"/>
      <c r="AJ9" s="124"/>
      <c r="AK9" s="124"/>
      <c r="AL9" s="124"/>
      <c r="AM9" s="137" t="s">
        <v>29</v>
      </c>
      <c r="AN9" s="137"/>
      <c r="AO9" s="137"/>
      <c r="AP9" s="137"/>
      <c r="AQ9" s="124" t="s">
        <v>30</v>
      </c>
      <c r="AR9" s="124"/>
      <c r="AS9" s="124"/>
      <c r="AT9" s="124"/>
      <c r="AU9" s="124"/>
      <c r="AV9" s="124"/>
      <c r="AW9" s="13" t="s">
        <v>26</v>
      </c>
      <c r="AX9" s="123" t="s">
        <v>31</v>
      </c>
      <c r="AY9" s="124"/>
      <c r="AZ9" s="12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</row>
    <row r="10" spans="1:70" ht="63" customHeight="1" thickBot="1">
      <c r="A10" s="52" t="s">
        <v>78</v>
      </c>
      <c r="B10" s="16" t="s">
        <v>32</v>
      </c>
      <c r="C10" s="16" t="s">
        <v>33</v>
      </c>
      <c r="D10" s="16" t="s">
        <v>34</v>
      </c>
      <c r="E10" s="16" t="s">
        <v>35</v>
      </c>
      <c r="F10" s="16" t="s">
        <v>36</v>
      </c>
      <c r="G10" s="16" t="s">
        <v>37</v>
      </c>
      <c r="H10" s="17" t="s">
        <v>38</v>
      </c>
      <c r="I10" s="17" t="s">
        <v>39</v>
      </c>
      <c r="J10" s="17" t="s">
        <v>40</v>
      </c>
      <c r="K10" s="18" t="s">
        <v>41</v>
      </c>
      <c r="L10" s="19" t="s">
        <v>42</v>
      </c>
      <c r="M10" s="19" t="s">
        <v>43</v>
      </c>
      <c r="N10" s="19" t="s">
        <v>44</v>
      </c>
      <c r="O10" s="19" t="s">
        <v>45</v>
      </c>
      <c r="P10" s="19" t="s">
        <v>46</v>
      </c>
      <c r="Q10" s="19" t="s">
        <v>47</v>
      </c>
      <c r="R10" s="19" t="s">
        <v>48</v>
      </c>
      <c r="S10" s="19" t="s">
        <v>49</v>
      </c>
      <c r="T10" s="19" t="s">
        <v>50</v>
      </c>
      <c r="U10" s="19" t="s">
        <v>51</v>
      </c>
      <c r="V10" s="19" t="s">
        <v>52</v>
      </c>
      <c r="W10" s="19" t="s">
        <v>53</v>
      </c>
      <c r="X10" s="19" t="s">
        <v>54</v>
      </c>
      <c r="Y10" s="21" t="s">
        <v>55</v>
      </c>
      <c r="Z10" s="20" t="s">
        <v>56</v>
      </c>
      <c r="AA10" s="20" t="s">
        <v>57</v>
      </c>
      <c r="AB10" s="20" t="s">
        <v>58</v>
      </c>
      <c r="AC10" s="22" t="s">
        <v>28</v>
      </c>
      <c r="AD10" s="22" t="s">
        <v>59</v>
      </c>
      <c r="AE10" s="20" t="s">
        <v>30</v>
      </c>
      <c r="AF10" s="15"/>
      <c r="AG10" s="23" t="s">
        <v>60</v>
      </c>
      <c r="AH10" s="24" t="s">
        <v>61</v>
      </c>
      <c r="AI10" s="23" t="s">
        <v>62</v>
      </c>
      <c r="AJ10" s="24" t="s">
        <v>63</v>
      </c>
      <c r="AK10" s="25" t="s">
        <v>64</v>
      </c>
      <c r="AL10" s="24" t="s">
        <v>65</v>
      </c>
      <c r="AM10" s="26" t="s">
        <v>66</v>
      </c>
      <c r="AN10" s="27" t="s">
        <v>67</v>
      </c>
      <c r="AO10" s="28" t="s">
        <v>64</v>
      </c>
      <c r="AP10" s="27" t="s">
        <v>68</v>
      </c>
      <c r="AQ10" s="23" t="s">
        <v>69</v>
      </c>
      <c r="AR10" s="24" t="s">
        <v>61</v>
      </c>
      <c r="AS10" s="23" t="s">
        <v>62</v>
      </c>
      <c r="AT10" s="24" t="s">
        <v>63</v>
      </c>
      <c r="AU10" s="25" t="s">
        <v>64</v>
      </c>
      <c r="AV10" s="24" t="s">
        <v>65</v>
      </c>
      <c r="AW10" s="29" t="s">
        <v>70</v>
      </c>
      <c r="AX10" s="30" t="s">
        <v>71</v>
      </c>
      <c r="AY10" s="31" t="s">
        <v>72</v>
      </c>
      <c r="AZ10" s="32" t="s">
        <v>73</v>
      </c>
      <c r="BA10" s="29" t="s">
        <v>74</v>
      </c>
      <c r="BB10" s="22" t="s">
        <v>75</v>
      </c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</row>
    <row r="11" spans="1:70">
      <c r="A11" s="34">
        <f>PROYECTOS!H3055</f>
        <v>40822</v>
      </c>
      <c r="B11" s="1" t="str">
        <f>IF(PROYECTOS!B3055="","",PROYECTOS!B3055)</f>
        <v>AVG</v>
      </c>
      <c r="C11" s="34">
        <f>IF(PROYECTOS!V3055="","",PROYECTOS!V3055)</f>
        <v>41008</v>
      </c>
      <c r="D11" s="41" t="str">
        <f>IF(PROYECTOS!AG3055="","",PROYECTOS!AG3055)</f>
        <v>ADR-11-10I5E</v>
      </c>
      <c r="E11" s="1">
        <f>IF([1]PROYECTOS!AH3055="","",[1]PROYECTOS!AH3055)</f>
        <v>0</v>
      </c>
      <c r="F11" s="1" t="str">
        <f>IF(PROYECTOS!AN3055="","",PROYECTOS!AN3055)</f>
        <v/>
      </c>
      <c r="G11" s="35">
        <f>IF(PROYECTOS!AJ3055="","",PROYECTOS!AJ3055)</f>
        <v>1</v>
      </c>
      <c r="H11" s="35" t="s">
        <v>14</v>
      </c>
      <c r="I11" s="35" t="s">
        <v>14</v>
      </c>
      <c r="J11" s="35"/>
      <c r="K11" s="1" t="str">
        <f>IF(PROYECTOS!Y3055="","",PROYECTOS!Y3055)</f>
        <v/>
      </c>
      <c r="L11" s="1"/>
      <c r="M11" s="36"/>
      <c r="N11" s="36"/>
      <c r="O11" s="36"/>
      <c r="P11" s="36" t="s">
        <v>9</v>
      </c>
      <c r="Q11" s="36"/>
      <c r="R11" s="36"/>
      <c r="S11" s="36"/>
      <c r="T11" s="36"/>
      <c r="U11" s="36"/>
      <c r="V11" s="36"/>
      <c r="W11" s="36"/>
      <c r="X11" s="36"/>
      <c r="Y11" s="37"/>
      <c r="Z11" s="37"/>
      <c r="AA11" s="1"/>
      <c r="AB11" s="1"/>
      <c r="AC11" s="37"/>
      <c r="AD11" s="36"/>
      <c r="AE11" s="37"/>
      <c r="AF11" s="1"/>
      <c r="AG11" s="1" t="str">
        <f t="shared" ref="AG11:AG74" ca="1" si="0">IF($AC11="","",IF($AC11="No","",IF(AH11="","Solicitar",IF(TODAY()-AH11&gt;3,"Volver a Reclamar",IF(TODAY()-AH11&lt;0,"Revisar Fecha","Reclamado")))))</f>
        <v/>
      </c>
      <c r="AH11" s="38"/>
      <c r="AI11" s="1" t="str">
        <f t="shared" ref="AI11:AI74" ca="1" si="1">IF($AC11="","",IF($AC11="No","",IF(AJ11="","Solicitar",IF(TODAY()-AJ11&gt;3,"Volver a Reclamar",IF(TODAY()-AJ11&lt;0,"Revisar Fecha","Reclamado")))))</f>
        <v/>
      </c>
      <c r="AJ11" s="3"/>
      <c r="AK11" s="1" t="str">
        <f t="shared" ref="AK11:AK74" ca="1" si="2">IF($AC11="","",IF($AC11="No","",IF(AL11="","Solicitar",IF(TODAY()-AL11&gt;3,"Volver a Reclamar",IF(TODAY()-AL11&lt;0,"Revisar Fecha","Reclamado")))))</f>
        <v/>
      </c>
      <c r="AL11" s="3"/>
      <c r="AM11" s="1" t="str">
        <f t="shared" ref="AM11:AM74" ca="1" si="3">IF($AD11="","",IF($AD11="No","",IF(AN11="","Solicitar",IF(TODAY()-AN11&gt;3,"Volver a Reclamar",IF(TODAY()-AN11&lt;0,"Revisar Fecha","Reclamado")))))</f>
        <v/>
      </c>
      <c r="AN11" s="3"/>
      <c r="AO11" s="1" t="str">
        <f t="shared" ref="AO11:AO74" ca="1" si="4">IF($AD11="","",IF($AD11="No","",IF(AP11="","Solicitar",IF(TODAY()-AP11&gt;3,"Volver a Reclamar",IF(TODAY()-AP11&lt;0,"Revisar Fecha","Reclamado")))))</f>
        <v/>
      </c>
      <c r="AP11" s="3"/>
      <c r="AQ11" s="1" t="str">
        <f t="shared" ref="AQ11:AS75" ca="1" si="5">IF($AE11="","",IF($AE11="No","",IF(AR11="","Solicitar",IF(TODAY()-AR11&gt;3,"Volver a Reclamar",IF(TODAY()-AR11&lt;0,"Revisar Fecha","Reclamado")))))</f>
        <v/>
      </c>
      <c r="AR11" s="38"/>
      <c r="AS11" s="1" t="str">
        <f t="shared" ca="1" si="5"/>
        <v/>
      </c>
      <c r="AT11" s="2"/>
      <c r="AU11" s="1" t="str">
        <f t="shared" ref="AU11:AU75" ca="1" si="6">IF($AE11="","",IF($AE11="No","",IF(AV11="","Solicitar",IF(TODAY()-AV11&gt;3,"Volver a Reclamar",IF(TODAY()-AV11&lt;0,"Revisar Fecha","Reclamado")))))</f>
        <v/>
      </c>
      <c r="AV11" s="2"/>
      <c r="AW11" s="4" t="str">
        <f t="shared" ref="AW11:AW13" ca="1" si="7">IF(D11="","",IF(AND(OR(AU11="Disponible",AU11=""), OR(AS11="Disponible",AS11=""), OR(AQ11="Disponible",AQ11=""), OR(AO11="Disponible",AO11=""), OR(AM11="Disponible",AM11=""), OR(AK11="Disponible",AK11=""), OR(AI11="Disponible",AI11=""), OR(AG11="Disponible",AG11=""),AB11="Disponible", AA11="Disponible", Z11="Disponible"), "Completo","Incompleto"))</f>
        <v>Incompleto</v>
      </c>
      <c r="AX11" s="1"/>
      <c r="AY11" s="3">
        <v>40831</v>
      </c>
      <c r="AZ11" s="2"/>
      <c r="BA11" s="4" t="str">
        <f t="shared" ref="BA11:BA75" ca="1" si="8">IF(D11="","",IF(OR(Y11&lt;&gt;"Registrado",AW11&lt;&gt;"Completo",AX11&lt;&gt;"Disponible",AY11="",AZ11=""),"Incompleto","Completo"))</f>
        <v>Incompleto</v>
      </c>
      <c r="BB11" s="4"/>
    </row>
    <row r="12" spans="1:70">
      <c r="A12" s="34">
        <f>PROYECTOS!H3056</f>
        <v>40818</v>
      </c>
      <c r="B12" s="1" t="str">
        <f>IF(PROYECTOS!B3056="","",PROYECTOS!B3056)</f>
        <v>GAC</v>
      </c>
      <c r="C12" s="34">
        <f>IF(PROYECTOS!V3056="","",PROYECTOS!V3056)</f>
        <v>40826</v>
      </c>
      <c r="D12" s="41" t="str">
        <f>IF(PROYECTOS!AG3056="","",PROYECTOS!AG3056)</f>
        <v>ADR-11-10W6S</v>
      </c>
      <c r="E12" s="1">
        <f>IF([1]PROYECTOS!AH3056="","",[1]PROYECTOS!AH3056)</f>
        <v>1013667</v>
      </c>
      <c r="F12" s="1" t="str">
        <f>IF(PROYECTOS!AN3056="","",PROYECTOS!AN3056)</f>
        <v/>
      </c>
      <c r="G12" s="35">
        <f>IF(PROYECTOS!AJ3056="","",PROYECTOS!AJ3056)</f>
        <v>1</v>
      </c>
      <c r="H12" s="35" t="s">
        <v>14</v>
      </c>
      <c r="I12" s="35"/>
      <c r="J12" s="35"/>
      <c r="K12" s="1" t="str">
        <f>IF(PROYECTOS!Y3056="","",PROYECTOS!Y3056)</f>
        <v/>
      </c>
      <c r="L12" s="1" t="s">
        <v>14</v>
      </c>
      <c r="M12" s="1"/>
      <c r="N12" s="1"/>
      <c r="O12" s="1"/>
      <c r="P12" s="1" t="s">
        <v>15</v>
      </c>
      <c r="Q12" s="1"/>
      <c r="R12" s="1"/>
      <c r="S12" s="1"/>
      <c r="T12" s="1"/>
      <c r="U12" s="1"/>
      <c r="V12" s="1"/>
      <c r="W12" s="1"/>
      <c r="X12" s="1"/>
      <c r="Y12" s="37"/>
      <c r="Z12" s="36"/>
      <c r="AA12" s="1"/>
      <c r="AB12" s="1"/>
      <c r="AC12" s="53"/>
      <c r="AD12" s="53"/>
      <c r="AE12" s="53"/>
      <c r="AF12" s="1"/>
      <c r="AG12" s="1" t="str">
        <f t="shared" ca="1" si="0"/>
        <v/>
      </c>
      <c r="AH12" s="38"/>
      <c r="AI12" s="1" t="str">
        <f t="shared" ca="1" si="1"/>
        <v/>
      </c>
      <c r="AJ12" s="2"/>
      <c r="AK12" s="1" t="str">
        <f t="shared" ca="1" si="2"/>
        <v/>
      </c>
      <c r="AL12" s="3"/>
      <c r="AM12" s="1" t="str">
        <f t="shared" ca="1" si="3"/>
        <v/>
      </c>
      <c r="AN12" s="3"/>
      <c r="AO12" s="1" t="str">
        <f t="shared" ca="1" si="4"/>
        <v/>
      </c>
      <c r="AP12" s="3"/>
      <c r="AQ12" s="1" t="str">
        <f t="shared" ca="1" si="5"/>
        <v/>
      </c>
      <c r="AR12" s="39"/>
      <c r="AS12" s="1" t="str">
        <f t="shared" ca="1" si="5"/>
        <v/>
      </c>
      <c r="AT12" s="3"/>
      <c r="AU12" s="1" t="str">
        <f t="shared" ca="1" si="6"/>
        <v/>
      </c>
      <c r="AV12" s="3"/>
      <c r="AW12" s="4" t="str">
        <f t="shared" ca="1" si="7"/>
        <v>Incompleto</v>
      </c>
      <c r="AX12" s="1"/>
      <c r="AY12" s="3">
        <v>40841</v>
      </c>
      <c r="AZ12" s="3"/>
      <c r="BA12" s="4" t="str">
        <f t="shared" ca="1" si="8"/>
        <v>Incompleto</v>
      </c>
    </row>
    <row r="13" spans="1:70">
      <c r="A13" s="34">
        <f>PROYECTOS!H3057</f>
        <v>40820</v>
      </c>
      <c r="B13" s="1" t="str">
        <f>IF(PROYECTOS!B3057="","",PROYECTOS!B3057)</f>
        <v>GAC</v>
      </c>
      <c r="C13" s="34">
        <f>IF(PROYECTOS!V3057="","",PROYECTOS!V3057)</f>
        <v>40907</v>
      </c>
      <c r="D13" s="41" t="str">
        <f>IF(PROYECTOS!AG3057="","",PROYECTOS!AG3057)</f>
        <v>ADR-11-10W7S</v>
      </c>
      <c r="E13" s="1">
        <f>IF([1]PROYECTOS!AH3057="","",[1]PROYECTOS!AH3057)</f>
        <v>1013652</v>
      </c>
      <c r="F13" s="1" t="str">
        <f>IF(PROYECTOS!AN3057="","",PROYECTOS!AN3057)</f>
        <v/>
      </c>
      <c r="G13" s="35">
        <f>IF(PROYECTOS!AJ3057="","",PROYECTOS!AJ3057)</f>
        <v>1</v>
      </c>
      <c r="H13" s="35" t="s">
        <v>8</v>
      </c>
      <c r="I13" s="35"/>
      <c r="J13" s="35"/>
      <c r="K13" s="1" t="str">
        <f>IF(PROYECTOS!Y3057="","",PROYECTOS!Y3057)</f>
        <v/>
      </c>
      <c r="L13" s="1"/>
      <c r="M13" s="1"/>
      <c r="N13" s="1"/>
      <c r="O13" s="1"/>
      <c r="P13" s="1" t="s">
        <v>15</v>
      </c>
      <c r="Q13" s="1"/>
      <c r="R13" s="1"/>
      <c r="S13" s="1"/>
      <c r="T13" s="1"/>
      <c r="U13" s="1"/>
      <c r="V13" s="1"/>
      <c r="W13" s="1"/>
      <c r="X13" s="1"/>
      <c r="Y13" s="37"/>
      <c r="Z13" s="40"/>
      <c r="AA13" s="1"/>
      <c r="AB13" s="1"/>
      <c r="AC13" s="40"/>
      <c r="AD13" s="1"/>
      <c r="AE13" s="40"/>
      <c r="AF13" s="1"/>
      <c r="AG13" s="1" t="str">
        <f t="shared" ca="1" si="0"/>
        <v/>
      </c>
      <c r="AH13" s="3"/>
      <c r="AI13" s="1" t="str">
        <f t="shared" ca="1" si="1"/>
        <v/>
      </c>
      <c r="AJ13" s="3"/>
      <c r="AK13" s="1" t="str">
        <f t="shared" ca="1" si="2"/>
        <v/>
      </c>
      <c r="AL13" s="3"/>
      <c r="AM13" s="1" t="str">
        <f t="shared" ca="1" si="3"/>
        <v/>
      </c>
      <c r="AN13" s="3"/>
      <c r="AO13" s="1" t="str">
        <f t="shared" ca="1" si="4"/>
        <v/>
      </c>
      <c r="AP13" s="3"/>
      <c r="AQ13" s="1" t="str">
        <f t="shared" ca="1" si="5"/>
        <v/>
      </c>
      <c r="AR13" s="3"/>
      <c r="AS13" s="1" t="str">
        <f t="shared" ca="1" si="5"/>
        <v/>
      </c>
      <c r="AT13" s="3"/>
      <c r="AU13" s="1" t="str">
        <f t="shared" ca="1" si="6"/>
        <v/>
      </c>
      <c r="AV13" s="3"/>
      <c r="AW13" s="4" t="str">
        <f t="shared" ca="1" si="7"/>
        <v>Incompleto</v>
      </c>
      <c r="AX13" s="1"/>
      <c r="AY13" s="3">
        <v>40889</v>
      </c>
      <c r="AZ13" s="3"/>
      <c r="BA13" s="4" t="str">
        <f t="shared" ca="1" si="8"/>
        <v>Incompleto</v>
      </c>
    </row>
    <row r="14" spans="1:70">
      <c r="A14" s="34">
        <f>PROYECTOS!H3058</f>
        <v>40826</v>
      </c>
      <c r="B14" s="1" t="str">
        <f>IF(PROYECTOS!B3058="","",PROYECTOS!B3058)</f>
        <v>GAC</v>
      </c>
      <c r="C14" s="34">
        <f>IF(PROYECTOS!V3058="","",PROYECTOS!V3058)</f>
        <v>40854</v>
      </c>
      <c r="D14" s="41" t="str">
        <f>IF(PROYECTOS!AG3058="","",PROYECTOS!AG3058)</f>
        <v>ADR-11-10W8</v>
      </c>
      <c r="E14" s="1">
        <f>IF([1]PROYECTOS!AH3058="","",[1]PROYECTOS!AH3058)</f>
        <v>0</v>
      </c>
      <c r="F14" s="1" t="str">
        <f>IF(PROYECTOS!AN3058="","",PROYECTOS!AN3058)</f>
        <v/>
      </c>
      <c r="G14" s="35">
        <f>IF(PROYECTOS!AJ3058="","",PROYECTOS!AJ3058)</f>
        <v>1</v>
      </c>
      <c r="H14" s="35" t="s">
        <v>8</v>
      </c>
      <c r="I14" s="35"/>
      <c r="J14" s="35"/>
      <c r="K14" s="1" t="str">
        <f>IF(PROYECTOS!Y3058="","",PROYECTOS!Y3058)</f>
        <v/>
      </c>
      <c r="L14" s="1"/>
      <c r="M14" s="1"/>
      <c r="N14" s="1"/>
      <c r="O14" s="1"/>
      <c r="P14" s="1" t="s">
        <v>9</v>
      </c>
      <c r="Q14" s="1"/>
      <c r="R14" s="1"/>
      <c r="S14" s="1"/>
      <c r="T14" s="1"/>
      <c r="U14" s="1"/>
      <c r="V14" s="1"/>
      <c r="W14" s="1"/>
      <c r="X14" s="1"/>
      <c r="Y14" s="37"/>
      <c r="Z14" s="40"/>
      <c r="AA14" s="1"/>
      <c r="AB14" s="1"/>
      <c r="AC14" s="40"/>
      <c r="AD14" s="1"/>
      <c r="AE14" s="40"/>
      <c r="AF14" s="1"/>
      <c r="AG14" s="1" t="str">
        <f t="shared" ca="1" si="0"/>
        <v/>
      </c>
      <c r="AH14" s="3"/>
      <c r="AI14" s="1" t="str">
        <f t="shared" ca="1" si="1"/>
        <v/>
      </c>
      <c r="AJ14" s="3"/>
      <c r="AK14" s="1" t="str">
        <f t="shared" ca="1" si="2"/>
        <v/>
      </c>
      <c r="AL14" s="3"/>
      <c r="AM14" s="1" t="str">
        <f t="shared" ca="1" si="3"/>
        <v/>
      </c>
      <c r="AN14" s="3"/>
      <c r="AO14" s="1" t="str">
        <f t="shared" ca="1" si="4"/>
        <v/>
      </c>
      <c r="AP14" s="3"/>
      <c r="AQ14" s="1" t="str">
        <f t="shared" ca="1" si="5"/>
        <v/>
      </c>
      <c r="AR14" s="3"/>
      <c r="AS14" s="1" t="str">
        <f t="shared" ca="1" si="5"/>
        <v/>
      </c>
      <c r="AT14" s="3"/>
      <c r="AU14" s="1" t="str">
        <f t="shared" ca="1" si="6"/>
        <v/>
      </c>
      <c r="AV14" s="3"/>
      <c r="AW14" s="4" t="str">
        <f ca="1">IF(D14="","",IF(AND(OR(AU14="Disponible",AU14=""), OR(AS14="Disponible",AS14=""), OR(AQ14="Disponible",AQ14=""), OR(AO14="Disponible",AO14=""), OR(AM14="Disponible",AM14=""), OR(AK14="Disponible",AK14=""), OR(AI14="Disponible",AI14=""), OR(AG14="Disponible",AG14=""),AB14="Disponible", AA14="Disponible", Z14="Disponible"), "Completo","Incompleto"))</f>
        <v>Incompleto</v>
      </c>
      <c r="AX14" s="1"/>
      <c r="AY14" s="3">
        <v>40831</v>
      </c>
      <c r="AZ14" s="3"/>
      <c r="BA14" s="4" t="str">
        <f t="shared" ca="1" si="8"/>
        <v>Incompleto</v>
      </c>
    </row>
    <row r="15" spans="1:70">
      <c r="A15" s="34">
        <f>PROYECTOS!H3059</f>
        <v>40827</v>
      </c>
      <c r="B15" s="1" t="str">
        <f>IF(PROYECTOS!B3059="","",PROYECTOS!B3059)</f>
        <v>GAC</v>
      </c>
      <c r="C15" s="34" t="str">
        <f>IF(PROYECTOS!V3059="","",PROYECTOS!V3059)</f>
        <v/>
      </c>
      <c r="D15" s="41" t="str">
        <f>IF(PROYECTOS!AG3059="","",PROYECTOS!AG3059)</f>
        <v>ADR-11-10W9</v>
      </c>
      <c r="E15" s="1">
        <f>IF([1]PROYECTOS!AH3059="","",[1]PROYECTOS!AH3059)</f>
        <v>0</v>
      </c>
      <c r="F15" s="1" t="str">
        <f>IF(PROYECTOS!AN3059="","",PROYECTOS!AN3059)</f>
        <v/>
      </c>
      <c r="G15" s="35">
        <f>IF(PROYECTOS!AJ3059="","",PROYECTOS!AJ3059)</f>
        <v>1</v>
      </c>
      <c r="H15" s="35" t="s">
        <v>8</v>
      </c>
      <c r="I15" s="35"/>
      <c r="J15" s="35"/>
      <c r="K15" s="1" t="str">
        <f>IF(PROYECTOS!Y3059="","",PROYECTOS!Y3059)</f>
        <v/>
      </c>
      <c r="L15" s="1"/>
      <c r="M15" s="1"/>
      <c r="N15" s="1"/>
      <c r="O15" s="1"/>
      <c r="P15" s="1" t="s">
        <v>15</v>
      </c>
      <c r="Q15" s="1"/>
      <c r="R15" s="1"/>
      <c r="S15" s="1"/>
      <c r="T15" s="1"/>
      <c r="U15" s="1"/>
      <c r="V15" s="1"/>
      <c r="W15" s="1"/>
      <c r="X15" s="1"/>
      <c r="Y15" s="37"/>
      <c r="Z15" s="40"/>
      <c r="AA15" s="1"/>
      <c r="AB15" s="1"/>
      <c r="AC15" s="40"/>
      <c r="AD15" s="1"/>
      <c r="AE15" s="40"/>
      <c r="AF15" s="1"/>
      <c r="AG15" s="1" t="str">
        <f t="shared" ca="1" si="0"/>
        <v/>
      </c>
      <c r="AH15" s="3"/>
      <c r="AI15" s="1" t="str">
        <f t="shared" ca="1" si="1"/>
        <v/>
      </c>
      <c r="AJ15" s="3"/>
      <c r="AK15" s="1" t="str">
        <f t="shared" ca="1" si="2"/>
        <v/>
      </c>
      <c r="AL15" s="3"/>
      <c r="AM15" s="1" t="str">
        <f t="shared" ca="1" si="3"/>
        <v/>
      </c>
      <c r="AN15" s="3"/>
      <c r="AO15" s="1" t="str">
        <f t="shared" ca="1" si="4"/>
        <v/>
      </c>
      <c r="AP15" s="3"/>
      <c r="AQ15" s="1" t="str">
        <f t="shared" ca="1" si="5"/>
        <v/>
      </c>
      <c r="AR15" s="3"/>
      <c r="AS15" s="1" t="str">
        <f t="shared" ca="1" si="5"/>
        <v/>
      </c>
      <c r="AT15" s="3"/>
      <c r="AU15" s="1" t="str">
        <f t="shared" ca="1" si="6"/>
        <v/>
      </c>
      <c r="AV15" s="3"/>
      <c r="AW15" s="4" t="str">
        <f t="shared" ref="AW15:AW78" ca="1" si="9">IF(D15="","",IF(AND(OR(AU15="Disponible",AU15=""), OR(AS15="Disponible",AS15=""), OR(AQ15="Disponible",AQ15=""), OR(AO15="Disponible",AO15=""), OR(AM15="Disponible",AM15=""), OR(AK15="Disponible",AK15=""), OR(AI15="Disponible",AI15=""), OR(AG15="Disponible",AG15=""),AB15="Disponible", AA15="Disponible", Z15="Disponible"), "Completo","Incompleto"))</f>
        <v>Incompleto</v>
      </c>
      <c r="AX15" s="1"/>
      <c r="AY15" s="3">
        <v>40846</v>
      </c>
      <c r="AZ15" s="3"/>
      <c r="BA15" s="4" t="str">
        <f t="shared" ca="1" si="8"/>
        <v>Incompleto</v>
      </c>
    </row>
    <row r="16" spans="1:70">
      <c r="A16" s="34"/>
      <c r="B16" s="1" t="str">
        <f>IF(PROYECTOS!B3060="","",PROYECTOS!B3060)</f>
        <v/>
      </c>
      <c r="C16" s="34" t="str">
        <f>IF(PROYECTOS!V3060="","",PROYECTOS!V3060)</f>
        <v/>
      </c>
      <c r="D16" s="41" t="str">
        <f>IF(PROYECTOS!AG3060="","",PROYECTOS!AG3060)</f>
        <v/>
      </c>
      <c r="E16" s="1" t="str">
        <f>IF([1]PROYECTOS!AH3060="","",[1]PROYECTOS!AH3060)</f>
        <v/>
      </c>
      <c r="F16" s="1" t="str">
        <f>IF(PROYECTOS!AN3060="","",PROYECTOS!AN3060)</f>
        <v/>
      </c>
      <c r="G16" s="35" t="str">
        <f>IF(PROYECTOS!AJ3060="","",PROYECTOS!AJ3060)</f>
        <v/>
      </c>
      <c r="H16" s="35"/>
      <c r="I16" s="35"/>
      <c r="J16" s="35"/>
      <c r="K16" s="1" t="str">
        <f>IF(PROYECTOS!Y3060="","",PROYECTOS!Y3060)</f>
        <v/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37"/>
      <c r="Z16" s="1"/>
      <c r="AA16" s="1"/>
      <c r="AB16" s="1"/>
      <c r="AC16" s="1"/>
      <c r="AD16" s="1"/>
      <c r="AE16" s="1"/>
      <c r="AF16" s="1"/>
      <c r="AG16" s="1" t="str">
        <f t="shared" ca="1" si="0"/>
        <v/>
      </c>
      <c r="AH16" s="3"/>
      <c r="AI16" s="1" t="str">
        <f t="shared" ca="1" si="1"/>
        <v/>
      </c>
      <c r="AJ16" s="3"/>
      <c r="AK16" s="1" t="str">
        <f t="shared" ca="1" si="2"/>
        <v/>
      </c>
      <c r="AL16" s="3"/>
      <c r="AM16" s="1" t="str">
        <f t="shared" ca="1" si="3"/>
        <v/>
      </c>
      <c r="AN16" s="3"/>
      <c r="AO16" s="1" t="str">
        <f t="shared" ca="1" si="4"/>
        <v/>
      </c>
      <c r="AP16" s="3"/>
      <c r="AQ16" s="1" t="str">
        <f t="shared" ca="1" si="5"/>
        <v/>
      </c>
      <c r="AR16" s="3"/>
      <c r="AS16" s="1" t="str">
        <f t="shared" ca="1" si="5"/>
        <v/>
      </c>
      <c r="AT16" s="3"/>
      <c r="AU16" s="1" t="str">
        <f t="shared" ca="1" si="6"/>
        <v/>
      </c>
      <c r="AV16" s="3"/>
      <c r="AW16" s="4" t="str">
        <f t="shared" si="9"/>
        <v/>
      </c>
      <c r="AX16" s="1"/>
      <c r="AY16" s="3"/>
      <c r="AZ16" s="3"/>
      <c r="BA16" s="4" t="str">
        <f t="shared" si="8"/>
        <v/>
      </c>
    </row>
    <row r="17" spans="1:53">
      <c r="A17" s="34"/>
      <c r="B17" s="1" t="str">
        <f>IF(PROYECTOS!B3061="","",PROYECTOS!B3061)</f>
        <v/>
      </c>
      <c r="C17" s="34" t="str">
        <f>IF(PROYECTOS!V3061="","",PROYECTOS!V3061)</f>
        <v/>
      </c>
      <c r="D17" s="41" t="str">
        <f>IF(PROYECTOS!AG3061="","",PROYECTOS!AG3061)</f>
        <v/>
      </c>
      <c r="E17" s="1" t="str">
        <f>IF([1]PROYECTOS!AH3061="","",[1]PROYECTOS!AH3061)</f>
        <v/>
      </c>
      <c r="F17" s="1" t="str">
        <f>IF(PROYECTOS!AN3061="","",PROYECTOS!AN3061)</f>
        <v/>
      </c>
      <c r="G17" s="35" t="str">
        <f>IF(PROYECTOS!AJ3061="","",PROYECTOS!AJ3061)</f>
        <v/>
      </c>
      <c r="H17" s="35"/>
      <c r="I17" s="35"/>
      <c r="J17" s="35"/>
      <c r="K17" s="1" t="str">
        <f>IF(PROYECTOS!Y3061="","",PROYECTOS!Y3061)</f>
        <v/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37"/>
      <c r="Z17" s="1"/>
      <c r="AA17" s="1"/>
      <c r="AB17" s="1"/>
      <c r="AC17" s="1"/>
      <c r="AD17" s="1"/>
      <c r="AE17" s="1"/>
      <c r="AF17" s="1"/>
      <c r="AG17" s="1" t="str">
        <f t="shared" ca="1" si="0"/>
        <v/>
      </c>
      <c r="AH17" s="3"/>
      <c r="AI17" s="1" t="str">
        <f t="shared" ca="1" si="1"/>
        <v/>
      </c>
      <c r="AJ17" s="3"/>
      <c r="AK17" s="1" t="str">
        <f t="shared" ca="1" si="2"/>
        <v/>
      </c>
      <c r="AL17" s="3"/>
      <c r="AM17" s="1" t="str">
        <f t="shared" ca="1" si="3"/>
        <v/>
      </c>
      <c r="AN17" s="3"/>
      <c r="AO17" s="1" t="str">
        <f t="shared" ca="1" si="4"/>
        <v/>
      </c>
      <c r="AP17" s="3"/>
      <c r="AQ17" s="1" t="str">
        <f t="shared" ca="1" si="5"/>
        <v/>
      </c>
      <c r="AR17" s="3"/>
      <c r="AS17" s="1" t="str">
        <f t="shared" ca="1" si="5"/>
        <v/>
      </c>
      <c r="AT17" s="3"/>
      <c r="AU17" s="1" t="str">
        <f t="shared" ca="1" si="6"/>
        <v/>
      </c>
      <c r="AV17" s="3"/>
      <c r="AW17" s="4" t="str">
        <f t="shared" si="9"/>
        <v/>
      </c>
      <c r="AX17" s="1"/>
      <c r="AY17" s="3"/>
      <c r="AZ17" s="3"/>
      <c r="BA17" s="4" t="str">
        <f t="shared" si="8"/>
        <v/>
      </c>
    </row>
    <row r="18" spans="1:53">
      <c r="A18" s="34"/>
      <c r="B18" s="1" t="str">
        <f>IF(PROYECTOS!B3062="","",PROYECTOS!B3062)</f>
        <v/>
      </c>
      <c r="C18" s="34" t="str">
        <f>IF(PROYECTOS!V3062="","",PROYECTOS!V3062)</f>
        <v/>
      </c>
      <c r="D18" s="41" t="str">
        <f>IF(PROYECTOS!AG3062="","",PROYECTOS!AG3062)</f>
        <v/>
      </c>
      <c r="E18" s="1" t="str">
        <f>IF([1]PROYECTOS!AH3062="","",[1]PROYECTOS!AH3062)</f>
        <v/>
      </c>
      <c r="F18" s="1" t="str">
        <f>IF(PROYECTOS!AN3062="","",PROYECTOS!AN3062)</f>
        <v/>
      </c>
      <c r="G18" s="35" t="str">
        <f>IF(PROYECTOS!AJ3062="","",PROYECTOS!AJ3062)</f>
        <v/>
      </c>
      <c r="H18" s="35"/>
      <c r="I18" s="35"/>
      <c r="J18" s="35"/>
      <c r="K18" s="1" t="str">
        <f>IF(PROYECTOS!Y3062="","",PROYECTOS!Y3062)</f>
        <v/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37" t="str">
        <f t="shared" ref="Y18:Y81" si="10">IF(K18="","","Pendiente")</f>
        <v/>
      </c>
      <c r="Z18" s="1"/>
      <c r="AA18" s="1"/>
      <c r="AB18" s="1"/>
      <c r="AC18" s="1"/>
      <c r="AD18" s="1"/>
      <c r="AE18" s="1"/>
      <c r="AF18" s="1"/>
      <c r="AG18" s="1" t="str">
        <f t="shared" ca="1" si="0"/>
        <v/>
      </c>
      <c r="AH18" s="3"/>
      <c r="AI18" s="1" t="str">
        <f t="shared" ca="1" si="1"/>
        <v/>
      </c>
      <c r="AJ18" s="3"/>
      <c r="AK18" s="1" t="str">
        <f t="shared" ca="1" si="2"/>
        <v/>
      </c>
      <c r="AL18" s="3"/>
      <c r="AM18" s="1" t="str">
        <f t="shared" ca="1" si="3"/>
        <v/>
      </c>
      <c r="AN18" s="3"/>
      <c r="AO18" s="1" t="str">
        <f t="shared" ca="1" si="4"/>
        <v/>
      </c>
      <c r="AP18" s="3"/>
      <c r="AQ18" s="1" t="str">
        <f t="shared" ca="1" si="5"/>
        <v/>
      </c>
      <c r="AR18" s="3"/>
      <c r="AS18" s="1" t="str">
        <f t="shared" ca="1" si="5"/>
        <v/>
      </c>
      <c r="AT18" s="3"/>
      <c r="AU18" s="1" t="str">
        <f t="shared" ca="1" si="6"/>
        <v/>
      </c>
      <c r="AV18" s="3"/>
      <c r="AW18" s="4" t="str">
        <f t="shared" si="9"/>
        <v/>
      </c>
      <c r="AX18" s="1"/>
      <c r="AY18" s="3"/>
      <c r="AZ18" s="3"/>
      <c r="BA18" s="4" t="str">
        <f t="shared" si="8"/>
        <v/>
      </c>
    </row>
    <row r="19" spans="1:53">
      <c r="A19" s="34"/>
      <c r="B19" s="1" t="str">
        <f>IF(PROYECTOS!B3063="","",PROYECTOS!B3063)</f>
        <v/>
      </c>
      <c r="C19" s="34" t="str">
        <f>IF(PROYECTOS!V3063="","",PROYECTOS!V3063)</f>
        <v/>
      </c>
      <c r="D19" s="41" t="str">
        <f>IF(PROYECTOS!AG3063="","",PROYECTOS!AG3063)</f>
        <v/>
      </c>
      <c r="E19" s="1" t="str">
        <f>IF([1]PROYECTOS!AH3063="","",[1]PROYECTOS!AH3063)</f>
        <v/>
      </c>
      <c r="F19" s="1" t="str">
        <f>IF(PROYECTOS!AN3063="","",PROYECTOS!AN3063)</f>
        <v/>
      </c>
      <c r="G19" s="35" t="str">
        <f>IF(PROYECTOS!AJ3063="","",PROYECTOS!AJ3063)</f>
        <v/>
      </c>
      <c r="H19" s="35"/>
      <c r="I19" s="35"/>
      <c r="J19" s="35"/>
      <c r="K19" s="1" t="str">
        <f>IF(PROYECTOS!Y3063="","",PROYECTOS!Y3063)</f>
        <v/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37" t="str">
        <f t="shared" si="10"/>
        <v/>
      </c>
      <c r="Z19" s="1"/>
      <c r="AA19" s="1"/>
      <c r="AB19" s="1"/>
      <c r="AC19" s="1"/>
      <c r="AD19" s="1"/>
      <c r="AE19" s="1"/>
      <c r="AF19" s="1"/>
      <c r="AG19" s="1" t="str">
        <f t="shared" ca="1" si="0"/>
        <v/>
      </c>
      <c r="AH19" s="3"/>
      <c r="AI19" s="1" t="str">
        <f t="shared" ca="1" si="1"/>
        <v/>
      </c>
      <c r="AJ19" s="3"/>
      <c r="AK19" s="1" t="str">
        <f t="shared" ca="1" si="2"/>
        <v/>
      </c>
      <c r="AL19" s="3"/>
      <c r="AM19" s="1" t="str">
        <f t="shared" ca="1" si="3"/>
        <v/>
      </c>
      <c r="AN19" s="3"/>
      <c r="AO19" s="1" t="str">
        <f t="shared" ca="1" si="4"/>
        <v/>
      </c>
      <c r="AP19" s="3"/>
      <c r="AQ19" s="1" t="str">
        <f t="shared" ca="1" si="5"/>
        <v/>
      </c>
      <c r="AR19" s="3"/>
      <c r="AS19" s="1" t="str">
        <f t="shared" ca="1" si="5"/>
        <v/>
      </c>
      <c r="AT19" s="3"/>
      <c r="AU19" s="1" t="str">
        <f t="shared" ca="1" si="6"/>
        <v/>
      </c>
      <c r="AV19" s="3"/>
      <c r="AW19" s="4" t="str">
        <f t="shared" si="9"/>
        <v/>
      </c>
      <c r="AX19" s="1"/>
      <c r="AY19" s="3"/>
      <c r="AZ19" s="3"/>
      <c r="BA19" s="4" t="str">
        <f t="shared" si="8"/>
        <v/>
      </c>
    </row>
    <row r="20" spans="1:53">
      <c r="A20" s="34"/>
      <c r="B20" s="1" t="str">
        <f>IF(PROYECTOS!B3064="","",PROYECTOS!B3064)</f>
        <v/>
      </c>
      <c r="C20" s="34" t="str">
        <f>IF(PROYECTOS!V3064="","",PROYECTOS!V3064)</f>
        <v/>
      </c>
      <c r="D20" s="41" t="str">
        <f>IF(PROYECTOS!AG3064="","",PROYECTOS!AG3064)</f>
        <v/>
      </c>
      <c r="E20" s="1" t="str">
        <f>IF([1]PROYECTOS!AH3064="","",[1]PROYECTOS!AH3064)</f>
        <v/>
      </c>
      <c r="F20" s="1" t="str">
        <f>IF(PROYECTOS!AN3064="","",PROYECTOS!AN3064)</f>
        <v/>
      </c>
      <c r="G20" s="35" t="str">
        <f>IF(PROYECTOS!AJ3064="","",PROYECTOS!AJ3064)</f>
        <v/>
      </c>
      <c r="H20" s="35"/>
      <c r="I20" s="35"/>
      <c r="J20" s="35"/>
      <c r="K20" s="1" t="str">
        <f>IF(PROYECTOS!Y3064="","",PROYECTOS!Y3064)</f>
        <v/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37" t="str">
        <f t="shared" si="10"/>
        <v/>
      </c>
      <c r="Z20" s="1"/>
      <c r="AA20" s="1"/>
      <c r="AB20" s="1"/>
      <c r="AC20" s="1"/>
      <c r="AD20" s="1"/>
      <c r="AE20" s="1"/>
      <c r="AF20" s="1"/>
      <c r="AG20" s="1" t="str">
        <f t="shared" ca="1" si="0"/>
        <v/>
      </c>
      <c r="AH20" s="3"/>
      <c r="AI20" s="1" t="str">
        <f t="shared" ca="1" si="1"/>
        <v/>
      </c>
      <c r="AJ20" s="3"/>
      <c r="AK20" s="1" t="str">
        <f t="shared" ca="1" si="2"/>
        <v/>
      </c>
      <c r="AL20" s="3"/>
      <c r="AM20" s="1" t="str">
        <f t="shared" ca="1" si="3"/>
        <v/>
      </c>
      <c r="AN20" s="3"/>
      <c r="AO20" s="1" t="str">
        <f t="shared" ca="1" si="4"/>
        <v/>
      </c>
      <c r="AP20" s="3"/>
      <c r="AQ20" s="1" t="str">
        <f t="shared" ca="1" si="5"/>
        <v/>
      </c>
      <c r="AR20" s="3"/>
      <c r="AS20" s="1" t="str">
        <f t="shared" ca="1" si="5"/>
        <v/>
      </c>
      <c r="AT20" s="3"/>
      <c r="AU20" s="1" t="str">
        <f t="shared" ca="1" si="6"/>
        <v/>
      </c>
      <c r="AV20" s="3"/>
      <c r="AW20" s="4" t="str">
        <f t="shared" si="9"/>
        <v/>
      </c>
      <c r="AX20" s="1"/>
      <c r="AY20" s="3"/>
      <c r="AZ20" s="3"/>
      <c r="BA20" s="4" t="str">
        <f t="shared" si="8"/>
        <v/>
      </c>
    </row>
    <row r="21" spans="1:53">
      <c r="A21" s="34"/>
      <c r="B21" s="1" t="str">
        <f>IF(PROYECTOS!B3065="","",PROYECTOS!B3065)</f>
        <v/>
      </c>
      <c r="C21" s="34" t="str">
        <f>IF(PROYECTOS!V3065="","",PROYECTOS!V3065)</f>
        <v/>
      </c>
      <c r="D21" s="41" t="str">
        <f>IF(PROYECTOS!AG3065="","",PROYECTOS!AG3065)</f>
        <v/>
      </c>
      <c r="E21" s="1" t="str">
        <f>IF([1]PROYECTOS!AH3065="","",[1]PROYECTOS!AH3065)</f>
        <v/>
      </c>
      <c r="F21" s="1" t="str">
        <f>IF(PROYECTOS!AN3065="","",PROYECTOS!AN3065)</f>
        <v/>
      </c>
      <c r="G21" s="35" t="str">
        <f>IF(PROYECTOS!AJ3065="","",PROYECTOS!AJ3065)</f>
        <v/>
      </c>
      <c r="H21" s="35"/>
      <c r="I21" s="35"/>
      <c r="J21" s="35"/>
      <c r="K21" s="1" t="str">
        <f>IF(PROYECTOS!Y3065="","",PROYECTOS!Y3065)</f>
        <v/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37" t="str">
        <f t="shared" si="10"/>
        <v/>
      </c>
      <c r="Z21" s="1"/>
      <c r="AA21" s="1"/>
      <c r="AB21" s="1"/>
      <c r="AC21" s="1"/>
      <c r="AD21" s="1"/>
      <c r="AE21" s="1"/>
      <c r="AF21" s="1"/>
      <c r="AG21" s="1" t="str">
        <f t="shared" ca="1" si="0"/>
        <v/>
      </c>
      <c r="AH21" s="3"/>
      <c r="AI21" s="1" t="str">
        <f t="shared" ca="1" si="1"/>
        <v/>
      </c>
      <c r="AJ21" s="3"/>
      <c r="AK21" s="1" t="str">
        <f t="shared" ca="1" si="2"/>
        <v/>
      </c>
      <c r="AL21" s="3"/>
      <c r="AM21" s="1" t="str">
        <f t="shared" ca="1" si="3"/>
        <v/>
      </c>
      <c r="AN21" s="3"/>
      <c r="AO21" s="1" t="str">
        <f t="shared" ca="1" si="4"/>
        <v/>
      </c>
      <c r="AP21" s="3"/>
      <c r="AQ21" s="1" t="str">
        <f t="shared" ca="1" si="5"/>
        <v/>
      </c>
      <c r="AR21" s="3"/>
      <c r="AS21" s="1" t="str">
        <f t="shared" ca="1" si="5"/>
        <v/>
      </c>
      <c r="AT21" s="3"/>
      <c r="AU21" s="1" t="str">
        <f t="shared" ca="1" si="6"/>
        <v/>
      </c>
      <c r="AV21" s="3"/>
      <c r="AW21" s="4" t="str">
        <f t="shared" si="9"/>
        <v/>
      </c>
      <c r="AX21" s="1"/>
      <c r="AY21" s="3"/>
      <c r="AZ21" s="3"/>
      <c r="BA21" s="4" t="str">
        <f t="shared" si="8"/>
        <v/>
      </c>
    </row>
    <row r="22" spans="1:53">
      <c r="A22" s="34"/>
      <c r="B22" s="1" t="str">
        <f>IF(PROYECTOS!B3066="","",PROYECTOS!B3066)</f>
        <v/>
      </c>
      <c r="C22" s="34" t="str">
        <f>IF(PROYECTOS!V3066="","",PROYECTOS!V3066)</f>
        <v/>
      </c>
      <c r="D22" s="41" t="str">
        <f>IF(PROYECTOS!AG3066="","",PROYECTOS!AG3066)</f>
        <v/>
      </c>
      <c r="E22" s="1" t="str">
        <f>IF([1]PROYECTOS!AH3066="","",[1]PROYECTOS!AH3066)</f>
        <v/>
      </c>
      <c r="F22" s="1" t="str">
        <f>IF(PROYECTOS!AN3066="","",PROYECTOS!AN3066)</f>
        <v/>
      </c>
      <c r="G22" s="35" t="str">
        <f>IF(PROYECTOS!AJ3066="","",PROYECTOS!AJ3066)</f>
        <v/>
      </c>
      <c r="H22" s="35"/>
      <c r="I22" s="35"/>
      <c r="J22" s="35"/>
      <c r="K22" s="1" t="str">
        <f>IF(PROYECTOS!Y3066="","",PROYECTOS!Y3066)</f>
        <v/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37" t="str">
        <f t="shared" si="10"/>
        <v/>
      </c>
      <c r="Z22" s="1"/>
      <c r="AA22" s="1"/>
      <c r="AB22" s="1"/>
      <c r="AC22" s="1"/>
      <c r="AD22" s="1"/>
      <c r="AE22" s="1"/>
      <c r="AF22" s="1"/>
      <c r="AG22" s="1" t="str">
        <f t="shared" ca="1" si="0"/>
        <v/>
      </c>
      <c r="AH22" s="3"/>
      <c r="AI22" s="1" t="str">
        <f t="shared" ca="1" si="1"/>
        <v/>
      </c>
      <c r="AJ22" s="3"/>
      <c r="AK22" s="1" t="str">
        <f t="shared" ca="1" si="2"/>
        <v/>
      </c>
      <c r="AL22" s="3"/>
      <c r="AM22" s="1" t="str">
        <f t="shared" ca="1" si="3"/>
        <v/>
      </c>
      <c r="AN22" s="3"/>
      <c r="AO22" s="1" t="str">
        <f t="shared" ca="1" si="4"/>
        <v/>
      </c>
      <c r="AP22" s="3"/>
      <c r="AQ22" s="1" t="str">
        <f t="shared" ca="1" si="5"/>
        <v/>
      </c>
      <c r="AR22" s="3"/>
      <c r="AS22" s="1" t="str">
        <f t="shared" ca="1" si="5"/>
        <v/>
      </c>
      <c r="AT22" s="3"/>
      <c r="AU22" s="1" t="str">
        <f t="shared" ca="1" si="6"/>
        <v/>
      </c>
      <c r="AV22" s="3"/>
      <c r="AW22" s="4" t="str">
        <f t="shared" si="9"/>
        <v/>
      </c>
      <c r="AX22" s="1"/>
      <c r="AY22" s="3"/>
      <c r="AZ22" s="3"/>
      <c r="BA22" s="4" t="str">
        <f t="shared" si="8"/>
        <v/>
      </c>
    </row>
    <row r="23" spans="1:53">
      <c r="A23" s="34"/>
      <c r="B23" s="1" t="str">
        <f>IF(PROYECTOS!B3067="","",PROYECTOS!B3067)</f>
        <v/>
      </c>
      <c r="C23" s="34" t="str">
        <f>IF(PROYECTOS!V3067="","",PROYECTOS!V3067)</f>
        <v/>
      </c>
      <c r="D23" s="41" t="str">
        <f>IF(PROYECTOS!AG3067="","",PROYECTOS!AG3067)</f>
        <v/>
      </c>
      <c r="E23" s="1" t="str">
        <f>IF([1]PROYECTOS!AH3067="","",[1]PROYECTOS!AH3067)</f>
        <v/>
      </c>
      <c r="F23" s="1" t="str">
        <f>IF(PROYECTOS!AN3067="","",PROYECTOS!AN3067)</f>
        <v/>
      </c>
      <c r="G23" s="35" t="str">
        <f>IF(PROYECTOS!AJ3067="","",PROYECTOS!AJ3067)</f>
        <v/>
      </c>
      <c r="H23" s="35"/>
      <c r="I23" s="35"/>
      <c r="J23" s="35"/>
      <c r="K23" s="1" t="str">
        <f>IF(PROYECTOS!Y3067="","",PROYECTOS!Y3067)</f>
        <v/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37" t="str">
        <f t="shared" si="10"/>
        <v/>
      </c>
      <c r="Z23" s="1"/>
      <c r="AA23" s="1"/>
      <c r="AB23" s="1"/>
      <c r="AC23" s="1"/>
      <c r="AD23" s="1"/>
      <c r="AE23" s="1"/>
      <c r="AF23" s="1"/>
      <c r="AG23" s="1" t="str">
        <f t="shared" ca="1" si="0"/>
        <v/>
      </c>
      <c r="AH23" s="3"/>
      <c r="AI23" s="1" t="str">
        <f t="shared" ca="1" si="1"/>
        <v/>
      </c>
      <c r="AJ23" s="3"/>
      <c r="AK23" s="1" t="str">
        <f t="shared" ca="1" si="2"/>
        <v/>
      </c>
      <c r="AL23" s="3"/>
      <c r="AM23" s="1" t="str">
        <f t="shared" ca="1" si="3"/>
        <v/>
      </c>
      <c r="AN23" s="3"/>
      <c r="AO23" s="1" t="str">
        <f t="shared" ca="1" si="4"/>
        <v/>
      </c>
      <c r="AP23" s="3"/>
      <c r="AQ23" s="1" t="str">
        <f t="shared" ca="1" si="5"/>
        <v/>
      </c>
      <c r="AR23" s="3"/>
      <c r="AS23" s="1" t="str">
        <f t="shared" ca="1" si="5"/>
        <v/>
      </c>
      <c r="AT23" s="3"/>
      <c r="AU23" s="1" t="str">
        <f t="shared" ca="1" si="6"/>
        <v/>
      </c>
      <c r="AV23" s="3"/>
      <c r="AW23" s="4" t="str">
        <f t="shared" si="9"/>
        <v/>
      </c>
      <c r="AX23" s="1"/>
      <c r="AY23" s="3"/>
      <c r="AZ23" s="3"/>
      <c r="BA23" s="4" t="str">
        <f t="shared" si="8"/>
        <v/>
      </c>
    </row>
    <row r="24" spans="1:53">
      <c r="A24" s="34"/>
      <c r="B24" s="1" t="str">
        <f>IF(PROYECTOS!B3068="","",PROYECTOS!B3068)</f>
        <v/>
      </c>
      <c r="C24" s="34" t="str">
        <f>IF(PROYECTOS!V3068="","",PROYECTOS!V3068)</f>
        <v/>
      </c>
      <c r="D24" s="41" t="str">
        <f>IF(PROYECTOS!AG3068="","",PROYECTOS!AG3068)</f>
        <v/>
      </c>
      <c r="E24" s="1" t="str">
        <f>IF([1]PROYECTOS!AH3068="","",[1]PROYECTOS!AH3068)</f>
        <v/>
      </c>
      <c r="F24" s="1" t="str">
        <f>IF(PROYECTOS!AN3068="","",PROYECTOS!AN3068)</f>
        <v/>
      </c>
      <c r="G24" s="35" t="str">
        <f>IF(PROYECTOS!AJ3068="","",PROYECTOS!AJ3068)</f>
        <v/>
      </c>
      <c r="H24" s="35"/>
      <c r="I24" s="35"/>
      <c r="J24" s="35"/>
      <c r="K24" s="1" t="str">
        <f>IF(PROYECTOS!Y3068="","",PROYECTOS!Y3068)</f>
        <v/>
      </c>
      <c r="L24" s="1"/>
      <c r="M24" s="1"/>
      <c r="N24" s="1"/>
      <c r="O24" s="36"/>
      <c r="P24" s="1"/>
      <c r="Q24" s="1"/>
      <c r="R24" s="1"/>
      <c r="S24" s="1"/>
      <c r="T24" s="1"/>
      <c r="U24" s="1"/>
      <c r="V24" s="1"/>
      <c r="W24" s="1"/>
      <c r="X24" s="1"/>
      <c r="Y24" s="37" t="str">
        <f t="shared" si="10"/>
        <v/>
      </c>
      <c r="Z24" s="1"/>
      <c r="AA24" s="1"/>
      <c r="AB24" s="1"/>
      <c r="AC24" s="1"/>
      <c r="AD24" s="1"/>
      <c r="AE24" s="1"/>
      <c r="AF24" s="1"/>
      <c r="AG24" s="1" t="str">
        <f t="shared" ca="1" si="0"/>
        <v/>
      </c>
      <c r="AH24" s="3"/>
      <c r="AI24" s="1" t="str">
        <f t="shared" ca="1" si="1"/>
        <v/>
      </c>
      <c r="AJ24" s="3"/>
      <c r="AK24" s="1" t="str">
        <f t="shared" ca="1" si="2"/>
        <v/>
      </c>
      <c r="AL24" s="3"/>
      <c r="AM24" s="1" t="str">
        <f t="shared" ca="1" si="3"/>
        <v/>
      </c>
      <c r="AN24" s="3"/>
      <c r="AO24" s="1" t="str">
        <f t="shared" ca="1" si="4"/>
        <v/>
      </c>
      <c r="AP24" s="3"/>
      <c r="AQ24" s="1" t="str">
        <f t="shared" ca="1" si="5"/>
        <v/>
      </c>
      <c r="AR24" s="3"/>
      <c r="AS24" s="1" t="str">
        <f t="shared" ca="1" si="5"/>
        <v/>
      </c>
      <c r="AT24" s="3"/>
      <c r="AU24" s="1" t="str">
        <f t="shared" ca="1" si="6"/>
        <v/>
      </c>
      <c r="AV24" s="3"/>
      <c r="AW24" s="4" t="str">
        <f t="shared" si="9"/>
        <v/>
      </c>
      <c r="AX24" s="1"/>
      <c r="AY24" s="3"/>
      <c r="AZ24" s="3"/>
      <c r="BA24" s="4" t="str">
        <f t="shared" si="8"/>
        <v/>
      </c>
    </row>
    <row r="25" spans="1:53">
      <c r="A25" s="34"/>
      <c r="B25" s="1" t="str">
        <f>IF(PROYECTOS!B3069="","",PROYECTOS!B3069)</f>
        <v/>
      </c>
      <c r="C25" s="34" t="str">
        <f>IF(PROYECTOS!V3069="","",PROYECTOS!V3069)</f>
        <v/>
      </c>
      <c r="D25" s="41" t="str">
        <f>IF(PROYECTOS!AG3069="","",PROYECTOS!AG3069)</f>
        <v/>
      </c>
      <c r="E25" s="1" t="str">
        <f>IF([1]PROYECTOS!AH3069="","",[1]PROYECTOS!AH3069)</f>
        <v/>
      </c>
      <c r="F25" s="1" t="str">
        <f>IF(PROYECTOS!AN3069="","",PROYECTOS!AN3069)</f>
        <v/>
      </c>
      <c r="G25" s="35" t="str">
        <f>IF(PROYECTOS!AJ3069="","",PROYECTOS!AJ3069)</f>
        <v/>
      </c>
      <c r="H25" s="35"/>
      <c r="I25" s="35"/>
      <c r="J25" s="35"/>
      <c r="K25" s="1" t="str">
        <f>IF(PROYECTOS!Y3069="","",PROYECTOS!Y3069)</f>
        <v/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37" t="str">
        <f t="shared" si="10"/>
        <v/>
      </c>
      <c r="Z25" s="1"/>
      <c r="AA25" s="1"/>
      <c r="AB25" s="1"/>
      <c r="AC25" s="1"/>
      <c r="AD25" s="1"/>
      <c r="AE25" s="1"/>
      <c r="AF25" s="1"/>
      <c r="AG25" s="1" t="str">
        <f t="shared" ca="1" si="0"/>
        <v/>
      </c>
      <c r="AH25" s="3"/>
      <c r="AI25" s="1" t="str">
        <f t="shared" ca="1" si="1"/>
        <v/>
      </c>
      <c r="AJ25" s="3"/>
      <c r="AK25" s="1" t="str">
        <f t="shared" ca="1" si="2"/>
        <v/>
      </c>
      <c r="AL25" s="3"/>
      <c r="AM25" s="1" t="str">
        <f t="shared" ca="1" si="3"/>
        <v/>
      </c>
      <c r="AN25" s="3"/>
      <c r="AO25" s="1" t="str">
        <f t="shared" ca="1" si="4"/>
        <v/>
      </c>
      <c r="AP25" s="3"/>
      <c r="AQ25" s="1" t="str">
        <f t="shared" ca="1" si="5"/>
        <v/>
      </c>
      <c r="AR25" s="3"/>
      <c r="AS25" s="1" t="str">
        <f t="shared" ca="1" si="5"/>
        <v/>
      </c>
      <c r="AT25" s="3"/>
      <c r="AU25" s="1" t="str">
        <f t="shared" ca="1" si="6"/>
        <v/>
      </c>
      <c r="AV25" s="3"/>
      <c r="AW25" s="4" t="str">
        <f t="shared" si="9"/>
        <v/>
      </c>
      <c r="AX25" s="1"/>
      <c r="AY25" s="3"/>
      <c r="AZ25" s="3"/>
      <c r="BA25" s="4" t="str">
        <f t="shared" si="8"/>
        <v/>
      </c>
    </row>
    <row r="26" spans="1:53">
      <c r="A26" s="34"/>
      <c r="B26" s="1" t="str">
        <f>IF(PROYECTOS!B3070="","",PROYECTOS!B3070)</f>
        <v/>
      </c>
      <c r="C26" s="34" t="str">
        <f>IF(PROYECTOS!V3070="","",PROYECTOS!V3070)</f>
        <v/>
      </c>
      <c r="D26" s="41" t="str">
        <f>IF(PROYECTOS!AG3070="","",PROYECTOS!AG3070)</f>
        <v/>
      </c>
      <c r="E26" s="1" t="str">
        <f>IF([1]PROYECTOS!AH3070="","",[1]PROYECTOS!AH3070)</f>
        <v/>
      </c>
      <c r="F26" s="1" t="str">
        <f>IF(PROYECTOS!AN3070="","",PROYECTOS!AN3070)</f>
        <v/>
      </c>
      <c r="G26" s="35" t="str">
        <f>IF(PROYECTOS!AJ3070="","",PROYECTOS!AJ3070)</f>
        <v/>
      </c>
      <c r="H26" s="35"/>
      <c r="I26" s="35"/>
      <c r="J26" s="35"/>
      <c r="K26" s="1" t="str">
        <f>IF(PROYECTOS!Y3070="","",PROYECTOS!Y3070)</f>
        <v/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37" t="str">
        <f t="shared" si="10"/>
        <v/>
      </c>
      <c r="Z26" s="1"/>
      <c r="AA26" s="1"/>
      <c r="AB26" s="1"/>
      <c r="AC26" s="1"/>
      <c r="AD26" s="1"/>
      <c r="AE26" s="1"/>
      <c r="AF26" s="1"/>
      <c r="AG26" s="1" t="str">
        <f t="shared" ca="1" si="0"/>
        <v/>
      </c>
      <c r="AH26" s="3"/>
      <c r="AI26" s="1" t="str">
        <f t="shared" ca="1" si="1"/>
        <v/>
      </c>
      <c r="AJ26" s="3"/>
      <c r="AK26" s="1" t="str">
        <f t="shared" ca="1" si="2"/>
        <v/>
      </c>
      <c r="AL26" s="3"/>
      <c r="AM26" s="1" t="str">
        <f t="shared" ca="1" si="3"/>
        <v/>
      </c>
      <c r="AN26" s="3"/>
      <c r="AO26" s="1" t="str">
        <f t="shared" ca="1" si="4"/>
        <v/>
      </c>
      <c r="AP26" s="3"/>
      <c r="AQ26" s="1" t="str">
        <f t="shared" ca="1" si="5"/>
        <v/>
      </c>
      <c r="AR26" s="3"/>
      <c r="AS26" s="1" t="str">
        <f t="shared" ca="1" si="5"/>
        <v/>
      </c>
      <c r="AT26" s="3"/>
      <c r="AU26" s="1" t="str">
        <f t="shared" ca="1" si="6"/>
        <v/>
      </c>
      <c r="AV26" s="3"/>
      <c r="AW26" s="4" t="str">
        <f t="shared" si="9"/>
        <v/>
      </c>
      <c r="AX26" s="1"/>
      <c r="AY26" s="3"/>
      <c r="AZ26" s="3"/>
      <c r="BA26" s="4" t="str">
        <f t="shared" si="8"/>
        <v/>
      </c>
    </row>
    <row r="27" spans="1:53">
      <c r="A27" s="34"/>
      <c r="B27" s="1" t="str">
        <f>IF(PROYECTOS!B3071="","",PROYECTOS!B3071)</f>
        <v/>
      </c>
      <c r="C27" s="34"/>
      <c r="D27" s="41" t="str">
        <f>IF(PROYECTOS!AG3071="","",PROYECTOS!AG3071)</f>
        <v/>
      </c>
      <c r="E27" s="1" t="str">
        <f>IF([1]PROYECTOS!AH3071="","",[1]PROYECTOS!AH3071)</f>
        <v/>
      </c>
      <c r="F27" s="1" t="str">
        <f>IF(PROYECTOS!AN3071="","",PROYECTOS!AN3071)</f>
        <v/>
      </c>
      <c r="G27" s="35" t="str">
        <f>IF(PROYECTOS!AJ3071="","",PROYECTOS!AJ3071)</f>
        <v/>
      </c>
      <c r="H27" s="35"/>
      <c r="I27" s="35"/>
      <c r="J27" s="35"/>
      <c r="K27" s="1" t="str">
        <f>IF(PROYECTOS!Y3071="","",PROYECTOS!Y3071)</f>
        <v/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37" t="str">
        <f t="shared" si="10"/>
        <v/>
      </c>
      <c r="Z27" s="1"/>
      <c r="AA27" s="1"/>
      <c r="AB27" s="1"/>
      <c r="AC27" s="1"/>
      <c r="AD27" s="1"/>
      <c r="AE27" s="1"/>
      <c r="AF27" s="1"/>
      <c r="AG27" s="1" t="str">
        <f t="shared" ca="1" si="0"/>
        <v/>
      </c>
      <c r="AH27" s="3"/>
      <c r="AI27" s="1" t="str">
        <f t="shared" ca="1" si="1"/>
        <v/>
      </c>
      <c r="AJ27" s="3"/>
      <c r="AK27" s="1" t="str">
        <f t="shared" ca="1" si="2"/>
        <v/>
      </c>
      <c r="AL27" s="3"/>
      <c r="AM27" s="1" t="str">
        <f t="shared" ca="1" si="3"/>
        <v/>
      </c>
      <c r="AN27" s="3"/>
      <c r="AO27" s="1" t="str">
        <f t="shared" ca="1" si="4"/>
        <v/>
      </c>
      <c r="AP27" s="3"/>
      <c r="AQ27" s="1" t="str">
        <f t="shared" ca="1" si="5"/>
        <v/>
      </c>
      <c r="AR27" s="3"/>
      <c r="AS27" s="1" t="str">
        <f t="shared" ca="1" si="5"/>
        <v/>
      </c>
      <c r="AT27" s="3"/>
      <c r="AU27" s="1" t="str">
        <f t="shared" ca="1" si="6"/>
        <v/>
      </c>
      <c r="AV27" s="3"/>
      <c r="AW27" s="4" t="str">
        <f t="shared" si="9"/>
        <v/>
      </c>
      <c r="AX27" s="1"/>
      <c r="AY27" s="3"/>
      <c r="AZ27" s="3"/>
      <c r="BA27" s="4" t="str">
        <f t="shared" si="8"/>
        <v/>
      </c>
    </row>
    <row r="28" spans="1:53">
      <c r="A28" s="34"/>
      <c r="B28" s="1" t="str">
        <f>IF(PROYECTOS!B3072="","",PROYECTOS!B3072)</f>
        <v/>
      </c>
      <c r="C28" s="34" t="str">
        <f>IF([1]PROYECTOS!V3072="","",[1]PROYECTOS!V3072)</f>
        <v/>
      </c>
      <c r="D28" s="41" t="str">
        <f>IF(PROYECTOS!AG3072="","",PROYECTOS!AG3072)</f>
        <v/>
      </c>
      <c r="E28" s="1" t="str">
        <f>IF([1]PROYECTOS!AH3072="","",[1]PROYECTOS!AH3072)</f>
        <v/>
      </c>
      <c r="F28" s="1" t="str">
        <f>IF(PROYECTOS!AN3072="","",PROYECTOS!AN3072)</f>
        <v/>
      </c>
      <c r="G28" s="35" t="str">
        <f>IF(PROYECTOS!AJ3072="","",PROYECTOS!AJ3072)</f>
        <v/>
      </c>
      <c r="H28" s="35"/>
      <c r="I28" s="35"/>
      <c r="J28" s="35"/>
      <c r="K28" s="1" t="str">
        <f>IF(PROYECTOS!Y3072="","",PROYECTOS!Y3072)</f>
        <v/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37" t="str">
        <f t="shared" si="10"/>
        <v/>
      </c>
      <c r="Z28" s="1"/>
      <c r="AA28" s="1"/>
      <c r="AB28" s="1"/>
      <c r="AC28" s="1"/>
      <c r="AD28" s="1"/>
      <c r="AE28" s="1"/>
      <c r="AF28" s="1"/>
      <c r="AG28" s="1" t="str">
        <f t="shared" ca="1" si="0"/>
        <v/>
      </c>
      <c r="AH28" s="3"/>
      <c r="AI28" s="1" t="str">
        <f t="shared" ca="1" si="1"/>
        <v/>
      </c>
      <c r="AJ28" s="3"/>
      <c r="AK28" s="1" t="str">
        <f t="shared" ca="1" si="2"/>
        <v/>
      </c>
      <c r="AL28" s="3"/>
      <c r="AM28" s="1" t="str">
        <f t="shared" ca="1" si="3"/>
        <v/>
      </c>
      <c r="AN28" s="3"/>
      <c r="AO28" s="1" t="str">
        <f t="shared" ca="1" si="4"/>
        <v/>
      </c>
      <c r="AP28" s="3"/>
      <c r="AQ28" s="1" t="str">
        <f t="shared" ca="1" si="5"/>
        <v/>
      </c>
      <c r="AR28" s="3"/>
      <c r="AS28" s="1" t="str">
        <f t="shared" ca="1" si="5"/>
        <v/>
      </c>
      <c r="AT28" s="3"/>
      <c r="AU28" s="1" t="str">
        <f t="shared" ca="1" si="6"/>
        <v/>
      </c>
      <c r="AV28" s="3"/>
      <c r="AW28" s="4" t="str">
        <f t="shared" si="9"/>
        <v/>
      </c>
      <c r="AX28" s="1"/>
      <c r="AY28" s="3"/>
      <c r="AZ28" s="3"/>
      <c r="BA28" s="4" t="str">
        <f t="shared" si="8"/>
        <v/>
      </c>
    </row>
    <row r="29" spans="1:53">
      <c r="A29" s="34"/>
      <c r="B29" s="1" t="str">
        <f>IF(PROYECTOS!B3073="","",PROYECTOS!B3073)</f>
        <v/>
      </c>
      <c r="C29" s="34" t="str">
        <f>IF([1]PROYECTOS!V3073="","",[1]PROYECTOS!V3073)</f>
        <v/>
      </c>
      <c r="D29" s="41" t="str">
        <f>IF(PROYECTOS!AG3073="","",PROYECTOS!AG3073)</f>
        <v/>
      </c>
      <c r="E29" s="1" t="str">
        <f>IF([1]PROYECTOS!AH3073="","",[1]PROYECTOS!AH3073)</f>
        <v/>
      </c>
      <c r="F29" s="1" t="str">
        <f>IF(PROYECTOS!AN3073="","",PROYECTOS!AN3073)</f>
        <v/>
      </c>
      <c r="G29" s="35" t="str">
        <f>IF(PROYECTOS!AJ3073="","",PROYECTOS!AJ3073)</f>
        <v/>
      </c>
      <c r="H29" s="35"/>
      <c r="I29" s="35"/>
      <c r="J29" s="35"/>
      <c r="K29" s="1" t="str">
        <f>IF(PROYECTOS!Y3073="","",PROYECTOS!Y3073)</f>
        <v/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37" t="str">
        <f t="shared" si="10"/>
        <v/>
      </c>
      <c r="Z29" s="1"/>
      <c r="AA29" s="1"/>
      <c r="AB29" s="1"/>
      <c r="AC29" s="1"/>
      <c r="AD29" s="1"/>
      <c r="AE29" s="1"/>
      <c r="AF29" s="1"/>
      <c r="AG29" s="1" t="str">
        <f t="shared" ca="1" si="0"/>
        <v/>
      </c>
      <c r="AH29" s="3"/>
      <c r="AI29" s="1" t="str">
        <f t="shared" ca="1" si="1"/>
        <v/>
      </c>
      <c r="AJ29" s="3"/>
      <c r="AK29" s="1" t="str">
        <f t="shared" ca="1" si="2"/>
        <v/>
      </c>
      <c r="AL29" s="3"/>
      <c r="AM29" s="1" t="str">
        <f t="shared" ca="1" si="3"/>
        <v/>
      </c>
      <c r="AN29" s="3"/>
      <c r="AO29" s="1" t="str">
        <f t="shared" ca="1" si="4"/>
        <v/>
      </c>
      <c r="AP29" s="3"/>
      <c r="AQ29" s="1" t="str">
        <f t="shared" ca="1" si="5"/>
        <v/>
      </c>
      <c r="AR29" s="3"/>
      <c r="AS29" s="1" t="str">
        <f t="shared" ca="1" si="5"/>
        <v/>
      </c>
      <c r="AT29" s="3"/>
      <c r="AU29" s="1" t="str">
        <f t="shared" ca="1" si="6"/>
        <v/>
      </c>
      <c r="AV29" s="3"/>
      <c r="AW29" s="4" t="str">
        <f t="shared" si="9"/>
        <v/>
      </c>
      <c r="AX29" s="1"/>
      <c r="AY29" s="3"/>
      <c r="AZ29" s="3"/>
      <c r="BA29" s="4" t="str">
        <f t="shared" si="8"/>
        <v/>
      </c>
    </row>
    <row r="30" spans="1:53">
      <c r="A30" s="34"/>
      <c r="B30" s="1" t="str">
        <f>IF(PROYECTOS!B3074="","",PROYECTOS!B3074)</f>
        <v/>
      </c>
      <c r="C30" s="34" t="str">
        <f>IF([1]PROYECTOS!V3074="","",[1]PROYECTOS!V3074)</f>
        <v/>
      </c>
      <c r="D30" s="41" t="str">
        <f>IF(PROYECTOS!AG3074="","",PROYECTOS!AG3074)</f>
        <v/>
      </c>
      <c r="E30" s="1" t="str">
        <f>IF([1]PROYECTOS!AH3074="","",[1]PROYECTOS!AH3074)</f>
        <v/>
      </c>
      <c r="F30" s="1" t="str">
        <f>IF(PROYECTOS!AN3074="","",PROYECTOS!AN3074)</f>
        <v/>
      </c>
      <c r="G30" s="35" t="str">
        <f>IF(PROYECTOS!AJ3074="","",PROYECTOS!AJ3074)</f>
        <v/>
      </c>
      <c r="H30" s="35"/>
      <c r="I30" s="35"/>
      <c r="J30" s="35"/>
      <c r="K30" s="1" t="str">
        <f>IF(PROYECTOS!Y3074="","",PROYECTOS!Y3074)</f>
        <v/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37" t="str">
        <f t="shared" si="10"/>
        <v/>
      </c>
      <c r="Z30" s="1"/>
      <c r="AA30" s="1"/>
      <c r="AB30" s="1"/>
      <c r="AC30" s="1"/>
      <c r="AD30" s="1"/>
      <c r="AE30" s="1"/>
      <c r="AF30" s="1"/>
      <c r="AG30" s="1" t="str">
        <f t="shared" ca="1" si="0"/>
        <v/>
      </c>
      <c r="AH30" s="3"/>
      <c r="AI30" s="1" t="str">
        <f t="shared" ca="1" si="1"/>
        <v/>
      </c>
      <c r="AJ30" s="3"/>
      <c r="AK30" s="1" t="str">
        <f t="shared" ca="1" si="2"/>
        <v/>
      </c>
      <c r="AL30" s="3"/>
      <c r="AM30" s="1" t="str">
        <f t="shared" ca="1" si="3"/>
        <v/>
      </c>
      <c r="AN30" s="3"/>
      <c r="AO30" s="1" t="str">
        <f t="shared" ca="1" si="4"/>
        <v/>
      </c>
      <c r="AP30" s="3"/>
      <c r="AQ30" s="1" t="str">
        <f t="shared" ca="1" si="5"/>
        <v/>
      </c>
      <c r="AR30" s="3"/>
      <c r="AS30" s="1" t="str">
        <f t="shared" ca="1" si="5"/>
        <v/>
      </c>
      <c r="AT30" s="3"/>
      <c r="AU30" s="1" t="str">
        <f t="shared" ca="1" si="6"/>
        <v/>
      </c>
      <c r="AV30" s="3"/>
      <c r="AW30" s="4" t="str">
        <f t="shared" si="9"/>
        <v/>
      </c>
      <c r="AX30" s="1"/>
      <c r="AY30" s="3"/>
      <c r="AZ30" s="3"/>
      <c r="BA30" s="4" t="str">
        <f t="shared" si="8"/>
        <v/>
      </c>
    </row>
    <row r="31" spans="1:53">
      <c r="A31" s="34"/>
      <c r="B31" s="1" t="str">
        <f>IF(PROYECTOS!B3075="","",PROYECTOS!B3075)</f>
        <v/>
      </c>
      <c r="C31" s="34" t="str">
        <f>IF([1]PROYECTOS!V3075="","",[1]PROYECTOS!V3075)</f>
        <v/>
      </c>
      <c r="D31" s="41" t="str">
        <f>IF(PROYECTOS!AG3075="","",PROYECTOS!AG3075)</f>
        <v/>
      </c>
      <c r="E31" s="1" t="str">
        <f>IF([1]PROYECTOS!AH3075="","",[1]PROYECTOS!AH3075)</f>
        <v/>
      </c>
      <c r="F31" s="1" t="str">
        <f>IF(PROYECTOS!AN3075="","",PROYECTOS!AN3075)</f>
        <v/>
      </c>
      <c r="G31" s="35" t="str">
        <f>IF(PROYECTOS!AJ3075="","",PROYECTOS!AJ3075)</f>
        <v/>
      </c>
      <c r="H31" s="35"/>
      <c r="I31" s="35"/>
      <c r="J31" s="35"/>
      <c r="K31" s="1" t="str">
        <f>IF(PROYECTOS!Y3075="","",PROYECTOS!Y3075)</f>
        <v/>
      </c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37" t="str">
        <f t="shared" si="10"/>
        <v/>
      </c>
      <c r="Z31" s="1"/>
      <c r="AA31" s="1"/>
      <c r="AB31" s="1"/>
      <c r="AC31" s="1"/>
      <c r="AD31" s="1"/>
      <c r="AE31" s="1"/>
      <c r="AF31" s="1"/>
      <c r="AG31" s="1" t="str">
        <f t="shared" ca="1" si="0"/>
        <v/>
      </c>
      <c r="AH31" s="3"/>
      <c r="AI31" s="1" t="str">
        <f t="shared" ca="1" si="1"/>
        <v/>
      </c>
      <c r="AJ31" s="3"/>
      <c r="AK31" s="1" t="str">
        <f t="shared" ca="1" si="2"/>
        <v/>
      </c>
      <c r="AL31" s="3"/>
      <c r="AM31" s="1" t="str">
        <f t="shared" ca="1" si="3"/>
        <v/>
      </c>
      <c r="AN31" s="3"/>
      <c r="AO31" s="1" t="str">
        <f t="shared" ca="1" si="4"/>
        <v/>
      </c>
      <c r="AP31" s="3"/>
      <c r="AQ31" s="1" t="str">
        <f t="shared" ca="1" si="5"/>
        <v/>
      </c>
      <c r="AR31" s="3"/>
      <c r="AS31" s="1" t="str">
        <f t="shared" ca="1" si="5"/>
        <v/>
      </c>
      <c r="AT31" s="3"/>
      <c r="AU31" s="1" t="str">
        <f t="shared" ca="1" si="6"/>
        <v/>
      </c>
      <c r="AV31" s="3"/>
      <c r="AW31" s="4" t="str">
        <f t="shared" si="9"/>
        <v/>
      </c>
      <c r="AX31" s="1"/>
      <c r="AY31" s="3"/>
      <c r="AZ31" s="3"/>
      <c r="BA31" s="4" t="str">
        <f t="shared" si="8"/>
        <v/>
      </c>
    </row>
    <row r="32" spans="1:53">
      <c r="A32" s="34"/>
      <c r="B32" s="1" t="str">
        <f>IF(PROYECTOS!B3076="","",PROYECTOS!B3076)</f>
        <v/>
      </c>
      <c r="C32" s="34" t="str">
        <f>IF([1]PROYECTOS!V3076="","",[1]PROYECTOS!V3076)</f>
        <v/>
      </c>
      <c r="D32" s="41" t="str">
        <f>IF(PROYECTOS!AG3076="","",PROYECTOS!AG3076)</f>
        <v/>
      </c>
      <c r="E32" s="1"/>
      <c r="F32" s="1" t="str">
        <f>IF(PROYECTOS!AN3076="","",PROYECTOS!AN3076)</f>
        <v/>
      </c>
      <c r="G32" s="35" t="str">
        <f>IF(PROYECTOS!AJ3076="","",PROYECTOS!AJ3076)</f>
        <v/>
      </c>
      <c r="H32" s="35"/>
      <c r="I32" s="35"/>
      <c r="J32" s="35"/>
      <c r="K32" s="1" t="str">
        <f>IF(PROYECTOS!Y3076="","",PROYECTOS!Y3076)</f>
        <v/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37" t="str">
        <f t="shared" si="10"/>
        <v/>
      </c>
      <c r="Z32" s="1"/>
      <c r="AA32" s="1"/>
      <c r="AB32" s="1"/>
      <c r="AC32" s="1"/>
      <c r="AD32" s="1"/>
      <c r="AE32" s="1"/>
      <c r="AF32" s="1"/>
      <c r="AG32" s="1" t="str">
        <f t="shared" ca="1" si="0"/>
        <v/>
      </c>
      <c r="AH32" s="3"/>
      <c r="AI32" s="1" t="str">
        <f t="shared" ca="1" si="1"/>
        <v/>
      </c>
      <c r="AJ32" s="3"/>
      <c r="AK32" s="1" t="str">
        <f t="shared" ca="1" si="2"/>
        <v/>
      </c>
      <c r="AL32" s="3"/>
      <c r="AM32" s="1" t="str">
        <f t="shared" ca="1" si="3"/>
        <v/>
      </c>
      <c r="AN32" s="3"/>
      <c r="AO32" s="1" t="str">
        <f t="shared" ca="1" si="4"/>
        <v/>
      </c>
      <c r="AP32" s="3"/>
      <c r="AQ32" s="1" t="str">
        <f t="shared" ca="1" si="5"/>
        <v/>
      </c>
      <c r="AR32" s="3"/>
      <c r="AS32" s="1" t="str">
        <f t="shared" ca="1" si="5"/>
        <v/>
      </c>
      <c r="AT32" s="3"/>
      <c r="AU32" s="1" t="str">
        <f t="shared" ca="1" si="6"/>
        <v/>
      </c>
      <c r="AV32" s="3"/>
      <c r="AW32" s="4" t="str">
        <f t="shared" si="9"/>
        <v/>
      </c>
      <c r="AX32" s="1"/>
      <c r="AY32" s="3"/>
      <c r="AZ32" s="3"/>
      <c r="BA32" s="4" t="str">
        <f t="shared" si="8"/>
        <v/>
      </c>
    </row>
    <row r="33" spans="1:53">
      <c r="A33" s="34"/>
      <c r="B33" s="1" t="str">
        <f>IF(PROYECTOS!B3077="","",PROYECTOS!B3077)</f>
        <v/>
      </c>
      <c r="C33" s="34" t="str">
        <f>IF([1]PROYECTOS!V3077="","",[1]PROYECTOS!V3077)</f>
        <v/>
      </c>
      <c r="D33" s="41" t="str">
        <f>IF(PROYECTOS!AG3077="","",PROYECTOS!AG3077)</f>
        <v/>
      </c>
      <c r="E33" s="36"/>
      <c r="F33" s="1" t="str">
        <f>IF(PROYECTOS!AN3077="","",PROYECTOS!AN3077)</f>
        <v/>
      </c>
      <c r="G33" s="35" t="str">
        <f>IF(PROYECTOS!AJ3077="","",PROYECTOS!AJ3077)</f>
        <v/>
      </c>
      <c r="H33" s="35"/>
      <c r="I33" s="35"/>
      <c r="J33" s="35"/>
      <c r="K33" s="1" t="str">
        <f>IF(PROYECTOS!Y3077="","",PROYECTOS!Y3077)</f>
        <v/>
      </c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37" t="str">
        <f t="shared" si="10"/>
        <v/>
      </c>
      <c r="Z33" s="1"/>
      <c r="AA33" s="1"/>
      <c r="AB33" s="1"/>
      <c r="AC33" s="1"/>
      <c r="AD33" s="1"/>
      <c r="AE33" s="1"/>
      <c r="AF33" s="1"/>
      <c r="AG33" s="1" t="str">
        <f t="shared" ca="1" si="0"/>
        <v/>
      </c>
      <c r="AH33" s="3"/>
      <c r="AI33" s="1" t="str">
        <f t="shared" ca="1" si="1"/>
        <v/>
      </c>
      <c r="AJ33" s="3"/>
      <c r="AK33" s="1" t="str">
        <f t="shared" ca="1" si="2"/>
        <v/>
      </c>
      <c r="AL33" s="3"/>
      <c r="AM33" s="1" t="str">
        <f t="shared" ca="1" si="3"/>
        <v/>
      </c>
      <c r="AN33" s="3"/>
      <c r="AO33" s="1" t="str">
        <f t="shared" ca="1" si="4"/>
        <v/>
      </c>
      <c r="AP33" s="3"/>
      <c r="AQ33" s="1" t="str">
        <f t="shared" ca="1" si="5"/>
        <v/>
      </c>
      <c r="AR33" s="3"/>
      <c r="AS33" s="1" t="str">
        <f t="shared" ca="1" si="5"/>
        <v/>
      </c>
      <c r="AT33" s="3"/>
      <c r="AU33" s="1" t="str">
        <f t="shared" ca="1" si="6"/>
        <v/>
      </c>
      <c r="AV33" s="3"/>
      <c r="AW33" s="4" t="str">
        <f t="shared" si="9"/>
        <v/>
      </c>
      <c r="AX33" s="1"/>
      <c r="AY33" s="3"/>
      <c r="AZ33" s="3"/>
      <c r="BA33" s="4" t="str">
        <f t="shared" si="8"/>
        <v/>
      </c>
    </row>
    <row r="34" spans="1:53">
      <c r="A34" s="34"/>
      <c r="B34" s="1" t="str">
        <f>IF(PROYECTOS!B3078="","",PROYECTOS!B3078)</f>
        <v/>
      </c>
      <c r="C34" s="34" t="str">
        <f>IF([1]PROYECTOS!V3078="","",[1]PROYECTOS!V3078)</f>
        <v/>
      </c>
      <c r="D34" s="41" t="str">
        <f>IF(PROYECTOS!AG3078="","",PROYECTOS!AG3078)</f>
        <v/>
      </c>
      <c r="E34" s="1"/>
      <c r="F34" s="1" t="str">
        <f>IF(PROYECTOS!AN3078="","",PROYECTOS!AN3078)</f>
        <v/>
      </c>
      <c r="G34" s="35" t="str">
        <f>IF(PROYECTOS!AJ3078="","",PROYECTOS!AJ3078)</f>
        <v/>
      </c>
      <c r="H34" s="35"/>
      <c r="I34" s="35"/>
      <c r="J34" s="35"/>
      <c r="K34" s="1" t="str">
        <f>IF(PROYECTOS!Y3078="","",PROYECTOS!Y3078)</f>
        <v/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37" t="str">
        <f t="shared" si="10"/>
        <v/>
      </c>
      <c r="Z34" s="1"/>
      <c r="AA34" s="1"/>
      <c r="AB34" s="1"/>
      <c r="AC34" s="1"/>
      <c r="AD34" s="1"/>
      <c r="AE34" s="1"/>
      <c r="AF34" s="1"/>
      <c r="AG34" s="1" t="str">
        <f t="shared" ca="1" si="0"/>
        <v/>
      </c>
      <c r="AH34" s="3"/>
      <c r="AI34" s="1" t="str">
        <f t="shared" ca="1" si="1"/>
        <v/>
      </c>
      <c r="AJ34" s="3"/>
      <c r="AK34" s="1" t="str">
        <f t="shared" ca="1" si="2"/>
        <v/>
      </c>
      <c r="AL34" s="3"/>
      <c r="AM34" s="1" t="str">
        <f t="shared" ca="1" si="3"/>
        <v/>
      </c>
      <c r="AN34" s="3"/>
      <c r="AO34" s="1" t="str">
        <f t="shared" ca="1" si="4"/>
        <v/>
      </c>
      <c r="AP34" s="3"/>
      <c r="AQ34" s="1" t="str">
        <f t="shared" ca="1" si="5"/>
        <v/>
      </c>
      <c r="AR34" s="3"/>
      <c r="AS34" s="1" t="str">
        <f t="shared" ca="1" si="5"/>
        <v/>
      </c>
      <c r="AT34" s="3"/>
      <c r="AU34" s="1" t="str">
        <f t="shared" ca="1" si="6"/>
        <v/>
      </c>
      <c r="AV34" s="3"/>
      <c r="AW34" s="4" t="str">
        <f t="shared" si="9"/>
        <v/>
      </c>
      <c r="AX34" s="1"/>
      <c r="AY34" s="3"/>
      <c r="AZ34" s="3"/>
      <c r="BA34" s="4" t="str">
        <f t="shared" si="8"/>
        <v/>
      </c>
    </row>
    <row r="35" spans="1:53">
      <c r="A35" s="34"/>
      <c r="B35" s="1" t="str">
        <f>IF(PROYECTOS!B3079="","",PROYECTOS!B3079)</f>
        <v/>
      </c>
      <c r="C35" s="34" t="str">
        <f>IF([1]PROYECTOS!V3079="","",[1]PROYECTOS!V3079)</f>
        <v/>
      </c>
      <c r="D35" s="41" t="str">
        <f>IF(PROYECTOS!AG3079="","",PROYECTOS!AG3079)</f>
        <v/>
      </c>
      <c r="E35" s="1"/>
      <c r="F35" s="1" t="str">
        <f>IF(PROYECTOS!AN3079="","",PROYECTOS!AN3079)</f>
        <v/>
      </c>
      <c r="G35" s="35" t="str">
        <f>IF(PROYECTOS!AJ3079="","",PROYECTOS!AJ3079)</f>
        <v/>
      </c>
      <c r="H35" s="35"/>
      <c r="I35" s="35"/>
      <c r="J35" s="35"/>
      <c r="K35" s="1" t="str">
        <f>IF(PROYECTOS!Y3079="","",PROYECTOS!Y3079)</f>
        <v/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37" t="str">
        <f t="shared" si="10"/>
        <v/>
      </c>
      <c r="Z35" s="1"/>
      <c r="AA35" s="1"/>
      <c r="AB35" s="1"/>
      <c r="AC35" s="1"/>
      <c r="AD35" s="1"/>
      <c r="AE35" s="1"/>
      <c r="AF35" s="1"/>
      <c r="AG35" s="1" t="str">
        <f t="shared" ca="1" si="0"/>
        <v/>
      </c>
      <c r="AH35" s="3"/>
      <c r="AI35" s="1" t="str">
        <f t="shared" ca="1" si="1"/>
        <v/>
      </c>
      <c r="AJ35" s="3"/>
      <c r="AK35" s="1" t="str">
        <f t="shared" ca="1" si="2"/>
        <v/>
      </c>
      <c r="AL35" s="3"/>
      <c r="AM35" s="1" t="str">
        <f t="shared" ca="1" si="3"/>
        <v/>
      </c>
      <c r="AN35" s="3"/>
      <c r="AO35" s="1" t="str">
        <f t="shared" ca="1" si="4"/>
        <v/>
      </c>
      <c r="AP35" s="3"/>
      <c r="AQ35" s="1" t="str">
        <f t="shared" ca="1" si="5"/>
        <v/>
      </c>
      <c r="AR35" s="3"/>
      <c r="AS35" s="1" t="str">
        <f t="shared" ca="1" si="5"/>
        <v/>
      </c>
      <c r="AT35" s="3"/>
      <c r="AU35" s="1" t="str">
        <f t="shared" ca="1" si="6"/>
        <v/>
      </c>
      <c r="AV35" s="3"/>
      <c r="AW35" s="4" t="str">
        <f t="shared" si="9"/>
        <v/>
      </c>
      <c r="AX35" s="1"/>
      <c r="AY35" s="3"/>
      <c r="AZ35" s="3"/>
      <c r="BA35" s="4" t="str">
        <f t="shared" si="8"/>
        <v/>
      </c>
    </row>
    <row r="36" spans="1:53">
      <c r="A36" s="34"/>
      <c r="B36" s="1" t="str">
        <f>IF(PROYECTOS!B3080="","",PROYECTOS!B3080)</f>
        <v/>
      </c>
      <c r="C36" s="34" t="str">
        <f>IF([1]PROYECTOS!V3080="","",[1]PROYECTOS!V3080)</f>
        <v/>
      </c>
      <c r="D36" s="41" t="str">
        <f>IF(PROYECTOS!AG3080="","",PROYECTOS!AG3080)</f>
        <v/>
      </c>
      <c r="E36" s="1"/>
      <c r="F36" s="1" t="str">
        <f>IF(PROYECTOS!AN3080="","",PROYECTOS!AN3080)</f>
        <v/>
      </c>
      <c r="G36" s="35" t="str">
        <f>IF(PROYECTOS!AJ3080="","",PROYECTOS!AJ3080)</f>
        <v/>
      </c>
      <c r="H36" s="35"/>
      <c r="I36" s="35"/>
      <c r="J36" s="35"/>
      <c r="K36" s="1" t="str">
        <f>IF(PROYECTOS!Y3080="","",PROYECTOS!Y3080)</f>
        <v/>
      </c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37" t="str">
        <f t="shared" si="10"/>
        <v/>
      </c>
      <c r="Z36" s="1"/>
      <c r="AA36" s="1"/>
      <c r="AB36" s="1"/>
      <c r="AC36" s="1"/>
      <c r="AD36" s="1"/>
      <c r="AE36" s="1"/>
      <c r="AF36" s="1"/>
      <c r="AG36" s="1" t="str">
        <f t="shared" ca="1" si="0"/>
        <v/>
      </c>
      <c r="AH36" s="3"/>
      <c r="AI36" s="1" t="str">
        <f t="shared" ca="1" si="1"/>
        <v/>
      </c>
      <c r="AJ36" s="3"/>
      <c r="AK36" s="1" t="str">
        <f t="shared" ca="1" si="2"/>
        <v/>
      </c>
      <c r="AL36" s="3"/>
      <c r="AM36" s="1" t="str">
        <f t="shared" ca="1" si="3"/>
        <v/>
      </c>
      <c r="AN36" s="3"/>
      <c r="AO36" s="1" t="str">
        <f t="shared" ca="1" si="4"/>
        <v/>
      </c>
      <c r="AP36" s="3"/>
      <c r="AQ36" s="1" t="str">
        <f t="shared" ca="1" si="5"/>
        <v/>
      </c>
      <c r="AR36" s="3"/>
      <c r="AS36" s="1" t="str">
        <f t="shared" ca="1" si="5"/>
        <v/>
      </c>
      <c r="AT36" s="3"/>
      <c r="AU36" s="1" t="str">
        <f t="shared" ca="1" si="6"/>
        <v/>
      </c>
      <c r="AV36" s="3"/>
      <c r="AW36" s="4" t="str">
        <f t="shared" si="9"/>
        <v/>
      </c>
      <c r="AX36" s="1"/>
      <c r="AY36" s="3"/>
      <c r="AZ36" s="3"/>
      <c r="BA36" s="4" t="str">
        <f t="shared" si="8"/>
        <v/>
      </c>
    </row>
    <row r="37" spans="1:53">
      <c r="A37" s="34"/>
      <c r="B37" s="1" t="str">
        <f>IF(PROYECTOS!B3081="","",PROYECTOS!B3081)</f>
        <v/>
      </c>
      <c r="C37" s="34" t="str">
        <f>IF([1]PROYECTOS!V3081="","",[1]PROYECTOS!V3081)</f>
        <v/>
      </c>
      <c r="D37" s="41" t="str">
        <f>IF(PROYECTOS!AG3081="","",PROYECTOS!AG3081)</f>
        <v/>
      </c>
      <c r="E37" s="1"/>
      <c r="F37" s="1" t="str">
        <f>IF(PROYECTOS!AN3081="","",PROYECTOS!AN3081)</f>
        <v/>
      </c>
      <c r="G37" s="35" t="str">
        <f>IF(PROYECTOS!AJ3081="","",PROYECTOS!AJ3081)</f>
        <v/>
      </c>
      <c r="H37" s="35"/>
      <c r="I37" s="35"/>
      <c r="J37" s="35"/>
      <c r="K37" s="1" t="str">
        <f>IF(PROYECTOS!Y3081="","",PROYECTOS!Y3081)</f>
        <v/>
      </c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37" t="str">
        <f t="shared" si="10"/>
        <v/>
      </c>
      <c r="Z37" s="1"/>
      <c r="AA37" s="1"/>
      <c r="AB37" s="1"/>
      <c r="AC37" s="1"/>
      <c r="AD37" s="1"/>
      <c r="AE37" s="1"/>
      <c r="AF37" s="1"/>
      <c r="AG37" s="1" t="str">
        <f t="shared" ca="1" si="0"/>
        <v/>
      </c>
      <c r="AH37" s="3"/>
      <c r="AI37" s="1" t="str">
        <f t="shared" ca="1" si="1"/>
        <v/>
      </c>
      <c r="AJ37" s="3"/>
      <c r="AK37" s="1" t="str">
        <f t="shared" ca="1" si="2"/>
        <v/>
      </c>
      <c r="AL37" s="3"/>
      <c r="AM37" s="1" t="str">
        <f t="shared" ca="1" si="3"/>
        <v/>
      </c>
      <c r="AN37" s="3"/>
      <c r="AO37" s="1" t="str">
        <f t="shared" ca="1" si="4"/>
        <v/>
      </c>
      <c r="AP37" s="3"/>
      <c r="AQ37" s="1" t="str">
        <f t="shared" ca="1" si="5"/>
        <v/>
      </c>
      <c r="AR37" s="3"/>
      <c r="AS37" s="1" t="str">
        <f t="shared" ca="1" si="5"/>
        <v/>
      </c>
      <c r="AT37" s="3"/>
      <c r="AU37" s="1" t="str">
        <f t="shared" ca="1" si="6"/>
        <v/>
      </c>
      <c r="AV37" s="3"/>
      <c r="AW37" s="4" t="str">
        <f t="shared" si="9"/>
        <v/>
      </c>
      <c r="AX37" s="1"/>
      <c r="AY37" s="3"/>
      <c r="AZ37" s="3"/>
      <c r="BA37" s="4" t="str">
        <f t="shared" si="8"/>
        <v/>
      </c>
    </row>
    <row r="38" spans="1:53">
      <c r="A38" s="34"/>
      <c r="B38" s="1" t="str">
        <f>IF(PROYECTOS!B3082="","",PROYECTOS!B3082)</f>
        <v/>
      </c>
      <c r="C38" s="34" t="str">
        <f>IF([1]PROYECTOS!V3082="","",[1]PROYECTOS!V3082)</f>
        <v/>
      </c>
      <c r="D38" s="41" t="str">
        <f>IF(PROYECTOS!AG3082="","",PROYECTOS!AG3082)</f>
        <v/>
      </c>
      <c r="E38" s="1"/>
      <c r="F38" s="1" t="str">
        <f>IF(PROYECTOS!AN3082="","",PROYECTOS!AN3082)</f>
        <v/>
      </c>
      <c r="G38" s="35" t="str">
        <f>IF(PROYECTOS!AJ3082="","",PROYECTOS!AJ3082)</f>
        <v/>
      </c>
      <c r="H38" s="35"/>
      <c r="I38" s="35"/>
      <c r="J38" s="35"/>
      <c r="K38" s="1" t="str">
        <f>IF(PROYECTOS!Y3082="","",PROYECTOS!Y3082)</f>
        <v/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37" t="str">
        <f t="shared" si="10"/>
        <v/>
      </c>
      <c r="Z38" s="1"/>
      <c r="AA38" s="1"/>
      <c r="AB38" s="1"/>
      <c r="AC38" s="1"/>
      <c r="AD38" s="1"/>
      <c r="AE38" s="1"/>
      <c r="AF38" s="1"/>
      <c r="AG38" s="1" t="str">
        <f t="shared" ca="1" si="0"/>
        <v/>
      </c>
      <c r="AH38" s="3"/>
      <c r="AI38" s="1" t="str">
        <f t="shared" ca="1" si="1"/>
        <v/>
      </c>
      <c r="AJ38" s="3"/>
      <c r="AK38" s="1" t="str">
        <f t="shared" ca="1" si="2"/>
        <v/>
      </c>
      <c r="AL38" s="3"/>
      <c r="AM38" s="1" t="str">
        <f t="shared" ca="1" si="3"/>
        <v/>
      </c>
      <c r="AN38" s="3"/>
      <c r="AO38" s="1" t="str">
        <f t="shared" ca="1" si="4"/>
        <v/>
      </c>
      <c r="AP38" s="3"/>
      <c r="AQ38" s="1" t="str">
        <f t="shared" ca="1" si="5"/>
        <v/>
      </c>
      <c r="AR38" s="3"/>
      <c r="AS38" s="1" t="str">
        <f t="shared" ca="1" si="5"/>
        <v/>
      </c>
      <c r="AT38" s="3"/>
      <c r="AU38" s="1" t="str">
        <f t="shared" ca="1" si="6"/>
        <v/>
      </c>
      <c r="AV38" s="3"/>
      <c r="AW38" s="4" t="str">
        <f t="shared" si="9"/>
        <v/>
      </c>
      <c r="AX38" s="1"/>
      <c r="AY38" s="3"/>
      <c r="AZ38" s="3"/>
      <c r="BA38" s="4" t="str">
        <f t="shared" si="8"/>
        <v/>
      </c>
    </row>
    <row r="39" spans="1:53">
      <c r="A39" s="34"/>
      <c r="B39" s="1" t="str">
        <f>IF(PROYECTOS!B3083="","",PROYECTOS!B3083)</f>
        <v/>
      </c>
      <c r="C39" s="34" t="str">
        <f>IF([1]PROYECTOS!V3083="","",[1]PROYECTOS!V3083)</f>
        <v/>
      </c>
      <c r="D39" s="41" t="str">
        <f>IF(PROYECTOS!AG3083="","",PROYECTOS!AG3083)</f>
        <v/>
      </c>
      <c r="E39" s="1"/>
      <c r="F39" s="1" t="str">
        <f>IF(PROYECTOS!AN3083="","",PROYECTOS!AN3083)</f>
        <v/>
      </c>
      <c r="G39" s="35" t="str">
        <f>IF(PROYECTOS!AJ3083="","",PROYECTOS!AJ3083)</f>
        <v/>
      </c>
      <c r="H39" s="35"/>
      <c r="I39" s="35"/>
      <c r="J39" s="35"/>
      <c r="K39" s="1" t="str">
        <f>IF(PROYECTOS!Y3083="","",PROYECTOS!Y3083)</f>
        <v/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37" t="str">
        <f t="shared" si="10"/>
        <v/>
      </c>
      <c r="Z39" s="1"/>
      <c r="AA39" s="1"/>
      <c r="AB39" s="1"/>
      <c r="AC39" s="1"/>
      <c r="AD39" s="1"/>
      <c r="AE39" s="1"/>
      <c r="AF39" s="1"/>
      <c r="AG39" s="1" t="str">
        <f t="shared" ca="1" si="0"/>
        <v/>
      </c>
      <c r="AH39" s="3"/>
      <c r="AI39" s="1" t="str">
        <f t="shared" ca="1" si="1"/>
        <v/>
      </c>
      <c r="AJ39" s="3"/>
      <c r="AK39" s="1" t="str">
        <f t="shared" ca="1" si="2"/>
        <v/>
      </c>
      <c r="AL39" s="3"/>
      <c r="AM39" s="1" t="str">
        <f t="shared" ca="1" si="3"/>
        <v/>
      </c>
      <c r="AN39" s="3"/>
      <c r="AO39" s="1" t="str">
        <f t="shared" ca="1" si="4"/>
        <v/>
      </c>
      <c r="AP39" s="3"/>
      <c r="AQ39" s="1" t="str">
        <f t="shared" ca="1" si="5"/>
        <v/>
      </c>
      <c r="AR39" s="3"/>
      <c r="AS39" s="1" t="str">
        <f t="shared" ca="1" si="5"/>
        <v/>
      </c>
      <c r="AT39" s="3"/>
      <c r="AU39" s="1" t="str">
        <f t="shared" ca="1" si="6"/>
        <v/>
      </c>
      <c r="AV39" s="3"/>
      <c r="AW39" s="4" t="str">
        <f t="shared" si="9"/>
        <v/>
      </c>
      <c r="AX39" s="1"/>
      <c r="AY39" s="3"/>
      <c r="AZ39" s="3"/>
      <c r="BA39" s="4" t="str">
        <f t="shared" si="8"/>
        <v/>
      </c>
    </row>
    <row r="40" spans="1:53">
      <c r="A40" s="34"/>
      <c r="B40" s="1"/>
      <c r="C40" s="1"/>
      <c r="D40" s="41" t="str">
        <f>IF(PROYECTOS!AG3084="","",PROYECTOS!AG3084)</f>
        <v/>
      </c>
      <c r="E40" s="1"/>
      <c r="F40" s="1" t="str">
        <f>IF(PROYECTOS!AN3084="","",PROYECTOS!AN3084)</f>
        <v/>
      </c>
      <c r="G40" s="35" t="str">
        <f>IF(PROYECTOS!AJ3084="","",PROYECTOS!AJ3084)</f>
        <v/>
      </c>
      <c r="H40" s="35"/>
      <c r="I40" s="35"/>
      <c r="J40" s="35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37" t="str">
        <f t="shared" si="10"/>
        <v/>
      </c>
      <c r="Z40" s="1"/>
      <c r="AA40" s="1"/>
      <c r="AB40" s="1"/>
      <c r="AC40" s="1"/>
      <c r="AD40" s="1"/>
      <c r="AE40" s="1"/>
      <c r="AF40" s="1"/>
      <c r="AG40" s="1" t="str">
        <f t="shared" ca="1" si="0"/>
        <v/>
      </c>
      <c r="AH40" s="3"/>
      <c r="AI40" s="1" t="str">
        <f t="shared" ca="1" si="1"/>
        <v/>
      </c>
      <c r="AJ40" s="3"/>
      <c r="AK40" s="1" t="str">
        <f t="shared" ca="1" si="2"/>
        <v/>
      </c>
      <c r="AL40" s="3"/>
      <c r="AM40" s="1" t="str">
        <f t="shared" ca="1" si="3"/>
        <v/>
      </c>
      <c r="AN40" s="3"/>
      <c r="AO40" s="1" t="str">
        <f t="shared" ca="1" si="4"/>
        <v/>
      </c>
      <c r="AP40" s="3"/>
      <c r="AQ40" s="1" t="str">
        <f t="shared" ca="1" si="5"/>
        <v/>
      </c>
      <c r="AR40" s="3"/>
      <c r="AS40" s="1" t="str">
        <f t="shared" ca="1" si="5"/>
        <v/>
      </c>
      <c r="AT40" s="3"/>
      <c r="AU40" s="1" t="str">
        <f t="shared" ca="1" si="6"/>
        <v/>
      </c>
      <c r="AV40" s="3"/>
      <c r="AW40" s="4" t="str">
        <f t="shared" si="9"/>
        <v/>
      </c>
      <c r="AX40" s="1"/>
      <c r="AY40" s="3"/>
      <c r="AZ40" s="3"/>
      <c r="BA40" s="4" t="str">
        <f t="shared" si="8"/>
        <v/>
      </c>
    </row>
    <row r="41" spans="1:53">
      <c r="A41" s="34"/>
      <c r="B41" s="1"/>
      <c r="C41" s="1"/>
      <c r="D41" s="41" t="str">
        <f>IF(PROYECTOS!AG3085="","",PROYECTOS!AG3085)</f>
        <v/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37" t="str">
        <f t="shared" si="10"/>
        <v/>
      </c>
      <c r="Z41" s="1"/>
      <c r="AA41" s="1"/>
      <c r="AB41" s="1"/>
      <c r="AC41" s="36"/>
      <c r="AD41" s="1"/>
      <c r="AE41" s="1"/>
      <c r="AF41" s="1"/>
      <c r="AG41" s="1" t="str">
        <f t="shared" ca="1" si="0"/>
        <v/>
      </c>
      <c r="AH41" s="3"/>
      <c r="AI41" s="1" t="str">
        <f t="shared" ca="1" si="1"/>
        <v/>
      </c>
      <c r="AJ41" s="3"/>
      <c r="AK41" s="1" t="str">
        <f t="shared" ca="1" si="2"/>
        <v/>
      </c>
      <c r="AL41" s="3"/>
      <c r="AM41" s="1" t="str">
        <f t="shared" ca="1" si="3"/>
        <v/>
      </c>
      <c r="AN41" s="3"/>
      <c r="AO41" s="1" t="str">
        <f t="shared" ca="1" si="4"/>
        <v/>
      </c>
      <c r="AP41" s="3"/>
      <c r="AQ41" s="1" t="str">
        <f t="shared" ca="1" si="5"/>
        <v/>
      </c>
      <c r="AR41" s="3"/>
      <c r="AS41" s="1" t="str">
        <f t="shared" ca="1" si="5"/>
        <v/>
      </c>
      <c r="AT41" s="3"/>
      <c r="AU41" s="1" t="str">
        <f t="shared" ca="1" si="6"/>
        <v/>
      </c>
      <c r="AV41" s="3"/>
      <c r="AW41" s="4" t="str">
        <f t="shared" si="9"/>
        <v/>
      </c>
      <c r="AX41" s="1"/>
      <c r="AY41" s="3"/>
      <c r="AZ41" s="3"/>
      <c r="BA41" s="4" t="str">
        <f t="shared" si="8"/>
        <v/>
      </c>
    </row>
    <row r="42" spans="1:53">
      <c r="A42" s="34"/>
      <c r="B42" s="1"/>
      <c r="C42" s="1"/>
      <c r="D42" s="41" t="str">
        <f>IF(PROYECTOS!AG3086="","",PROYECTOS!AG3086)</f>
        <v/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37" t="str">
        <f t="shared" si="10"/>
        <v/>
      </c>
      <c r="Z42" s="1"/>
      <c r="AA42" s="1"/>
      <c r="AB42" s="1"/>
      <c r="AC42" s="1"/>
      <c r="AD42" s="1"/>
      <c r="AE42" s="1"/>
      <c r="AF42" s="1"/>
      <c r="AG42" s="1" t="str">
        <f t="shared" ca="1" si="0"/>
        <v/>
      </c>
      <c r="AH42" s="3"/>
      <c r="AI42" s="1" t="str">
        <f t="shared" ca="1" si="1"/>
        <v/>
      </c>
      <c r="AJ42" s="3"/>
      <c r="AK42" s="1" t="str">
        <f t="shared" ca="1" si="2"/>
        <v/>
      </c>
      <c r="AL42" s="3"/>
      <c r="AM42" s="1" t="str">
        <f t="shared" ca="1" si="3"/>
        <v/>
      </c>
      <c r="AN42" s="3"/>
      <c r="AO42" s="1" t="str">
        <f t="shared" ca="1" si="4"/>
        <v/>
      </c>
      <c r="AP42" s="3"/>
      <c r="AQ42" s="1" t="str">
        <f t="shared" ca="1" si="5"/>
        <v/>
      </c>
      <c r="AR42" s="3"/>
      <c r="AS42" s="1" t="str">
        <f t="shared" ca="1" si="5"/>
        <v/>
      </c>
      <c r="AT42" s="3"/>
      <c r="AU42" s="1" t="str">
        <f t="shared" ca="1" si="6"/>
        <v/>
      </c>
      <c r="AV42" s="3"/>
      <c r="AW42" s="4" t="str">
        <f t="shared" si="9"/>
        <v/>
      </c>
      <c r="AX42" s="1"/>
      <c r="AY42" s="3"/>
      <c r="AZ42" s="3"/>
      <c r="BA42" s="4" t="str">
        <f t="shared" si="8"/>
        <v/>
      </c>
    </row>
    <row r="43" spans="1:53">
      <c r="A43" s="34"/>
      <c r="B43" s="1"/>
      <c r="C43" s="1"/>
      <c r="D43" s="41" t="str">
        <f>IF(PROYECTOS!AG3087="","",PROYECTOS!AG3087)</f>
        <v/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37" t="str">
        <f t="shared" si="10"/>
        <v/>
      </c>
      <c r="Z43" s="1"/>
      <c r="AA43" s="1"/>
      <c r="AB43" s="1"/>
      <c r="AC43" s="1"/>
      <c r="AD43" s="1"/>
      <c r="AE43" s="1"/>
      <c r="AF43" s="1"/>
      <c r="AG43" s="1" t="str">
        <f t="shared" ca="1" si="0"/>
        <v/>
      </c>
      <c r="AH43" s="3"/>
      <c r="AI43" s="1" t="str">
        <f t="shared" ca="1" si="1"/>
        <v/>
      </c>
      <c r="AJ43" s="3"/>
      <c r="AK43" s="1" t="str">
        <f t="shared" ca="1" si="2"/>
        <v/>
      </c>
      <c r="AL43" s="3"/>
      <c r="AM43" s="1" t="str">
        <f t="shared" ca="1" si="3"/>
        <v/>
      </c>
      <c r="AN43" s="3"/>
      <c r="AO43" s="1" t="str">
        <f t="shared" ca="1" si="4"/>
        <v/>
      </c>
      <c r="AP43" s="3"/>
      <c r="AQ43" s="1" t="str">
        <f t="shared" ca="1" si="5"/>
        <v/>
      </c>
      <c r="AR43" s="3"/>
      <c r="AS43" s="1" t="str">
        <f t="shared" ca="1" si="5"/>
        <v/>
      </c>
      <c r="AT43" s="3"/>
      <c r="AU43" s="1" t="str">
        <f t="shared" ca="1" si="6"/>
        <v/>
      </c>
      <c r="AV43" s="3"/>
      <c r="AW43" s="4" t="str">
        <f t="shared" si="9"/>
        <v/>
      </c>
      <c r="AX43" s="1"/>
      <c r="AY43" s="3"/>
      <c r="AZ43" s="3"/>
      <c r="BA43" s="4" t="str">
        <f t="shared" si="8"/>
        <v/>
      </c>
    </row>
    <row r="44" spans="1:53">
      <c r="A44" s="34"/>
      <c r="B44" s="1"/>
      <c r="C44" s="1"/>
      <c r="D44" s="41" t="str">
        <f>IF(PROYECTOS!AG3088="","",PROYECTOS!AG3088)</f>
        <v/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37" t="str">
        <f t="shared" si="10"/>
        <v/>
      </c>
      <c r="Z44" s="1"/>
      <c r="AA44" s="1"/>
      <c r="AB44" s="1"/>
      <c r="AC44" s="1"/>
      <c r="AD44" s="1"/>
      <c r="AE44" s="1"/>
      <c r="AF44" s="1"/>
      <c r="AG44" s="1" t="str">
        <f t="shared" ca="1" si="0"/>
        <v/>
      </c>
      <c r="AH44" s="3"/>
      <c r="AI44" s="1" t="str">
        <f t="shared" ca="1" si="1"/>
        <v/>
      </c>
      <c r="AJ44" s="3"/>
      <c r="AK44" s="1" t="str">
        <f t="shared" ca="1" si="2"/>
        <v/>
      </c>
      <c r="AL44" s="3"/>
      <c r="AM44" s="1" t="str">
        <f t="shared" ca="1" si="3"/>
        <v/>
      </c>
      <c r="AN44" s="3"/>
      <c r="AO44" s="1" t="str">
        <f t="shared" ca="1" si="4"/>
        <v/>
      </c>
      <c r="AP44" s="3"/>
      <c r="AQ44" s="1" t="str">
        <f t="shared" ca="1" si="5"/>
        <v/>
      </c>
      <c r="AR44" s="3"/>
      <c r="AS44" s="1" t="str">
        <f t="shared" ca="1" si="5"/>
        <v/>
      </c>
      <c r="AT44" s="3"/>
      <c r="AU44" s="1" t="str">
        <f t="shared" ca="1" si="6"/>
        <v/>
      </c>
      <c r="AV44" s="3"/>
      <c r="AW44" s="4" t="str">
        <f t="shared" si="9"/>
        <v/>
      </c>
      <c r="AX44" s="1"/>
      <c r="AY44" s="3"/>
      <c r="AZ44" s="3"/>
      <c r="BA44" s="4" t="str">
        <f t="shared" si="8"/>
        <v/>
      </c>
    </row>
    <row r="45" spans="1:53">
      <c r="A45" s="34"/>
      <c r="B45" s="1"/>
      <c r="C45" s="1"/>
      <c r="D45" s="41" t="str">
        <f>IF(PROYECTOS!AG3089="","",PROYECTOS!AG3089)</f>
        <v/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37" t="str">
        <f t="shared" si="10"/>
        <v/>
      </c>
      <c r="Z45" s="1"/>
      <c r="AA45" s="1"/>
      <c r="AB45" s="1"/>
      <c r="AC45" s="1"/>
      <c r="AD45" s="1"/>
      <c r="AE45" s="1"/>
      <c r="AF45" s="1"/>
      <c r="AG45" s="1" t="str">
        <f t="shared" ca="1" si="0"/>
        <v/>
      </c>
      <c r="AH45" s="3"/>
      <c r="AI45" s="1" t="str">
        <f t="shared" ca="1" si="1"/>
        <v/>
      </c>
      <c r="AJ45" s="3"/>
      <c r="AK45" s="1" t="str">
        <f t="shared" ca="1" si="2"/>
        <v/>
      </c>
      <c r="AL45" s="3"/>
      <c r="AM45" s="1" t="str">
        <f t="shared" ca="1" si="3"/>
        <v/>
      </c>
      <c r="AN45" s="3"/>
      <c r="AO45" s="1" t="str">
        <f t="shared" ca="1" si="4"/>
        <v/>
      </c>
      <c r="AP45" s="3"/>
      <c r="AQ45" s="1" t="str">
        <f t="shared" ca="1" si="5"/>
        <v/>
      </c>
      <c r="AR45" s="3"/>
      <c r="AS45" s="1" t="str">
        <f t="shared" ca="1" si="5"/>
        <v/>
      </c>
      <c r="AT45" s="3"/>
      <c r="AU45" s="1" t="str">
        <f t="shared" ca="1" si="6"/>
        <v/>
      </c>
      <c r="AV45" s="3"/>
      <c r="AW45" s="4" t="str">
        <f t="shared" si="9"/>
        <v/>
      </c>
      <c r="AX45" s="1"/>
      <c r="AY45" s="3"/>
      <c r="AZ45" s="3"/>
      <c r="BA45" s="4" t="str">
        <f t="shared" si="8"/>
        <v/>
      </c>
    </row>
    <row r="46" spans="1:53">
      <c r="A46" s="34"/>
      <c r="B46" s="1"/>
      <c r="C46" s="1"/>
      <c r="D46" s="41" t="str">
        <f>IF(PROYECTOS!AG3090="","",PROYECTOS!AG3090)</f>
        <v/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37" t="str">
        <f t="shared" si="10"/>
        <v/>
      </c>
      <c r="Z46" s="1"/>
      <c r="AA46" s="1"/>
      <c r="AB46" s="1"/>
      <c r="AC46" s="1"/>
      <c r="AD46" s="1"/>
      <c r="AE46" s="1"/>
      <c r="AF46" s="1"/>
      <c r="AG46" s="1" t="str">
        <f t="shared" ca="1" si="0"/>
        <v/>
      </c>
      <c r="AH46" s="3"/>
      <c r="AI46" s="1" t="str">
        <f t="shared" ca="1" si="1"/>
        <v/>
      </c>
      <c r="AJ46" s="3"/>
      <c r="AK46" s="1" t="str">
        <f t="shared" ca="1" si="2"/>
        <v/>
      </c>
      <c r="AL46" s="3"/>
      <c r="AM46" s="1" t="str">
        <f t="shared" ca="1" si="3"/>
        <v/>
      </c>
      <c r="AN46" s="3"/>
      <c r="AO46" s="1" t="str">
        <f t="shared" ca="1" si="4"/>
        <v/>
      </c>
      <c r="AP46" s="3"/>
      <c r="AQ46" s="1" t="str">
        <f t="shared" ca="1" si="5"/>
        <v/>
      </c>
      <c r="AR46" s="3"/>
      <c r="AS46" s="1" t="str">
        <f t="shared" ca="1" si="5"/>
        <v/>
      </c>
      <c r="AT46" s="3"/>
      <c r="AU46" s="1" t="str">
        <f t="shared" ca="1" si="6"/>
        <v/>
      </c>
      <c r="AV46" s="3"/>
      <c r="AW46" s="4" t="str">
        <f t="shared" si="9"/>
        <v/>
      </c>
      <c r="AX46" s="1"/>
      <c r="AY46" s="3"/>
      <c r="AZ46" s="3"/>
      <c r="BA46" s="4" t="str">
        <f t="shared" si="8"/>
        <v/>
      </c>
    </row>
    <row r="47" spans="1:53">
      <c r="A47" s="34"/>
      <c r="B47" s="1"/>
      <c r="C47" s="1"/>
      <c r="D47" s="41" t="str">
        <f>IF(PROYECTOS!AG3091="","",PROYECTOS!AG3091)</f>
        <v/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37" t="str">
        <f t="shared" si="10"/>
        <v/>
      </c>
      <c r="Z47" s="1"/>
      <c r="AA47" s="1"/>
      <c r="AB47" s="1"/>
      <c r="AC47" s="1"/>
      <c r="AD47" s="1"/>
      <c r="AE47" s="1"/>
      <c r="AF47" s="1"/>
      <c r="AG47" s="1" t="str">
        <f t="shared" ca="1" si="0"/>
        <v/>
      </c>
      <c r="AH47" s="3"/>
      <c r="AI47" s="1" t="str">
        <f t="shared" ca="1" si="1"/>
        <v/>
      </c>
      <c r="AJ47" s="3"/>
      <c r="AK47" s="1" t="str">
        <f t="shared" ca="1" si="2"/>
        <v/>
      </c>
      <c r="AL47" s="3"/>
      <c r="AM47" s="1" t="str">
        <f t="shared" ca="1" si="3"/>
        <v/>
      </c>
      <c r="AN47" s="3"/>
      <c r="AO47" s="1" t="str">
        <f t="shared" ca="1" si="4"/>
        <v/>
      </c>
      <c r="AP47" s="3"/>
      <c r="AQ47" s="1" t="str">
        <f t="shared" ca="1" si="5"/>
        <v/>
      </c>
      <c r="AR47" s="3"/>
      <c r="AS47" s="1" t="str">
        <f t="shared" ca="1" si="5"/>
        <v/>
      </c>
      <c r="AT47" s="3"/>
      <c r="AU47" s="1" t="str">
        <f t="shared" ca="1" si="6"/>
        <v/>
      </c>
      <c r="AV47" s="3"/>
      <c r="AW47" s="4" t="str">
        <f t="shared" si="9"/>
        <v/>
      </c>
      <c r="AX47" s="1"/>
      <c r="AY47" s="3"/>
      <c r="AZ47" s="3"/>
      <c r="BA47" s="4" t="str">
        <f t="shared" si="8"/>
        <v/>
      </c>
    </row>
    <row r="48" spans="1:53">
      <c r="A48" s="34"/>
      <c r="B48" s="1"/>
      <c r="C48" s="1"/>
      <c r="D48" s="41" t="str">
        <f>IF(PROYECTOS!AG3092="","",PROYECTOS!AG3092)</f>
        <v/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37" t="str">
        <f t="shared" si="10"/>
        <v/>
      </c>
      <c r="Z48" s="1"/>
      <c r="AA48" s="1"/>
      <c r="AB48" s="1"/>
      <c r="AC48" s="1"/>
      <c r="AD48" s="1"/>
      <c r="AE48" s="1"/>
      <c r="AF48" s="1"/>
      <c r="AG48" s="1" t="str">
        <f t="shared" ca="1" si="0"/>
        <v/>
      </c>
      <c r="AH48" s="3"/>
      <c r="AI48" s="1" t="str">
        <f t="shared" ca="1" si="1"/>
        <v/>
      </c>
      <c r="AJ48" s="3"/>
      <c r="AK48" s="1" t="str">
        <f t="shared" ca="1" si="2"/>
        <v/>
      </c>
      <c r="AL48" s="3"/>
      <c r="AM48" s="1" t="str">
        <f t="shared" ca="1" si="3"/>
        <v/>
      </c>
      <c r="AN48" s="3"/>
      <c r="AO48" s="1" t="str">
        <f t="shared" ca="1" si="4"/>
        <v/>
      </c>
      <c r="AP48" s="3"/>
      <c r="AQ48" s="1" t="str">
        <f t="shared" ca="1" si="5"/>
        <v/>
      </c>
      <c r="AR48" s="3"/>
      <c r="AS48" s="1" t="str">
        <f t="shared" ca="1" si="5"/>
        <v/>
      </c>
      <c r="AT48" s="3"/>
      <c r="AU48" s="1" t="str">
        <f t="shared" ca="1" si="6"/>
        <v/>
      </c>
      <c r="AV48" s="3"/>
      <c r="AW48" s="4" t="str">
        <f t="shared" si="9"/>
        <v/>
      </c>
      <c r="AX48" s="1"/>
      <c r="AY48" s="3"/>
      <c r="AZ48" s="3"/>
      <c r="BA48" s="4" t="str">
        <f t="shared" si="8"/>
        <v/>
      </c>
    </row>
    <row r="49" spans="1:53">
      <c r="A49" s="34"/>
      <c r="B49" s="1"/>
      <c r="C49" s="1"/>
      <c r="D49" s="41" t="str">
        <f>IF(PROYECTOS!AG3093="","",PROYECTOS!AG3093)</f>
        <v/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37" t="str">
        <f t="shared" si="10"/>
        <v/>
      </c>
      <c r="Z49" s="1"/>
      <c r="AA49" s="1"/>
      <c r="AB49" s="1"/>
      <c r="AC49" s="1"/>
      <c r="AD49" s="1"/>
      <c r="AE49" s="1"/>
      <c r="AF49" s="1"/>
      <c r="AG49" s="1" t="str">
        <f t="shared" ca="1" si="0"/>
        <v/>
      </c>
      <c r="AH49" s="3"/>
      <c r="AI49" s="1" t="str">
        <f t="shared" ca="1" si="1"/>
        <v/>
      </c>
      <c r="AJ49" s="3"/>
      <c r="AK49" s="1" t="str">
        <f t="shared" ca="1" si="2"/>
        <v/>
      </c>
      <c r="AL49" s="3"/>
      <c r="AM49" s="1" t="str">
        <f t="shared" ca="1" si="3"/>
        <v/>
      </c>
      <c r="AN49" s="3"/>
      <c r="AO49" s="1" t="str">
        <f t="shared" ca="1" si="4"/>
        <v/>
      </c>
      <c r="AP49" s="3"/>
      <c r="AQ49" s="1" t="str">
        <f t="shared" ca="1" si="5"/>
        <v/>
      </c>
      <c r="AR49" s="3"/>
      <c r="AS49" s="1" t="str">
        <f t="shared" ca="1" si="5"/>
        <v/>
      </c>
      <c r="AT49" s="3"/>
      <c r="AU49" s="1" t="str">
        <f t="shared" ca="1" si="6"/>
        <v/>
      </c>
      <c r="AV49" s="3"/>
      <c r="AW49" s="4" t="str">
        <f t="shared" si="9"/>
        <v/>
      </c>
      <c r="AX49" s="1"/>
      <c r="AY49" s="3"/>
      <c r="AZ49" s="3"/>
      <c r="BA49" s="4" t="str">
        <f t="shared" si="8"/>
        <v/>
      </c>
    </row>
    <row r="50" spans="1:53">
      <c r="A50" s="34"/>
      <c r="B50" s="1"/>
      <c r="C50" s="1"/>
      <c r="D50" s="41" t="str">
        <f>IF(PROYECTOS!AG3094="","",PROYECTOS!AG3094)</f>
        <v/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7" t="str">
        <f t="shared" si="10"/>
        <v/>
      </c>
      <c r="Z50" s="1"/>
      <c r="AA50" s="1"/>
      <c r="AB50" s="1"/>
      <c r="AC50" s="1"/>
      <c r="AD50" s="1"/>
      <c r="AE50" s="1"/>
      <c r="AF50" s="1"/>
      <c r="AG50" s="1" t="str">
        <f t="shared" ca="1" si="0"/>
        <v/>
      </c>
      <c r="AH50" s="3"/>
      <c r="AI50" s="1" t="str">
        <f t="shared" ca="1" si="1"/>
        <v/>
      </c>
      <c r="AJ50" s="3"/>
      <c r="AK50" s="1" t="str">
        <f t="shared" ca="1" si="2"/>
        <v/>
      </c>
      <c r="AL50" s="3"/>
      <c r="AM50" s="1" t="str">
        <f t="shared" ca="1" si="3"/>
        <v/>
      </c>
      <c r="AN50" s="3"/>
      <c r="AO50" s="1" t="str">
        <f t="shared" ca="1" si="4"/>
        <v/>
      </c>
      <c r="AP50" s="3"/>
      <c r="AQ50" s="1" t="str">
        <f t="shared" ca="1" si="5"/>
        <v/>
      </c>
      <c r="AR50" s="3"/>
      <c r="AS50" s="1" t="str">
        <f t="shared" ca="1" si="5"/>
        <v/>
      </c>
      <c r="AT50" s="3"/>
      <c r="AU50" s="1" t="str">
        <f t="shared" ca="1" si="6"/>
        <v/>
      </c>
      <c r="AV50" s="3"/>
      <c r="AW50" s="4" t="str">
        <f t="shared" si="9"/>
        <v/>
      </c>
      <c r="AX50" s="1"/>
      <c r="AY50" s="3"/>
      <c r="AZ50" s="3"/>
      <c r="BA50" s="4" t="str">
        <f t="shared" si="8"/>
        <v/>
      </c>
    </row>
    <row r="51" spans="1:53">
      <c r="A51" s="34"/>
      <c r="B51" s="1"/>
      <c r="C51" s="1"/>
      <c r="D51" s="41" t="str">
        <f>IF(PROYECTOS!AG3095="","",PROYECTOS!AG3095)</f>
        <v/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7" t="str">
        <f t="shared" si="10"/>
        <v/>
      </c>
      <c r="Z51" s="1"/>
      <c r="AA51" s="1"/>
      <c r="AB51" s="1"/>
      <c r="AC51" s="1"/>
      <c r="AD51" s="1"/>
      <c r="AE51" s="1"/>
      <c r="AF51" s="1"/>
      <c r="AG51" s="1" t="str">
        <f t="shared" ca="1" si="0"/>
        <v/>
      </c>
      <c r="AH51" s="3"/>
      <c r="AI51" s="1" t="str">
        <f t="shared" ca="1" si="1"/>
        <v/>
      </c>
      <c r="AJ51" s="3"/>
      <c r="AK51" s="1" t="str">
        <f t="shared" ca="1" si="2"/>
        <v/>
      </c>
      <c r="AL51" s="3"/>
      <c r="AM51" s="1" t="str">
        <f t="shared" ca="1" si="3"/>
        <v/>
      </c>
      <c r="AN51" s="3"/>
      <c r="AO51" s="1" t="str">
        <f t="shared" ca="1" si="4"/>
        <v/>
      </c>
      <c r="AP51" s="3"/>
      <c r="AQ51" s="1" t="str">
        <f t="shared" ca="1" si="5"/>
        <v/>
      </c>
      <c r="AR51" s="3"/>
      <c r="AS51" s="1" t="str">
        <f t="shared" ca="1" si="5"/>
        <v/>
      </c>
      <c r="AT51" s="3"/>
      <c r="AU51" s="1" t="str">
        <f t="shared" ca="1" si="6"/>
        <v/>
      </c>
      <c r="AV51" s="3"/>
      <c r="AW51" s="4" t="str">
        <f t="shared" si="9"/>
        <v/>
      </c>
      <c r="AX51" s="1"/>
      <c r="AY51" s="3"/>
      <c r="AZ51" s="3"/>
      <c r="BA51" s="4" t="str">
        <f t="shared" si="8"/>
        <v/>
      </c>
    </row>
    <row r="52" spans="1:53">
      <c r="A52" s="34"/>
      <c r="B52" s="1"/>
      <c r="C52" s="1"/>
      <c r="D52" s="41" t="str">
        <f>IF(PROYECTOS!AG3096="","",PROYECTOS!AG3096)</f>
        <v/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7" t="str">
        <f t="shared" si="10"/>
        <v/>
      </c>
      <c r="Z52" s="1"/>
      <c r="AA52" s="1"/>
      <c r="AB52" s="1"/>
      <c r="AC52" s="1"/>
      <c r="AD52" s="1"/>
      <c r="AE52" s="1"/>
      <c r="AF52" s="1"/>
      <c r="AG52" s="1" t="str">
        <f t="shared" ca="1" si="0"/>
        <v/>
      </c>
      <c r="AH52" s="3"/>
      <c r="AI52" s="1" t="str">
        <f t="shared" ca="1" si="1"/>
        <v/>
      </c>
      <c r="AJ52" s="3"/>
      <c r="AK52" s="1" t="str">
        <f t="shared" ca="1" si="2"/>
        <v/>
      </c>
      <c r="AL52" s="3"/>
      <c r="AM52" s="1" t="str">
        <f t="shared" ca="1" si="3"/>
        <v/>
      </c>
      <c r="AN52" s="3"/>
      <c r="AO52" s="1" t="str">
        <f t="shared" ca="1" si="4"/>
        <v/>
      </c>
      <c r="AP52" s="3"/>
      <c r="AQ52" s="1" t="str">
        <f t="shared" ca="1" si="5"/>
        <v/>
      </c>
      <c r="AR52" s="3"/>
      <c r="AS52" s="1" t="str">
        <f t="shared" ca="1" si="5"/>
        <v/>
      </c>
      <c r="AT52" s="3"/>
      <c r="AU52" s="1" t="str">
        <f t="shared" ca="1" si="6"/>
        <v/>
      </c>
      <c r="AV52" s="3"/>
      <c r="AW52" s="4" t="str">
        <f t="shared" si="9"/>
        <v/>
      </c>
      <c r="AX52" s="1"/>
      <c r="AY52" s="3"/>
      <c r="AZ52" s="3"/>
      <c r="BA52" s="4" t="str">
        <f t="shared" si="8"/>
        <v/>
      </c>
    </row>
    <row r="53" spans="1:53">
      <c r="A53" s="34"/>
      <c r="B53" s="1"/>
      <c r="C53" s="1"/>
      <c r="D53" s="41" t="str">
        <f>IF(PROYECTOS!AG3097="","",PROYECTOS!AG3097)</f>
        <v/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7" t="str">
        <f t="shared" si="10"/>
        <v/>
      </c>
      <c r="Z53" s="1"/>
      <c r="AA53" s="1"/>
      <c r="AB53" s="1"/>
      <c r="AC53" s="1"/>
      <c r="AD53" s="1"/>
      <c r="AE53" s="1"/>
      <c r="AF53" s="1"/>
      <c r="AG53" s="1" t="str">
        <f t="shared" ca="1" si="0"/>
        <v/>
      </c>
      <c r="AH53" s="3"/>
      <c r="AI53" s="1" t="str">
        <f t="shared" ca="1" si="1"/>
        <v/>
      </c>
      <c r="AJ53" s="3"/>
      <c r="AK53" s="1" t="str">
        <f t="shared" ca="1" si="2"/>
        <v/>
      </c>
      <c r="AL53" s="3"/>
      <c r="AM53" s="1" t="str">
        <f t="shared" ca="1" si="3"/>
        <v/>
      </c>
      <c r="AN53" s="3"/>
      <c r="AO53" s="1" t="str">
        <f t="shared" ca="1" si="4"/>
        <v/>
      </c>
      <c r="AP53" s="3"/>
      <c r="AQ53" s="1" t="str">
        <f t="shared" ca="1" si="5"/>
        <v/>
      </c>
      <c r="AR53" s="3"/>
      <c r="AS53" s="1" t="str">
        <f t="shared" ca="1" si="5"/>
        <v/>
      </c>
      <c r="AT53" s="3"/>
      <c r="AU53" s="1" t="str">
        <f t="shared" ca="1" si="6"/>
        <v/>
      </c>
      <c r="AV53" s="3"/>
      <c r="AW53" s="4" t="str">
        <f t="shared" si="9"/>
        <v/>
      </c>
      <c r="AX53" s="1"/>
      <c r="AY53" s="3"/>
      <c r="AZ53" s="3"/>
      <c r="BA53" s="4" t="str">
        <f t="shared" si="8"/>
        <v/>
      </c>
    </row>
    <row r="54" spans="1:53">
      <c r="A54" s="34"/>
      <c r="B54" s="1"/>
      <c r="C54" s="1"/>
      <c r="D54" s="41" t="str">
        <f>IF(PROYECTOS!AG3098="","",PROYECTOS!AG3098)</f>
        <v/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7" t="str">
        <f t="shared" si="10"/>
        <v/>
      </c>
      <c r="Z54" s="1"/>
      <c r="AA54" s="1"/>
      <c r="AB54" s="1"/>
      <c r="AC54" s="1"/>
      <c r="AD54" s="1"/>
      <c r="AE54" s="1"/>
      <c r="AF54" s="1"/>
      <c r="AG54" s="1" t="str">
        <f t="shared" ca="1" si="0"/>
        <v/>
      </c>
      <c r="AH54" s="3"/>
      <c r="AI54" s="1" t="str">
        <f t="shared" ca="1" si="1"/>
        <v/>
      </c>
      <c r="AJ54" s="3"/>
      <c r="AK54" s="1" t="str">
        <f t="shared" ca="1" si="2"/>
        <v/>
      </c>
      <c r="AL54" s="3"/>
      <c r="AM54" s="1" t="str">
        <f t="shared" ca="1" si="3"/>
        <v/>
      </c>
      <c r="AN54" s="3"/>
      <c r="AO54" s="1" t="str">
        <f t="shared" ca="1" si="4"/>
        <v/>
      </c>
      <c r="AP54" s="3"/>
      <c r="AQ54" s="1" t="str">
        <f t="shared" ca="1" si="5"/>
        <v/>
      </c>
      <c r="AR54" s="3"/>
      <c r="AS54" s="1" t="str">
        <f t="shared" ca="1" si="5"/>
        <v/>
      </c>
      <c r="AT54" s="3"/>
      <c r="AU54" s="1" t="str">
        <f t="shared" ca="1" si="6"/>
        <v/>
      </c>
      <c r="AV54" s="3"/>
      <c r="AW54" s="4" t="str">
        <f t="shared" si="9"/>
        <v/>
      </c>
      <c r="AX54" s="1"/>
      <c r="AY54" s="3"/>
      <c r="AZ54" s="3"/>
      <c r="BA54" s="4" t="str">
        <f t="shared" si="8"/>
        <v/>
      </c>
    </row>
    <row r="55" spans="1:53">
      <c r="A55" s="34"/>
      <c r="B55" s="1"/>
      <c r="C55" s="1"/>
      <c r="D55" s="41" t="str">
        <f>IF(PROYECTOS!AG3099="","",PROYECTOS!AG3099)</f>
        <v/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7" t="str">
        <f t="shared" si="10"/>
        <v/>
      </c>
      <c r="Z55" s="1"/>
      <c r="AA55" s="1"/>
      <c r="AB55" s="1"/>
      <c r="AC55" s="1"/>
      <c r="AD55" s="1"/>
      <c r="AE55" s="1"/>
      <c r="AF55" s="1"/>
      <c r="AG55" s="1" t="str">
        <f t="shared" ca="1" si="0"/>
        <v/>
      </c>
      <c r="AH55" s="3"/>
      <c r="AI55" s="1" t="str">
        <f t="shared" ca="1" si="1"/>
        <v/>
      </c>
      <c r="AJ55" s="3"/>
      <c r="AK55" s="1" t="str">
        <f t="shared" ca="1" si="2"/>
        <v/>
      </c>
      <c r="AL55" s="3"/>
      <c r="AM55" s="1" t="str">
        <f t="shared" ca="1" si="3"/>
        <v/>
      </c>
      <c r="AN55" s="3"/>
      <c r="AO55" s="1" t="str">
        <f t="shared" ca="1" si="4"/>
        <v/>
      </c>
      <c r="AP55" s="3"/>
      <c r="AQ55" s="1" t="str">
        <f t="shared" ca="1" si="5"/>
        <v/>
      </c>
      <c r="AR55" s="3"/>
      <c r="AS55" s="1" t="str">
        <f t="shared" ca="1" si="5"/>
        <v/>
      </c>
      <c r="AT55" s="3"/>
      <c r="AU55" s="1" t="str">
        <f t="shared" ca="1" si="6"/>
        <v/>
      </c>
      <c r="AV55" s="3"/>
      <c r="AW55" s="4" t="str">
        <f t="shared" si="9"/>
        <v/>
      </c>
      <c r="AX55" s="1"/>
      <c r="AY55" s="3"/>
      <c r="AZ55" s="3"/>
      <c r="BA55" s="4" t="str">
        <f t="shared" si="8"/>
        <v/>
      </c>
    </row>
    <row r="56" spans="1:53">
      <c r="A56" s="34"/>
      <c r="B56" s="1"/>
      <c r="C56" s="1"/>
      <c r="D56" s="41" t="str">
        <f>IF(PROYECTOS!AG3100="","",PROYECTOS!AG3100)</f>
        <v/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7" t="str">
        <f t="shared" si="10"/>
        <v/>
      </c>
      <c r="Z56" s="1"/>
      <c r="AA56" s="1"/>
      <c r="AB56" s="1"/>
      <c r="AC56" s="1"/>
      <c r="AD56" s="1"/>
      <c r="AE56" s="1"/>
      <c r="AF56" s="1"/>
      <c r="AG56" s="1" t="str">
        <f t="shared" ca="1" si="0"/>
        <v/>
      </c>
      <c r="AH56" s="3"/>
      <c r="AI56" s="1" t="str">
        <f t="shared" ca="1" si="1"/>
        <v/>
      </c>
      <c r="AJ56" s="3"/>
      <c r="AK56" s="1" t="str">
        <f t="shared" ca="1" si="2"/>
        <v/>
      </c>
      <c r="AL56" s="3"/>
      <c r="AM56" s="1" t="str">
        <f t="shared" ca="1" si="3"/>
        <v/>
      </c>
      <c r="AN56" s="3"/>
      <c r="AO56" s="1" t="str">
        <f t="shared" ca="1" si="4"/>
        <v/>
      </c>
      <c r="AP56" s="3"/>
      <c r="AQ56" s="1" t="str">
        <f t="shared" ca="1" si="5"/>
        <v/>
      </c>
      <c r="AR56" s="3"/>
      <c r="AS56" s="1" t="str">
        <f t="shared" ca="1" si="5"/>
        <v/>
      </c>
      <c r="AT56" s="3"/>
      <c r="AU56" s="1" t="str">
        <f t="shared" ca="1" si="6"/>
        <v/>
      </c>
      <c r="AV56" s="3"/>
      <c r="AW56" s="4" t="str">
        <f t="shared" si="9"/>
        <v/>
      </c>
      <c r="AX56" s="1"/>
      <c r="AY56" s="3"/>
      <c r="AZ56" s="3"/>
      <c r="BA56" s="4" t="str">
        <f t="shared" si="8"/>
        <v/>
      </c>
    </row>
    <row r="57" spans="1:53">
      <c r="A57" s="34"/>
      <c r="B57" s="1"/>
      <c r="C57" s="1"/>
      <c r="D57" s="41" t="str">
        <f>IF(PROYECTOS!AG3101="","",PROYECTOS!AG3101)</f>
        <v/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7" t="str">
        <f t="shared" si="10"/>
        <v/>
      </c>
      <c r="Z57" s="1"/>
      <c r="AA57" s="1"/>
      <c r="AB57" s="1"/>
      <c r="AC57" s="1"/>
      <c r="AD57" s="1"/>
      <c r="AE57" s="1"/>
      <c r="AF57" s="1"/>
      <c r="AG57" s="1" t="str">
        <f t="shared" ca="1" si="0"/>
        <v/>
      </c>
      <c r="AH57" s="3"/>
      <c r="AI57" s="1" t="str">
        <f t="shared" ca="1" si="1"/>
        <v/>
      </c>
      <c r="AJ57" s="3"/>
      <c r="AK57" s="1" t="str">
        <f t="shared" ca="1" si="2"/>
        <v/>
      </c>
      <c r="AL57" s="3"/>
      <c r="AM57" s="1" t="str">
        <f t="shared" ca="1" si="3"/>
        <v/>
      </c>
      <c r="AN57" s="3"/>
      <c r="AO57" s="1" t="str">
        <f t="shared" ca="1" si="4"/>
        <v/>
      </c>
      <c r="AP57" s="3"/>
      <c r="AQ57" s="1" t="str">
        <f t="shared" ca="1" si="5"/>
        <v/>
      </c>
      <c r="AR57" s="3"/>
      <c r="AS57" s="1" t="str">
        <f t="shared" ca="1" si="5"/>
        <v/>
      </c>
      <c r="AT57" s="3"/>
      <c r="AU57" s="1" t="str">
        <f t="shared" ca="1" si="6"/>
        <v/>
      </c>
      <c r="AV57" s="3"/>
      <c r="AW57" s="4" t="str">
        <f t="shared" si="9"/>
        <v/>
      </c>
      <c r="AX57" s="1"/>
      <c r="AY57" s="3"/>
      <c r="AZ57" s="3"/>
      <c r="BA57" s="4" t="str">
        <f t="shared" si="8"/>
        <v/>
      </c>
    </row>
    <row r="58" spans="1:53">
      <c r="A58" s="34"/>
      <c r="B58" s="1"/>
      <c r="C58" s="1"/>
      <c r="D58" s="41" t="str">
        <f>IF(PROYECTOS!AG3102="","",PROYECTOS!AG3102)</f>
        <v/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7" t="str">
        <f t="shared" si="10"/>
        <v/>
      </c>
      <c r="Z58" s="1"/>
      <c r="AA58" s="1"/>
      <c r="AB58" s="1"/>
      <c r="AC58" s="1"/>
      <c r="AD58" s="1"/>
      <c r="AE58" s="1"/>
      <c r="AF58" s="1"/>
      <c r="AG58" s="1" t="str">
        <f t="shared" ca="1" si="0"/>
        <v/>
      </c>
      <c r="AH58" s="3"/>
      <c r="AI58" s="1" t="str">
        <f t="shared" ca="1" si="1"/>
        <v/>
      </c>
      <c r="AJ58" s="3"/>
      <c r="AK58" s="1" t="str">
        <f t="shared" ca="1" si="2"/>
        <v/>
      </c>
      <c r="AL58" s="3"/>
      <c r="AM58" s="1" t="str">
        <f t="shared" ca="1" si="3"/>
        <v/>
      </c>
      <c r="AN58" s="3"/>
      <c r="AO58" s="1" t="str">
        <f t="shared" ca="1" si="4"/>
        <v/>
      </c>
      <c r="AP58" s="3"/>
      <c r="AQ58" s="1" t="str">
        <f t="shared" ca="1" si="5"/>
        <v/>
      </c>
      <c r="AR58" s="3"/>
      <c r="AS58" s="1" t="str">
        <f t="shared" ca="1" si="5"/>
        <v/>
      </c>
      <c r="AT58" s="3"/>
      <c r="AU58" s="1" t="str">
        <f t="shared" ca="1" si="6"/>
        <v/>
      </c>
      <c r="AV58" s="3"/>
      <c r="AW58" s="4" t="str">
        <f t="shared" si="9"/>
        <v/>
      </c>
      <c r="AX58" s="1"/>
      <c r="AY58" s="3"/>
      <c r="AZ58" s="3"/>
      <c r="BA58" s="4" t="str">
        <f t="shared" si="8"/>
        <v/>
      </c>
    </row>
    <row r="59" spans="1:53">
      <c r="A59" s="34"/>
      <c r="B59" s="1"/>
      <c r="C59" s="1"/>
      <c r="D59" s="41" t="str">
        <f>IF(PROYECTOS!AG3103="","",PROYECTOS!AG3103)</f>
        <v/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7" t="str">
        <f t="shared" si="10"/>
        <v/>
      </c>
      <c r="Z59" s="1"/>
      <c r="AA59" s="1"/>
      <c r="AB59" s="1"/>
      <c r="AC59" s="1"/>
      <c r="AD59" s="1"/>
      <c r="AE59" s="1"/>
      <c r="AF59" s="1"/>
      <c r="AG59" s="1" t="str">
        <f t="shared" ca="1" si="0"/>
        <v/>
      </c>
      <c r="AH59" s="3"/>
      <c r="AI59" s="1" t="str">
        <f t="shared" ca="1" si="1"/>
        <v/>
      </c>
      <c r="AJ59" s="3"/>
      <c r="AK59" s="1" t="str">
        <f t="shared" ca="1" si="2"/>
        <v/>
      </c>
      <c r="AL59" s="3"/>
      <c r="AM59" s="1" t="str">
        <f t="shared" ca="1" si="3"/>
        <v/>
      </c>
      <c r="AN59" s="3"/>
      <c r="AO59" s="1" t="str">
        <f t="shared" ca="1" si="4"/>
        <v/>
      </c>
      <c r="AP59" s="3"/>
      <c r="AQ59" s="1" t="str">
        <f t="shared" ca="1" si="5"/>
        <v/>
      </c>
      <c r="AR59" s="3"/>
      <c r="AS59" s="1" t="str">
        <f t="shared" ca="1" si="5"/>
        <v/>
      </c>
      <c r="AT59" s="3"/>
      <c r="AU59" s="1" t="str">
        <f t="shared" ca="1" si="6"/>
        <v/>
      </c>
      <c r="AV59" s="3"/>
      <c r="AW59" s="4" t="str">
        <f t="shared" si="9"/>
        <v/>
      </c>
      <c r="AX59" s="1"/>
      <c r="AY59" s="3"/>
      <c r="AZ59" s="3"/>
      <c r="BA59" s="4" t="str">
        <f t="shared" si="8"/>
        <v/>
      </c>
    </row>
    <row r="60" spans="1:53">
      <c r="A60" s="34"/>
      <c r="B60" s="1"/>
      <c r="C60" s="1"/>
      <c r="D60" s="41" t="str">
        <f>IF(PROYECTOS!AG3104="","",PROYECTOS!AG3104)</f>
        <v/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7" t="str">
        <f t="shared" si="10"/>
        <v/>
      </c>
      <c r="Z60" s="1"/>
      <c r="AA60" s="1"/>
      <c r="AB60" s="1"/>
      <c r="AC60" s="1"/>
      <c r="AD60" s="1"/>
      <c r="AE60" s="1"/>
      <c r="AF60" s="1"/>
      <c r="AG60" s="1" t="str">
        <f t="shared" ca="1" si="0"/>
        <v/>
      </c>
      <c r="AH60" s="3"/>
      <c r="AI60" s="1" t="str">
        <f t="shared" ca="1" si="1"/>
        <v/>
      </c>
      <c r="AJ60" s="3"/>
      <c r="AK60" s="1" t="str">
        <f t="shared" ca="1" si="2"/>
        <v/>
      </c>
      <c r="AL60" s="3"/>
      <c r="AM60" s="1" t="str">
        <f t="shared" ca="1" si="3"/>
        <v/>
      </c>
      <c r="AN60" s="3"/>
      <c r="AO60" s="1" t="str">
        <f t="shared" ca="1" si="4"/>
        <v/>
      </c>
      <c r="AP60" s="3"/>
      <c r="AQ60" s="1" t="str">
        <f t="shared" ca="1" si="5"/>
        <v/>
      </c>
      <c r="AR60" s="3"/>
      <c r="AS60" s="1" t="str">
        <f t="shared" ca="1" si="5"/>
        <v/>
      </c>
      <c r="AT60" s="3"/>
      <c r="AU60" s="1" t="str">
        <f t="shared" ca="1" si="6"/>
        <v/>
      </c>
      <c r="AV60" s="3"/>
      <c r="AW60" s="4" t="str">
        <f t="shared" si="9"/>
        <v/>
      </c>
      <c r="AX60" s="1"/>
      <c r="AY60" s="3"/>
      <c r="AZ60" s="3"/>
      <c r="BA60" s="4" t="str">
        <f t="shared" si="8"/>
        <v/>
      </c>
    </row>
    <row r="61" spans="1:53">
      <c r="A61" s="34"/>
      <c r="B61" s="1"/>
      <c r="C61" s="1"/>
      <c r="D61" s="41" t="str">
        <f>IF(PROYECTOS!AG3105="","",PROYECTOS!AG3105)</f>
        <v/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7" t="str">
        <f t="shared" si="10"/>
        <v/>
      </c>
      <c r="Z61" s="1"/>
      <c r="AA61" s="1"/>
      <c r="AB61" s="1"/>
      <c r="AC61" s="1"/>
      <c r="AD61" s="1"/>
      <c r="AE61" s="1"/>
      <c r="AF61" s="1"/>
      <c r="AG61" s="1" t="str">
        <f t="shared" ca="1" si="0"/>
        <v/>
      </c>
      <c r="AH61" s="3"/>
      <c r="AI61" s="1" t="str">
        <f t="shared" ca="1" si="1"/>
        <v/>
      </c>
      <c r="AJ61" s="3"/>
      <c r="AK61" s="1" t="str">
        <f t="shared" ca="1" si="2"/>
        <v/>
      </c>
      <c r="AL61" s="3"/>
      <c r="AM61" s="1" t="str">
        <f t="shared" ca="1" si="3"/>
        <v/>
      </c>
      <c r="AN61" s="3"/>
      <c r="AO61" s="1" t="str">
        <f t="shared" ca="1" si="4"/>
        <v/>
      </c>
      <c r="AP61" s="3"/>
      <c r="AQ61" s="1" t="str">
        <f t="shared" ca="1" si="5"/>
        <v/>
      </c>
      <c r="AR61" s="3"/>
      <c r="AS61" s="1" t="str">
        <f t="shared" ca="1" si="5"/>
        <v/>
      </c>
      <c r="AT61" s="3"/>
      <c r="AU61" s="1" t="str">
        <f t="shared" ca="1" si="6"/>
        <v/>
      </c>
      <c r="AV61" s="3"/>
      <c r="AW61" s="4" t="str">
        <f t="shared" si="9"/>
        <v/>
      </c>
      <c r="AX61" s="1"/>
      <c r="AY61" s="3"/>
      <c r="AZ61" s="3"/>
      <c r="BA61" s="4" t="str">
        <f t="shared" si="8"/>
        <v/>
      </c>
    </row>
    <row r="62" spans="1:53">
      <c r="A62" s="34"/>
      <c r="B62" s="1"/>
      <c r="C62" s="1"/>
      <c r="D62" s="41" t="str">
        <f>IF(PROYECTOS!AG3106="","",PROYECTOS!AG3106)</f>
        <v/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7" t="str">
        <f t="shared" si="10"/>
        <v/>
      </c>
      <c r="Z62" s="1"/>
      <c r="AA62" s="1"/>
      <c r="AB62" s="1"/>
      <c r="AC62" s="1"/>
      <c r="AD62" s="1"/>
      <c r="AE62" s="1"/>
      <c r="AF62" s="1"/>
      <c r="AG62" s="1" t="str">
        <f t="shared" ca="1" si="0"/>
        <v/>
      </c>
      <c r="AH62" s="3"/>
      <c r="AI62" s="1" t="str">
        <f t="shared" ca="1" si="1"/>
        <v/>
      </c>
      <c r="AJ62" s="3"/>
      <c r="AK62" s="1" t="str">
        <f t="shared" ca="1" si="2"/>
        <v/>
      </c>
      <c r="AL62" s="3"/>
      <c r="AM62" s="1" t="str">
        <f t="shared" ca="1" si="3"/>
        <v/>
      </c>
      <c r="AN62" s="3"/>
      <c r="AO62" s="1" t="str">
        <f t="shared" ca="1" si="4"/>
        <v/>
      </c>
      <c r="AP62" s="3"/>
      <c r="AQ62" s="1" t="str">
        <f t="shared" ca="1" si="5"/>
        <v/>
      </c>
      <c r="AR62" s="3"/>
      <c r="AS62" s="1" t="str">
        <f t="shared" ca="1" si="5"/>
        <v/>
      </c>
      <c r="AT62" s="3"/>
      <c r="AU62" s="1" t="str">
        <f t="shared" ca="1" si="6"/>
        <v/>
      </c>
      <c r="AV62" s="3"/>
      <c r="AW62" s="4" t="str">
        <f t="shared" si="9"/>
        <v/>
      </c>
      <c r="AX62" s="1"/>
      <c r="AY62" s="3"/>
      <c r="AZ62" s="3"/>
      <c r="BA62" s="4" t="str">
        <f t="shared" si="8"/>
        <v/>
      </c>
    </row>
    <row r="63" spans="1:53">
      <c r="A63" s="34"/>
      <c r="B63" s="1"/>
      <c r="C63" s="1"/>
      <c r="D63" s="41" t="str">
        <f>IF(PROYECTOS!AG3107="","",PROYECTOS!AG3107)</f>
        <v/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7" t="str">
        <f t="shared" si="10"/>
        <v/>
      </c>
      <c r="Z63" s="1"/>
      <c r="AA63" s="1"/>
      <c r="AB63" s="1"/>
      <c r="AC63" s="1"/>
      <c r="AD63" s="1"/>
      <c r="AE63" s="1"/>
      <c r="AF63" s="1"/>
      <c r="AG63" s="1" t="str">
        <f t="shared" ca="1" si="0"/>
        <v/>
      </c>
      <c r="AH63" s="3"/>
      <c r="AI63" s="1" t="str">
        <f t="shared" ca="1" si="1"/>
        <v/>
      </c>
      <c r="AJ63" s="3"/>
      <c r="AK63" s="1" t="str">
        <f t="shared" ca="1" si="2"/>
        <v/>
      </c>
      <c r="AL63" s="3"/>
      <c r="AM63" s="1" t="str">
        <f t="shared" ca="1" si="3"/>
        <v/>
      </c>
      <c r="AN63" s="3"/>
      <c r="AO63" s="1" t="str">
        <f t="shared" ca="1" si="4"/>
        <v/>
      </c>
      <c r="AP63" s="3"/>
      <c r="AQ63" s="1" t="str">
        <f t="shared" ca="1" si="5"/>
        <v/>
      </c>
      <c r="AR63" s="3"/>
      <c r="AS63" s="1" t="str">
        <f t="shared" ca="1" si="5"/>
        <v/>
      </c>
      <c r="AT63" s="3"/>
      <c r="AU63" s="1" t="str">
        <f t="shared" ca="1" si="6"/>
        <v/>
      </c>
      <c r="AV63" s="3"/>
      <c r="AW63" s="4" t="str">
        <f t="shared" si="9"/>
        <v/>
      </c>
      <c r="AX63" s="1"/>
      <c r="AY63" s="3"/>
      <c r="AZ63" s="3"/>
      <c r="BA63" s="4" t="str">
        <f t="shared" si="8"/>
        <v/>
      </c>
    </row>
    <row r="64" spans="1:53">
      <c r="A64" s="34"/>
      <c r="B64" s="1"/>
      <c r="C64" s="1"/>
      <c r="D64" s="41" t="str">
        <f>IF(PROYECTOS!AG3108="","",PROYECTOS!AG3108)</f>
        <v/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37" t="str">
        <f t="shared" si="10"/>
        <v/>
      </c>
      <c r="Z64" s="1"/>
      <c r="AA64" s="1"/>
      <c r="AB64" s="1"/>
      <c r="AC64" s="1"/>
      <c r="AD64" s="1"/>
      <c r="AE64" s="1"/>
      <c r="AF64" s="1"/>
      <c r="AG64" s="1" t="str">
        <f t="shared" ca="1" si="0"/>
        <v/>
      </c>
      <c r="AH64" s="3"/>
      <c r="AI64" s="1" t="str">
        <f t="shared" ca="1" si="1"/>
        <v/>
      </c>
      <c r="AJ64" s="3"/>
      <c r="AK64" s="1" t="str">
        <f t="shared" ca="1" si="2"/>
        <v/>
      </c>
      <c r="AL64" s="3"/>
      <c r="AM64" s="1" t="str">
        <f t="shared" ca="1" si="3"/>
        <v/>
      </c>
      <c r="AN64" s="3"/>
      <c r="AO64" s="1" t="str">
        <f t="shared" ca="1" si="4"/>
        <v/>
      </c>
      <c r="AP64" s="3"/>
      <c r="AQ64" s="1" t="str">
        <f t="shared" ca="1" si="5"/>
        <v/>
      </c>
      <c r="AR64" s="3"/>
      <c r="AS64" s="1" t="str">
        <f t="shared" ca="1" si="5"/>
        <v/>
      </c>
      <c r="AT64" s="3"/>
      <c r="AU64" s="1" t="str">
        <f t="shared" ca="1" si="6"/>
        <v/>
      </c>
      <c r="AV64" s="3"/>
      <c r="AW64" s="4" t="str">
        <f t="shared" si="9"/>
        <v/>
      </c>
      <c r="AX64" s="1"/>
      <c r="AY64" s="3"/>
      <c r="AZ64" s="3"/>
      <c r="BA64" s="4" t="str">
        <f t="shared" si="8"/>
        <v/>
      </c>
    </row>
    <row r="65" spans="1:53">
      <c r="A65" s="34"/>
      <c r="B65" s="1"/>
      <c r="C65" s="1"/>
      <c r="D65" s="41" t="str">
        <f>IF(PROYECTOS!AG3109="","",PROYECTOS!AG3109)</f>
        <v/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37" t="str">
        <f t="shared" si="10"/>
        <v/>
      </c>
      <c r="Z65" s="1"/>
      <c r="AA65" s="1"/>
      <c r="AB65" s="1"/>
      <c r="AC65" s="1"/>
      <c r="AD65" s="1"/>
      <c r="AE65" s="1"/>
      <c r="AF65" s="1"/>
      <c r="AG65" s="1" t="str">
        <f t="shared" ca="1" si="0"/>
        <v/>
      </c>
      <c r="AH65" s="3"/>
      <c r="AI65" s="1" t="str">
        <f t="shared" ca="1" si="1"/>
        <v/>
      </c>
      <c r="AJ65" s="3"/>
      <c r="AK65" s="1" t="str">
        <f t="shared" ca="1" si="2"/>
        <v/>
      </c>
      <c r="AL65" s="3"/>
      <c r="AM65" s="1" t="str">
        <f t="shared" ca="1" si="3"/>
        <v/>
      </c>
      <c r="AN65" s="3"/>
      <c r="AO65" s="1" t="str">
        <f t="shared" ca="1" si="4"/>
        <v/>
      </c>
      <c r="AP65" s="3"/>
      <c r="AQ65" s="1" t="str">
        <f t="shared" ca="1" si="5"/>
        <v/>
      </c>
      <c r="AR65" s="3"/>
      <c r="AS65" s="1" t="str">
        <f t="shared" ca="1" si="5"/>
        <v/>
      </c>
      <c r="AT65" s="3"/>
      <c r="AU65" s="1" t="str">
        <f t="shared" ca="1" si="6"/>
        <v/>
      </c>
      <c r="AV65" s="3"/>
      <c r="AW65" s="4" t="str">
        <f t="shared" si="9"/>
        <v/>
      </c>
      <c r="AX65" s="1"/>
      <c r="AY65" s="3"/>
      <c r="AZ65" s="3"/>
      <c r="BA65" s="4" t="str">
        <f t="shared" si="8"/>
        <v/>
      </c>
    </row>
    <row r="66" spans="1:53">
      <c r="A66" s="34"/>
      <c r="B66" s="1"/>
      <c r="C66" s="1"/>
      <c r="D66" s="41" t="str">
        <f>IF(PROYECTOS!AG3110="","",PROYECTOS!AG3110)</f>
        <v/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37" t="str">
        <f t="shared" si="10"/>
        <v/>
      </c>
      <c r="Z66" s="1"/>
      <c r="AA66" s="1"/>
      <c r="AB66" s="1"/>
      <c r="AC66" s="1"/>
      <c r="AD66" s="1"/>
      <c r="AE66" s="1"/>
      <c r="AF66" s="1"/>
      <c r="AG66" s="1" t="str">
        <f t="shared" ca="1" si="0"/>
        <v/>
      </c>
      <c r="AH66" s="3"/>
      <c r="AI66" s="1" t="str">
        <f t="shared" ca="1" si="1"/>
        <v/>
      </c>
      <c r="AJ66" s="3"/>
      <c r="AK66" s="1" t="str">
        <f t="shared" ca="1" si="2"/>
        <v/>
      </c>
      <c r="AL66" s="3"/>
      <c r="AM66" s="1" t="str">
        <f t="shared" ca="1" si="3"/>
        <v/>
      </c>
      <c r="AN66" s="3"/>
      <c r="AO66" s="1" t="str">
        <f t="shared" ca="1" si="4"/>
        <v/>
      </c>
      <c r="AP66" s="3"/>
      <c r="AQ66" s="1" t="str">
        <f t="shared" ca="1" si="5"/>
        <v/>
      </c>
      <c r="AR66" s="3"/>
      <c r="AS66" s="1" t="str">
        <f t="shared" ca="1" si="5"/>
        <v/>
      </c>
      <c r="AT66" s="3"/>
      <c r="AU66" s="1" t="str">
        <f t="shared" ca="1" si="6"/>
        <v/>
      </c>
      <c r="AV66" s="3"/>
      <c r="AW66" s="4" t="str">
        <f t="shared" si="9"/>
        <v/>
      </c>
      <c r="AX66" s="1"/>
      <c r="AY66" s="3"/>
      <c r="AZ66" s="3"/>
      <c r="BA66" s="4" t="str">
        <f t="shared" si="8"/>
        <v/>
      </c>
    </row>
    <row r="67" spans="1:53">
      <c r="A67" s="34"/>
      <c r="B67" s="1"/>
      <c r="C67" s="1"/>
      <c r="D67" s="41" t="str">
        <f>IF(PROYECTOS!AG3111="","",PROYECTOS!AG3111)</f>
        <v/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37" t="str">
        <f t="shared" si="10"/>
        <v/>
      </c>
      <c r="Z67" s="1"/>
      <c r="AA67" s="1"/>
      <c r="AB67" s="1"/>
      <c r="AC67" s="1"/>
      <c r="AD67" s="1"/>
      <c r="AE67" s="1"/>
      <c r="AF67" s="1"/>
      <c r="AG67" s="1" t="str">
        <f t="shared" ca="1" si="0"/>
        <v/>
      </c>
      <c r="AH67" s="3"/>
      <c r="AI67" s="1" t="str">
        <f t="shared" ca="1" si="1"/>
        <v/>
      </c>
      <c r="AJ67" s="3"/>
      <c r="AK67" s="1" t="str">
        <f t="shared" ca="1" si="2"/>
        <v/>
      </c>
      <c r="AL67" s="3"/>
      <c r="AM67" s="1" t="str">
        <f t="shared" ca="1" si="3"/>
        <v/>
      </c>
      <c r="AN67" s="3"/>
      <c r="AO67" s="1" t="str">
        <f t="shared" ca="1" si="4"/>
        <v/>
      </c>
      <c r="AP67" s="3"/>
      <c r="AQ67" s="1" t="str">
        <f t="shared" ca="1" si="5"/>
        <v/>
      </c>
      <c r="AR67" s="3"/>
      <c r="AS67" s="1" t="str">
        <f t="shared" ca="1" si="5"/>
        <v/>
      </c>
      <c r="AT67" s="3"/>
      <c r="AU67" s="1" t="str">
        <f t="shared" ca="1" si="6"/>
        <v/>
      </c>
      <c r="AV67" s="3"/>
      <c r="AW67" s="4" t="str">
        <f t="shared" si="9"/>
        <v/>
      </c>
      <c r="AX67" s="1"/>
      <c r="AY67" s="3"/>
      <c r="AZ67" s="3"/>
      <c r="BA67" s="4" t="str">
        <f t="shared" si="8"/>
        <v/>
      </c>
    </row>
    <row r="68" spans="1:53">
      <c r="A68" s="34"/>
      <c r="B68" s="1"/>
      <c r="C68" s="1"/>
      <c r="D68" s="41" t="str">
        <f>IF(PROYECTOS!AG3112="","",PROYECTOS!AG3112)</f>
        <v/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37" t="str">
        <f t="shared" si="10"/>
        <v/>
      </c>
      <c r="Z68" s="1"/>
      <c r="AA68" s="1"/>
      <c r="AB68" s="1"/>
      <c r="AC68" s="1"/>
      <c r="AD68" s="1"/>
      <c r="AE68" s="1"/>
      <c r="AF68" s="1"/>
      <c r="AG68" s="1" t="str">
        <f t="shared" ca="1" si="0"/>
        <v/>
      </c>
      <c r="AH68" s="3"/>
      <c r="AI68" s="1" t="str">
        <f t="shared" ca="1" si="1"/>
        <v/>
      </c>
      <c r="AJ68" s="3"/>
      <c r="AK68" s="1" t="str">
        <f t="shared" ca="1" si="2"/>
        <v/>
      </c>
      <c r="AL68" s="3"/>
      <c r="AM68" s="1" t="str">
        <f t="shared" ca="1" si="3"/>
        <v/>
      </c>
      <c r="AN68" s="3"/>
      <c r="AO68" s="1" t="str">
        <f t="shared" ca="1" si="4"/>
        <v/>
      </c>
      <c r="AP68" s="3"/>
      <c r="AQ68" s="1" t="str">
        <f t="shared" ca="1" si="5"/>
        <v/>
      </c>
      <c r="AR68" s="3"/>
      <c r="AS68" s="1" t="str">
        <f t="shared" ca="1" si="5"/>
        <v/>
      </c>
      <c r="AT68" s="3"/>
      <c r="AU68" s="1" t="str">
        <f t="shared" ca="1" si="6"/>
        <v/>
      </c>
      <c r="AV68" s="3"/>
      <c r="AW68" s="4" t="str">
        <f t="shared" si="9"/>
        <v/>
      </c>
      <c r="AX68" s="1"/>
      <c r="AY68" s="3"/>
      <c r="AZ68" s="3"/>
      <c r="BA68" s="4" t="str">
        <f t="shared" si="8"/>
        <v/>
      </c>
    </row>
    <row r="69" spans="1:53">
      <c r="A69" s="34"/>
      <c r="B69" s="1"/>
      <c r="C69" s="1"/>
      <c r="D69" s="41" t="str">
        <f>IF(PROYECTOS!AG3113="","",PROYECTOS!AG3113)</f>
        <v/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37" t="str">
        <f t="shared" si="10"/>
        <v/>
      </c>
      <c r="Z69" s="1"/>
      <c r="AA69" s="1"/>
      <c r="AB69" s="1"/>
      <c r="AC69" s="1"/>
      <c r="AD69" s="1"/>
      <c r="AE69" s="1"/>
      <c r="AF69" s="1"/>
      <c r="AG69" s="1" t="str">
        <f t="shared" ca="1" si="0"/>
        <v/>
      </c>
      <c r="AH69" s="3"/>
      <c r="AI69" s="1" t="str">
        <f t="shared" ca="1" si="1"/>
        <v/>
      </c>
      <c r="AJ69" s="3"/>
      <c r="AK69" s="1" t="str">
        <f t="shared" ca="1" si="2"/>
        <v/>
      </c>
      <c r="AL69" s="3"/>
      <c r="AM69" s="1" t="str">
        <f t="shared" ca="1" si="3"/>
        <v/>
      </c>
      <c r="AN69" s="3"/>
      <c r="AO69" s="1" t="str">
        <f t="shared" ca="1" si="4"/>
        <v/>
      </c>
      <c r="AP69" s="3"/>
      <c r="AQ69" s="1" t="str">
        <f t="shared" ca="1" si="5"/>
        <v/>
      </c>
      <c r="AR69" s="3"/>
      <c r="AS69" s="1" t="str">
        <f t="shared" ca="1" si="5"/>
        <v/>
      </c>
      <c r="AT69" s="3"/>
      <c r="AU69" s="1" t="str">
        <f t="shared" ca="1" si="6"/>
        <v/>
      </c>
      <c r="AV69" s="3"/>
      <c r="AW69" s="4" t="str">
        <f t="shared" si="9"/>
        <v/>
      </c>
      <c r="AX69" s="1"/>
      <c r="AY69" s="3"/>
      <c r="AZ69" s="3"/>
      <c r="BA69" s="4" t="str">
        <f t="shared" si="8"/>
        <v/>
      </c>
    </row>
    <row r="70" spans="1:53">
      <c r="A70" s="34"/>
      <c r="B70" s="1"/>
      <c r="C70" s="1"/>
      <c r="D70" s="41" t="str">
        <f>IF(PROYECTOS!AG3114="","",PROYECTOS!AG3114)</f>
        <v/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37" t="str">
        <f t="shared" si="10"/>
        <v/>
      </c>
      <c r="Z70" s="1"/>
      <c r="AA70" s="1"/>
      <c r="AB70" s="1"/>
      <c r="AC70" s="1"/>
      <c r="AD70" s="1"/>
      <c r="AE70" s="1"/>
      <c r="AF70" s="1"/>
      <c r="AG70" s="1" t="str">
        <f t="shared" ca="1" si="0"/>
        <v/>
      </c>
      <c r="AH70" s="3"/>
      <c r="AI70" s="1" t="str">
        <f t="shared" ca="1" si="1"/>
        <v/>
      </c>
      <c r="AJ70" s="3"/>
      <c r="AK70" s="1" t="str">
        <f t="shared" ca="1" si="2"/>
        <v/>
      </c>
      <c r="AL70" s="3"/>
      <c r="AM70" s="1" t="str">
        <f t="shared" ca="1" si="3"/>
        <v/>
      </c>
      <c r="AN70" s="3"/>
      <c r="AO70" s="1" t="str">
        <f t="shared" ca="1" si="4"/>
        <v/>
      </c>
      <c r="AP70" s="3"/>
      <c r="AQ70" s="1" t="str">
        <f t="shared" ca="1" si="5"/>
        <v/>
      </c>
      <c r="AR70" s="3"/>
      <c r="AS70" s="1" t="str">
        <f t="shared" ca="1" si="5"/>
        <v/>
      </c>
      <c r="AT70" s="3"/>
      <c r="AU70" s="1" t="str">
        <f t="shared" ca="1" si="6"/>
        <v/>
      </c>
      <c r="AV70" s="3"/>
      <c r="AW70" s="4" t="str">
        <f t="shared" si="9"/>
        <v/>
      </c>
      <c r="AX70" s="1"/>
      <c r="AY70" s="3"/>
      <c r="AZ70" s="3"/>
      <c r="BA70" s="4" t="str">
        <f t="shared" si="8"/>
        <v/>
      </c>
    </row>
    <row r="71" spans="1:53">
      <c r="A71" s="34"/>
      <c r="B71" s="1"/>
      <c r="C71" s="1"/>
      <c r="D71" s="41" t="str">
        <f>IF(PROYECTOS!AG3115="","",PROYECTOS!AG3115)</f>
        <v/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37" t="str">
        <f t="shared" si="10"/>
        <v/>
      </c>
      <c r="Z71" s="1"/>
      <c r="AA71" s="1"/>
      <c r="AB71" s="1"/>
      <c r="AC71" s="1"/>
      <c r="AD71" s="1"/>
      <c r="AE71" s="1"/>
      <c r="AF71" s="1"/>
      <c r="AG71" s="1" t="str">
        <f t="shared" ca="1" si="0"/>
        <v/>
      </c>
      <c r="AH71" s="3"/>
      <c r="AI71" s="1" t="str">
        <f t="shared" ca="1" si="1"/>
        <v/>
      </c>
      <c r="AJ71" s="3"/>
      <c r="AK71" s="1" t="str">
        <f t="shared" ca="1" si="2"/>
        <v/>
      </c>
      <c r="AL71" s="3"/>
      <c r="AM71" s="1" t="str">
        <f t="shared" ca="1" si="3"/>
        <v/>
      </c>
      <c r="AN71" s="3"/>
      <c r="AO71" s="1" t="str">
        <f t="shared" ca="1" si="4"/>
        <v/>
      </c>
      <c r="AP71" s="3"/>
      <c r="AQ71" s="1" t="str">
        <f t="shared" ca="1" si="5"/>
        <v/>
      </c>
      <c r="AR71" s="3"/>
      <c r="AS71" s="1" t="str">
        <f t="shared" ca="1" si="5"/>
        <v/>
      </c>
      <c r="AT71" s="3"/>
      <c r="AU71" s="1" t="str">
        <f t="shared" ca="1" si="6"/>
        <v/>
      </c>
      <c r="AV71" s="3"/>
      <c r="AW71" s="4" t="str">
        <f t="shared" si="9"/>
        <v/>
      </c>
      <c r="AX71" s="1"/>
      <c r="AY71" s="3"/>
      <c r="AZ71" s="3"/>
      <c r="BA71" s="4" t="str">
        <f t="shared" si="8"/>
        <v/>
      </c>
    </row>
    <row r="72" spans="1:53">
      <c r="A72" s="34"/>
      <c r="B72" s="1"/>
      <c r="C72" s="1"/>
      <c r="D72" s="41" t="str">
        <f>IF(PROYECTOS!AG3116="","",PROYECTOS!AG3116)</f>
        <v/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37" t="str">
        <f t="shared" si="10"/>
        <v/>
      </c>
      <c r="Z72" s="1"/>
      <c r="AA72" s="1"/>
      <c r="AB72" s="1"/>
      <c r="AC72" s="1"/>
      <c r="AD72" s="1"/>
      <c r="AE72" s="1"/>
      <c r="AF72" s="1"/>
      <c r="AG72" s="1" t="str">
        <f t="shared" ca="1" si="0"/>
        <v/>
      </c>
      <c r="AH72" s="3"/>
      <c r="AI72" s="1" t="str">
        <f t="shared" ca="1" si="1"/>
        <v/>
      </c>
      <c r="AJ72" s="3"/>
      <c r="AK72" s="1" t="str">
        <f t="shared" ca="1" si="2"/>
        <v/>
      </c>
      <c r="AL72" s="3"/>
      <c r="AM72" s="1" t="str">
        <f t="shared" ca="1" si="3"/>
        <v/>
      </c>
      <c r="AN72" s="3"/>
      <c r="AO72" s="1" t="str">
        <f t="shared" ca="1" si="4"/>
        <v/>
      </c>
      <c r="AP72" s="3"/>
      <c r="AQ72" s="1" t="str">
        <f t="shared" ca="1" si="5"/>
        <v/>
      </c>
      <c r="AR72" s="3"/>
      <c r="AS72" s="1" t="str">
        <f t="shared" ca="1" si="5"/>
        <v/>
      </c>
      <c r="AT72" s="3"/>
      <c r="AU72" s="1" t="str">
        <f t="shared" ca="1" si="6"/>
        <v/>
      </c>
      <c r="AV72" s="3"/>
      <c r="AW72" s="4" t="str">
        <f t="shared" si="9"/>
        <v/>
      </c>
      <c r="AX72" s="1"/>
      <c r="AY72" s="3"/>
      <c r="AZ72" s="3"/>
      <c r="BA72" s="4" t="str">
        <f t="shared" si="8"/>
        <v/>
      </c>
    </row>
    <row r="73" spans="1:53">
      <c r="A73" s="34"/>
      <c r="B73" s="1"/>
      <c r="C73" s="1"/>
      <c r="D73" s="41" t="str">
        <f>IF(PROYECTOS!AG3117="","",PROYECTOS!AG3117)</f>
        <v/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37" t="str">
        <f t="shared" si="10"/>
        <v/>
      </c>
      <c r="Z73" s="1"/>
      <c r="AA73" s="1"/>
      <c r="AB73" s="1"/>
      <c r="AC73" s="1"/>
      <c r="AD73" s="1"/>
      <c r="AE73" s="1"/>
      <c r="AF73" s="1"/>
      <c r="AG73" s="1" t="str">
        <f t="shared" ca="1" si="0"/>
        <v/>
      </c>
      <c r="AH73" s="3"/>
      <c r="AI73" s="1" t="str">
        <f t="shared" ca="1" si="1"/>
        <v/>
      </c>
      <c r="AJ73" s="3"/>
      <c r="AK73" s="1" t="str">
        <f t="shared" ca="1" si="2"/>
        <v/>
      </c>
      <c r="AL73" s="3"/>
      <c r="AM73" s="1" t="str">
        <f t="shared" ca="1" si="3"/>
        <v/>
      </c>
      <c r="AN73" s="3"/>
      <c r="AO73" s="1" t="str">
        <f t="shared" ca="1" si="4"/>
        <v/>
      </c>
      <c r="AP73" s="3"/>
      <c r="AQ73" s="1" t="str">
        <f t="shared" ca="1" si="5"/>
        <v/>
      </c>
      <c r="AR73" s="3"/>
      <c r="AS73" s="1" t="str">
        <f t="shared" ca="1" si="5"/>
        <v/>
      </c>
      <c r="AT73" s="3"/>
      <c r="AU73" s="1" t="str">
        <f t="shared" ca="1" si="6"/>
        <v/>
      </c>
      <c r="AV73" s="3"/>
      <c r="AW73" s="4" t="str">
        <f t="shared" si="9"/>
        <v/>
      </c>
      <c r="AX73" s="1"/>
      <c r="AY73" s="3"/>
      <c r="AZ73" s="3"/>
      <c r="BA73" s="4" t="str">
        <f t="shared" si="8"/>
        <v/>
      </c>
    </row>
    <row r="74" spans="1:53">
      <c r="A74" s="34"/>
      <c r="B74" s="1"/>
      <c r="C74" s="1"/>
      <c r="D74" s="41" t="str">
        <f>IF(PROYECTOS!AG3118="","",PROYECTOS!AG3118)</f>
        <v/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37" t="str">
        <f t="shared" si="10"/>
        <v/>
      </c>
      <c r="Z74" s="1"/>
      <c r="AA74" s="1"/>
      <c r="AB74" s="1"/>
      <c r="AC74" s="1"/>
      <c r="AD74" s="1"/>
      <c r="AE74" s="1"/>
      <c r="AF74" s="1"/>
      <c r="AG74" s="1" t="str">
        <f t="shared" ca="1" si="0"/>
        <v/>
      </c>
      <c r="AH74" s="3"/>
      <c r="AI74" s="1" t="str">
        <f t="shared" ca="1" si="1"/>
        <v/>
      </c>
      <c r="AJ74" s="3"/>
      <c r="AK74" s="1" t="str">
        <f t="shared" ca="1" si="2"/>
        <v/>
      </c>
      <c r="AL74" s="3"/>
      <c r="AM74" s="1" t="str">
        <f t="shared" ca="1" si="3"/>
        <v/>
      </c>
      <c r="AN74" s="3"/>
      <c r="AO74" s="1" t="str">
        <f t="shared" ca="1" si="4"/>
        <v/>
      </c>
      <c r="AP74" s="3"/>
      <c r="AQ74" s="1" t="str">
        <f t="shared" ca="1" si="5"/>
        <v/>
      </c>
      <c r="AR74" s="3"/>
      <c r="AS74" s="1" t="str">
        <f t="shared" ca="1" si="5"/>
        <v/>
      </c>
      <c r="AT74" s="3"/>
      <c r="AU74" s="1" t="str">
        <f t="shared" ca="1" si="6"/>
        <v/>
      </c>
      <c r="AV74" s="3"/>
      <c r="AW74" s="4" t="str">
        <f t="shared" si="9"/>
        <v/>
      </c>
      <c r="AX74" s="1"/>
      <c r="AY74" s="3"/>
      <c r="AZ74" s="3"/>
      <c r="BA74" s="4" t="str">
        <f t="shared" si="8"/>
        <v/>
      </c>
    </row>
    <row r="75" spans="1:53">
      <c r="A75" s="34"/>
      <c r="B75" s="1"/>
      <c r="C75" s="1"/>
      <c r="D75" s="41" t="str">
        <f>IF(PROYECTOS!AG3119="","",PROYECTOS!AG3119)</f>
        <v/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37" t="str">
        <f t="shared" si="10"/>
        <v/>
      </c>
      <c r="Z75" s="1"/>
      <c r="AA75" s="1"/>
      <c r="AB75" s="1"/>
      <c r="AC75" s="1"/>
      <c r="AD75" s="1"/>
      <c r="AE75" s="1"/>
      <c r="AF75" s="1"/>
      <c r="AG75" s="1" t="str">
        <f t="shared" ref="AG75:AG138" ca="1" si="11">IF($AC75="","",IF($AC75="No","",IF(AH75="","Solicitar",IF(TODAY()-AH75&gt;3,"Volver a Reclamar",IF(TODAY()-AH75&lt;0,"Revisar Fecha","Reclamado")))))</f>
        <v/>
      </c>
      <c r="AH75" s="3"/>
      <c r="AI75" s="1" t="str">
        <f t="shared" ref="AI75:AI138" ca="1" si="12">IF($AC75="","",IF($AC75="No","",IF(AJ75="","Solicitar",IF(TODAY()-AJ75&gt;3,"Volver a Reclamar",IF(TODAY()-AJ75&lt;0,"Revisar Fecha","Reclamado")))))</f>
        <v/>
      </c>
      <c r="AJ75" s="3"/>
      <c r="AK75" s="1" t="str">
        <f t="shared" ref="AK75:AK138" ca="1" si="13">IF($AC75="","",IF($AC75="No","",IF(AL75="","Solicitar",IF(TODAY()-AL75&gt;3,"Volver a Reclamar",IF(TODAY()-AL75&lt;0,"Revisar Fecha","Reclamado")))))</f>
        <v/>
      </c>
      <c r="AL75" s="3"/>
      <c r="AM75" s="1" t="str">
        <f t="shared" ref="AM75:AM138" ca="1" si="14">IF($AD75="","",IF($AD75="No","",IF(AN75="","Solicitar",IF(TODAY()-AN75&gt;3,"Volver a Reclamar",IF(TODAY()-AN75&lt;0,"Revisar Fecha","Reclamado")))))</f>
        <v/>
      </c>
      <c r="AN75" s="3"/>
      <c r="AO75" s="1" t="str">
        <f t="shared" ref="AO75:AO138" ca="1" si="15">IF($AD75="","",IF($AD75="No","",IF(AP75="","Solicitar",IF(TODAY()-AP75&gt;3,"Volver a Reclamar",IF(TODAY()-AP75&lt;0,"Revisar Fecha","Reclamado")))))</f>
        <v/>
      </c>
      <c r="AP75" s="3"/>
      <c r="AQ75" s="1" t="str">
        <f t="shared" ca="1" si="5"/>
        <v/>
      </c>
      <c r="AR75" s="3"/>
      <c r="AS75" s="1" t="str">
        <f t="shared" ca="1" si="5"/>
        <v/>
      </c>
      <c r="AT75" s="3"/>
      <c r="AU75" s="1" t="str">
        <f t="shared" ca="1" si="6"/>
        <v/>
      </c>
      <c r="AV75" s="3"/>
      <c r="AW75" s="4" t="str">
        <f t="shared" si="9"/>
        <v/>
      </c>
      <c r="AX75" s="1"/>
      <c r="AY75" s="3"/>
      <c r="AZ75" s="3"/>
      <c r="BA75" s="4" t="str">
        <f t="shared" si="8"/>
        <v/>
      </c>
    </row>
    <row r="76" spans="1:53">
      <c r="A76" s="34"/>
      <c r="B76" s="1"/>
      <c r="C76" s="1"/>
      <c r="D76" s="41" t="str">
        <f>IF(PROYECTOS!AG3120="","",PROYECTOS!AG3120)</f>
        <v/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37" t="str">
        <f t="shared" si="10"/>
        <v/>
      </c>
      <c r="Z76" s="1"/>
      <c r="AA76" s="1"/>
      <c r="AB76" s="1"/>
      <c r="AC76" s="1"/>
      <c r="AD76" s="1"/>
      <c r="AE76" s="1"/>
      <c r="AF76" s="1"/>
      <c r="AG76" s="1" t="str">
        <f t="shared" ca="1" si="11"/>
        <v/>
      </c>
      <c r="AH76" s="3"/>
      <c r="AI76" s="1" t="str">
        <f t="shared" ca="1" si="12"/>
        <v/>
      </c>
      <c r="AJ76" s="3"/>
      <c r="AK76" s="1" t="str">
        <f t="shared" ca="1" si="13"/>
        <v/>
      </c>
      <c r="AL76" s="3"/>
      <c r="AM76" s="1" t="str">
        <f t="shared" ca="1" si="14"/>
        <v/>
      </c>
      <c r="AN76" s="3"/>
      <c r="AO76" s="1" t="str">
        <f t="shared" ca="1" si="15"/>
        <v/>
      </c>
      <c r="AP76" s="3"/>
      <c r="AQ76" s="1" t="str">
        <f t="shared" ref="AQ76:AQ139" ca="1" si="16">IF($AE76="","",IF($AE76="No","",IF(AR76="","Solicitar",IF(TODAY()-AR76&gt;3,"Volver a Reclamar",IF(TODAY()-AR76&lt;0,"Revisar Fecha","Reclamado")))))</f>
        <v/>
      </c>
      <c r="AR76" s="3"/>
      <c r="AS76" s="1" t="str">
        <f t="shared" ref="AS76:AS139" ca="1" si="17">IF($AE76="","",IF($AE76="No","",IF(AT76="","Solicitar",IF(TODAY()-AT76&gt;3,"Volver a Reclamar",IF(TODAY()-AT76&lt;0,"Revisar Fecha","Reclamado")))))</f>
        <v/>
      </c>
      <c r="AT76" s="3"/>
      <c r="AU76" s="1" t="str">
        <f t="shared" ref="AU76:AU139" ca="1" si="18">IF($AE76="","",IF($AE76="No","",IF(AV76="","Solicitar",IF(TODAY()-AV76&gt;3,"Volver a Reclamar",IF(TODAY()-AV76&lt;0,"Revisar Fecha","Reclamado")))))</f>
        <v/>
      </c>
      <c r="AV76" s="3"/>
      <c r="AW76" s="4" t="str">
        <f t="shared" si="9"/>
        <v/>
      </c>
      <c r="AX76" s="1"/>
      <c r="AY76" s="3"/>
      <c r="AZ76" s="3"/>
      <c r="BA76" s="4" t="str">
        <f t="shared" ref="BA76:BA139" si="19">IF(D76="","",IF(OR(Y76&lt;&gt;"Registrado",AW76&lt;&gt;"Completo",AX76&lt;&gt;"Disponible",AY76="",AZ76=""),"Incompleto","Completo"))</f>
        <v/>
      </c>
    </row>
    <row r="77" spans="1:53">
      <c r="A77" s="34"/>
      <c r="B77" s="1"/>
      <c r="C77" s="1"/>
      <c r="D77" s="41" t="str">
        <f>IF(PROYECTOS!AG3121="","",PROYECTOS!AG3121)</f>
        <v/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37" t="str">
        <f t="shared" si="10"/>
        <v/>
      </c>
      <c r="Z77" s="1"/>
      <c r="AA77" s="1"/>
      <c r="AB77" s="1"/>
      <c r="AC77" s="1"/>
      <c r="AD77" s="1"/>
      <c r="AE77" s="1"/>
      <c r="AF77" s="1"/>
      <c r="AG77" s="1" t="str">
        <f t="shared" ca="1" si="11"/>
        <v/>
      </c>
      <c r="AH77" s="3"/>
      <c r="AI77" s="1" t="str">
        <f t="shared" ca="1" si="12"/>
        <v/>
      </c>
      <c r="AJ77" s="3"/>
      <c r="AK77" s="1" t="str">
        <f t="shared" ca="1" si="13"/>
        <v/>
      </c>
      <c r="AL77" s="3"/>
      <c r="AM77" s="1" t="str">
        <f t="shared" ca="1" si="14"/>
        <v/>
      </c>
      <c r="AN77" s="3"/>
      <c r="AO77" s="1" t="str">
        <f t="shared" ca="1" si="15"/>
        <v/>
      </c>
      <c r="AP77" s="3"/>
      <c r="AQ77" s="1" t="str">
        <f t="shared" ca="1" si="16"/>
        <v/>
      </c>
      <c r="AR77" s="3"/>
      <c r="AS77" s="1" t="str">
        <f t="shared" ca="1" si="17"/>
        <v/>
      </c>
      <c r="AT77" s="3"/>
      <c r="AU77" s="1" t="str">
        <f t="shared" ca="1" si="18"/>
        <v/>
      </c>
      <c r="AV77" s="3"/>
      <c r="AW77" s="4" t="str">
        <f t="shared" si="9"/>
        <v/>
      </c>
      <c r="AX77" s="1"/>
      <c r="AY77" s="3"/>
      <c r="AZ77" s="3"/>
      <c r="BA77" s="4" t="str">
        <f t="shared" si="19"/>
        <v/>
      </c>
    </row>
    <row r="78" spans="1:53">
      <c r="A78" s="34"/>
      <c r="B78" s="1"/>
      <c r="C78" s="1"/>
      <c r="D78" s="41" t="str">
        <f>IF(PROYECTOS!AG3122="","",PROYECTOS!AG3122)</f>
        <v/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37" t="str">
        <f t="shared" si="10"/>
        <v/>
      </c>
      <c r="Z78" s="1"/>
      <c r="AA78" s="1"/>
      <c r="AB78" s="1"/>
      <c r="AC78" s="1"/>
      <c r="AD78" s="1"/>
      <c r="AE78" s="1"/>
      <c r="AF78" s="1"/>
      <c r="AG78" s="1" t="str">
        <f t="shared" ca="1" si="11"/>
        <v/>
      </c>
      <c r="AH78" s="3"/>
      <c r="AI78" s="1" t="str">
        <f t="shared" ca="1" si="12"/>
        <v/>
      </c>
      <c r="AJ78" s="3"/>
      <c r="AK78" s="1" t="str">
        <f t="shared" ca="1" si="13"/>
        <v/>
      </c>
      <c r="AL78" s="3"/>
      <c r="AM78" s="1" t="str">
        <f t="shared" ca="1" si="14"/>
        <v/>
      </c>
      <c r="AN78" s="3"/>
      <c r="AO78" s="1" t="str">
        <f t="shared" ca="1" si="15"/>
        <v/>
      </c>
      <c r="AP78" s="3"/>
      <c r="AQ78" s="1" t="str">
        <f t="shared" ca="1" si="16"/>
        <v/>
      </c>
      <c r="AR78" s="3"/>
      <c r="AS78" s="1" t="str">
        <f t="shared" ca="1" si="17"/>
        <v/>
      </c>
      <c r="AT78" s="3"/>
      <c r="AU78" s="1" t="str">
        <f t="shared" ca="1" si="18"/>
        <v/>
      </c>
      <c r="AV78" s="3"/>
      <c r="AW78" s="4" t="str">
        <f t="shared" si="9"/>
        <v/>
      </c>
      <c r="AX78" s="1"/>
      <c r="AY78" s="3"/>
      <c r="AZ78" s="3"/>
      <c r="BA78" s="4" t="str">
        <f t="shared" si="19"/>
        <v/>
      </c>
    </row>
    <row r="79" spans="1:53">
      <c r="A79" s="34"/>
      <c r="B79" s="1"/>
      <c r="C79" s="1"/>
      <c r="D79" s="41" t="str">
        <f>IF(PROYECTOS!AG3123="","",PROYECTOS!AG3123)</f>
        <v/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37" t="str">
        <f t="shared" si="10"/>
        <v/>
      </c>
      <c r="Z79" s="1"/>
      <c r="AA79" s="1"/>
      <c r="AB79" s="1"/>
      <c r="AC79" s="1"/>
      <c r="AD79" s="1"/>
      <c r="AE79" s="1"/>
      <c r="AF79" s="1"/>
      <c r="AG79" s="1" t="str">
        <f t="shared" ca="1" si="11"/>
        <v/>
      </c>
      <c r="AH79" s="3"/>
      <c r="AI79" s="1" t="str">
        <f t="shared" ca="1" si="12"/>
        <v/>
      </c>
      <c r="AJ79" s="3"/>
      <c r="AK79" s="1" t="str">
        <f t="shared" ca="1" si="13"/>
        <v/>
      </c>
      <c r="AL79" s="3"/>
      <c r="AM79" s="1" t="str">
        <f t="shared" ca="1" si="14"/>
        <v/>
      </c>
      <c r="AN79" s="3"/>
      <c r="AO79" s="1" t="str">
        <f t="shared" ca="1" si="15"/>
        <v/>
      </c>
      <c r="AP79" s="3"/>
      <c r="AQ79" s="1" t="str">
        <f t="shared" ca="1" si="16"/>
        <v/>
      </c>
      <c r="AR79" s="3"/>
      <c r="AS79" s="1" t="str">
        <f t="shared" ca="1" si="17"/>
        <v/>
      </c>
      <c r="AT79" s="3"/>
      <c r="AU79" s="1" t="str">
        <f t="shared" ca="1" si="18"/>
        <v/>
      </c>
      <c r="AV79" s="3"/>
      <c r="AW79" s="4" t="str">
        <f t="shared" ref="AW79:AW139" si="20">IF(D79="","",IF(AND(OR(AU79="Disponible",AU79=""), OR(AS79="Disponible",AS79=""), OR(AQ79="Disponible",AQ79=""), OR(AO79="Disponible",AO79=""), OR(AM79="Disponible",AM79=""), OR(AK79="Disponible",AK79=""), OR(AI79="Disponible",AI79=""), OR(AG79="Disponible",AG79=""),AB79="Disponible", AA79="Disponible", Z79="Disponible"), "Completo","Incompleto"))</f>
        <v/>
      </c>
      <c r="AX79" s="1"/>
      <c r="AY79" s="3"/>
      <c r="AZ79" s="3"/>
      <c r="BA79" s="4" t="str">
        <f t="shared" si="19"/>
        <v/>
      </c>
    </row>
    <row r="80" spans="1:53">
      <c r="A80" s="34"/>
      <c r="B80" s="1"/>
      <c r="C80" s="1"/>
      <c r="D80" s="41" t="str">
        <f>IF(PROYECTOS!AG3124="","",PROYECTOS!AG3124)</f>
        <v/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37" t="str">
        <f t="shared" si="10"/>
        <v/>
      </c>
      <c r="Z80" s="1"/>
      <c r="AA80" s="1"/>
      <c r="AB80" s="1"/>
      <c r="AC80" s="1"/>
      <c r="AD80" s="1"/>
      <c r="AE80" s="1"/>
      <c r="AF80" s="1"/>
      <c r="AG80" s="1" t="str">
        <f t="shared" ca="1" si="11"/>
        <v/>
      </c>
      <c r="AH80" s="3"/>
      <c r="AI80" s="1" t="str">
        <f t="shared" ca="1" si="12"/>
        <v/>
      </c>
      <c r="AJ80" s="3"/>
      <c r="AK80" s="1" t="str">
        <f t="shared" ca="1" si="13"/>
        <v/>
      </c>
      <c r="AL80" s="3"/>
      <c r="AM80" s="1" t="str">
        <f t="shared" ca="1" si="14"/>
        <v/>
      </c>
      <c r="AN80" s="3"/>
      <c r="AO80" s="1" t="str">
        <f t="shared" ca="1" si="15"/>
        <v/>
      </c>
      <c r="AP80" s="3"/>
      <c r="AQ80" s="1" t="str">
        <f t="shared" ca="1" si="16"/>
        <v/>
      </c>
      <c r="AR80" s="3"/>
      <c r="AS80" s="1" t="str">
        <f t="shared" ca="1" si="17"/>
        <v/>
      </c>
      <c r="AT80" s="3"/>
      <c r="AU80" s="1" t="str">
        <f t="shared" ca="1" si="18"/>
        <v/>
      </c>
      <c r="AV80" s="3"/>
      <c r="AW80" s="4" t="str">
        <f t="shared" si="20"/>
        <v/>
      </c>
      <c r="AX80" s="1"/>
      <c r="AY80" s="3"/>
      <c r="AZ80" s="3"/>
      <c r="BA80" s="4" t="str">
        <f t="shared" si="19"/>
        <v/>
      </c>
    </row>
    <row r="81" spans="1:53">
      <c r="A81" s="34"/>
      <c r="B81" s="1"/>
      <c r="C81" s="1"/>
      <c r="D81" s="41" t="str">
        <f>IF(PROYECTOS!AG3125="","",PROYECTOS!AG3125)</f>
        <v/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37" t="str">
        <f t="shared" si="10"/>
        <v/>
      </c>
      <c r="Z81" s="1"/>
      <c r="AA81" s="1"/>
      <c r="AB81" s="1"/>
      <c r="AC81" s="1"/>
      <c r="AD81" s="1"/>
      <c r="AE81" s="1"/>
      <c r="AF81" s="1"/>
      <c r="AG81" s="1" t="str">
        <f t="shared" ca="1" si="11"/>
        <v/>
      </c>
      <c r="AH81" s="3"/>
      <c r="AI81" s="1" t="str">
        <f t="shared" ca="1" si="12"/>
        <v/>
      </c>
      <c r="AJ81" s="3"/>
      <c r="AK81" s="1" t="str">
        <f t="shared" ca="1" si="13"/>
        <v/>
      </c>
      <c r="AL81" s="3"/>
      <c r="AM81" s="1" t="str">
        <f t="shared" ca="1" si="14"/>
        <v/>
      </c>
      <c r="AN81" s="3"/>
      <c r="AO81" s="1" t="str">
        <f t="shared" ca="1" si="15"/>
        <v/>
      </c>
      <c r="AP81" s="3"/>
      <c r="AQ81" s="1" t="str">
        <f t="shared" ca="1" si="16"/>
        <v/>
      </c>
      <c r="AR81" s="3"/>
      <c r="AS81" s="1" t="str">
        <f t="shared" ca="1" si="17"/>
        <v/>
      </c>
      <c r="AT81" s="3"/>
      <c r="AU81" s="1" t="str">
        <f t="shared" ca="1" si="18"/>
        <v/>
      </c>
      <c r="AV81" s="3"/>
      <c r="AW81" s="4" t="str">
        <f t="shared" si="20"/>
        <v/>
      </c>
      <c r="AX81" s="1"/>
      <c r="AY81" s="3"/>
      <c r="AZ81" s="3"/>
      <c r="BA81" s="4" t="str">
        <f t="shared" si="19"/>
        <v/>
      </c>
    </row>
    <row r="82" spans="1:53">
      <c r="A82" s="34"/>
      <c r="B82" s="1"/>
      <c r="C82" s="1"/>
      <c r="D82" s="41" t="str">
        <f>IF(PROYECTOS!AG3126="","",PROYECTOS!AG3126)</f>
        <v/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37" t="str">
        <f t="shared" ref="Y82:Y139" si="21">IF(K82="","","Pendiente")</f>
        <v/>
      </c>
      <c r="Z82" s="1"/>
      <c r="AA82" s="1"/>
      <c r="AB82" s="1"/>
      <c r="AC82" s="1"/>
      <c r="AD82" s="1"/>
      <c r="AE82" s="1"/>
      <c r="AF82" s="1"/>
      <c r="AG82" s="1" t="str">
        <f t="shared" ca="1" si="11"/>
        <v/>
      </c>
      <c r="AH82" s="3"/>
      <c r="AI82" s="1" t="str">
        <f t="shared" ca="1" si="12"/>
        <v/>
      </c>
      <c r="AJ82" s="3"/>
      <c r="AK82" s="1" t="str">
        <f t="shared" ca="1" si="13"/>
        <v/>
      </c>
      <c r="AL82" s="3"/>
      <c r="AM82" s="1" t="str">
        <f t="shared" ca="1" si="14"/>
        <v/>
      </c>
      <c r="AN82" s="3"/>
      <c r="AO82" s="1" t="str">
        <f t="shared" ca="1" si="15"/>
        <v/>
      </c>
      <c r="AP82" s="3"/>
      <c r="AQ82" s="1" t="str">
        <f t="shared" ca="1" si="16"/>
        <v/>
      </c>
      <c r="AR82" s="3"/>
      <c r="AS82" s="1" t="str">
        <f t="shared" ca="1" si="17"/>
        <v/>
      </c>
      <c r="AT82" s="3"/>
      <c r="AU82" s="1" t="str">
        <f t="shared" ca="1" si="18"/>
        <v/>
      </c>
      <c r="AV82" s="3"/>
      <c r="AW82" s="4" t="str">
        <f t="shared" si="20"/>
        <v/>
      </c>
      <c r="AX82" s="1"/>
      <c r="AY82" s="3"/>
      <c r="AZ82" s="3"/>
      <c r="BA82" s="4" t="str">
        <f t="shared" si="19"/>
        <v/>
      </c>
    </row>
    <row r="83" spans="1:53">
      <c r="A83" s="34"/>
      <c r="B83" s="1"/>
      <c r="C83" s="1"/>
      <c r="D83" s="41" t="str">
        <f>IF(PROYECTOS!AG3127="","",PROYECTOS!AG3127)</f>
        <v/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37" t="str">
        <f t="shared" si="21"/>
        <v/>
      </c>
      <c r="Z83" s="1"/>
      <c r="AA83" s="1"/>
      <c r="AB83" s="1"/>
      <c r="AC83" s="1"/>
      <c r="AD83" s="1"/>
      <c r="AE83" s="1"/>
      <c r="AF83" s="1"/>
      <c r="AG83" s="1" t="str">
        <f t="shared" ca="1" si="11"/>
        <v/>
      </c>
      <c r="AH83" s="3"/>
      <c r="AI83" s="1" t="str">
        <f t="shared" ca="1" si="12"/>
        <v/>
      </c>
      <c r="AJ83" s="3"/>
      <c r="AK83" s="1" t="str">
        <f t="shared" ca="1" si="13"/>
        <v/>
      </c>
      <c r="AL83" s="3"/>
      <c r="AM83" s="1" t="str">
        <f t="shared" ca="1" si="14"/>
        <v/>
      </c>
      <c r="AN83" s="3"/>
      <c r="AO83" s="1" t="str">
        <f t="shared" ca="1" si="15"/>
        <v/>
      </c>
      <c r="AP83" s="3"/>
      <c r="AQ83" s="1" t="str">
        <f t="shared" ca="1" si="16"/>
        <v/>
      </c>
      <c r="AR83" s="3"/>
      <c r="AS83" s="1" t="str">
        <f t="shared" ca="1" si="17"/>
        <v/>
      </c>
      <c r="AT83" s="3"/>
      <c r="AU83" s="1" t="str">
        <f t="shared" ca="1" si="18"/>
        <v/>
      </c>
      <c r="AV83" s="3"/>
      <c r="AW83" s="4" t="str">
        <f t="shared" si="20"/>
        <v/>
      </c>
      <c r="AX83" s="1"/>
      <c r="AY83" s="3"/>
      <c r="AZ83" s="3"/>
      <c r="BA83" s="4" t="str">
        <f t="shared" si="19"/>
        <v/>
      </c>
    </row>
    <row r="84" spans="1:53">
      <c r="A84" s="34"/>
      <c r="B84" s="1"/>
      <c r="C84" s="1"/>
      <c r="D84" s="41" t="str">
        <f>IF(PROYECTOS!AG3128="","",PROYECTOS!AG3128)</f>
        <v/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37" t="str">
        <f t="shared" si="21"/>
        <v/>
      </c>
      <c r="Z84" s="1"/>
      <c r="AA84" s="1"/>
      <c r="AB84" s="1"/>
      <c r="AC84" s="1"/>
      <c r="AD84" s="1"/>
      <c r="AE84" s="1"/>
      <c r="AF84" s="1"/>
      <c r="AG84" s="1" t="str">
        <f t="shared" ca="1" si="11"/>
        <v/>
      </c>
      <c r="AH84" s="3"/>
      <c r="AI84" s="1" t="str">
        <f t="shared" ca="1" si="12"/>
        <v/>
      </c>
      <c r="AJ84" s="3"/>
      <c r="AK84" s="1" t="str">
        <f t="shared" ca="1" si="13"/>
        <v/>
      </c>
      <c r="AL84" s="3"/>
      <c r="AM84" s="1" t="str">
        <f t="shared" ca="1" si="14"/>
        <v/>
      </c>
      <c r="AN84" s="3"/>
      <c r="AO84" s="1" t="str">
        <f t="shared" ca="1" si="15"/>
        <v/>
      </c>
      <c r="AP84" s="3"/>
      <c r="AQ84" s="1" t="str">
        <f t="shared" ca="1" si="16"/>
        <v/>
      </c>
      <c r="AR84" s="3"/>
      <c r="AS84" s="1" t="str">
        <f t="shared" ca="1" si="17"/>
        <v/>
      </c>
      <c r="AT84" s="3"/>
      <c r="AU84" s="1" t="str">
        <f t="shared" ca="1" si="18"/>
        <v/>
      </c>
      <c r="AV84" s="3"/>
      <c r="AW84" s="4" t="str">
        <f t="shared" si="20"/>
        <v/>
      </c>
      <c r="AX84" s="1"/>
      <c r="AY84" s="3"/>
      <c r="AZ84" s="3"/>
      <c r="BA84" s="4" t="str">
        <f t="shared" si="19"/>
        <v/>
      </c>
    </row>
    <row r="85" spans="1:53">
      <c r="A85" s="34"/>
      <c r="B85" s="1"/>
      <c r="C85" s="1"/>
      <c r="D85" s="41" t="str">
        <f>IF(PROYECTOS!AG3129="","",PROYECTOS!AG3129)</f>
        <v/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37" t="str">
        <f t="shared" si="21"/>
        <v/>
      </c>
      <c r="Z85" s="1"/>
      <c r="AA85" s="1"/>
      <c r="AB85" s="1"/>
      <c r="AC85" s="1"/>
      <c r="AD85" s="1"/>
      <c r="AE85" s="1"/>
      <c r="AF85" s="1"/>
      <c r="AG85" s="1" t="str">
        <f t="shared" ca="1" si="11"/>
        <v/>
      </c>
      <c r="AH85" s="3"/>
      <c r="AI85" s="1" t="str">
        <f t="shared" ca="1" si="12"/>
        <v/>
      </c>
      <c r="AJ85" s="3"/>
      <c r="AK85" s="1" t="str">
        <f t="shared" ca="1" si="13"/>
        <v/>
      </c>
      <c r="AL85" s="3"/>
      <c r="AM85" s="1" t="str">
        <f t="shared" ca="1" si="14"/>
        <v/>
      </c>
      <c r="AN85" s="3"/>
      <c r="AO85" s="1" t="str">
        <f t="shared" ca="1" si="15"/>
        <v/>
      </c>
      <c r="AP85" s="3"/>
      <c r="AQ85" s="1" t="str">
        <f t="shared" ca="1" si="16"/>
        <v/>
      </c>
      <c r="AR85" s="3"/>
      <c r="AS85" s="1" t="str">
        <f t="shared" ca="1" si="17"/>
        <v/>
      </c>
      <c r="AT85" s="3"/>
      <c r="AU85" s="1" t="str">
        <f t="shared" ca="1" si="18"/>
        <v/>
      </c>
      <c r="AV85" s="3"/>
      <c r="AW85" s="4" t="str">
        <f t="shared" si="20"/>
        <v/>
      </c>
      <c r="AX85" s="1"/>
      <c r="AY85" s="3"/>
      <c r="AZ85" s="3"/>
      <c r="BA85" s="4" t="str">
        <f t="shared" si="19"/>
        <v/>
      </c>
    </row>
    <row r="86" spans="1:53">
      <c r="A86" s="34"/>
      <c r="B86" s="1"/>
      <c r="C86" s="1"/>
      <c r="D86" s="41" t="str">
        <f>IF(PROYECTOS!AG3130="","",PROYECTOS!AG3130)</f>
        <v/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37" t="str">
        <f t="shared" si="21"/>
        <v/>
      </c>
      <c r="Z86" s="1"/>
      <c r="AA86" s="1"/>
      <c r="AB86" s="1"/>
      <c r="AC86" s="1"/>
      <c r="AD86" s="1"/>
      <c r="AE86" s="1"/>
      <c r="AF86" s="1"/>
      <c r="AG86" s="1" t="str">
        <f t="shared" ca="1" si="11"/>
        <v/>
      </c>
      <c r="AH86" s="3"/>
      <c r="AI86" s="1" t="str">
        <f t="shared" ca="1" si="12"/>
        <v/>
      </c>
      <c r="AJ86" s="3"/>
      <c r="AK86" s="1" t="str">
        <f t="shared" ca="1" si="13"/>
        <v/>
      </c>
      <c r="AL86" s="3"/>
      <c r="AM86" s="1" t="str">
        <f t="shared" ca="1" si="14"/>
        <v/>
      </c>
      <c r="AN86" s="3"/>
      <c r="AO86" s="1" t="str">
        <f t="shared" ca="1" si="15"/>
        <v/>
      </c>
      <c r="AP86" s="3"/>
      <c r="AQ86" s="1" t="str">
        <f t="shared" ca="1" si="16"/>
        <v/>
      </c>
      <c r="AR86" s="3"/>
      <c r="AS86" s="1" t="str">
        <f t="shared" ca="1" si="17"/>
        <v/>
      </c>
      <c r="AT86" s="3"/>
      <c r="AU86" s="1" t="str">
        <f t="shared" ca="1" si="18"/>
        <v/>
      </c>
      <c r="AV86" s="3"/>
      <c r="AW86" s="4" t="str">
        <f t="shared" si="20"/>
        <v/>
      </c>
      <c r="AX86" s="1"/>
      <c r="AY86" s="3"/>
      <c r="AZ86" s="3"/>
      <c r="BA86" s="4" t="str">
        <f t="shared" si="19"/>
        <v/>
      </c>
    </row>
    <row r="87" spans="1:53">
      <c r="A87" s="34"/>
      <c r="B87" s="1"/>
      <c r="C87" s="1"/>
      <c r="D87" s="41" t="str">
        <f>IF(PROYECTOS!AG3131="","",PROYECTOS!AG3131)</f>
        <v/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37" t="str">
        <f t="shared" si="21"/>
        <v/>
      </c>
      <c r="Z87" s="1"/>
      <c r="AA87" s="1"/>
      <c r="AB87" s="1"/>
      <c r="AC87" s="1"/>
      <c r="AD87" s="1"/>
      <c r="AE87" s="1"/>
      <c r="AF87" s="1"/>
      <c r="AG87" s="1" t="str">
        <f t="shared" ca="1" si="11"/>
        <v/>
      </c>
      <c r="AH87" s="3"/>
      <c r="AI87" s="1" t="str">
        <f t="shared" ca="1" si="12"/>
        <v/>
      </c>
      <c r="AJ87" s="3"/>
      <c r="AK87" s="1" t="str">
        <f t="shared" ca="1" si="13"/>
        <v/>
      </c>
      <c r="AL87" s="3"/>
      <c r="AM87" s="1" t="str">
        <f t="shared" ca="1" si="14"/>
        <v/>
      </c>
      <c r="AN87" s="3"/>
      <c r="AO87" s="1" t="str">
        <f t="shared" ca="1" si="15"/>
        <v/>
      </c>
      <c r="AP87" s="3"/>
      <c r="AQ87" s="1" t="str">
        <f t="shared" ca="1" si="16"/>
        <v/>
      </c>
      <c r="AR87" s="3"/>
      <c r="AS87" s="1" t="str">
        <f t="shared" ca="1" si="17"/>
        <v/>
      </c>
      <c r="AT87" s="3"/>
      <c r="AU87" s="1" t="str">
        <f t="shared" ca="1" si="18"/>
        <v/>
      </c>
      <c r="AV87" s="3"/>
      <c r="AW87" s="4" t="str">
        <f t="shared" si="20"/>
        <v/>
      </c>
      <c r="AX87" s="1"/>
      <c r="AY87" s="3"/>
      <c r="AZ87" s="3"/>
      <c r="BA87" s="4" t="str">
        <f t="shared" si="19"/>
        <v/>
      </c>
    </row>
    <row r="88" spans="1:53">
      <c r="A88" s="34"/>
      <c r="B88" s="1"/>
      <c r="C88" s="1"/>
      <c r="D88" s="41" t="str">
        <f>IF(PROYECTOS!AG3132="","",PROYECTOS!AG3132)</f>
        <v/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37" t="str">
        <f t="shared" si="21"/>
        <v/>
      </c>
      <c r="Z88" s="1"/>
      <c r="AA88" s="1"/>
      <c r="AB88" s="1"/>
      <c r="AC88" s="1"/>
      <c r="AD88" s="1"/>
      <c r="AE88" s="1"/>
      <c r="AF88" s="1"/>
      <c r="AG88" s="1" t="str">
        <f t="shared" ca="1" si="11"/>
        <v/>
      </c>
      <c r="AH88" s="3"/>
      <c r="AI88" s="1" t="str">
        <f t="shared" ca="1" si="12"/>
        <v/>
      </c>
      <c r="AJ88" s="3"/>
      <c r="AK88" s="1" t="str">
        <f t="shared" ca="1" si="13"/>
        <v/>
      </c>
      <c r="AL88" s="3"/>
      <c r="AM88" s="1" t="str">
        <f t="shared" ca="1" si="14"/>
        <v/>
      </c>
      <c r="AN88" s="3"/>
      <c r="AO88" s="1" t="str">
        <f t="shared" ca="1" si="15"/>
        <v/>
      </c>
      <c r="AP88" s="3"/>
      <c r="AQ88" s="1" t="str">
        <f t="shared" ca="1" si="16"/>
        <v/>
      </c>
      <c r="AR88" s="3"/>
      <c r="AS88" s="1" t="str">
        <f t="shared" ca="1" si="17"/>
        <v/>
      </c>
      <c r="AT88" s="3"/>
      <c r="AU88" s="1" t="str">
        <f t="shared" ca="1" si="18"/>
        <v/>
      </c>
      <c r="AV88" s="3"/>
      <c r="AW88" s="4" t="str">
        <f t="shared" si="20"/>
        <v/>
      </c>
      <c r="AX88" s="1"/>
      <c r="AY88" s="3"/>
      <c r="AZ88" s="3"/>
      <c r="BA88" s="4" t="str">
        <f t="shared" si="19"/>
        <v/>
      </c>
    </row>
    <row r="89" spans="1:53">
      <c r="A89" s="34"/>
      <c r="B89" s="1"/>
      <c r="C89" s="1"/>
      <c r="D89" s="41" t="str">
        <f>IF(PROYECTOS!AG3133="","",PROYECTOS!AG3133)</f>
        <v/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37" t="str">
        <f t="shared" si="21"/>
        <v/>
      </c>
      <c r="Z89" s="1"/>
      <c r="AA89" s="1"/>
      <c r="AB89" s="1"/>
      <c r="AC89" s="1"/>
      <c r="AD89" s="1"/>
      <c r="AE89" s="1"/>
      <c r="AF89" s="1"/>
      <c r="AG89" s="1" t="str">
        <f t="shared" ca="1" si="11"/>
        <v/>
      </c>
      <c r="AH89" s="3"/>
      <c r="AI89" s="1" t="str">
        <f t="shared" ca="1" si="12"/>
        <v/>
      </c>
      <c r="AJ89" s="3"/>
      <c r="AK89" s="1" t="str">
        <f t="shared" ca="1" si="13"/>
        <v/>
      </c>
      <c r="AL89" s="3"/>
      <c r="AM89" s="1" t="str">
        <f t="shared" ca="1" si="14"/>
        <v/>
      </c>
      <c r="AN89" s="3"/>
      <c r="AO89" s="1" t="str">
        <f t="shared" ca="1" si="15"/>
        <v/>
      </c>
      <c r="AP89" s="3"/>
      <c r="AQ89" s="1" t="str">
        <f t="shared" ca="1" si="16"/>
        <v/>
      </c>
      <c r="AR89" s="3"/>
      <c r="AS89" s="1" t="str">
        <f t="shared" ca="1" si="17"/>
        <v/>
      </c>
      <c r="AT89" s="3"/>
      <c r="AU89" s="1" t="str">
        <f t="shared" ca="1" si="18"/>
        <v/>
      </c>
      <c r="AV89" s="3"/>
      <c r="AW89" s="4" t="str">
        <f t="shared" si="20"/>
        <v/>
      </c>
      <c r="AX89" s="1"/>
      <c r="AY89" s="3"/>
      <c r="AZ89" s="3"/>
      <c r="BA89" s="4" t="str">
        <f t="shared" si="19"/>
        <v/>
      </c>
    </row>
    <row r="90" spans="1:53">
      <c r="A90" s="34"/>
      <c r="B90" s="1"/>
      <c r="C90" s="1"/>
      <c r="D90" s="41" t="str">
        <f>IF(PROYECTOS!AG3134="","",PROYECTOS!AG3134)</f>
        <v/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37" t="str">
        <f t="shared" si="21"/>
        <v/>
      </c>
      <c r="Z90" s="1"/>
      <c r="AA90" s="1"/>
      <c r="AB90" s="1"/>
      <c r="AC90" s="1"/>
      <c r="AD90" s="1"/>
      <c r="AE90" s="1"/>
      <c r="AF90" s="1"/>
      <c r="AG90" s="1" t="str">
        <f t="shared" ca="1" si="11"/>
        <v/>
      </c>
      <c r="AH90" s="3"/>
      <c r="AI90" s="1" t="str">
        <f t="shared" ca="1" si="12"/>
        <v/>
      </c>
      <c r="AJ90" s="3"/>
      <c r="AK90" s="1" t="str">
        <f t="shared" ca="1" si="13"/>
        <v/>
      </c>
      <c r="AL90" s="3"/>
      <c r="AM90" s="1" t="str">
        <f t="shared" ca="1" si="14"/>
        <v/>
      </c>
      <c r="AN90" s="3"/>
      <c r="AO90" s="1" t="str">
        <f t="shared" ca="1" si="15"/>
        <v/>
      </c>
      <c r="AP90" s="3"/>
      <c r="AQ90" s="1" t="str">
        <f t="shared" ca="1" si="16"/>
        <v/>
      </c>
      <c r="AR90" s="3"/>
      <c r="AS90" s="1" t="str">
        <f t="shared" ca="1" si="17"/>
        <v/>
      </c>
      <c r="AT90" s="3"/>
      <c r="AU90" s="1" t="str">
        <f t="shared" ca="1" si="18"/>
        <v/>
      </c>
      <c r="AV90" s="3"/>
      <c r="AW90" s="4" t="str">
        <f t="shared" si="20"/>
        <v/>
      </c>
      <c r="AX90" s="1"/>
      <c r="AY90" s="3"/>
      <c r="AZ90" s="3"/>
      <c r="BA90" s="4" t="str">
        <f t="shared" si="19"/>
        <v/>
      </c>
    </row>
    <row r="91" spans="1:53">
      <c r="A91" s="34"/>
      <c r="B91" s="1"/>
      <c r="C91" s="1"/>
      <c r="D91" s="41" t="str">
        <f>IF(PROYECTOS!AG3135="","",PROYECTOS!AG3135)</f>
        <v/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37" t="str">
        <f t="shared" si="21"/>
        <v/>
      </c>
      <c r="Z91" s="1"/>
      <c r="AA91" s="1"/>
      <c r="AB91" s="1"/>
      <c r="AC91" s="1"/>
      <c r="AD91" s="1"/>
      <c r="AE91" s="1"/>
      <c r="AF91" s="1"/>
      <c r="AG91" s="1" t="str">
        <f t="shared" ca="1" si="11"/>
        <v/>
      </c>
      <c r="AH91" s="3"/>
      <c r="AI91" s="1" t="str">
        <f t="shared" ca="1" si="12"/>
        <v/>
      </c>
      <c r="AJ91" s="3"/>
      <c r="AK91" s="1" t="str">
        <f t="shared" ca="1" si="13"/>
        <v/>
      </c>
      <c r="AL91" s="3"/>
      <c r="AM91" s="1" t="str">
        <f t="shared" ca="1" si="14"/>
        <v/>
      </c>
      <c r="AN91" s="3"/>
      <c r="AO91" s="1" t="str">
        <f t="shared" ca="1" si="15"/>
        <v/>
      </c>
      <c r="AP91" s="3"/>
      <c r="AQ91" s="1" t="str">
        <f t="shared" ca="1" si="16"/>
        <v/>
      </c>
      <c r="AR91" s="3"/>
      <c r="AS91" s="1" t="str">
        <f t="shared" ca="1" si="17"/>
        <v/>
      </c>
      <c r="AT91" s="3"/>
      <c r="AU91" s="1" t="str">
        <f t="shared" ca="1" si="18"/>
        <v/>
      </c>
      <c r="AV91" s="3"/>
      <c r="AW91" s="4" t="str">
        <f t="shared" si="20"/>
        <v/>
      </c>
      <c r="AX91" s="1"/>
      <c r="AY91" s="3"/>
      <c r="AZ91" s="3"/>
      <c r="BA91" s="4" t="str">
        <f t="shared" si="19"/>
        <v/>
      </c>
    </row>
    <row r="92" spans="1:53">
      <c r="A92" s="34"/>
      <c r="B92" s="1"/>
      <c r="C92" s="1"/>
      <c r="D92" s="41" t="str">
        <f>IF(PROYECTOS!AG3136="","",PROYECTOS!AG3136)</f>
        <v/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37" t="str">
        <f t="shared" si="21"/>
        <v/>
      </c>
      <c r="Z92" s="1"/>
      <c r="AA92" s="1"/>
      <c r="AB92" s="1"/>
      <c r="AC92" s="1"/>
      <c r="AD92" s="1"/>
      <c r="AE92" s="1"/>
      <c r="AF92" s="1"/>
      <c r="AG92" s="1" t="str">
        <f t="shared" ca="1" si="11"/>
        <v/>
      </c>
      <c r="AH92" s="3"/>
      <c r="AI92" s="1" t="str">
        <f t="shared" ca="1" si="12"/>
        <v/>
      </c>
      <c r="AJ92" s="3"/>
      <c r="AK92" s="1" t="str">
        <f t="shared" ca="1" si="13"/>
        <v/>
      </c>
      <c r="AL92" s="3"/>
      <c r="AM92" s="1" t="str">
        <f t="shared" ca="1" si="14"/>
        <v/>
      </c>
      <c r="AN92" s="3"/>
      <c r="AO92" s="1" t="str">
        <f t="shared" ca="1" si="15"/>
        <v/>
      </c>
      <c r="AP92" s="3"/>
      <c r="AQ92" s="1" t="str">
        <f t="shared" ca="1" si="16"/>
        <v/>
      </c>
      <c r="AR92" s="3"/>
      <c r="AS92" s="1" t="str">
        <f t="shared" ca="1" si="17"/>
        <v/>
      </c>
      <c r="AT92" s="3"/>
      <c r="AU92" s="1" t="str">
        <f t="shared" ca="1" si="18"/>
        <v/>
      </c>
      <c r="AV92" s="3"/>
      <c r="AW92" s="4" t="str">
        <f t="shared" si="20"/>
        <v/>
      </c>
      <c r="AX92" s="1"/>
      <c r="AY92" s="3"/>
      <c r="AZ92" s="3"/>
      <c r="BA92" s="4" t="str">
        <f t="shared" si="19"/>
        <v/>
      </c>
    </row>
    <row r="93" spans="1:53">
      <c r="A93" s="34"/>
      <c r="B93" s="1"/>
      <c r="C93" s="1"/>
      <c r="D93" s="41" t="str">
        <f>IF(PROYECTOS!AG3137="","",PROYECTOS!AG3137)</f>
        <v/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37" t="str">
        <f t="shared" si="21"/>
        <v/>
      </c>
      <c r="Z93" s="1"/>
      <c r="AA93" s="1"/>
      <c r="AB93" s="1"/>
      <c r="AC93" s="1"/>
      <c r="AD93" s="1"/>
      <c r="AE93" s="1"/>
      <c r="AF93" s="1"/>
      <c r="AG93" s="1" t="str">
        <f t="shared" ca="1" si="11"/>
        <v/>
      </c>
      <c r="AH93" s="3"/>
      <c r="AI93" s="1" t="str">
        <f t="shared" ca="1" si="12"/>
        <v/>
      </c>
      <c r="AJ93" s="3"/>
      <c r="AK93" s="1" t="str">
        <f t="shared" ca="1" si="13"/>
        <v/>
      </c>
      <c r="AL93" s="3"/>
      <c r="AM93" s="1" t="str">
        <f t="shared" ca="1" si="14"/>
        <v/>
      </c>
      <c r="AN93" s="3"/>
      <c r="AO93" s="1" t="str">
        <f t="shared" ca="1" si="15"/>
        <v/>
      </c>
      <c r="AP93" s="3"/>
      <c r="AQ93" s="1" t="str">
        <f t="shared" ca="1" si="16"/>
        <v/>
      </c>
      <c r="AR93" s="3"/>
      <c r="AS93" s="1" t="str">
        <f t="shared" ca="1" si="17"/>
        <v/>
      </c>
      <c r="AT93" s="3"/>
      <c r="AU93" s="1" t="str">
        <f t="shared" ca="1" si="18"/>
        <v/>
      </c>
      <c r="AV93" s="3"/>
      <c r="AW93" s="4" t="str">
        <f t="shared" si="20"/>
        <v/>
      </c>
      <c r="AX93" s="1"/>
      <c r="AY93" s="3"/>
      <c r="AZ93" s="3"/>
      <c r="BA93" s="4" t="str">
        <f t="shared" si="19"/>
        <v/>
      </c>
    </row>
    <row r="94" spans="1:53">
      <c r="A94" s="34"/>
      <c r="B94" s="1"/>
      <c r="C94" s="1"/>
      <c r="D94" s="41" t="str">
        <f>IF(PROYECTOS!AG3138="","",PROYECTOS!AG3138)</f>
        <v/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37" t="str">
        <f t="shared" si="21"/>
        <v/>
      </c>
      <c r="Z94" s="1"/>
      <c r="AA94" s="1"/>
      <c r="AB94" s="1"/>
      <c r="AC94" s="1"/>
      <c r="AD94" s="1"/>
      <c r="AE94" s="1"/>
      <c r="AF94" s="1"/>
      <c r="AG94" s="1" t="str">
        <f t="shared" ca="1" si="11"/>
        <v/>
      </c>
      <c r="AH94" s="3"/>
      <c r="AI94" s="1" t="str">
        <f t="shared" ca="1" si="12"/>
        <v/>
      </c>
      <c r="AJ94" s="3"/>
      <c r="AK94" s="1" t="str">
        <f t="shared" ca="1" si="13"/>
        <v/>
      </c>
      <c r="AL94" s="3"/>
      <c r="AM94" s="1" t="str">
        <f t="shared" ca="1" si="14"/>
        <v/>
      </c>
      <c r="AN94" s="3"/>
      <c r="AO94" s="1" t="str">
        <f t="shared" ca="1" si="15"/>
        <v/>
      </c>
      <c r="AP94" s="3"/>
      <c r="AQ94" s="1" t="str">
        <f t="shared" ca="1" si="16"/>
        <v/>
      </c>
      <c r="AR94" s="3"/>
      <c r="AS94" s="1" t="str">
        <f t="shared" ca="1" si="17"/>
        <v/>
      </c>
      <c r="AT94" s="3"/>
      <c r="AU94" s="1" t="str">
        <f t="shared" ca="1" si="18"/>
        <v/>
      </c>
      <c r="AV94" s="3"/>
      <c r="AW94" s="4" t="str">
        <f t="shared" si="20"/>
        <v/>
      </c>
      <c r="AX94" s="1"/>
      <c r="AY94" s="3"/>
      <c r="AZ94" s="3"/>
      <c r="BA94" s="4" t="str">
        <f t="shared" si="19"/>
        <v/>
      </c>
    </row>
    <row r="95" spans="1:53">
      <c r="A95" s="34"/>
      <c r="B95" s="1"/>
      <c r="C95" s="1"/>
      <c r="D95" s="41" t="str">
        <f>IF(PROYECTOS!AG3139="","",PROYECTOS!AG3139)</f>
        <v/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37" t="str">
        <f t="shared" si="21"/>
        <v/>
      </c>
      <c r="Z95" s="1"/>
      <c r="AA95" s="1"/>
      <c r="AB95" s="1"/>
      <c r="AC95" s="1"/>
      <c r="AD95" s="1"/>
      <c r="AE95" s="1"/>
      <c r="AF95" s="1"/>
      <c r="AG95" s="1" t="str">
        <f t="shared" ca="1" si="11"/>
        <v/>
      </c>
      <c r="AH95" s="3"/>
      <c r="AI95" s="1" t="str">
        <f t="shared" ca="1" si="12"/>
        <v/>
      </c>
      <c r="AJ95" s="3"/>
      <c r="AK95" s="1" t="str">
        <f t="shared" ca="1" si="13"/>
        <v/>
      </c>
      <c r="AL95" s="3"/>
      <c r="AM95" s="1" t="str">
        <f t="shared" ca="1" si="14"/>
        <v/>
      </c>
      <c r="AN95" s="3"/>
      <c r="AO95" s="1" t="str">
        <f t="shared" ca="1" si="15"/>
        <v/>
      </c>
      <c r="AP95" s="3"/>
      <c r="AQ95" s="1" t="str">
        <f t="shared" ca="1" si="16"/>
        <v/>
      </c>
      <c r="AR95" s="3"/>
      <c r="AS95" s="1" t="str">
        <f t="shared" ca="1" si="17"/>
        <v/>
      </c>
      <c r="AT95" s="3"/>
      <c r="AU95" s="1" t="str">
        <f t="shared" ca="1" si="18"/>
        <v/>
      </c>
      <c r="AV95" s="3"/>
      <c r="AW95" s="4" t="str">
        <f t="shared" si="20"/>
        <v/>
      </c>
      <c r="AX95" s="1"/>
      <c r="AY95" s="3"/>
      <c r="AZ95" s="3"/>
      <c r="BA95" s="4" t="str">
        <f t="shared" si="19"/>
        <v/>
      </c>
    </row>
    <row r="96" spans="1:53">
      <c r="A96" s="34"/>
      <c r="B96" s="1"/>
      <c r="C96" s="1"/>
      <c r="D96" s="41" t="str">
        <f>IF(PROYECTOS!AG3140="","",PROYECTOS!AG3140)</f>
        <v/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37" t="str">
        <f t="shared" si="21"/>
        <v/>
      </c>
      <c r="Z96" s="1"/>
      <c r="AA96" s="1"/>
      <c r="AB96" s="1"/>
      <c r="AC96" s="1"/>
      <c r="AD96" s="1"/>
      <c r="AE96" s="1"/>
      <c r="AF96" s="1"/>
      <c r="AG96" s="1" t="str">
        <f t="shared" ca="1" si="11"/>
        <v/>
      </c>
      <c r="AH96" s="3"/>
      <c r="AI96" s="1" t="str">
        <f t="shared" ca="1" si="12"/>
        <v/>
      </c>
      <c r="AJ96" s="3"/>
      <c r="AK96" s="1" t="str">
        <f t="shared" ca="1" si="13"/>
        <v/>
      </c>
      <c r="AL96" s="3"/>
      <c r="AM96" s="1" t="str">
        <f t="shared" ca="1" si="14"/>
        <v/>
      </c>
      <c r="AN96" s="3"/>
      <c r="AO96" s="1" t="str">
        <f t="shared" ca="1" si="15"/>
        <v/>
      </c>
      <c r="AP96" s="3"/>
      <c r="AQ96" s="1" t="str">
        <f t="shared" ca="1" si="16"/>
        <v/>
      </c>
      <c r="AR96" s="3"/>
      <c r="AS96" s="1" t="str">
        <f t="shared" ca="1" si="17"/>
        <v/>
      </c>
      <c r="AT96" s="3"/>
      <c r="AU96" s="1" t="str">
        <f t="shared" ca="1" si="18"/>
        <v/>
      </c>
      <c r="AV96" s="3"/>
      <c r="AW96" s="4" t="str">
        <f t="shared" si="20"/>
        <v/>
      </c>
      <c r="AX96" s="1"/>
      <c r="AY96" s="3"/>
      <c r="AZ96" s="3"/>
      <c r="BA96" s="4" t="str">
        <f t="shared" si="19"/>
        <v/>
      </c>
    </row>
    <row r="97" spans="1:53">
      <c r="A97" s="34"/>
      <c r="B97" s="1"/>
      <c r="C97" s="1"/>
      <c r="D97" s="41" t="str">
        <f>IF(PROYECTOS!AG3141="","",PROYECTOS!AG3141)</f>
        <v/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37" t="str">
        <f t="shared" si="21"/>
        <v/>
      </c>
      <c r="Z97" s="1"/>
      <c r="AA97" s="1"/>
      <c r="AB97" s="1"/>
      <c r="AC97" s="1"/>
      <c r="AD97" s="1"/>
      <c r="AE97" s="1"/>
      <c r="AF97" s="1"/>
      <c r="AG97" s="1" t="str">
        <f t="shared" ca="1" si="11"/>
        <v/>
      </c>
      <c r="AH97" s="3"/>
      <c r="AI97" s="1" t="str">
        <f t="shared" ca="1" si="12"/>
        <v/>
      </c>
      <c r="AJ97" s="3"/>
      <c r="AK97" s="1" t="str">
        <f t="shared" ca="1" si="13"/>
        <v/>
      </c>
      <c r="AL97" s="3"/>
      <c r="AM97" s="1" t="str">
        <f t="shared" ca="1" si="14"/>
        <v/>
      </c>
      <c r="AN97" s="3"/>
      <c r="AO97" s="1" t="str">
        <f t="shared" ca="1" si="15"/>
        <v/>
      </c>
      <c r="AP97" s="3"/>
      <c r="AQ97" s="1" t="str">
        <f t="shared" ca="1" si="16"/>
        <v/>
      </c>
      <c r="AR97" s="3"/>
      <c r="AS97" s="1" t="str">
        <f t="shared" ca="1" si="17"/>
        <v/>
      </c>
      <c r="AT97" s="3"/>
      <c r="AU97" s="1" t="str">
        <f t="shared" ca="1" si="18"/>
        <v/>
      </c>
      <c r="AV97" s="3"/>
      <c r="AW97" s="4" t="str">
        <f t="shared" si="20"/>
        <v/>
      </c>
      <c r="AX97" s="1"/>
      <c r="AY97" s="3"/>
      <c r="AZ97" s="3"/>
      <c r="BA97" s="4" t="str">
        <f t="shared" si="19"/>
        <v/>
      </c>
    </row>
    <row r="98" spans="1:53">
      <c r="A98" s="34"/>
      <c r="B98" s="1"/>
      <c r="C98" s="1"/>
      <c r="D98" s="41" t="str">
        <f>IF(PROYECTOS!AG3142="","",PROYECTOS!AG3142)</f>
        <v/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37" t="str">
        <f t="shared" si="21"/>
        <v/>
      </c>
      <c r="Z98" s="1"/>
      <c r="AA98" s="1"/>
      <c r="AB98" s="1"/>
      <c r="AC98" s="1"/>
      <c r="AD98" s="1"/>
      <c r="AE98" s="1"/>
      <c r="AF98" s="1"/>
      <c r="AG98" s="1" t="str">
        <f t="shared" ca="1" si="11"/>
        <v/>
      </c>
      <c r="AH98" s="3"/>
      <c r="AI98" s="1" t="str">
        <f t="shared" ca="1" si="12"/>
        <v/>
      </c>
      <c r="AJ98" s="3"/>
      <c r="AK98" s="1" t="str">
        <f t="shared" ca="1" si="13"/>
        <v/>
      </c>
      <c r="AL98" s="3"/>
      <c r="AM98" s="1" t="str">
        <f t="shared" ca="1" si="14"/>
        <v/>
      </c>
      <c r="AN98" s="3"/>
      <c r="AO98" s="1" t="str">
        <f t="shared" ca="1" si="15"/>
        <v/>
      </c>
      <c r="AP98" s="3"/>
      <c r="AQ98" s="1" t="str">
        <f t="shared" ca="1" si="16"/>
        <v/>
      </c>
      <c r="AR98" s="3"/>
      <c r="AS98" s="1" t="str">
        <f t="shared" ca="1" si="17"/>
        <v/>
      </c>
      <c r="AT98" s="3"/>
      <c r="AU98" s="1" t="str">
        <f t="shared" ca="1" si="18"/>
        <v/>
      </c>
      <c r="AV98" s="3"/>
      <c r="AW98" s="4" t="str">
        <f t="shared" si="20"/>
        <v/>
      </c>
      <c r="AX98" s="1"/>
      <c r="AY98" s="3"/>
      <c r="AZ98" s="3"/>
      <c r="BA98" s="4" t="str">
        <f t="shared" si="19"/>
        <v/>
      </c>
    </row>
    <row r="99" spans="1:53">
      <c r="A99" s="34"/>
      <c r="B99" s="1"/>
      <c r="C99" s="1"/>
      <c r="D99" s="41" t="str">
        <f>IF(PROYECTOS!AG3143="","",PROYECTOS!AG3143)</f>
        <v/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37" t="str">
        <f t="shared" si="21"/>
        <v/>
      </c>
      <c r="Z99" s="1"/>
      <c r="AA99" s="1"/>
      <c r="AB99" s="1"/>
      <c r="AC99" s="1"/>
      <c r="AD99" s="1"/>
      <c r="AE99" s="1"/>
      <c r="AF99" s="1"/>
      <c r="AG99" s="1" t="str">
        <f t="shared" ca="1" si="11"/>
        <v/>
      </c>
      <c r="AH99" s="3"/>
      <c r="AI99" s="1" t="str">
        <f t="shared" ca="1" si="12"/>
        <v/>
      </c>
      <c r="AJ99" s="3"/>
      <c r="AK99" s="1" t="str">
        <f t="shared" ca="1" si="13"/>
        <v/>
      </c>
      <c r="AL99" s="3"/>
      <c r="AM99" s="1" t="str">
        <f t="shared" ca="1" si="14"/>
        <v/>
      </c>
      <c r="AN99" s="3"/>
      <c r="AO99" s="1" t="str">
        <f t="shared" ca="1" si="15"/>
        <v/>
      </c>
      <c r="AP99" s="3"/>
      <c r="AQ99" s="1" t="str">
        <f t="shared" ca="1" si="16"/>
        <v/>
      </c>
      <c r="AR99" s="3"/>
      <c r="AS99" s="1" t="str">
        <f t="shared" ca="1" si="17"/>
        <v/>
      </c>
      <c r="AT99" s="3"/>
      <c r="AU99" s="1" t="str">
        <f t="shared" ca="1" si="18"/>
        <v/>
      </c>
      <c r="AV99" s="3"/>
      <c r="AW99" s="4" t="str">
        <f t="shared" si="20"/>
        <v/>
      </c>
      <c r="AX99" s="1"/>
      <c r="AY99" s="3"/>
      <c r="AZ99" s="3"/>
      <c r="BA99" s="4" t="str">
        <f t="shared" si="19"/>
        <v/>
      </c>
    </row>
    <row r="100" spans="1:53">
      <c r="A100" s="34"/>
      <c r="B100" s="1"/>
      <c r="C100" s="1"/>
      <c r="D100" s="41" t="str">
        <f>IF(PROYECTOS!AG3144="","",PROYECTOS!AG3144)</f>
        <v/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37" t="str">
        <f t="shared" si="21"/>
        <v/>
      </c>
      <c r="Z100" s="1"/>
      <c r="AA100" s="1"/>
      <c r="AB100" s="1"/>
      <c r="AC100" s="1"/>
      <c r="AD100" s="1"/>
      <c r="AE100" s="1"/>
      <c r="AF100" s="1"/>
      <c r="AG100" s="1" t="str">
        <f t="shared" ca="1" si="11"/>
        <v/>
      </c>
      <c r="AH100" s="3"/>
      <c r="AI100" s="1" t="str">
        <f t="shared" ca="1" si="12"/>
        <v/>
      </c>
      <c r="AJ100" s="3"/>
      <c r="AK100" s="1" t="str">
        <f t="shared" ca="1" si="13"/>
        <v/>
      </c>
      <c r="AL100" s="3"/>
      <c r="AM100" s="1" t="str">
        <f t="shared" ca="1" si="14"/>
        <v/>
      </c>
      <c r="AN100" s="3"/>
      <c r="AO100" s="1" t="str">
        <f t="shared" ca="1" si="15"/>
        <v/>
      </c>
      <c r="AP100" s="3"/>
      <c r="AQ100" s="1" t="str">
        <f t="shared" ca="1" si="16"/>
        <v/>
      </c>
      <c r="AR100" s="3"/>
      <c r="AS100" s="1" t="str">
        <f t="shared" ca="1" si="17"/>
        <v/>
      </c>
      <c r="AT100" s="3"/>
      <c r="AU100" s="1" t="str">
        <f t="shared" ca="1" si="18"/>
        <v/>
      </c>
      <c r="AV100" s="3"/>
      <c r="AW100" s="4" t="str">
        <f t="shared" si="20"/>
        <v/>
      </c>
      <c r="AX100" s="1"/>
      <c r="AY100" s="3"/>
      <c r="AZ100" s="3"/>
      <c r="BA100" s="4" t="str">
        <f t="shared" si="19"/>
        <v/>
      </c>
    </row>
    <row r="101" spans="1:53">
      <c r="A101" s="34"/>
      <c r="B101" s="1"/>
      <c r="C101" s="1"/>
      <c r="D101" s="41" t="str">
        <f>IF(PROYECTOS!AG3145="","",PROYECTOS!AG3145)</f>
        <v/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37" t="str">
        <f t="shared" si="21"/>
        <v/>
      </c>
      <c r="Z101" s="1"/>
      <c r="AA101" s="1"/>
      <c r="AB101" s="1"/>
      <c r="AC101" s="1"/>
      <c r="AD101" s="1"/>
      <c r="AE101" s="1"/>
      <c r="AF101" s="1"/>
      <c r="AG101" s="1" t="str">
        <f t="shared" ca="1" si="11"/>
        <v/>
      </c>
      <c r="AH101" s="3"/>
      <c r="AI101" s="1" t="str">
        <f t="shared" ca="1" si="12"/>
        <v/>
      </c>
      <c r="AJ101" s="3"/>
      <c r="AK101" s="1" t="str">
        <f t="shared" ca="1" si="13"/>
        <v/>
      </c>
      <c r="AL101" s="3"/>
      <c r="AM101" s="1" t="str">
        <f t="shared" ca="1" si="14"/>
        <v/>
      </c>
      <c r="AN101" s="3"/>
      <c r="AO101" s="1" t="str">
        <f t="shared" ca="1" si="15"/>
        <v/>
      </c>
      <c r="AP101" s="3"/>
      <c r="AQ101" s="1" t="str">
        <f t="shared" ca="1" si="16"/>
        <v/>
      </c>
      <c r="AR101" s="3"/>
      <c r="AS101" s="1" t="str">
        <f t="shared" ca="1" si="17"/>
        <v/>
      </c>
      <c r="AT101" s="3"/>
      <c r="AU101" s="1" t="str">
        <f t="shared" ca="1" si="18"/>
        <v/>
      </c>
      <c r="AV101" s="3"/>
      <c r="AW101" s="4" t="str">
        <f t="shared" si="20"/>
        <v/>
      </c>
      <c r="AX101" s="1"/>
      <c r="AY101" s="3"/>
      <c r="AZ101" s="3"/>
      <c r="BA101" s="4" t="str">
        <f t="shared" si="19"/>
        <v/>
      </c>
    </row>
    <row r="102" spans="1:53">
      <c r="A102" s="34"/>
      <c r="B102" s="1"/>
      <c r="C102" s="1"/>
      <c r="D102" s="41" t="str">
        <f>IF(PROYECTOS!AG3146="","",PROYECTOS!AG3146)</f>
        <v/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37" t="str">
        <f t="shared" si="21"/>
        <v/>
      </c>
      <c r="Z102" s="1"/>
      <c r="AA102" s="1"/>
      <c r="AB102" s="1"/>
      <c r="AC102" s="1"/>
      <c r="AD102" s="1"/>
      <c r="AE102" s="1"/>
      <c r="AF102" s="1"/>
      <c r="AG102" s="1" t="str">
        <f t="shared" ca="1" si="11"/>
        <v/>
      </c>
      <c r="AH102" s="3"/>
      <c r="AI102" s="1" t="str">
        <f t="shared" ca="1" si="12"/>
        <v/>
      </c>
      <c r="AJ102" s="3"/>
      <c r="AK102" s="1" t="str">
        <f t="shared" ca="1" si="13"/>
        <v/>
      </c>
      <c r="AL102" s="3"/>
      <c r="AM102" s="1" t="str">
        <f t="shared" ca="1" si="14"/>
        <v/>
      </c>
      <c r="AN102" s="3"/>
      <c r="AO102" s="1" t="str">
        <f t="shared" ca="1" si="15"/>
        <v/>
      </c>
      <c r="AP102" s="3"/>
      <c r="AQ102" s="1" t="str">
        <f t="shared" ca="1" si="16"/>
        <v/>
      </c>
      <c r="AR102" s="3"/>
      <c r="AS102" s="1" t="str">
        <f t="shared" ca="1" si="17"/>
        <v/>
      </c>
      <c r="AT102" s="3"/>
      <c r="AU102" s="1" t="str">
        <f t="shared" ca="1" si="18"/>
        <v/>
      </c>
      <c r="AV102" s="3"/>
      <c r="AW102" s="4" t="str">
        <f t="shared" si="20"/>
        <v/>
      </c>
      <c r="AX102" s="1"/>
      <c r="AY102" s="3"/>
      <c r="AZ102" s="3"/>
      <c r="BA102" s="4" t="str">
        <f t="shared" si="19"/>
        <v/>
      </c>
    </row>
    <row r="103" spans="1:53">
      <c r="A103" s="34"/>
      <c r="B103" s="1"/>
      <c r="C103" s="1"/>
      <c r="D103" s="41" t="str">
        <f>IF(PROYECTOS!AG3147="","",PROYECTOS!AG3147)</f>
        <v/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37" t="str">
        <f t="shared" si="21"/>
        <v/>
      </c>
      <c r="Z103" s="1"/>
      <c r="AA103" s="1"/>
      <c r="AB103" s="1"/>
      <c r="AC103" s="1"/>
      <c r="AD103" s="1"/>
      <c r="AE103" s="1"/>
      <c r="AF103" s="1"/>
      <c r="AG103" s="1" t="str">
        <f t="shared" ca="1" si="11"/>
        <v/>
      </c>
      <c r="AH103" s="3"/>
      <c r="AI103" s="1" t="str">
        <f t="shared" ca="1" si="12"/>
        <v/>
      </c>
      <c r="AJ103" s="3"/>
      <c r="AK103" s="1" t="str">
        <f t="shared" ca="1" si="13"/>
        <v/>
      </c>
      <c r="AL103" s="3"/>
      <c r="AM103" s="1" t="str">
        <f t="shared" ca="1" si="14"/>
        <v/>
      </c>
      <c r="AN103" s="3"/>
      <c r="AO103" s="1" t="str">
        <f t="shared" ca="1" si="15"/>
        <v/>
      </c>
      <c r="AP103" s="3"/>
      <c r="AQ103" s="1" t="str">
        <f t="shared" ca="1" si="16"/>
        <v/>
      </c>
      <c r="AR103" s="3"/>
      <c r="AS103" s="1" t="str">
        <f t="shared" ca="1" si="17"/>
        <v/>
      </c>
      <c r="AT103" s="3"/>
      <c r="AU103" s="1" t="str">
        <f t="shared" ca="1" si="18"/>
        <v/>
      </c>
      <c r="AV103" s="3"/>
      <c r="AW103" s="4" t="str">
        <f t="shared" si="20"/>
        <v/>
      </c>
      <c r="AX103" s="1"/>
      <c r="AY103" s="3"/>
      <c r="AZ103" s="3"/>
      <c r="BA103" s="4" t="str">
        <f t="shared" si="19"/>
        <v/>
      </c>
    </row>
    <row r="104" spans="1:53">
      <c r="A104" s="34"/>
      <c r="B104" s="1"/>
      <c r="C104" s="1"/>
      <c r="D104" s="41" t="str">
        <f>IF(PROYECTOS!AG3148="","",PROYECTOS!AG3148)</f>
        <v/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37" t="str">
        <f t="shared" si="21"/>
        <v/>
      </c>
      <c r="Z104" s="1"/>
      <c r="AA104" s="1"/>
      <c r="AB104" s="1"/>
      <c r="AC104" s="1"/>
      <c r="AD104" s="1"/>
      <c r="AE104" s="1"/>
      <c r="AF104" s="1"/>
      <c r="AG104" s="1" t="str">
        <f t="shared" ca="1" si="11"/>
        <v/>
      </c>
      <c r="AH104" s="3"/>
      <c r="AI104" s="1" t="str">
        <f t="shared" ca="1" si="12"/>
        <v/>
      </c>
      <c r="AJ104" s="3"/>
      <c r="AK104" s="1" t="str">
        <f t="shared" ca="1" si="13"/>
        <v/>
      </c>
      <c r="AL104" s="3"/>
      <c r="AM104" s="1" t="str">
        <f t="shared" ca="1" si="14"/>
        <v/>
      </c>
      <c r="AN104" s="3"/>
      <c r="AO104" s="1" t="str">
        <f t="shared" ca="1" si="15"/>
        <v/>
      </c>
      <c r="AP104" s="3"/>
      <c r="AQ104" s="1" t="str">
        <f t="shared" ca="1" si="16"/>
        <v/>
      </c>
      <c r="AR104" s="3"/>
      <c r="AS104" s="1" t="str">
        <f t="shared" ca="1" si="17"/>
        <v/>
      </c>
      <c r="AT104" s="3"/>
      <c r="AU104" s="1" t="str">
        <f t="shared" ca="1" si="18"/>
        <v/>
      </c>
      <c r="AV104" s="3"/>
      <c r="AW104" s="4" t="str">
        <f t="shared" si="20"/>
        <v/>
      </c>
      <c r="AX104" s="1"/>
      <c r="AY104" s="3"/>
      <c r="AZ104" s="3"/>
      <c r="BA104" s="4" t="str">
        <f t="shared" si="19"/>
        <v/>
      </c>
    </row>
    <row r="105" spans="1:53">
      <c r="A105" s="34"/>
      <c r="B105" s="1"/>
      <c r="C105" s="1"/>
      <c r="D105" s="41" t="str">
        <f>IF(PROYECTOS!AG3149="","",PROYECTOS!AG3149)</f>
        <v/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37" t="str">
        <f t="shared" si="21"/>
        <v/>
      </c>
      <c r="Z105" s="1"/>
      <c r="AA105" s="1"/>
      <c r="AB105" s="1"/>
      <c r="AC105" s="1"/>
      <c r="AD105" s="1"/>
      <c r="AE105" s="1"/>
      <c r="AF105" s="1"/>
      <c r="AG105" s="1" t="str">
        <f t="shared" ca="1" si="11"/>
        <v/>
      </c>
      <c r="AH105" s="3"/>
      <c r="AI105" s="1" t="str">
        <f t="shared" ca="1" si="12"/>
        <v/>
      </c>
      <c r="AJ105" s="3"/>
      <c r="AK105" s="1" t="str">
        <f t="shared" ca="1" si="13"/>
        <v/>
      </c>
      <c r="AL105" s="3"/>
      <c r="AM105" s="1" t="str">
        <f t="shared" ca="1" si="14"/>
        <v/>
      </c>
      <c r="AN105" s="3"/>
      <c r="AO105" s="1" t="str">
        <f t="shared" ca="1" si="15"/>
        <v/>
      </c>
      <c r="AP105" s="3"/>
      <c r="AQ105" s="1" t="str">
        <f t="shared" ca="1" si="16"/>
        <v/>
      </c>
      <c r="AR105" s="3"/>
      <c r="AS105" s="1" t="str">
        <f t="shared" ca="1" si="17"/>
        <v/>
      </c>
      <c r="AT105" s="3"/>
      <c r="AU105" s="1" t="str">
        <f t="shared" ca="1" si="18"/>
        <v/>
      </c>
      <c r="AV105" s="3"/>
      <c r="AW105" s="4" t="str">
        <f t="shared" si="20"/>
        <v/>
      </c>
      <c r="AX105" s="1"/>
      <c r="AY105" s="3"/>
      <c r="AZ105" s="3"/>
      <c r="BA105" s="4" t="str">
        <f t="shared" si="19"/>
        <v/>
      </c>
    </row>
    <row r="106" spans="1:53">
      <c r="A106" s="34"/>
      <c r="B106" s="1"/>
      <c r="C106" s="1"/>
      <c r="D106" s="41" t="str">
        <f>IF(PROYECTOS!AG3150="","",PROYECTOS!AG3150)</f>
        <v/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37" t="str">
        <f t="shared" si="21"/>
        <v/>
      </c>
      <c r="Z106" s="1"/>
      <c r="AA106" s="1"/>
      <c r="AB106" s="1"/>
      <c r="AC106" s="1"/>
      <c r="AD106" s="1"/>
      <c r="AE106" s="1"/>
      <c r="AF106" s="1"/>
      <c r="AG106" s="1" t="str">
        <f t="shared" ca="1" si="11"/>
        <v/>
      </c>
      <c r="AH106" s="3"/>
      <c r="AI106" s="1" t="str">
        <f t="shared" ca="1" si="12"/>
        <v/>
      </c>
      <c r="AJ106" s="3"/>
      <c r="AK106" s="1" t="str">
        <f t="shared" ca="1" si="13"/>
        <v/>
      </c>
      <c r="AL106" s="3"/>
      <c r="AM106" s="1" t="str">
        <f t="shared" ca="1" si="14"/>
        <v/>
      </c>
      <c r="AN106" s="3"/>
      <c r="AO106" s="1" t="str">
        <f t="shared" ca="1" si="15"/>
        <v/>
      </c>
      <c r="AP106" s="3"/>
      <c r="AQ106" s="1" t="str">
        <f t="shared" ca="1" si="16"/>
        <v/>
      </c>
      <c r="AR106" s="3"/>
      <c r="AS106" s="1" t="str">
        <f t="shared" ca="1" si="17"/>
        <v/>
      </c>
      <c r="AT106" s="3"/>
      <c r="AU106" s="1" t="str">
        <f t="shared" ca="1" si="18"/>
        <v/>
      </c>
      <c r="AV106" s="3"/>
      <c r="AW106" s="4" t="str">
        <f t="shared" si="20"/>
        <v/>
      </c>
      <c r="AX106" s="1"/>
      <c r="AY106" s="3"/>
      <c r="AZ106" s="3"/>
      <c r="BA106" s="4" t="str">
        <f t="shared" si="19"/>
        <v/>
      </c>
    </row>
    <row r="107" spans="1:53">
      <c r="A107" s="34"/>
      <c r="B107" s="1"/>
      <c r="C107" s="1"/>
      <c r="D107" s="41" t="str">
        <f>IF(PROYECTOS!AG3151="","",PROYECTOS!AG3151)</f>
        <v/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37" t="str">
        <f t="shared" si="21"/>
        <v/>
      </c>
      <c r="Z107" s="1"/>
      <c r="AA107" s="1"/>
      <c r="AB107" s="1"/>
      <c r="AC107" s="1"/>
      <c r="AD107" s="1"/>
      <c r="AE107" s="1"/>
      <c r="AF107" s="1"/>
      <c r="AG107" s="1" t="str">
        <f t="shared" ca="1" si="11"/>
        <v/>
      </c>
      <c r="AH107" s="3"/>
      <c r="AI107" s="1" t="str">
        <f t="shared" ca="1" si="12"/>
        <v/>
      </c>
      <c r="AJ107" s="3"/>
      <c r="AK107" s="1" t="str">
        <f t="shared" ca="1" si="13"/>
        <v/>
      </c>
      <c r="AL107" s="3"/>
      <c r="AM107" s="1" t="str">
        <f t="shared" ca="1" si="14"/>
        <v/>
      </c>
      <c r="AN107" s="3"/>
      <c r="AO107" s="1" t="str">
        <f t="shared" ca="1" si="15"/>
        <v/>
      </c>
      <c r="AP107" s="3"/>
      <c r="AQ107" s="1" t="str">
        <f t="shared" ca="1" si="16"/>
        <v/>
      </c>
      <c r="AR107" s="3"/>
      <c r="AS107" s="1" t="str">
        <f t="shared" ca="1" si="17"/>
        <v/>
      </c>
      <c r="AT107" s="3"/>
      <c r="AU107" s="1" t="str">
        <f t="shared" ca="1" si="18"/>
        <v/>
      </c>
      <c r="AV107" s="3"/>
      <c r="AW107" s="4" t="str">
        <f t="shared" si="20"/>
        <v/>
      </c>
      <c r="AX107" s="1"/>
      <c r="AY107" s="3"/>
      <c r="AZ107" s="3"/>
      <c r="BA107" s="4" t="str">
        <f t="shared" si="19"/>
        <v/>
      </c>
    </row>
    <row r="108" spans="1:53">
      <c r="A108" s="34"/>
      <c r="B108" s="1"/>
      <c r="C108" s="1"/>
      <c r="D108" s="41" t="str">
        <f>IF(PROYECTOS!AG3152="","",PROYECTOS!AG3152)</f>
        <v/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37" t="str">
        <f t="shared" si="21"/>
        <v/>
      </c>
      <c r="Z108" s="1"/>
      <c r="AA108" s="1"/>
      <c r="AB108" s="1"/>
      <c r="AC108" s="1"/>
      <c r="AD108" s="1"/>
      <c r="AE108" s="1"/>
      <c r="AF108" s="1"/>
      <c r="AG108" s="1" t="str">
        <f t="shared" ca="1" si="11"/>
        <v/>
      </c>
      <c r="AH108" s="3"/>
      <c r="AI108" s="1" t="str">
        <f t="shared" ca="1" si="12"/>
        <v/>
      </c>
      <c r="AJ108" s="3"/>
      <c r="AK108" s="1" t="str">
        <f t="shared" ca="1" si="13"/>
        <v/>
      </c>
      <c r="AL108" s="3"/>
      <c r="AM108" s="1" t="str">
        <f t="shared" ca="1" si="14"/>
        <v/>
      </c>
      <c r="AN108" s="3"/>
      <c r="AO108" s="1" t="str">
        <f t="shared" ca="1" si="15"/>
        <v/>
      </c>
      <c r="AP108" s="3"/>
      <c r="AQ108" s="1" t="str">
        <f t="shared" ca="1" si="16"/>
        <v/>
      </c>
      <c r="AR108" s="3"/>
      <c r="AS108" s="1" t="str">
        <f t="shared" ca="1" si="17"/>
        <v/>
      </c>
      <c r="AT108" s="3"/>
      <c r="AU108" s="1" t="str">
        <f t="shared" ca="1" si="18"/>
        <v/>
      </c>
      <c r="AV108" s="3"/>
      <c r="AW108" s="4" t="str">
        <f t="shared" si="20"/>
        <v/>
      </c>
      <c r="AX108" s="1"/>
      <c r="AY108" s="3"/>
      <c r="AZ108" s="3"/>
      <c r="BA108" s="4" t="str">
        <f t="shared" si="19"/>
        <v/>
      </c>
    </row>
    <row r="109" spans="1:53">
      <c r="A109" s="34"/>
      <c r="B109" s="1"/>
      <c r="C109" s="1"/>
      <c r="D109" s="41" t="str">
        <f>IF(PROYECTOS!AG3153="","",PROYECTOS!AG3153)</f>
        <v/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37" t="str">
        <f t="shared" si="21"/>
        <v/>
      </c>
      <c r="Z109" s="1"/>
      <c r="AA109" s="1"/>
      <c r="AB109" s="1"/>
      <c r="AC109" s="1"/>
      <c r="AD109" s="1"/>
      <c r="AE109" s="1"/>
      <c r="AF109" s="1"/>
      <c r="AG109" s="1" t="str">
        <f t="shared" ca="1" si="11"/>
        <v/>
      </c>
      <c r="AH109" s="3"/>
      <c r="AI109" s="1" t="str">
        <f t="shared" ca="1" si="12"/>
        <v/>
      </c>
      <c r="AJ109" s="3"/>
      <c r="AK109" s="1" t="str">
        <f t="shared" ca="1" si="13"/>
        <v/>
      </c>
      <c r="AL109" s="3"/>
      <c r="AM109" s="1" t="str">
        <f t="shared" ca="1" si="14"/>
        <v/>
      </c>
      <c r="AN109" s="3"/>
      <c r="AO109" s="1" t="str">
        <f t="shared" ca="1" si="15"/>
        <v/>
      </c>
      <c r="AP109" s="3"/>
      <c r="AQ109" s="1" t="str">
        <f t="shared" ca="1" si="16"/>
        <v/>
      </c>
      <c r="AR109" s="3"/>
      <c r="AS109" s="1" t="str">
        <f t="shared" ca="1" si="17"/>
        <v/>
      </c>
      <c r="AT109" s="3"/>
      <c r="AU109" s="1" t="str">
        <f t="shared" ca="1" si="18"/>
        <v/>
      </c>
      <c r="AV109" s="3"/>
      <c r="AW109" s="4" t="str">
        <f t="shared" si="20"/>
        <v/>
      </c>
      <c r="AX109" s="1"/>
      <c r="AY109" s="3"/>
      <c r="AZ109" s="3"/>
      <c r="BA109" s="4" t="str">
        <f t="shared" si="19"/>
        <v/>
      </c>
    </row>
    <row r="110" spans="1:53">
      <c r="A110" s="34"/>
      <c r="B110" s="1"/>
      <c r="C110" s="1"/>
      <c r="D110" s="41" t="str">
        <f>IF(PROYECTOS!AG3154="","",PROYECTOS!AG3154)</f>
        <v/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37" t="str">
        <f t="shared" si="21"/>
        <v/>
      </c>
      <c r="Z110" s="1"/>
      <c r="AA110" s="1"/>
      <c r="AB110" s="1"/>
      <c r="AC110" s="1"/>
      <c r="AD110" s="1"/>
      <c r="AE110" s="1"/>
      <c r="AF110" s="1"/>
      <c r="AG110" s="1" t="str">
        <f t="shared" ca="1" si="11"/>
        <v/>
      </c>
      <c r="AH110" s="3"/>
      <c r="AI110" s="1" t="str">
        <f t="shared" ca="1" si="12"/>
        <v/>
      </c>
      <c r="AJ110" s="3"/>
      <c r="AK110" s="1" t="str">
        <f t="shared" ca="1" si="13"/>
        <v/>
      </c>
      <c r="AL110" s="3"/>
      <c r="AM110" s="1" t="str">
        <f t="shared" ca="1" si="14"/>
        <v/>
      </c>
      <c r="AN110" s="3"/>
      <c r="AO110" s="1" t="str">
        <f t="shared" ca="1" si="15"/>
        <v/>
      </c>
      <c r="AP110" s="3"/>
      <c r="AQ110" s="1" t="str">
        <f t="shared" ca="1" si="16"/>
        <v/>
      </c>
      <c r="AR110" s="3"/>
      <c r="AS110" s="1" t="str">
        <f t="shared" ca="1" si="17"/>
        <v/>
      </c>
      <c r="AT110" s="3"/>
      <c r="AU110" s="1" t="str">
        <f t="shared" ca="1" si="18"/>
        <v/>
      </c>
      <c r="AV110" s="3"/>
      <c r="AW110" s="4" t="str">
        <f t="shared" si="20"/>
        <v/>
      </c>
      <c r="AX110" s="1"/>
      <c r="AY110" s="3"/>
      <c r="AZ110" s="3"/>
      <c r="BA110" s="4" t="str">
        <f t="shared" si="19"/>
        <v/>
      </c>
    </row>
    <row r="111" spans="1:53">
      <c r="A111" s="34"/>
      <c r="B111" s="1"/>
      <c r="C111" s="1"/>
      <c r="D111" s="41" t="str">
        <f>IF(PROYECTOS!AG3155="","",PROYECTOS!AG3155)</f>
        <v/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37" t="str">
        <f t="shared" si="21"/>
        <v/>
      </c>
      <c r="Z111" s="1"/>
      <c r="AA111" s="1"/>
      <c r="AB111" s="1"/>
      <c r="AC111" s="1"/>
      <c r="AD111" s="1"/>
      <c r="AE111" s="1"/>
      <c r="AF111" s="1"/>
      <c r="AG111" s="1" t="str">
        <f t="shared" ca="1" si="11"/>
        <v/>
      </c>
      <c r="AH111" s="3"/>
      <c r="AI111" s="1" t="str">
        <f t="shared" ca="1" si="12"/>
        <v/>
      </c>
      <c r="AJ111" s="3"/>
      <c r="AK111" s="1" t="str">
        <f t="shared" ca="1" si="13"/>
        <v/>
      </c>
      <c r="AL111" s="3"/>
      <c r="AM111" s="1" t="str">
        <f t="shared" ca="1" si="14"/>
        <v/>
      </c>
      <c r="AN111" s="3"/>
      <c r="AO111" s="1" t="str">
        <f t="shared" ca="1" si="15"/>
        <v/>
      </c>
      <c r="AP111" s="3"/>
      <c r="AQ111" s="1" t="str">
        <f t="shared" ca="1" si="16"/>
        <v/>
      </c>
      <c r="AR111" s="3"/>
      <c r="AS111" s="1" t="str">
        <f t="shared" ca="1" si="17"/>
        <v/>
      </c>
      <c r="AT111" s="3"/>
      <c r="AU111" s="1" t="str">
        <f t="shared" ca="1" si="18"/>
        <v/>
      </c>
      <c r="AV111" s="3"/>
      <c r="AW111" s="4" t="str">
        <f t="shared" si="20"/>
        <v/>
      </c>
      <c r="AX111" s="1"/>
      <c r="AY111" s="3"/>
      <c r="AZ111" s="3"/>
      <c r="BA111" s="4" t="str">
        <f t="shared" si="19"/>
        <v/>
      </c>
    </row>
    <row r="112" spans="1:53">
      <c r="A112" s="34"/>
      <c r="B112" s="1"/>
      <c r="C112" s="1"/>
      <c r="D112" s="41" t="str">
        <f>IF(PROYECTOS!AG3156="","",PROYECTOS!AG3156)</f>
        <v/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37" t="str">
        <f t="shared" si="21"/>
        <v/>
      </c>
      <c r="Z112" s="1"/>
      <c r="AA112" s="1"/>
      <c r="AB112" s="1"/>
      <c r="AC112" s="1"/>
      <c r="AD112" s="1"/>
      <c r="AE112" s="1"/>
      <c r="AF112" s="1"/>
      <c r="AG112" s="1" t="str">
        <f t="shared" ca="1" si="11"/>
        <v/>
      </c>
      <c r="AH112" s="3"/>
      <c r="AI112" s="1" t="str">
        <f t="shared" ca="1" si="12"/>
        <v/>
      </c>
      <c r="AJ112" s="3"/>
      <c r="AK112" s="1" t="str">
        <f t="shared" ca="1" si="13"/>
        <v/>
      </c>
      <c r="AL112" s="3"/>
      <c r="AM112" s="1" t="str">
        <f t="shared" ca="1" si="14"/>
        <v/>
      </c>
      <c r="AN112" s="3"/>
      <c r="AO112" s="1" t="str">
        <f t="shared" ca="1" si="15"/>
        <v/>
      </c>
      <c r="AP112" s="3"/>
      <c r="AQ112" s="1" t="str">
        <f t="shared" ca="1" si="16"/>
        <v/>
      </c>
      <c r="AR112" s="3"/>
      <c r="AS112" s="1" t="str">
        <f t="shared" ca="1" si="17"/>
        <v/>
      </c>
      <c r="AT112" s="3"/>
      <c r="AU112" s="1" t="str">
        <f t="shared" ca="1" si="18"/>
        <v/>
      </c>
      <c r="AV112" s="3"/>
      <c r="AW112" s="4" t="str">
        <f t="shared" si="20"/>
        <v/>
      </c>
      <c r="AX112" s="1"/>
      <c r="AY112" s="3"/>
      <c r="AZ112" s="3"/>
      <c r="BA112" s="4" t="str">
        <f t="shared" si="19"/>
        <v/>
      </c>
    </row>
    <row r="113" spans="1:53">
      <c r="A113" s="34"/>
      <c r="B113" s="1"/>
      <c r="C113" s="1"/>
      <c r="D113" s="41" t="str">
        <f>IF(PROYECTOS!AG3157="","",PROYECTOS!AG3157)</f>
        <v/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37" t="str">
        <f t="shared" si="21"/>
        <v/>
      </c>
      <c r="Z113" s="1"/>
      <c r="AA113" s="1"/>
      <c r="AB113" s="1"/>
      <c r="AC113" s="1"/>
      <c r="AD113" s="1"/>
      <c r="AE113" s="1"/>
      <c r="AF113" s="1"/>
      <c r="AG113" s="1" t="str">
        <f t="shared" ca="1" si="11"/>
        <v/>
      </c>
      <c r="AH113" s="3"/>
      <c r="AI113" s="1" t="str">
        <f t="shared" ca="1" si="12"/>
        <v/>
      </c>
      <c r="AJ113" s="3"/>
      <c r="AK113" s="1" t="str">
        <f t="shared" ca="1" si="13"/>
        <v/>
      </c>
      <c r="AL113" s="3"/>
      <c r="AM113" s="1" t="str">
        <f t="shared" ca="1" si="14"/>
        <v/>
      </c>
      <c r="AN113" s="3"/>
      <c r="AO113" s="1" t="str">
        <f t="shared" ca="1" si="15"/>
        <v/>
      </c>
      <c r="AP113" s="3"/>
      <c r="AQ113" s="1" t="str">
        <f t="shared" ca="1" si="16"/>
        <v/>
      </c>
      <c r="AR113" s="3"/>
      <c r="AS113" s="1" t="str">
        <f t="shared" ca="1" si="17"/>
        <v/>
      </c>
      <c r="AT113" s="3"/>
      <c r="AU113" s="1" t="str">
        <f t="shared" ca="1" si="18"/>
        <v/>
      </c>
      <c r="AV113" s="3"/>
      <c r="AW113" s="4" t="str">
        <f t="shared" si="20"/>
        <v/>
      </c>
      <c r="AX113" s="1"/>
      <c r="AY113" s="3"/>
      <c r="AZ113" s="3"/>
      <c r="BA113" s="4" t="str">
        <f t="shared" si="19"/>
        <v/>
      </c>
    </row>
    <row r="114" spans="1:53">
      <c r="A114" s="34"/>
      <c r="B114" s="1"/>
      <c r="C114" s="1"/>
      <c r="D114" s="41" t="str">
        <f>IF(PROYECTOS!AG3158="","",PROYECTOS!AG3158)</f>
        <v/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37" t="str">
        <f t="shared" si="21"/>
        <v/>
      </c>
      <c r="Z114" s="1"/>
      <c r="AA114" s="1"/>
      <c r="AB114" s="1"/>
      <c r="AC114" s="1"/>
      <c r="AD114" s="1"/>
      <c r="AE114" s="1"/>
      <c r="AF114" s="1"/>
      <c r="AG114" s="1" t="str">
        <f t="shared" ca="1" si="11"/>
        <v/>
      </c>
      <c r="AH114" s="3"/>
      <c r="AI114" s="1" t="str">
        <f t="shared" ca="1" si="12"/>
        <v/>
      </c>
      <c r="AJ114" s="3"/>
      <c r="AK114" s="1" t="str">
        <f t="shared" ca="1" si="13"/>
        <v/>
      </c>
      <c r="AL114" s="3"/>
      <c r="AM114" s="1" t="str">
        <f t="shared" ca="1" si="14"/>
        <v/>
      </c>
      <c r="AN114" s="3"/>
      <c r="AO114" s="1" t="str">
        <f t="shared" ca="1" si="15"/>
        <v/>
      </c>
      <c r="AP114" s="3"/>
      <c r="AQ114" s="1" t="str">
        <f t="shared" ca="1" si="16"/>
        <v/>
      </c>
      <c r="AR114" s="3"/>
      <c r="AS114" s="1" t="str">
        <f t="shared" ca="1" si="17"/>
        <v/>
      </c>
      <c r="AT114" s="3"/>
      <c r="AU114" s="1" t="str">
        <f t="shared" ca="1" si="18"/>
        <v/>
      </c>
      <c r="AV114" s="3"/>
      <c r="AW114" s="4" t="str">
        <f t="shared" si="20"/>
        <v/>
      </c>
      <c r="AX114" s="1"/>
      <c r="AY114" s="3"/>
      <c r="AZ114" s="3"/>
      <c r="BA114" s="4" t="str">
        <f t="shared" si="19"/>
        <v/>
      </c>
    </row>
    <row r="115" spans="1:53">
      <c r="A115" s="34"/>
      <c r="B115" s="1"/>
      <c r="C115" s="1"/>
      <c r="D115" s="41" t="str">
        <f>IF(PROYECTOS!AG3159="","",PROYECTOS!AG3159)</f>
        <v/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37" t="str">
        <f t="shared" si="21"/>
        <v/>
      </c>
      <c r="Z115" s="1"/>
      <c r="AA115" s="1"/>
      <c r="AB115" s="1"/>
      <c r="AC115" s="1"/>
      <c r="AD115" s="1"/>
      <c r="AE115" s="1"/>
      <c r="AF115" s="1"/>
      <c r="AG115" s="1" t="str">
        <f t="shared" ca="1" si="11"/>
        <v/>
      </c>
      <c r="AH115" s="3"/>
      <c r="AI115" s="1" t="str">
        <f t="shared" ca="1" si="12"/>
        <v/>
      </c>
      <c r="AJ115" s="3"/>
      <c r="AK115" s="1" t="str">
        <f t="shared" ca="1" si="13"/>
        <v/>
      </c>
      <c r="AL115" s="3"/>
      <c r="AM115" s="1" t="str">
        <f t="shared" ca="1" si="14"/>
        <v/>
      </c>
      <c r="AN115" s="3"/>
      <c r="AO115" s="1" t="str">
        <f t="shared" ca="1" si="15"/>
        <v/>
      </c>
      <c r="AP115" s="3"/>
      <c r="AQ115" s="1" t="str">
        <f t="shared" ca="1" si="16"/>
        <v/>
      </c>
      <c r="AR115" s="3"/>
      <c r="AS115" s="1" t="str">
        <f t="shared" ca="1" si="17"/>
        <v/>
      </c>
      <c r="AT115" s="3"/>
      <c r="AU115" s="1" t="str">
        <f t="shared" ca="1" si="18"/>
        <v/>
      </c>
      <c r="AV115" s="3"/>
      <c r="AW115" s="4" t="str">
        <f t="shared" si="20"/>
        <v/>
      </c>
      <c r="AX115" s="1"/>
      <c r="AY115" s="3"/>
      <c r="AZ115" s="3"/>
      <c r="BA115" s="4" t="str">
        <f t="shared" si="19"/>
        <v/>
      </c>
    </row>
    <row r="116" spans="1:53">
      <c r="A116" s="34"/>
      <c r="B116" s="1"/>
      <c r="C116" s="1"/>
      <c r="D116" s="41" t="str">
        <f>IF(PROYECTOS!AG3160="","",PROYECTOS!AG3160)</f>
        <v/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37" t="str">
        <f t="shared" si="21"/>
        <v/>
      </c>
      <c r="Z116" s="1"/>
      <c r="AA116" s="1"/>
      <c r="AB116" s="1"/>
      <c r="AC116" s="1"/>
      <c r="AD116" s="1"/>
      <c r="AE116" s="1"/>
      <c r="AF116" s="1"/>
      <c r="AG116" s="1" t="str">
        <f t="shared" ca="1" si="11"/>
        <v/>
      </c>
      <c r="AH116" s="3"/>
      <c r="AI116" s="1" t="str">
        <f t="shared" ca="1" si="12"/>
        <v/>
      </c>
      <c r="AJ116" s="3"/>
      <c r="AK116" s="1" t="str">
        <f t="shared" ca="1" si="13"/>
        <v/>
      </c>
      <c r="AL116" s="3"/>
      <c r="AM116" s="1" t="str">
        <f t="shared" ca="1" si="14"/>
        <v/>
      </c>
      <c r="AN116" s="3"/>
      <c r="AO116" s="1" t="str">
        <f t="shared" ca="1" si="15"/>
        <v/>
      </c>
      <c r="AP116" s="3"/>
      <c r="AQ116" s="1" t="str">
        <f t="shared" ca="1" si="16"/>
        <v/>
      </c>
      <c r="AR116" s="3"/>
      <c r="AS116" s="1" t="str">
        <f t="shared" ca="1" si="17"/>
        <v/>
      </c>
      <c r="AT116" s="3"/>
      <c r="AU116" s="1" t="str">
        <f t="shared" ca="1" si="18"/>
        <v/>
      </c>
      <c r="AV116" s="3"/>
      <c r="AW116" s="4" t="str">
        <f t="shared" si="20"/>
        <v/>
      </c>
      <c r="AX116" s="1"/>
      <c r="AY116" s="3"/>
      <c r="AZ116" s="3"/>
      <c r="BA116" s="4" t="str">
        <f t="shared" si="19"/>
        <v/>
      </c>
    </row>
    <row r="117" spans="1:53">
      <c r="A117" s="34"/>
      <c r="B117" s="1"/>
      <c r="C117" s="1"/>
      <c r="D117" s="41" t="str">
        <f>IF(PROYECTOS!AG3161="","",PROYECTOS!AG3161)</f>
        <v/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37" t="str">
        <f t="shared" si="21"/>
        <v/>
      </c>
      <c r="Z117" s="1"/>
      <c r="AA117" s="1"/>
      <c r="AB117" s="1"/>
      <c r="AC117" s="1"/>
      <c r="AD117" s="1"/>
      <c r="AE117" s="1"/>
      <c r="AF117" s="1"/>
      <c r="AG117" s="1" t="str">
        <f t="shared" ca="1" si="11"/>
        <v/>
      </c>
      <c r="AH117" s="3"/>
      <c r="AI117" s="1" t="str">
        <f t="shared" ca="1" si="12"/>
        <v/>
      </c>
      <c r="AJ117" s="3"/>
      <c r="AK117" s="1" t="str">
        <f t="shared" ca="1" si="13"/>
        <v/>
      </c>
      <c r="AL117" s="3"/>
      <c r="AM117" s="1" t="str">
        <f t="shared" ca="1" si="14"/>
        <v/>
      </c>
      <c r="AN117" s="3"/>
      <c r="AO117" s="1" t="str">
        <f t="shared" ca="1" si="15"/>
        <v/>
      </c>
      <c r="AP117" s="3"/>
      <c r="AQ117" s="1" t="str">
        <f t="shared" ca="1" si="16"/>
        <v/>
      </c>
      <c r="AR117" s="3"/>
      <c r="AS117" s="1" t="str">
        <f t="shared" ca="1" si="17"/>
        <v/>
      </c>
      <c r="AT117" s="3"/>
      <c r="AU117" s="1" t="str">
        <f t="shared" ca="1" si="18"/>
        <v/>
      </c>
      <c r="AV117" s="3"/>
      <c r="AW117" s="4" t="str">
        <f t="shared" si="20"/>
        <v/>
      </c>
      <c r="AX117" s="1"/>
      <c r="AY117" s="3"/>
      <c r="AZ117" s="3"/>
      <c r="BA117" s="4" t="str">
        <f t="shared" si="19"/>
        <v/>
      </c>
    </row>
    <row r="118" spans="1:53">
      <c r="A118" s="34"/>
      <c r="B118" s="1"/>
      <c r="C118" s="1"/>
      <c r="D118" s="41" t="str">
        <f>IF(PROYECTOS!AG3162="","",PROYECTOS!AG3162)</f>
        <v/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37" t="str">
        <f t="shared" si="21"/>
        <v/>
      </c>
      <c r="Z118" s="1"/>
      <c r="AA118" s="1"/>
      <c r="AB118" s="1"/>
      <c r="AC118" s="1"/>
      <c r="AD118" s="1"/>
      <c r="AE118" s="1"/>
      <c r="AF118" s="1"/>
      <c r="AG118" s="1" t="str">
        <f t="shared" ca="1" si="11"/>
        <v/>
      </c>
      <c r="AH118" s="3"/>
      <c r="AI118" s="1" t="str">
        <f t="shared" ca="1" si="12"/>
        <v/>
      </c>
      <c r="AJ118" s="3"/>
      <c r="AK118" s="1" t="str">
        <f t="shared" ca="1" si="13"/>
        <v/>
      </c>
      <c r="AL118" s="3"/>
      <c r="AM118" s="1" t="str">
        <f t="shared" ca="1" si="14"/>
        <v/>
      </c>
      <c r="AN118" s="3"/>
      <c r="AO118" s="1" t="str">
        <f t="shared" ca="1" si="15"/>
        <v/>
      </c>
      <c r="AP118" s="3"/>
      <c r="AQ118" s="1" t="str">
        <f t="shared" ca="1" si="16"/>
        <v/>
      </c>
      <c r="AR118" s="3"/>
      <c r="AS118" s="1" t="str">
        <f t="shared" ca="1" si="17"/>
        <v/>
      </c>
      <c r="AT118" s="3"/>
      <c r="AU118" s="1" t="str">
        <f t="shared" ca="1" si="18"/>
        <v/>
      </c>
      <c r="AV118" s="3"/>
      <c r="AW118" s="4" t="str">
        <f t="shared" si="20"/>
        <v/>
      </c>
      <c r="AX118" s="1"/>
      <c r="AY118" s="3"/>
      <c r="AZ118" s="3"/>
      <c r="BA118" s="4" t="str">
        <f t="shared" si="19"/>
        <v/>
      </c>
    </row>
    <row r="119" spans="1:53">
      <c r="A119" s="34"/>
      <c r="B119" s="1"/>
      <c r="C119" s="1"/>
      <c r="D119" s="41" t="str">
        <f>IF(PROYECTOS!AG3163="","",PROYECTOS!AG3163)</f>
        <v/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37" t="str">
        <f t="shared" si="21"/>
        <v/>
      </c>
      <c r="Z119" s="1"/>
      <c r="AA119" s="1"/>
      <c r="AB119" s="1"/>
      <c r="AC119" s="1"/>
      <c r="AD119" s="1"/>
      <c r="AE119" s="1"/>
      <c r="AF119" s="1"/>
      <c r="AG119" s="1" t="str">
        <f t="shared" ca="1" si="11"/>
        <v/>
      </c>
      <c r="AH119" s="3"/>
      <c r="AI119" s="1" t="str">
        <f t="shared" ca="1" si="12"/>
        <v/>
      </c>
      <c r="AJ119" s="3"/>
      <c r="AK119" s="1" t="str">
        <f t="shared" ca="1" si="13"/>
        <v/>
      </c>
      <c r="AL119" s="3"/>
      <c r="AM119" s="1" t="str">
        <f t="shared" ca="1" si="14"/>
        <v/>
      </c>
      <c r="AN119" s="3"/>
      <c r="AO119" s="1" t="str">
        <f t="shared" ca="1" si="15"/>
        <v/>
      </c>
      <c r="AP119" s="3"/>
      <c r="AQ119" s="1" t="str">
        <f t="shared" ca="1" si="16"/>
        <v/>
      </c>
      <c r="AR119" s="3"/>
      <c r="AS119" s="1" t="str">
        <f t="shared" ca="1" si="17"/>
        <v/>
      </c>
      <c r="AT119" s="3"/>
      <c r="AU119" s="1" t="str">
        <f t="shared" ca="1" si="18"/>
        <v/>
      </c>
      <c r="AV119" s="3"/>
      <c r="AW119" s="4" t="str">
        <f t="shared" si="20"/>
        <v/>
      </c>
      <c r="AX119" s="1"/>
      <c r="AY119" s="3"/>
      <c r="AZ119" s="3"/>
      <c r="BA119" s="4" t="str">
        <f t="shared" si="19"/>
        <v/>
      </c>
    </row>
    <row r="120" spans="1:53">
      <c r="A120" s="34"/>
      <c r="B120" s="1"/>
      <c r="C120" s="1"/>
      <c r="D120" s="41" t="str">
        <f>IF(PROYECTOS!AG3164="","",PROYECTOS!AG3164)</f>
        <v/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37" t="str">
        <f t="shared" si="21"/>
        <v/>
      </c>
      <c r="Z120" s="1"/>
      <c r="AA120" s="1"/>
      <c r="AB120" s="1"/>
      <c r="AC120" s="1"/>
      <c r="AD120" s="1"/>
      <c r="AE120" s="1"/>
      <c r="AF120" s="1"/>
      <c r="AG120" s="1" t="str">
        <f t="shared" ca="1" si="11"/>
        <v/>
      </c>
      <c r="AH120" s="3"/>
      <c r="AI120" s="1" t="str">
        <f t="shared" ca="1" si="12"/>
        <v/>
      </c>
      <c r="AJ120" s="3"/>
      <c r="AK120" s="1" t="str">
        <f t="shared" ca="1" si="13"/>
        <v/>
      </c>
      <c r="AL120" s="3"/>
      <c r="AM120" s="1" t="str">
        <f t="shared" ca="1" si="14"/>
        <v/>
      </c>
      <c r="AN120" s="3"/>
      <c r="AO120" s="1" t="str">
        <f t="shared" ca="1" si="15"/>
        <v/>
      </c>
      <c r="AP120" s="3"/>
      <c r="AQ120" s="1" t="str">
        <f t="shared" ca="1" si="16"/>
        <v/>
      </c>
      <c r="AR120" s="3"/>
      <c r="AS120" s="1" t="str">
        <f t="shared" ca="1" si="17"/>
        <v/>
      </c>
      <c r="AT120" s="3"/>
      <c r="AU120" s="1" t="str">
        <f t="shared" ca="1" si="18"/>
        <v/>
      </c>
      <c r="AV120" s="3"/>
      <c r="AW120" s="4" t="str">
        <f t="shared" si="20"/>
        <v/>
      </c>
      <c r="AX120" s="1"/>
      <c r="AY120" s="3"/>
      <c r="AZ120" s="3"/>
      <c r="BA120" s="4" t="str">
        <f t="shared" si="19"/>
        <v/>
      </c>
    </row>
    <row r="121" spans="1:53">
      <c r="A121" s="34"/>
      <c r="B121" s="1"/>
      <c r="C121" s="1"/>
      <c r="D121" s="41" t="str">
        <f>IF(PROYECTOS!AG3165="","",PROYECTOS!AG3165)</f>
        <v/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37" t="str">
        <f t="shared" si="21"/>
        <v/>
      </c>
      <c r="Z121" s="1"/>
      <c r="AA121" s="1"/>
      <c r="AB121" s="1"/>
      <c r="AC121" s="1"/>
      <c r="AD121" s="1"/>
      <c r="AE121" s="1"/>
      <c r="AF121" s="1"/>
      <c r="AG121" s="1" t="str">
        <f t="shared" ca="1" si="11"/>
        <v/>
      </c>
      <c r="AH121" s="3"/>
      <c r="AI121" s="1" t="str">
        <f t="shared" ca="1" si="12"/>
        <v/>
      </c>
      <c r="AJ121" s="3"/>
      <c r="AK121" s="1" t="str">
        <f t="shared" ca="1" si="13"/>
        <v/>
      </c>
      <c r="AL121" s="3"/>
      <c r="AM121" s="1" t="str">
        <f t="shared" ca="1" si="14"/>
        <v/>
      </c>
      <c r="AN121" s="3"/>
      <c r="AO121" s="1" t="str">
        <f t="shared" ca="1" si="15"/>
        <v/>
      </c>
      <c r="AP121" s="3"/>
      <c r="AQ121" s="1" t="str">
        <f t="shared" ca="1" si="16"/>
        <v/>
      </c>
      <c r="AR121" s="3"/>
      <c r="AS121" s="1" t="str">
        <f t="shared" ca="1" si="17"/>
        <v/>
      </c>
      <c r="AT121" s="3"/>
      <c r="AU121" s="1" t="str">
        <f t="shared" ca="1" si="18"/>
        <v/>
      </c>
      <c r="AV121" s="3"/>
      <c r="AW121" s="4" t="str">
        <f t="shared" si="20"/>
        <v/>
      </c>
      <c r="AX121" s="1"/>
      <c r="AY121" s="3"/>
      <c r="AZ121" s="3"/>
      <c r="BA121" s="4" t="str">
        <f t="shared" si="19"/>
        <v/>
      </c>
    </row>
    <row r="122" spans="1:53">
      <c r="A122" s="34"/>
      <c r="B122" s="1"/>
      <c r="C122" s="1"/>
      <c r="D122" s="41" t="str">
        <f>IF(PROYECTOS!AG3166="","",PROYECTOS!AG3166)</f>
        <v/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37" t="str">
        <f t="shared" si="21"/>
        <v/>
      </c>
      <c r="Z122" s="1"/>
      <c r="AA122" s="1"/>
      <c r="AB122" s="1"/>
      <c r="AC122" s="1"/>
      <c r="AD122" s="1"/>
      <c r="AE122" s="1"/>
      <c r="AF122" s="1"/>
      <c r="AG122" s="1" t="str">
        <f t="shared" ca="1" si="11"/>
        <v/>
      </c>
      <c r="AH122" s="3"/>
      <c r="AI122" s="1" t="str">
        <f t="shared" ca="1" si="12"/>
        <v/>
      </c>
      <c r="AJ122" s="3"/>
      <c r="AK122" s="1" t="str">
        <f t="shared" ca="1" si="13"/>
        <v/>
      </c>
      <c r="AL122" s="3"/>
      <c r="AM122" s="1" t="str">
        <f t="shared" ca="1" si="14"/>
        <v/>
      </c>
      <c r="AN122" s="3"/>
      <c r="AO122" s="1" t="str">
        <f t="shared" ca="1" si="15"/>
        <v/>
      </c>
      <c r="AP122" s="3"/>
      <c r="AQ122" s="1" t="str">
        <f t="shared" ca="1" si="16"/>
        <v/>
      </c>
      <c r="AR122" s="3"/>
      <c r="AS122" s="1" t="str">
        <f t="shared" ca="1" si="17"/>
        <v/>
      </c>
      <c r="AT122" s="3"/>
      <c r="AU122" s="1" t="str">
        <f t="shared" ca="1" si="18"/>
        <v/>
      </c>
      <c r="AV122" s="3"/>
      <c r="AW122" s="4" t="str">
        <f t="shared" si="20"/>
        <v/>
      </c>
      <c r="AX122" s="1"/>
      <c r="AY122" s="3"/>
      <c r="AZ122" s="3"/>
      <c r="BA122" s="4" t="str">
        <f t="shared" si="19"/>
        <v/>
      </c>
    </row>
    <row r="123" spans="1:53">
      <c r="A123" s="34"/>
      <c r="B123" s="1"/>
      <c r="C123" s="1"/>
      <c r="D123" s="41" t="str">
        <f>IF(PROYECTOS!AG3167="","",PROYECTOS!AG3167)</f>
        <v/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37" t="str">
        <f t="shared" si="21"/>
        <v/>
      </c>
      <c r="Z123" s="1"/>
      <c r="AA123" s="1"/>
      <c r="AB123" s="1"/>
      <c r="AC123" s="1"/>
      <c r="AD123" s="1"/>
      <c r="AE123" s="1"/>
      <c r="AF123" s="1"/>
      <c r="AG123" s="1" t="str">
        <f t="shared" ca="1" si="11"/>
        <v/>
      </c>
      <c r="AH123" s="3"/>
      <c r="AI123" s="1" t="str">
        <f t="shared" ca="1" si="12"/>
        <v/>
      </c>
      <c r="AJ123" s="3"/>
      <c r="AK123" s="1" t="str">
        <f t="shared" ca="1" si="13"/>
        <v/>
      </c>
      <c r="AL123" s="3"/>
      <c r="AM123" s="1" t="str">
        <f t="shared" ca="1" si="14"/>
        <v/>
      </c>
      <c r="AN123" s="3"/>
      <c r="AO123" s="1" t="str">
        <f t="shared" ca="1" si="15"/>
        <v/>
      </c>
      <c r="AP123" s="3"/>
      <c r="AQ123" s="1" t="str">
        <f t="shared" ca="1" si="16"/>
        <v/>
      </c>
      <c r="AR123" s="3"/>
      <c r="AS123" s="1" t="str">
        <f t="shared" ca="1" si="17"/>
        <v/>
      </c>
      <c r="AT123" s="3"/>
      <c r="AU123" s="1" t="str">
        <f t="shared" ca="1" si="18"/>
        <v/>
      </c>
      <c r="AV123" s="3"/>
      <c r="AW123" s="4" t="str">
        <f t="shared" si="20"/>
        <v/>
      </c>
      <c r="AX123" s="1"/>
      <c r="AY123" s="3"/>
      <c r="AZ123" s="3"/>
      <c r="BA123" s="4" t="str">
        <f t="shared" si="19"/>
        <v/>
      </c>
    </row>
    <row r="124" spans="1:53">
      <c r="A124" s="34"/>
      <c r="B124" s="1"/>
      <c r="C124" s="1"/>
      <c r="D124" s="41" t="str">
        <f>IF(PROYECTOS!AG3168="","",PROYECTOS!AG3168)</f>
        <v/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37" t="str">
        <f t="shared" si="21"/>
        <v/>
      </c>
      <c r="Z124" s="1"/>
      <c r="AA124" s="1"/>
      <c r="AB124" s="1"/>
      <c r="AC124" s="1"/>
      <c r="AD124" s="1"/>
      <c r="AE124" s="1"/>
      <c r="AF124" s="1"/>
      <c r="AG124" s="1" t="str">
        <f t="shared" ca="1" si="11"/>
        <v/>
      </c>
      <c r="AH124" s="3"/>
      <c r="AI124" s="1" t="str">
        <f t="shared" ca="1" si="12"/>
        <v/>
      </c>
      <c r="AJ124" s="3"/>
      <c r="AK124" s="1" t="str">
        <f t="shared" ca="1" si="13"/>
        <v/>
      </c>
      <c r="AL124" s="3"/>
      <c r="AM124" s="1" t="str">
        <f t="shared" ca="1" si="14"/>
        <v/>
      </c>
      <c r="AN124" s="3"/>
      <c r="AO124" s="1" t="str">
        <f t="shared" ca="1" si="15"/>
        <v/>
      </c>
      <c r="AP124" s="3"/>
      <c r="AQ124" s="1" t="str">
        <f t="shared" ca="1" si="16"/>
        <v/>
      </c>
      <c r="AR124" s="3"/>
      <c r="AS124" s="1" t="str">
        <f t="shared" ca="1" si="17"/>
        <v/>
      </c>
      <c r="AT124" s="3"/>
      <c r="AU124" s="1" t="str">
        <f t="shared" ca="1" si="18"/>
        <v/>
      </c>
      <c r="AV124" s="3"/>
      <c r="AW124" s="4" t="str">
        <f t="shared" si="20"/>
        <v/>
      </c>
      <c r="AX124" s="1"/>
      <c r="AY124" s="3"/>
      <c r="AZ124" s="3"/>
      <c r="BA124" s="4" t="str">
        <f t="shared" si="19"/>
        <v/>
      </c>
    </row>
    <row r="125" spans="1:53">
      <c r="A125" s="34"/>
      <c r="B125" s="1"/>
      <c r="C125" s="1"/>
      <c r="D125" s="41" t="str">
        <f>IF(PROYECTOS!AG3169="","",PROYECTOS!AG3169)</f>
        <v/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37" t="str">
        <f t="shared" si="21"/>
        <v/>
      </c>
      <c r="Z125" s="1"/>
      <c r="AA125" s="1"/>
      <c r="AB125" s="1"/>
      <c r="AC125" s="1"/>
      <c r="AD125" s="1"/>
      <c r="AE125" s="1"/>
      <c r="AF125" s="1"/>
      <c r="AG125" s="1" t="str">
        <f t="shared" ca="1" si="11"/>
        <v/>
      </c>
      <c r="AH125" s="3"/>
      <c r="AI125" s="1" t="str">
        <f t="shared" ca="1" si="12"/>
        <v/>
      </c>
      <c r="AJ125" s="3"/>
      <c r="AK125" s="1" t="str">
        <f t="shared" ca="1" si="13"/>
        <v/>
      </c>
      <c r="AL125" s="3"/>
      <c r="AM125" s="1" t="str">
        <f t="shared" ca="1" si="14"/>
        <v/>
      </c>
      <c r="AN125" s="3"/>
      <c r="AO125" s="1" t="str">
        <f t="shared" ca="1" si="15"/>
        <v/>
      </c>
      <c r="AP125" s="3"/>
      <c r="AQ125" s="1" t="str">
        <f t="shared" ca="1" si="16"/>
        <v/>
      </c>
      <c r="AR125" s="3"/>
      <c r="AS125" s="1" t="str">
        <f t="shared" ca="1" si="17"/>
        <v/>
      </c>
      <c r="AT125" s="3"/>
      <c r="AU125" s="1" t="str">
        <f t="shared" ca="1" si="18"/>
        <v/>
      </c>
      <c r="AV125" s="3"/>
      <c r="AW125" s="4" t="str">
        <f t="shared" si="20"/>
        <v/>
      </c>
      <c r="AX125" s="1"/>
      <c r="AY125" s="3"/>
      <c r="AZ125" s="3"/>
      <c r="BA125" s="4" t="str">
        <f t="shared" si="19"/>
        <v/>
      </c>
    </row>
    <row r="126" spans="1:53">
      <c r="A126" s="34"/>
      <c r="B126" s="1"/>
      <c r="C126" s="1"/>
      <c r="D126" s="41" t="str">
        <f>IF(PROYECTOS!AG3170="","",PROYECTOS!AG3170)</f>
        <v/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37" t="str">
        <f t="shared" si="21"/>
        <v/>
      </c>
      <c r="Z126" s="1"/>
      <c r="AA126" s="1"/>
      <c r="AB126" s="1"/>
      <c r="AC126" s="1"/>
      <c r="AD126" s="1"/>
      <c r="AE126" s="1"/>
      <c r="AF126" s="1"/>
      <c r="AG126" s="1" t="str">
        <f t="shared" ca="1" si="11"/>
        <v/>
      </c>
      <c r="AH126" s="3"/>
      <c r="AI126" s="1" t="str">
        <f t="shared" ca="1" si="12"/>
        <v/>
      </c>
      <c r="AJ126" s="3"/>
      <c r="AK126" s="1" t="str">
        <f t="shared" ca="1" si="13"/>
        <v/>
      </c>
      <c r="AL126" s="3"/>
      <c r="AM126" s="1" t="str">
        <f t="shared" ca="1" si="14"/>
        <v/>
      </c>
      <c r="AN126" s="3"/>
      <c r="AO126" s="1" t="str">
        <f t="shared" ca="1" si="15"/>
        <v/>
      </c>
      <c r="AP126" s="3"/>
      <c r="AQ126" s="1" t="str">
        <f t="shared" ca="1" si="16"/>
        <v/>
      </c>
      <c r="AR126" s="3"/>
      <c r="AS126" s="1" t="str">
        <f t="shared" ca="1" si="17"/>
        <v/>
      </c>
      <c r="AT126" s="3"/>
      <c r="AU126" s="1" t="str">
        <f t="shared" ca="1" si="18"/>
        <v/>
      </c>
      <c r="AV126" s="3"/>
      <c r="AW126" s="4" t="str">
        <f t="shared" si="20"/>
        <v/>
      </c>
      <c r="AX126" s="1"/>
      <c r="AY126" s="3"/>
      <c r="AZ126" s="3"/>
      <c r="BA126" s="4" t="str">
        <f t="shared" si="19"/>
        <v/>
      </c>
    </row>
    <row r="127" spans="1:53">
      <c r="A127" s="34"/>
      <c r="B127" s="1"/>
      <c r="C127" s="1"/>
      <c r="D127" s="41" t="str">
        <f>IF(PROYECTOS!AG3171="","",PROYECTOS!AG3171)</f>
        <v/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37" t="str">
        <f t="shared" si="21"/>
        <v/>
      </c>
      <c r="Z127" s="1"/>
      <c r="AA127" s="1"/>
      <c r="AB127" s="1"/>
      <c r="AC127" s="1"/>
      <c r="AD127" s="1"/>
      <c r="AE127" s="1"/>
      <c r="AF127" s="1"/>
      <c r="AG127" s="1" t="str">
        <f t="shared" ca="1" si="11"/>
        <v/>
      </c>
      <c r="AH127" s="3"/>
      <c r="AI127" s="1" t="str">
        <f t="shared" ca="1" si="12"/>
        <v/>
      </c>
      <c r="AJ127" s="3"/>
      <c r="AK127" s="1" t="str">
        <f t="shared" ca="1" si="13"/>
        <v/>
      </c>
      <c r="AL127" s="3"/>
      <c r="AM127" s="1" t="str">
        <f t="shared" ca="1" si="14"/>
        <v/>
      </c>
      <c r="AN127" s="3"/>
      <c r="AO127" s="1" t="str">
        <f t="shared" ca="1" si="15"/>
        <v/>
      </c>
      <c r="AP127" s="3"/>
      <c r="AQ127" s="1" t="str">
        <f t="shared" ca="1" si="16"/>
        <v/>
      </c>
      <c r="AR127" s="3"/>
      <c r="AS127" s="1" t="str">
        <f t="shared" ca="1" si="17"/>
        <v/>
      </c>
      <c r="AT127" s="3"/>
      <c r="AU127" s="1" t="str">
        <f t="shared" ca="1" si="18"/>
        <v/>
      </c>
      <c r="AV127" s="3"/>
      <c r="AW127" s="4" t="str">
        <f t="shared" si="20"/>
        <v/>
      </c>
      <c r="AX127" s="1"/>
      <c r="AY127" s="3"/>
      <c r="AZ127" s="3"/>
      <c r="BA127" s="4" t="str">
        <f t="shared" si="19"/>
        <v/>
      </c>
    </row>
    <row r="128" spans="1:53">
      <c r="A128" s="34"/>
      <c r="B128" s="1"/>
      <c r="C128" s="1"/>
      <c r="D128" s="41" t="str">
        <f>IF(PROYECTOS!AG3172="","",PROYECTOS!AG3172)</f>
        <v/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37" t="str">
        <f t="shared" si="21"/>
        <v/>
      </c>
      <c r="Z128" s="1"/>
      <c r="AA128" s="1"/>
      <c r="AB128" s="1"/>
      <c r="AC128" s="1"/>
      <c r="AD128" s="1"/>
      <c r="AE128" s="1"/>
      <c r="AF128" s="1"/>
      <c r="AG128" s="1" t="str">
        <f t="shared" ca="1" si="11"/>
        <v/>
      </c>
      <c r="AH128" s="3"/>
      <c r="AI128" s="1" t="str">
        <f t="shared" ca="1" si="12"/>
        <v/>
      </c>
      <c r="AJ128" s="3"/>
      <c r="AK128" s="1" t="str">
        <f t="shared" ca="1" si="13"/>
        <v/>
      </c>
      <c r="AL128" s="3"/>
      <c r="AM128" s="1" t="str">
        <f t="shared" ca="1" si="14"/>
        <v/>
      </c>
      <c r="AN128" s="3"/>
      <c r="AO128" s="1" t="str">
        <f t="shared" ca="1" si="15"/>
        <v/>
      </c>
      <c r="AP128" s="3"/>
      <c r="AQ128" s="1" t="str">
        <f t="shared" ca="1" si="16"/>
        <v/>
      </c>
      <c r="AR128" s="3"/>
      <c r="AS128" s="1" t="str">
        <f t="shared" ca="1" si="17"/>
        <v/>
      </c>
      <c r="AT128" s="3"/>
      <c r="AU128" s="1" t="str">
        <f t="shared" ca="1" si="18"/>
        <v/>
      </c>
      <c r="AV128" s="3"/>
      <c r="AW128" s="4" t="str">
        <f t="shared" si="20"/>
        <v/>
      </c>
      <c r="AX128" s="1"/>
      <c r="AY128" s="3"/>
      <c r="AZ128" s="3"/>
      <c r="BA128" s="4" t="str">
        <f t="shared" si="19"/>
        <v/>
      </c>
    </row>
    <row r="129" spans="1:53">
      <c r="A129" s="34"/>
      <c r="B129" s="1"/>
      <c r="C129" s="1"/>
      <c r="D129" s="41" t="str">
        <f>IF(PROYECTOS!AG3173="","",PROYECTOS!AG3173)</f>
        <v/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37" t="str">
        <f t="shared" si="21"/>
        <v/>
      </c>
      <c r="Z129" s="1"/>
      <c r="AA129" s="1"/>
      <c r="AB129" s="1"/>
      <c r="AC129" s="1"/>
      <c r="AD129" s="1"/>
      <c r="AE129" s="1"/>
      <c r="AF129" s="1"/>
      <c r="AG129" s="1" t="str">
        <f t="shared" ca="1" si="11"/>
        <v/>
      </c>
      <c r="AH129" s="3"/>
      <c r="AI129" s="1" t="str">
        <f t="shared" ca="1" si="12"/>
        <v/>
      </c>
      <c r="AJ129" s="3"/>
      <c r="AK129" s="1" t="str">
        <f t="shared" ca="1" si="13"/>
        <v/>
      </c>
      <c r="AL129" s="3"/>
      <c r="AM129" s="1" t="str">
        <f t="shared" ca="1" si="14"/>
        <v/>
      </c>
      <c r="AN129" s="3"/>
      <c r="AO129" s="1" t="str">
        <f t="shared" ca="1" si="15"/>
        <v/>
      </c>
      <c r="AP129" s="3"/>
      <c r="AQ129" s="1" t="str">
        <f t="shared" ca="1" si="16"/>
        <v/>
      </c>
      <c r="AR129" s="3"/>
      <c r="AS129" s="1" t="str">
        <f t="shared" ca="1" si="17"/>
        <v/>
      </c>
      <c r="AT129" s="3"/>
      <c r="AU129" s="1" t="str">
        <f t="shared" ca="1" si="18"/>
        <v/>
      </c>
      <c r="AV129" s="3"/>
      <c r="AW129" s="4" t="str">
        <f t="shared" si="20"/>
        <v/>
      </c>
      <c r="AX129" s="1"/>
      <c r="AY129" s="3"/>
      <c r="AZ129" s="3"/>
      <c r="BA129" s="4" t="str">
        <f t="shared" si="19"/>
        <v/>
      </c>
    </row>
    <row r="130" spans="1:53">
      <c r="A130" s="34"/>
      <c r="B130" s="1"/>
      <c r="C130" s="1"/>
      <c r="D130" s="41" t="str">
        <f>IF(PROYECTOS!AG3174="","",PROYECTOS!AG3174)</f>
        <v/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37" t="str">
        <f t="shared" si="21"/>
        <v/>
      </c>
      <c r="Z130" s="1"/>
      <c r="AA130" s="1"/>
      <c r="AB130" s="1"/>
      <c r="AC130" s="1"/>
      <c r="AD130" s="1"/>
      <c r="AE130" s="1"/>
      <c r="AF130" s="1"/>
      <c r="AG130" s="1" t="str">
        <f t="shared" ca="1" si="11"/>
        <v/>
      </c>
      <c r="AH130" s="3"/>
      <c r="AI130" s="1" t="str">
        <f t="shared" ca="1" si="12"/>
        <v/>
      </c>
      <c r="AJ130" s="3"/>
      <c r="AK130" s="1" t="str">
        <f t="shared" ca="1" si="13"/>
        <v/>
      </c>
      <c r="AL130" s="3"/>
      <c r="AM130" s="1" t="str">
        <f t="shared" ca="1" si="14"/>
        <v/>
      </c>
      <c r="AN130" s="3"/>
      <c r="AO130" s="1" t="str">
        <f t="shared" ca="1" si="15"/>
        <v/>
      </c>
      <c r="AP130" s="3"/>
      <c r="AQ130" s="1" t="str">
        <f t="shared" ca="1" si="16"/>
        <v/>
      </c>
      <c r="AR130" s="3"/>
      <c r="AS130" s="1" t="str">
        <f t="shared" ca="1" si="17"/>
        <v/>
      </c>
      <c r="AT130" s="3"/>
      <c r="AU130" s="1" t="str">
        <f t="shared" ca="1" si="18"/>
        <v/>
      </c>
      <c r="AV130" s="3"/>
      <c r="AW130" s="4" t="str">
        <f t="shared" si="20"/>
        <v/>
      </c>
      <c r="AX130" s="1"/>
      <c r="AY130" s="3"/>
      <c r="AZ130" s="3"/>
      <c r="BA130" s="4" t="str">
        <f t="shared" si="19"/>
        <v/>
      </c>
    </row>
    <row r="131" spans="1:53">
      <c r="A131" s="34"/>
      <c r="B131" s="1"/>
      <c r="C131" s="1"/>
      <c r="D131" s="41" t="str">
        <f>IF(PROYECTOS!AG3175="","",PROYECTOS!AG3175)</f>
        <v/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37" t="str">
        <f t="shared" si="21"/>
        <v/>
      </c>
      <c r="Z131" s="1"/>
      <c r="AA131" s="1"/>
      <c r="AB131" s="1"/>
      <c r="AC131" s="1"/>
      <c r="AD131" s="1"/>
      <c r="AE131" s="1"/>
      <c r="AF131" s="1"/>
      <c r="AG131" s="1" t="str">
        <f t="shared" ca="1" si="11"/>
        <v/>
      </c>
      <c r="AH131" s="3"/>
      <c r="AI131" s="1" t="str">
        <f t="shared" ca="1" si="12"/>
        <v/>
      </c>
      <c r="AJ131" s="3"/>
      <c r="AK131" s="1" t="str">
        <f t="shared" ca="1" si="13"/>
        <v/>
      </c>
      <c r="AL131" s="3"/>
      <c r="AM131" s="1" t="str">
        <f t="shared" ca="1" si="14"/>
        <v/>
      </c>
      <c r="AN131" s="3"/>
      <c r="AO131" s="1" t="str">
        <f t="shared" ca="1" si="15"/>
        <v/>
      </c>
      <c r="AP131" s="3"/>
      <c r="AQ131" s="1" t="str">
        <f t="shared" ca="1" si="16"/>
        <v/>
      </c>
      <c r="AR131" s="3"/>
      <c r="AS131" s="1" t="str">
        <f t="shared" ca="1" si="17"/>
        <v/>
      </c>
      <c r="AT131" s="3"/>
      <c r="AU131" s="1" t="str">
        <f t="shared" ca="1" si="18"/>
        <v/>
      </c>
      <c r="AV131" s="3"/>
      <c r="AW131" s="4" t="str">
        <f t="shared" si="20"/>
        <v/>
      </c>
      <c r="AX131" s="1"/>
      <c r="AY131" s="3"/>
      <c r="AZ131" s="3"/>
      <c r="BA131" s="4" t="str">
        <f t="shared" si="19"/>
        <v/>
      </c>
    </row>
    <row r="132" spans="1:53">
      <c r="A132" s="34"/>
      <c r="B132" s="1"/>
      <c r="C132" s="1"/>
      <c r="D132" s="41" t="str">
        <f>IF(PROYECTOS!AG3176="","",PROYECTOS!AG3176)</f>
        <v/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37" t="str">
        <f t="shared" si="21"/>
        <v/>
      </c>
      <c r="Z132" s="1"/>
      <c r="AA132" s="1"/>
      <c r="AB132" s="1"/>
      <c r="AC132" s="1"/>
      <c r="AD132" s="1"/>
      <c r="AE132" s="1"/>
      <c r="AF132" s="1"/>
      <c r="AG132" s="1" t="str">
        <f t="shared" ca="1" si="11"/>
        <v/>
      </c>
      <c r="AH132" s="3"/>
      <c r="AI132" s="1" t="str">
        <f t="shared" ca="1" si="12"/>
        <v/>
      </c>
      <c r="AJ132" s="3"/>
      <c r="AK132" s="1" t="str">
        <f t="shared" ca="1" si="13"/>
        <v/>
      </c>
      <c r="AL132" s="3"/>
      <c r="AM132" s="1" t="str">
        <f t="shared" ca="1" si="14"/>
        <v/>
      </c>
      <c r="AN132" s="3"/>
      <c r="AO132" s="1" t="str">
        <f t="shared" ca="1" si="15"/>
        <v/>
      </c>
      <c r="AP132" s="3"/>
      <c r="AQ132" s="1" t="str">
        <f t="shared" ca="1" si="16"/>
        <v/>
      </c>
      <c r="AR132" s="3"/>
      <c r="AS132" s="1" t="str">
        <f t="shared" ca="1" si="17"/>
        <v/>
      </c>
      <c r="AT132" s="3"/>
      <c r="AU132" s="1" t="str">
        <f t="shared" ca="1" si="18"/>
        <v/>
      </c>
      <c r="AV132" s="3"/>
      <c r="AW132" s="4" t="str">
        <f t="shared" si="20"/>
        <v/>
      </c>
      <c r="AX132" s="1"/>
      <c r="AY132" s="3"/>
      <c r="AZ132" s="3"/>
      <c r="BA132" s="4" t="str">
        <f t="shared" si="19"/>
        <v/>
      </c>
    </row>
    <row r="133" spans="1:53">
      <c r="A133" s="34"/>
      <c r="B133" s="1"/>
      <c r="C133" s="1"/>
      <c r="D133" s="41" t="str">
        <f>IF(PROYECTOS!AG3177="","",PROYECTOS!AG3177)</f>
        <v/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37" t="str">
        <f t="shared" si="21"/>
        <v/>
      </c>
      <c r="Z133" s="1"/>
      <c r="AA133" s="1"/>
      <c r="AB133" s="1"/>
      <c r="AC133" s="1"/>
      <c r="AD133" s="1"/>
      <c r="AE133" s="1"/>
      <c r="AF133" s="1"/>
      <c r="AG133" s="1" t="str">
        <f t="shared" ca="1" si="11"/>
        <v/>
      </c>
      <c r="AH133" s="3"/>
      <c r="AI133" s="1" t="str">
        <f t="shared" ca="1" si="12"/>
        <v/>
      </c>
      <c r="AJ133" s="3"/>
      <c r="AK133" s="1" t="str">
        <f t="shared" ca="1" si="13"/>
        <v/>
      </c>
      <c r="AL133" s="3"/>
      <c r="AM133" s="1" t="str">
        <f t="shared" ca="1" si="14"/>
        <v/>
      </c>
      <c r="AN133" s="3"/>
      <c r="AO133" s="1" t="str">
        <f t="shared" ca="1" si="15"/>
        <v/>
      </c>
      <c r="AP133" s="3"/>
      <c r="AQ133" s="1" t="str">
        <f t="shared" ca="1" si="16"/>
        <v/>
      </c>
      <c r="AR133" s="3"/>
      <c r="AS133" s="1" t="str">
        <f t="shared" ca="1" si="17"/>
        <v/>
      </c>
      <c r="AT133" s="3"/>
      <c r="AU133" s="1" t="str">
        <f t="shared" ca="1" si="18"/>
        <v/>
      </c>
      <c r="AV133" s="3"/>
      <c r="AW133" s="4" t="str">
        <f t="shared" si="20"/>
        <v/>
      </c>
      <c r="AX133" s="1"/>
      <c r="AY133" s="3"/>
      <c r="AZ133" s="3"/>
      <c r="BA133" s="4" t="str">
        <f t="shared" si="19"/>
        <v/>
      </c>
    </row>
    <row r="134" spans="1:53">
      <c r="A134" s="34"/>
      <c r="B134" s="1"/>
      <c r="C134" s="1"/>
      <c r="D134" s="41" t="str">
        <f>IF(PROYECTOS!AG3178="","",PROYECTOS!AG3178)</f>
        <v/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37" t="str">
        <f t="shared" si="21"/>
        <v/>
      </c>
      <c r="Z134" s="1"/>
      <c r="AA134" s="1"/>
      <c r="AB134" s="1"/>
      <c r="AC134" s="1"/>
      <c r="AD134" s="1"/>
      <c r="AE134" s="1"/>
      <c r="AF134" s="1"/>
      <c r="AG134" s="1" t="str">
        <f t="shared" ca="1" si="11"/>
        <v/>
      </c>
      <c r="AH134" s="3"/>
      <c r="AI134" s="1" t="str">
        <f t="shared" ca="1" si="12"/>
        <v/>
      </c>
      <c r="AJ134" s="3"/>
      <c r="AK134" s="1" t="str">
        <f t="shared" ca="1" si="13"/>
        <v/>
      </c>
      <c r="AL134" s="3"/>
      <c r="AM134" s="1" t="str">
        <f t="shared" ca="1" si="14"/>
        <v/>
      </c>
      <c r="AN134" s="3"/>
      <c r="AO134" s="1" t="str">
        <f t="shared" ca="1" si="15"/>
        <v/>
      </c>
      <c r="AP134" s="3"/>
      <c r="AQ134" s="1" t="str">
        <f t="shared" ca="1" si="16"/>
        <v/>
      </c>
      <c r="AR134" s="3"/>
      <c r="AS134" s="1" t="str">
        <f t="shared" ca="1" si="17"/>
        <v/>
      </c>
      <c r="AT134" s="3"/>
      <c r="AU134" s="1" t="str">
        <f t="shared" ca="1" si="18"/>
        <v/>
      </c>
      <c r="AV134" s="3"/>
      <c r="AW134" s="4" t="str">
        <f t="shared" si="20"/>
        <v/>
      </c>
      <c r="AX134" s="1"/>
      <c r="AY134" s="3"/>
      <c r="AZ134" s="3"/>
      <c r="BA134" s="4" t="str">
        <f t="shared" si="19"/>
        <v/>
      </c>
    </row>
    <row r="135" spans="1:53">
      <c r="A135" s="34"/>
      <c r="B135" s="1"/>
      <c r="C135" s="1"/>
      <c r="D135" s="41" t="str">
        <f>IF(PROYECTOS!AG3179="","",PROYECTOS!AG3179)</f>
        <v/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37" t="str">
        <f t="shared" si="21"/>
        <v/>
      </c>
      <c r="Z135" s="1"/>
      <c r="AA135" s="1"/>
      <c r="AB135" s="1"/>
      <c r="AC135" s="1"/>
      <c r="AD135" s="1"/>
      <c r="AE135" s="1"/>
      <c r="AF135" s="1"/>
      <c r="AG135" s="1" t="str">
        <f t="shared" ca="1" si="11"/>
        <v/>
      </c>
      <c r="AH135" s="3"/>
      <c r="AI135" s="1" t="str">
        <f t="shared" ca="1" si="12"/>
        <v/>
      </c>
      <c r="AJ135" s="3"/>
      <c r="AK135" s="1" t="str">
        <f t="shared" ca="1" si="13"/>
        <v/>
      </c>
      <c r="AL135" s="3"/>
      <c r="AM135" s="1" t="str">
        <f t="shared" ca="1" si="14"/>
        <v/>
      </c>
      <c r="AN135" s="3"/>
      <c r="AO135" s="1" t="str">
        <f t="shared" ca="1" si="15"/>
        <v/>
      </c>
      <c r="AP135" s="3"/>
      <c r="AQ135" s="1" t="str">
        <f t="shared" ca="1" si="16"/>
        <v/>
      </c>
      <c r="AR135" s="3"/>
      <c r="AS135" s="1" t="str">
        <f t="shared" ca="1" si="17"/>
        <v/>
      </c>
      <c r="AT135" s="3"/>
      <c r="AU135" s="1" t="str">
        <f t="shared" ca="1" si="18"/>
        <v/>
      </c>
      <c r="AV135" s="3"/>
      <c r="AW135" s="4" t="str">
        <f t="shared" si="20"/>
        <v/>
      </c>
      <c r="AX135" s="1"/>
      <c r="AY135" s="3"/>
      <c r="AZ135" s="3"/>
      <c r="BA135" s="4" t="str">
        <f t="shared" si="19"/>
        <v/>
      </c>
    </row>
    <row r="136" spans="1:53">
      <c r="A136" s="34"/>
      <c r="B136" s="1"/>
      <c r="C136" s="1"/>
      <c r="D136" s="41" t="str">
        <f>IF(PROYECTOS!AG3180="","",PROYECTOS!AG3180)</f>
        <v/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37" t="str">
        <f t="shared" si="21"/>
        <v/>
      </c>
      <c r="Z136" s="1"/>
      <c r="AA136" s="1"/>
      <c r="AB136" s="1"/>
      <c r="AC136" s="1"/>
      <c r="AD136" s="1"/>
      <c r="AE136" s="1"/>
      <c r="AF136" s="1"/>
      <c r="AG136" s="1" t="str">
        <f t="shared" ca="1" si="11"/>
        <v/>
      </c>
      <c r="AH136" s="3"/>
      <c r="AI136" s="1" t="str">
        <f t="shared" ca="1" si="12"/>
        <v/>
      </c>
      <c r="AJ136" s="3"/>
      <c r="AK136" s="1" t="str">
        <f t="shared" ca="1" si="13"/>
        <v/>
      </c>
      <c r="AL136" s="3"/>
      <c r="AM136" s="1" t="str">
        <f t="shared" ca="1" si="14"/>
        <v/>
      </c>
      <c r="AN136" s="3"/>
      <c r="AO136" s="1" t="str">
        <f t="shared" ca="1" si="15"/>
        <v/>
      </c>
      <c r="AP136" s="3"/>
      <c r="AQ136" s="1" t="str">
        <f t="shared" ca="1" si="16"/>
        <v/>
      </c>
      <c r="AR136" s="3"/>
      <c r="AS136" s="1" t="str">
        <f t="shared" ca="1" si="17"/>
        <v/>
      </c>
      <c r="AT136" s="3"/>
      <c r="AU136" s="1" t="str">
        <f t="shared" ca="1" si="18"/>
        <v/>
      </c>
      <c r="AV136" s="3"/>
      <c r="AW136" s="4" t="str">
        <f t="shared" si="20"/>
        <v/>
      </c>
      <c r="AX136" s="1"/>
      <c r="AY136" s="3"/>
      <c r="AZ136" s="3"/>
      <c r="BA136" s="4" t="str">
        <f t="shared" si="19"/>
        <v/>
      </c>
    </row>
    <row r="137" spans="1:53">
      <c r="A137" s="34"/>
      <c r="B137" s="1"/>
      <c r="C137" s="1"/>
      <c r="D137" s="41" t="str">
        <f>IF(PROYECTOS!AG3181="","",PROYECTOS!AG3181)</f>
        <v/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37" t="str">
        <f t="shared" si="21"/>
        <v/>
      </c>
      <c r="Z137" s="1"/>
      <c r="AA137" s="1"/>
      <c r="AB137" s="1"/>
      <c r="AC137" s="1"/>
      <c r="AD137" s="1"/>
      <c r="AE137" s="1"/>
      <c r="AF137" s="1"/>
      <c r="AG137" s="1" t="str">
        <f t="shared" ca="1" si="11"/>
        <v/>
      </c>
      <c r="AH137" s="3"/>
      <c r="AI137" s="1" t="str">
        <f t="shared" ca="1" si="12"/>
        <v/>
      </c>
      <c r="AJ137" s="3"/>
      <c r="AK137" s="1" t="str">
        <f t="shared" ca="1" si="13"/>
        <v/>
      </c>
      <c r="AL137" s="3"/>
      <c r="AM137" s="1" t="str">
        <f t="shared" ca="1" si="14"/>
        <v/>
      </c>
      <c r="AN137" s="3"/>
      <c r="AO137" s="1" t="str">
        <f t="shared" ca="1" si="15"/>
        <v/>
      </c>
      <c r="AP137" s="3"/>
      <c r="AQ137" s="1" t="str">
        <f t="shared" ca="1" si="16"/>
        <v/>
      </c>
      <c r="AR137" s="3"/>
      <c r="AS137" s="1" t="str">
        <f t="shared" ca="1" si="17"/>
        <v/>
      </c>
      <c r="AT137" s="3"/>
      <c r="AU137" s="1" t="str">
        <f t="shared" ca="1" si="18"/>
        <v/>
      </c>
      <c r="AV137" s="3"/>
      <c r="AW137" s="4" t="str">
        <f t="shared" si="20"/>
        <v/>
      </c>
      <c r="AX137" s="1"/>
      <c r="AY137" s="3"/>
      <c r="AZ137" s="3"/>
      <c r="BA137" s="4" t="str">
        <f t="shared" si="19"/>
        <v/>
      </c>
    </row>
    <row r="138" spans="1:53">
      <c r="A138" s="34"/>
      <c r="B138" s="1"/>
      <c r="C138" s="1"/>
      <c r="D138" s="41" t="str">
        <f>IF(PROYECTOS!AG3182="","",PROYECTOS!AG3182)</f>
        <v/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37" t="str">
        <f t="shared" si="21"/>
        <v/>
      </c>
      <c r="Z138" s="1"/>
      <c r="AA138" s="1"/>
      <c r="AB138" s="1"/>
      <c r="AC138" s="1"/>
      <c r="AD138" s="1"/>
      <c r="AE138" s="1"/>
      <c r="AF138" s="1"/>
      <c r="AG138" s="1" t="str">
        <f t="shared" ca="1" si="11"/>
        <v/>
      </c>
      <c r="AH138" s="3"/>
      <c r="AI138" s="1" t="str">
        <f t="shared" ca="1" si="12"/>
        <v/>
      </c>
      <c r="AJ138" s="3"/>
      <c r="AK138" s="1" t="str">
        <f t="shared" ca="1" si="13"/>
        <v/>
      </c>
      <c r="AL138" s="3"/>
      <c r="AM138" s="1" t="str">
        <f t="shared" ca="1" si="14"/>
        <v/>
      </c>
      <c r="AN138" s="3"/>
      <c r="AO138" s="1" t="str">
        <f t="shared" ca="1" si="15"/>
        <v/>
      </c>
      <c r="AP138" s="3"/>
      <c r="AQ138" s="1" t="str">
        <f t="shared" ca="1" si="16"/>
        <v/>
      </c>
      <c r="AR138" s="3"/>
      <c r="AS138" s="1" t="str">
        <f t="shared" ca="1" si="17"/>
        <v/>
      </c>
      <c r="AT138" s="3"/>
      <c r="AU138" s="1" t="str">
        <f t="shared" ca="1" si="18"/>
        <v/>
      </c>
      <c r="AV138" s="3"/>
      <c r="AW138" s="4" t="str">
        <f t="shared" si="20"/>
        <v/>
      </c>
      <c r="AX138" s="1"/>
      <c r="AY138" s="3"/>
      <c r="AZ138" s="3"/>
      <c r="BA138" s="4" t="str">
        <f t="shared" si="19"/>
        <v/>
      </c>
    </row>
    <row r="139" spans="1:53">
      <c r="A139" s="34"/>
      <c r="B139" s="1"/>
      <c r="C139" s="1"/>
      <c r="D139" s="41" t="str">
        <f>IF(PROYECTOS!AG3183="","",PROYECTOS!AG3183)</f>
        <v/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37" t="str">
        <f t="shared" si="21"/>
        <v/>
      </c>
      <c r="Z139" s="1"/>
      <c r="AA139" s="1"/>
      <c r="AB139" s="1"/>
      <c r="AC139" s="1"/>
      <c r="AD139" s="1"/>
      <c r="AE139" s="1"/>
      <c r="AF139" s="1"/>
      <c r="AG139" s="1" t="str">
        <f t="shared" ref="AG139" ca="1" si="22">IF($AC139="","",IF($AC139="No","",IF(AH139="","Solicitar",IF(TODAY()-AH139&gt;3,"Volver a Reclamar",IF(TODAY()-AH139&lt;0,"Revisar Fecha","Reclamado")))))</f>
        <v/>
      </c>
      <c r="AH139" s="3"/>
      <c r="AI139" s="1" t="str">
        <f t="shared" ref="AI139" ca="1" si="23">IF($AC139="","",IF($AC139="No","",IF(AJ139="","Solicitar",IF(TODAY()-AJ139&gt;3,"Volver a Reclamar",IF(TODAY()-AJ139&lt;0,"Revisar Fecha","Reclamado")))))</f>
        <v/>
      </c>
      <c r="AJ139" s="3"/>
      <c r="AK139" s="1" t="str">
        <f t="shared" ref="AK139" ca="1" si="24">IF($AC139="","",IF($AC139="No","",IF(AL139="","Solicitar",IF(TODAY()-AL139&gt;3,"Volver a Reclamar",IF(TODAY()-AL139&lt;0,"Revisar Fecha","Reclamado")))))</f>
        <v/>
      </c>
      <c r="AL139" s="3"/>
      <c r="AM139" s="1" t="str">
        <f t="shared" ref="AM139" ca="1" si="25">IF($AD139="","",IF($AD139="No","",IF(AN139="","Solicitar",IF(TODAY()-AN139&gt;3,"Volver a Reclamar",IF(TODAY()-AN139&lt;0,"Revisar Fecha","Reclamado")))))</f>
        <v/>
      </c>
      <c r="AN139" s="3"/>
      <c r="AO139" s="1" t="str">
        <f t="shared" ref="AO139" ca="1" si="26">IF($AD139="","",IF($AD139="No","",IF(AP139="","Solicitar",IF(TODAY()-AP139&gt;3,"Volver a Reclamar",IF(TODAY()-AP139&lt;0,"Revisar Fecha","Reclamado")))))</f>
        <v/>
      </c>
      <c r="AP139" s="3"/>
      <c r="AQ139" s="1" t="str">
        <f t="shared" ca="1" si="16"/>
        <v/>
      </c>
      <c r="AR139" s="3"/>
      <c r="AS139" s="1" t="str">
        <f t="shared" ca="1" si="17"/>
        <v/>
      </c>
      <c r="AT139" s="3"/>
      <c r="AU139" s="1" t="str">
        <f t="shared" ca="1" si="18"/>
        <v/>
      </c>
      <c r="AV139" s="3"/>
      <c r="AW139" s="4" t="str">
        <f t="shared" si="20"/>
        <v/>
      </c>
      <c r="AX139" s="1"/>
      <c r="AY139" s="3"/>
      <c r="AZ139" s="3"/>
      <c r="BA139" s="4" t="str">
        <f t="shared" si="19"/>
        <v/>
      </c>
    </row>
  </sheetData>
  <mergeCells count="10">
    <mergeCell ref="AX9:AZ9"/>
    <mergeCell ref="Z8:AW8"/>
    <mergeCell ref="H9:J9"/>
    <mergeCell ref="K9:P9"/>
    <mergeCell ref="Q9:Y9"/>
    <mergeCell ref="Z9:AB9"/>
    <mergeCell ref="AC9:AE9"/>
    <mergeCell ref="AG9:AL9"/>
    <mergeCell ref="AM9:AP9"/>
    <mergeCell ref="AQ9:AV9"/>
  </mergeCells>
  <conditionalFormatting sqref="BQ3:BR3">
    <cfRule type="containsText" dxfId="129" priority="59" operator="containsText" text="Disponible">
      <formula>NOT(ISERROR(SEARCH("Disponible",BQ3)))</formula>
    </cfRule>
  </conditionalFormatting>
  <conditionalFormatting sqref="BQ4">
    <cfRule type="containsText" dxfId="128" priority="58" operator="containsText" text="No disponible">
      <formula>NOT(ISERROR(SEARCH("No disponible",BQ4)))</formula>
    </cfRule>
  </conditionalFormatting>
  <conditionalFormatting sqref="BP2">
    <cfRule type="containsText" dxfId="127" priority="57" operator="containsText" text="Disponible">
      <formula>NOT(ISERROR(SEARCH("Disponible",BP2)))</formula>
    </cfRule>
  </conditionalFormatting>
  <conditionalFormatting sqref="BP3">
    <cfRule type="containsText" dxfId="126" priority="56" operator="containsText" text="Reclamado">
      <formula>NOT(ISERROR(SEARCH("Reclamado",BP3)))</formula>
    </cfRule>
  </conditionalFormatting>
  <conditionalFormatting sqref="BP4">
    <cfRule type="containsText" dxfId="125" priority="55" operator="containsText" text="Volver a Reclamar">
      <formula>NOT(ISERROR(SEARCH("Volver a Reclamar",BP4)))</formula>
    </cfRule>
  </conditionalFormatting>
  <conditionalFormatting sqref="BP5">
    <cfRule type="containsText" dxfId="124" priority="54" operator="containsText" text="Solicitar">
      <formula>NOT(ISERROR(SEARCH("Solicitar",BP5)))</formula>
    </cfRule>
  </conditionalFormatting>
  <conditionalFormatting sqref="BP6">
    <cfRule type="containsText" dxfId="123" priority="53" operator="containsText" text="Revisar Fecha">
      <formula>NOT(ISERROR(SEARCH("Revisar Fecha",BP6)))</formula>
    </cfRule>
  </conditionalFormatting>
  <conditionalFormatting sqref="AC11">
    <cfRule type="colorScale" priority="52">
      <colorScale>
        <cfvo type="num" val="&quot;&lt;TODAY()-3&quot;"/>
        <cfvo type="max" val="0"/>
        <color rgb="FFFF7128"/>
        <color rgb="FFFFEF9C"/>
      </colorScale>
    </cfRule>
  </conditionalFormatting>
  <conditionalFormatting sqref="AD11:AD36 AE11:AE27 AZ11 AY11:AY139 Y11:Y139 AW11:AW139 Z11:AB27 AC12 AS11:AS139 AQ11:AQ139 AO11:AO139 AM11:AM139 AK11:AK139 AI11:AI139 AG11:AG139 AU11:AU139">
    <cfRule type="containsText" dxfId="122" priority="51" operator="containsText" text="Disponible">
      <formula>NOT(ISERROR(SEARCH("Disponible",Y11)))</formula>
    </cfRule>
  </conditionalFormatting>
  <conditionalFormatting sqref="AD11:AD36 AE11:AE27 AZ11 AY11:AY139 Y11:Y139 AW11:AW139 Z11:AB27 AC12 AO11:AO139 AM11:AM139 AK11:AK139 AI11:AI139 AG11:AG139">
    <cfRule type="containsText" dxfId="121" priority="47" operator="containsText" text="revisar fecha">
      <formula>NOT(ISERROR(SEARCH("revisar fecha",Y11)))</formula>
    </cfRule>
    <cfRule type="containsText" dxfId="120" priority="48" operator="containsText" text="Solicitar">
      <formula>NOT(ISERROR(SEARCH("Solicitar",Y11)))</formula>
    </cfRule>
    <cfRule type="containsText" dxfId="119" priority="49" operator="containsText" text="Volver a reclamar">
      <formula>NOT(ISERROR(SEARCH("Volver a reclamar",Y11)))</formula>
    </cfRule>
    <cfRule type="containsText" dxfId="118" priority="50" operator="containsText" text="reclamado">
      <formula>NOT(ISERROR(SEARCH("reclamado",Y11)))</formula>
    </cfRule>
  </conditionalFormatting>
  <conditionalFormatting sqref="Y11:AB11 AE11 Y12:Y139">
    <cfRule type="colorScale" priority="46">
      <colorScale>
        <cfvo type="num" val="&quot;&lt;TODAY()-3&quot;"/>
        <cfvo type="max" val="0"/>
        <color rgb="FFFF7128"/>
        <color rgb="FFFFEF9C"/>
      </colorScale>
    </cfRule>
  </conditionalFormatting>
  <conditionalFormatting sqref="AF12:AF34 BA11:BA139">
    <cfRule type="containsText" dxfId="117" priority="44" operator="containsText" text="OK">
      <formula>NOT(ISERROR(SEARCH("OK",AF11)))</formula>
    </cfRule>
    <cfRule type="containsText" dxfId="116" priority="45" operator="containsText" text="incomplet">
      <formula>NOT(ISERROR(SEARCH("incomplet",AF11)))</formula>
    </cfRule>
  </conditionalFormatting>
  <conditionalFormatting sqref="I1:J8 Q9 H1:H139 I10:J139">
    <cfRule type="containsText" dxfId="115" priority="42" operator="containsText" text="No Disponible">
      <formula>NOT(ISERROR(SEARCH("No Disponible",H1)))</formula>
    </cfRule>
    <cfRule type="containsText" dxfId="114" priority="43" operator="containsText" text="Disponible">
      <formula>NOT(ISERROR(SEARCH("Disponible",H1)))</formula>
    </cfRule>
  </conditionalFormatting>
  <conditionalFormatting sqref="P1:P8 P10:P139">
    <cfRule type="containsText" dxfId="113" priority="40" operator="containsText" text="No conseguido">
      <formula>NOT(ISERROR(SEARCH("No conseguido",P1)))</formula>
    </cfRule>
    <cfRule type="containsText" dxfId="112" priority="41" operator="containsText" text="Conseguido">
      <formula>NOT(ISERROR(SEARCH("Conseguido",P1)))</formula>
    </cfRule>
  </conditionalFormatting>
  <conditionalFormatting sqref="L1:O8 Q1:Q139 R1:X8 R10:X139 L10:O139">
    <cfRule type="containsText" dxfId="111" priority="38" operator="containsText" text="Disponible">
      <formula>NOT(ISERROR(SEARCH("Disponible",L1)))</formula>
    </cfRule>
    <cfRule type="containsText" dxfId="110" priority="39" operator="containsText" text="No Disponible">
      <formula>NOT(ISERROR(SEARCH("No Disponible",L1)))</formula>
    </cfRule>
  </conditionalFormatting>
  <conditionalFormatting sqref="L1:O8 Q1:Q139 R1:X8 R10:X139 L10:O139">
    <cfRule type="containsText" dxfId="109" priority="37" operator="containsText" text="No Disponible">
      <formula>NOT(ISERROR(SEARCH("No Disponible",L1)))</formula>
    </cfRule>
  </conditionalFormatting>
  <conditionalFormatting sqref="Y1:Y8 Y10:Y139">
    <cfRule type="containsText" dxfId="108" priority="35" operator="containsText" text="Pendiente">
      <formula>NOT(ISERROR(SEARCH("Pendiente",Y1)))</formula>
    </cfRule>
    <cfRule type="containsText" dxfId="107" priority="36" operator="containsText" text="Registrado">
      <formula>NOT(ISERROR(SEARCH("Registrado",Y1)))</formula>
    </cfRule>
  </conditionalFormatting>
  <conditionalFormatting sqref="Z1:Z139 AA1:AB7 AA10:AB139 AC12">
    <cfRule type="containsText" dxfId="106" priority="33" operator="containsText" text="No disponible">
      <formula>NOT(ISERROR(SEARCH("No disponible",Z1)))</formula>
    </cfRule>
    <cfRule type="containsText" dxfId="105" priority="34" operator="containsText" text="Disponible">
      <formula>NOT(ISERROR(SEARCH("Disponible",Z1)))</formula>
    </cfRule>
  </conditionalFormatting>
  <conditionalFormatting sqref="AS11:AS139 AQ11:AQ139 AU11:AU139">
    <cfRule type="containsText" dxfId="104" priority="29" operator="containsText" text="revisar fecha">
      <formula>NOT(ISERROR(SEARCH("revisar fecha",AQ11)))</formula>
    </cfRule>
    <cfRule type="containsText" dxfId="103" priority="30" operator="containsText" text="Solicitar">
      <formula>NOT(ISERROR(SEARCH("Solicitar",AQ11)))</formula>
    </cfRule>
    <cfRule type="containsText" dxfId="102" priority="31" operator="containsText" text="Volver a Reclamar">
      <formula>NOT(ISERROR(SEARCH("Volver a Reclamar",AQ11)))</formula>
    </cfRule>
    <cfRule type="containsText" dxfId="101" priority="32" operator="containsText" text="Reclamado">
      <formula>NOT(ISERROR(SEARCH("Reclamado",AQ11)))</formula>
    </cfRule>
  </conditionalFormatting>
  <conditionalFormatting sqref="AQ11:AQ139">
    <cfRule type="containsText" dxfId="100" priority="25" operator="containsText" text="revisar fecha">
      <formula>NOT(ISERROR(SEARCH("revisar fecha",AQ11)))</formula>
    </cfRule>
    <cfRule type="containsText" dxfId="99" priority="26" operator="containsText" text="Solicitar">
      <formula>NOT(ISERROR(SEARCH("Solicitar",AQ11)))</formula>
    </cfRule>
    <cfRule type="containsText" dxfId="98" priority="27" operator="containsText" text="Volver a reclamar">
      <formula>NOT(ISERROR(SEARCH("Volver a reclamar",AQ11)))</formula>
    </cfRule>
    <cfRule type="containsText" dxfId="97" priority="28" operator="containsText" text="reclamado">
      <formula>NOT(ISERROR(SEARCH("reclamado",AQ11)))</formula>
    </cfRule>
  </conditionalFormatting>
  <conditionalFormatting sqref="AS11:AS139">
    <cfRule type="containsText" dxfId="96" priority="21" operator="containsText" text="revisar fecha">
      <formula>NOT(ISERROR(SEARCH("revisar fecha",AS11)))</formula>
    </cfRule>
    <cfRule type="containsText" dxfId="95" priority="22" operator="containsText" text="Solicitar">
      <formula>NOT(ISERROR(SEARCH("Solicitar",AS11)))</formula>
    </cfRule>
    <cfRule type="containsText" dxfId="94" priority="23" operator="containsText" text="Volver a reclamar">
      <formula>NOT(ISERROR(SEARCH("Volver a reclamar",AS11)))</formula>
    </cfRule>
    <cfRule type="containsText" dxfId="93" priority="24" operator="containsText" text="reclamado">
      <formula>NOT(ISERROR(SEARCH("reclamado",AS11)))</formula>
    </cfRule>
  </conditionalFormatting>
  <conditionalFormatting sqref="AU11:AU139">
    <cfRule type="containsText" dxfId="92" priority="17" operator="containsText" text="revisar fecha">
      <formula>NOT(ISERROR(SEARCH("revisar fecha",AU11)))</formula>
    </cfRule>
    <cfRule type="containsText" dxfId="91" priority="18" operator="containsText" text="Solicitar">
      <formula>NOT(ISERROR(SEARCH("Solicitar",AU11)))</formula>
    </cfRule>
    <cfRule type="containsText" dxfId="90" priority="19" operator="containsText" text="Volver a reclamar">
      <formula>NOT(ISERROR(SEARCH("Volver a reclamar",AU11)))</formula>
    </cfRule>
    <cfRule type="containsText" dxfId="89" priority="20" operator="containsText" text="reclamado">
      <formula>NOT(ISERROR(SEARCH("reclamado",AU11)))</formula>
    </cfRule>
  </conditionalFormatting>
  <conditionalFormatting sqref="AW1:AW7 AW9:AW139">
    <cfRule type="containsText" dxfId="88" priority="16" operator="containsText" text="Incompleto">
      <formula>NOT(ISERROR(SEARCH("Incompleto",AW1)))</formula>
    </cfRule>
  </conditionalFormatting>
  <conditionalFormatting sqref="AX1:AX139">
    <cfRule type="containsText" dxfId="87" priority="14" operator="containsText" text="No disponible">
      <formula>NOT(ISERROR(SEARCH("No disponible",AX1)))</formula>
    </cfRule>
    <cfRule type="containsText" dxfId="86" priority="15" operator="containsText" text="Disponible">
      <formula>NOT(ISERROR(SEARCH("Disponible",AX1)))</formula>
    </cfRule>
  </conditionalFormatting>
  <conditionalFormatting sqref="W1:X8 W10:X139">
    <cfRule type="containsText" dxfId="85" priority="11" operator="containsText" text="enviado">
      <formula>NOT(ISERROR(SEARCH("enviado",W1)))</formula>
    </cfRule>
    <cfRule type="containsText" dxfId="84" priority="12" operator="containsText" text="No disponible">
      <formula>NOT(ISERROR(SEARCH("No disponible",W1)))</formula>
    </cfRule>
    <cfRule type="containsText" dxfId="83" priority="13" operator="containsText" text="Disponible">
      <formula>NOT(ISERROR(SEARCH("Disponible",W1)))</formula>
    </cfRule>
  </conditionalFormatting>
  <conditionalFormatting sqref="BA1:BA139">
    <cfRule type="containsText" dxfId="82" priority="9" operator="containsText" text="Incompleto">
      <formula>NOT(ISERROR(SEARCH("Incompleto",BA1)))</formula>
    </cfRule>
    <cfRule type="containsText" dxfId="81" priority="10" operator="containsText" text="Completo">
      <formula>NOT(ISERROR(SEARCH("Completo",BA1)))</formula>
    </cfRule>
  </conditionalFormatting>
  <conditionalFormatting sqref="AQ11:AQ139">
    <cfRule type="containsText" dxfId="80" priority="5" operator="containsText" text="revisar fecha">
      <formula>NOT(ISERROR(SEARCH("revisar fecha",AQ11)))</formula>
    </cfRule>
    <cfRule type="containsText" dxfId="79" priority="6" operator="containsText" text="Solicitar">
      <formula>NOT(ISERROR(SEARCH("Solicitar",AQ11)))</formula>
    </cfRule>
    <cfRule type="containsText" dxfId="78" priority="7" operator="containsText" text="Volver a reclamar">
      <formula>NOT(ISERROR(SEARCH("Volver a reclamar",AQ11)))</formula>
    </cfRule>
    <cfRule type="containsText" dxfId="77" priority="8" operator="containsText" text="reclamado">
      <formula>NOT(ISERROR(SEARCH("reclamado",AQ11)))</formula>
    </cfRule>
  </conditionalFormatting>
  <conditionalFormatting sqref="X1:X139">
    <cfRule type="containsText" dxfId="76" priority="3" operator="containsText" text="No disponible">
      <formula>NOT(ISERROR(SEARCH("No disponible",X1)))</formula>
    </cfRule>
    <cfRule type="containsText" dxfId="75" priority="4" operator="containsText" text="Disponible">
      <formula>NOT(ISERROR(SEARCH("Disponible",X1)))</formula>
    </cfRule>
  </conditionalFormatting>
  <conditionalFormatting sqref="AW1:AW139">
    <cfRule type="containsText" dxfId="74" priority="1" operator="containsText" text="Incompleto">
      <formula>NOT(ISERROR(SEARCH("Incompleto",AW1)))</formula>
    </cfRule>
    <cfRule type="containsText" dxfId="73" priority="2" operator="containsText" text="Completo">
      <formula>NOT(ISERROR(SEARCH("Completo",AW1)))</formula>
    </cfRule>
  </conditionalFormatting>
  <dataValidations count="7">
    <dataValidation type="list" allowBlank="1" showInputMessage="1" showErrorMessage="1" sqref="AW11:AW139 BA11:BA139">
      <formula1>$BR$2:$BR$4</formula1>
    </dataValidation>
    <dataValidation type="list" allowBlank="1" showInputMessage="1" showErrorMessage="1" sqref="W11:W139">
      <formula1>$BQ$2:$BQ$5</formula1>
    </dataValidation>
    <dataValidation type="list" allowBlank="1" showInputMessage="1" showErrorMessage="1" sqref="AC11:AD139">
      <formula1>$BL$2:$BL$4</formula1>
    </dataValidation>
    <dataValidation type="list" allowBlank="1" showInputMessage="1" showErrorMessage="1" sqref="Y11:Y139">
      <formula1>$BO$2:$BO$4</formula1>
    </dataValidation>
    <dataValidation type="list" allowBlank="1" showInputMessage="1" showErrorMessage="1" sqref="P11:P139">
      <formula1>$BN$2:$BN$4</formula1>
    </dataValidation>
    <dataValidation type="list" allowBlank="1" showInputMessage="1" showErrorMessage="1" sqref="AX11:AX139 Z11:AB139 H11:J139 Q11:V139 X11:X139 L11:O139">
      <formula1>$BM$2:$BM$4</formula1>
    </dataValidation>
    <dataValidation type="list" allowBlank="1" showInputMessage="1" showErrorMessage="1" sqref="AM11:AM139 AO11:AO139 AK11:AK139 AI11:AI139 AS11:AS139 AG11:AG139 AQ11:AQ139 AU11:AU139">
      <formula1>$BP$2:$BP$7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3:BV3309"/>
  <sheetViews>
    <sheetView zoomScale="55" zoomScaleNormal="55" workbookViewId="0">
      <selection activeCell="B3067" sqref="B3067"/>
    </sheetView>
  </sheetViews>
  <sheetFormatPr defaultColWidth="9.140625" defaultRowHeight="15"/>
  <cols>
    <col min="2" max="2" width="22.42578125" bestFit="1" customWidth="1"/>
    <col min="3" max="3" width="27.42578125" bestFit="1" customWidth="1"/>
    <col min="4" max="4" width="32.5703125" bestFit="1" customWidth="1"/>
    <col min="5" max="5" width="23.28515625" bestFit="1" customWidth="1"/>
    <col min="6" max="6" width="31.85546875" bestFit="1" customWidth="1"/>
    <col min="7" max="7" width="24" bestFit="1" customWidth="1"/>
    <col min="8" max="8" width="20" customWidth="1"/>
    <col min="9" max="10" width="22.7109375" bestFit="1" customWidth="1"/>
    <col min="11" max="11" width="22.42578125" bestFit="1" customWidth="1"/>
    <col min="12" max="13" width="24" bestFit="1" customWidth="1"/>
    <col min="14" max="14" width="23" bestFit="1" customWidth="1"/>
    <col min="15" max="18" width="24.5703125" bestFit="1" customWidth="1"/>
    <col min="19" max="19" width="42.7109375" bestFit="1" customWidth="1"/>
    <col min="20" max="21" width="23" bestFit="1" customWidth="1"/>
    <col min="22" max="22" width="50.85546875" bestFit="1" customWidth="1"/>
    <col min="23" max="24" width="23.7109375" bestFit="1" customWidth="1"/>
    <col min="25" max="25" width="92.85546875" bestFit="1" customWidth="1"/>
    <col min="26" max="26" width="22.28515625" bestFit="1" customWidth="1"/>
    <col min="27" max="27" width="17.5703125" bestFit="1" customWidth="1"/>
    <col min="28" max="28" width="68.7109375" bestFit="1" customWidth="1"/>
    <col min="29" max="29" width="24.5703125" bestFit="1" customWidth="1"/>
    <col min="30" max="30" width="22" bestFit="1" customWidth="1"/>
    <col min="31" max="31" width="23.28515625" bestFit="1" customWidth="1"/>
    <col min="32" max="32" width="26.5703125" bestFit="1" customWidth="1"/>
    <col min="33" max="33" width="29" bestFit="1" customWidth="1"/>
    <col min="34" max="34" width="27.42578125" bestFit="1" customWidth="1"/>
    <col min="35" max="35" width="20.85546875" bestFit="1" customWidth="1"/>
    <col min="36" max="36" width="15.7109375" bestFit="1" customWidth="1"/>
    <col min="37" max="37" width="23.5703125" bestFit="1" customWidth="1"/>
    <col min="38" max="38" width="21.42578125" bestFit="1" customWidth="1"/>
    <col min="39" max="39" width="23" bestFit="1" customWidth="1"/>
    <col min="40" max="40" width="119.140625" bestFit="1" customWidth="1"/>
    <col min="41" max="41" width="39.28515625" bestFit="1" customWidth="1"/>
    <col min="42" max="42" width="29" bestFit="1" customWidth="1"/>
    <col min="43" max="43" width="83.140625" bestFit="1" customWidth="1"/>
    <col min="44" max="44" width="24.5703125" bestFit="1" customWidth="1"/>
    <col min="45" max="45" width="20.140625" bestFit="1" customWidth="1"/>
    <col min="46" max="46" width="18.5703125" bestFit="1" customWidth="1"/>
    <col min="47" max="47" width="20.140625" bestFit="1" customWidth="1"/>
    <col min="48" max="48" width="19.140625" bestFit="1" customWidth="1"/>
    <col min="49" max="49" width="20.140625" bestFit="1" customWidth="1"/>
    <col min="50" max="50" width="19.140625" bestFit="1" customWidth="1"/>
    <col min="51" max="51" width="20.140625" bestFit="1" customWidth="1"/>
    <col min="52" max="52" width="19.140625" bestFit="1" customWidth="1"/>
    <col min="53" max="53" width="23.28515625" bestFit="1" customWidth="1"/>
    <col min="54" max="54" width="13.7109375" bestFit="1" customWidth="1"/>
    <col min="55" max="56" width="15.140625" bestFit="1" customWidth="1"/>
    <col min="57" max="57" width="19.140625" bestFit="1" customWidth="1"/>
    <col min="58" max="58" width="35.140625" bestFit="1" customWidth="1"/>
    <col min="59" max="59" width="41.7109375" bestFit="1" customWidth="1"/>
    <col min="60" max="60" width="25.5703125" bestFit="1" customWidth="1"/>
    <col min="61" max="61" width="26.42578125" bestFit="1" customWidth="1"/>
    <col min="62" max="62" width="16" bestFit="1" customWidth="1"/>
    <col min="63" max="63" width="24.28515625" bestFit="1" customWidth="1"/>
    <col min="64" max="66" width="24" bestFit="1" customWidth="1"/>
    <col min="67" max="67" width="23.7109375" bestFit="1" customWidth="1"/>
    <col min="68" max="68" width="24.28515625" bestFit="1" customWidth="1"/>
    <col min="69" max="69" width="24" bestFit="1" customWidth="1"/>
    <col min="70" max="71" width="23.7109375" bestFit="1" customWidth="1"/>
    <col min="72" max="72" width="21.7109375" bestFit="1" customWidth="1"/>
    <col min="73" max="73" width="33.85546875" bestFit="1" customWidth="1"/>
  </cols>
  <sheetData>
    <row r="3" spans="2:74" ht="15.75" thickBot="1"/>
    <row r="4" spans="2:74" ht="95.25" thickBot="1">
      <c r="B4" s="55" t="s">
        <v>32</v>
      </c>
      <c r="C4" s="55" t="s">
        <v>79</v>
      </c>
      <c r="D4" s="56" t="s">
        <v>80</v>
      </c>
      <c r="E4" s="57" t="s">
        <v>81</v>
      </c>
      <c r="F4" s="56" t="s">
        <v>82</v>
      </c>
      <c r="G4" s="56" t="s">
        <v>83</v>
      </c>
      <c r="H4" s="58" t="s">
        <v>84</v>
      </c>
      <c r="I4" s="59" t="s">
        <v>85</v>
      </c>
      <c r="J4" s="59" t="s">
        <v>86</v>
      </c>
      <c r="K4" s="59" t="s">
        <v>87</v>
      </c>
      <c r="L4" s="58" t="s">
        <v>88</v>
      </c>
      <c r="M4" s="58" t="s">
        <v>89</v>
      </c>
      <c r="N4" s="60" t="s">
        <v>90</v>
      </c>
      <c r="O4" s="61" t="s">
        <v>91</v>
      </c>
      <c r="P4" s="61" t="s">
        <v>92</v>
      </c>
      <c r="Q4" s="61" t="s">
        <v>93</v>
      </c>
      <c r="R4" s="61" t="s">
        <v>94</v>
      </c>
      <c r="S4" s="61" t="s">
        <v>95</v>
      </c>
      <c r="T4" s="61" t="s">
        <v>96</v>
      </c>
      <c r="U4" s="61" t="s">
        <v>97</v>
      </c>
      <c r="V4" s="60" t="s">
        <v>33</v>
      </c>
      <c r="W4" s="59" t="s">
        <v>98</v>
      </c>
      <c r="X4" s="59" t="s">
        <v>99</v>
      </c>
      <c r="Y4" s="62" t="s">
        <v>41</v>
      </c>
      <c r="Z4" s="63" t="s">
        <v>100</v>
      </c>
      <c r="AA4" s="64" t="s">
        <v>101</v>
      </c>
      <c r="AB4" s="65" t="s">
        <v>102</v>
      </c>
      <c r="AC4" s="66" t="s">
        <v>103</v>
      </c>
      <c r="AD4" s="67" t="s">
        <v>104</v>
      </c>
      <c r="AE4" s="66" t="s">
        <v>105</v>
      </c>
      <c r="AF4" s="68" t="s">
        <v>106</v>
      </c>
      <c r="AG4" s="69" t="s">
        <v>34</v>
      </c>
      <c r="AH4" s="70" t="s">
        <v>35</v>
      </c>
      <c r="AI4" s="71" t="s">
        <v>107</v>
      </c>
      <c r="AJ4" s="72" t="s">
        <v>37</v>
      </c>
      <c r="AK4" s="71" t="s">
        <v>108</v>
      </c>
      <c r="AL4" s="72" t="s">
        <v>109</v>
      </c>
      <c r="AM4" s="70" t="s">
        <v>110</v>
      </c>
      <c r="AN4" s="73" t="s">
        <v>36</v>
      </c>
      <c r="AO4" s="74" t="s">
        <v>111</v>
      </c>
      <c r="AP4" s="74" t="s">
        <v>112</v>
      </c>
      <c r="AQ4" s="75" t="s">
        <v>113</v>
      </c>
      <c r="AR4" s="75" t="s">
        <v>114</v>
      </c>
      <c r="AS4" s="76" t="s">
        <v>115</v>
      </c>
      <c r="AT4" s="77" t="s">
        <v>116</v>
      </c>
      <c r="AU4" s="76" t="s">
        <v>117</v>
      </c>
      <c r="AV4" s="77" t="s">
        <v>118</v>
      </c>
      <c r="AW4" s="76" t="s">
        <v>119</v>
      </c>
      <c r="AX4" s="77" t="s">
        <v>120</v>
      </c>
      <c r="AY4" s="78" t="s">
        <v>121</v>
      </c>
      <c r="AZ4" s="77" t="s">
        <v>122</v>
      </c>
      <c r="BA4" s="79" t="s">
        <v>123</v>
      </c>
      <c r="BB4" s="70" t="s">
        <v>124</v>
      </c>
      <c r="BC4" s="70" t="s">
        <v>125</v>
      </c>
      <c r="BD4" s="70" t="s">
        <v>126</v>
      </c>
      <c r="BE4" s="70" t="s">
        <v>127</v>
      </c>
      <c r="BF4" s="72" t="s">
        <v>128</v>
      </c>
      <c r="BG4" s="80" t="s">
        <v>129</v>
      </c>
      <c r="BH4" s="81" t="s">
        <v>130</v>
      </c>
      <c r="BI4" s="81" t="s">
        <v>131</v>
      </c>
      <c r="BJ4" s="82" t="s">
        <v>132</v>
      </c>
      <c r="BK4" s="82" t="s">
        <v>133</v>
      </c>
      <c r="BL4" s="83" t="s">
        <v>134</v>
      </c>
      <c r="BM4" s="84" t="s">
        <v>135</v>
      </c>
      <c r="BN4" s="85" t="s">
        <v>136</v>
      </c>
      <c r="BO4" s="86" t="s">
        <v>137</v>
      </c>
      <c r="BP4" s="86" t="s">
        <v>138</v>
      </c>
      <c r="BQ4" s="86" t="s">
        <v>139</v>
      </c>
      <c r="BR4" s="86" t="s">
        <v>140</v>
      </c>
      <c r="BS4" s="86" t="s">
        <v>141</v>
      </c>
      <c r="BT4" s="87" t="s">
        <v>142</v>
      </c>
      <c r="BU4" s="88" t="s">
        <v>143</v>
      </c>
      <c r="BV4" s="89" t="s">
        <v>144</v>
      </c>
    </row>
    <row r="5" spans="2:74" hidden="1"/>
    <row r="6" spans="2:74" hidden="1"/>
    <row r="7" spans="2:74" hidden="1"/>
    <row r="8" spans="2:74" hidden="1"/>
    <row r="9" spans="2:74" hidden="1"/>
    <row r="10" spans="2:74" hidden="1"/>
    <row r="11" spans="2:74" hidden="1"/>
    <row r="12" spans="2:74" hidden="1"/>
    <row r="13" spans="2:74" hidden="1"/>
    <row r="14" spans="2:74" hidden="1"/>
    <row r="15" spans="2:74" hidden="1"/>
    <row r="16" spans="2:74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spans="14:14" hidden="1"/>
    <row r="98" spans="14:14" hidden="1"/>
    <row r="99" spans="14:14" hidden="1"/>
    <row r="100" spans="14:14" hidden="1"/>
    <row r="101" spans="14:14" hidden="1"/>
    <row r="102" spans="14:14" hidden="1"/>
    <row r="103" spans="14:14" hidden="1"/>
    <row r="104" spans="14:14" hidden="1"/>
    <row r="105" spans="14:14" hidden="1"/>
    <row r="106" spans="14:14" hidden="1"/>
    <row r="107" spans="14:14" hidden="1"/>
    <row r="108" spans="14:14" hidden="1"/>
    <row r="109" spans="14:14" hidden="1"/>
    <row r="110" spans="14:14" hidden="1"/>
    <row r="111" spans="14:14" hidden="1"/>
    <row r="112" spans="14:14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spans="14:14" hidden="1"/>
    <row r="258" spans="14:14" hidden="1"/>
    <row r="259" spans="14:14" hidden="1"/>
    <row r="260" spans="14:14" hidden="1"/>
    <row r="261" spans="14:14" hidden="1"/>
    <row r="262" spans="14:14" hidden="1"/>
    <row r="263" spans="14:14" hidden="1"/>
    <row r="264" spans="14:14" hidden="1"/>
    <row r="265" spans="14:14" hidden="1"/>
    <row r="266" spans="14:14" hidden="1"/>
    <row r="267" spans="14:14" hidden="1"/>
    <row r="268" spans="14:14" hidden="1"/>
    <row r="269" spans="14:14" hidden="1"/>
    <row r="270" spans="14:14" hidden="1"/>
    <row r="271" spans="14:14" hidden="1"/>
    <row r="272" spans="14:14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spans="14:14" hidden="1"/>
    <row r="690" spans="14:14" hidden="1"/>
    <row r="691" spans="14:14" hidden="1"/>
    <row r="692" spans="14:14" hidden="1"/>
    <row r="693" spans="14:14" hidden="1"/>
    <row r="694" spans="14:14" hidden="1"/>
    <row r="695" spans="14:14" hidden="1"/>
    <row r="696" spans="14:14" hidden="1"/>
    <row r="697" spans="14:14" hidden="1"/>
    <row r="698" spans="14:14" hidden="1"/>
    <row r="699" spans="14:14" hidden="1"/>
    <row r="700" spans="14:14" hidden="1"/>
    <row r="701" spans="14:14" hidden="1"/>
    <row r="702" spans="14:14" hidden="1"/>
    <row r="703" spans="14:14" hidden="1"/>
    <row r="704" spans="14:1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spans="14:14" hidden="1"/>
    <row r="738" spans="14:14" hidden="1"/>
    <row r="739" spans="14:14" hidden="1"/>
    <row r="740" spans="14:14" hidden="1"/>
    <row r="741" spans="14:14" hidden="1"/>
    <row r="742" spans="14:14" hidden="1"/>
    <row r="743" spans="14:14" hidden="1"/>
    <row r="744" spans="14:14" hidden="1"/>
    <row r="745" spans="14:14" hidden="1"/>
    <row r="746" spans="14:14" hidden="1"/>
    <row r="747" spans="14:14" hidden="1"/>
    <row r="748" spans="14:14" hidden="1"/>
    <row r="749" spans="14:14" hidden="1"/>
    <row r="750" spans="14:14" hidden="1"/>
    <row r="751" spans="14:14" hidden="1"/>
    <row r="752" spans="14:14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spans="14:14" hidden="1"/>
    <row r="850" spans="14:14" hidden="1"/>
    <row r="851" spans="14:14" hidden="1"/>
    <row r="852" spans="14:14" hidden="1"/>
    <row r="853" spans="14:14" hidden="1"/>
    <row r="854" spans="14:14" hidden="1"/>
    <row r="855" spans="14:14" hidden="1"/>
    <row r="856" spans="14:14" hidden="1"/>
    <row r="857" spans="14:14" hidden="1"/>
    <row r="858" spans="14:14" hidden="1"/>
    <row r="859" spans="14:14" hidden="1"/>
    <row r="860" spans="14:14" hidden="1"/>
    <row r="861" spans="14:14" hidden="1"/>
    <row r="862" spans="14:14" hidden="1"/>
    <row r="863" spans="14:14" hidden="1"/>
    <row r="864" spans="14:1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spans="14:14" hidden="1"/>
    <row r="914" spans="14:14" hidden="1"/>
    <row r="915" spans="14:14" hidden="1"/>
    <row r="916" spans="14:14" hidden="1"/>
    <row r="917" spans="14:14" hidden="1"/>
    <row r="918" spans="14:14" hidden="1"/>
    <row r="919" spans="14:14" hidden="1"/>
    <row r="920" spans="14:14" hidden="1"/>
    <row r="921" spans="14:14" hidden="1"/>
    <row r="922" spans="14:14" hidden="1"/>
    <row r="923" spans="14:14" hidden="1"/>
    <row r="924" spans="14:14" hidden="1"/>
    <row r="925" spans="14:14" hidden="1"/>
    <row r="926" spans="14:14" hidden="1"/>
    <row r="927" spans="14:14" hidden="1"/>
    <row r="928" spans="14:14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spans="14:14" hidden="1"/>
    <row r="946" spans="14:14" hidden="1"/>
    <row r="947" spans="14:14" hidden="1"/>
    <row r="948" spans="14:14" hidden="1"/>
    <row r="949" spans="14:14" hidden="1"/>
    <row r="950" spans="14:14" hidden="1"/>
    <row r="951" spans="14:14" hidden="1"/>
    <row r="952" spans="14:14" hidden="1"/>
    <row r="953" spans="14:14" hidden="1"/>
    <row r="954" spans="14:14" hidden="1"/>
    <row r="955" spans="14:14" hidden="1"/>
    <row r="956" spans="14:14" hidden="1"/>
    <row r="957" spans="14:14" hidden="1"/>
    <row r="958" spans="14:14" hidden="1"/>
    <row r="959" spans="14:14" hidden="1"/>
    <row r="960" spans="14:14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spans="14:14" hidden="1"/>
    <row r="994" spans="14:14" hidden="1"/>
    <row r="995" spans="14:14" hidden="1"/>
    <row r="996" spans="14:14" hidden="1"/>
    <row r="997" spans="14:14" hidden="1"/>
    <row r="998" spans="14:14" hidden="1"/>
    <row r="999" spans="14:14" hidden="1"/>
    <row r="1000" spans="14:14" hidden="1"/>
    <row r="1001" spans="14:14" hidden="1"/>
    <row r="1002" spans="14:14" hidden="1"/>
    <row r="1003" spans="14:14" hidden="1"/>
    <row r="1004" spans="14:14" hidden="1"/>
    <row r="1005" spans="14:14" hidden="1"/>
    <row r="1006" spans="14:14" hidden="1"/>
    <row r="1007" spans="14:14" hidden="1"/>
    <row r="1008" spans="14:14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spans="14:14" hidden="1"/>
    <row r="1202" spans="14:14" hidden="1"/>
    <row r="1203" spans="14:14" hidden="1"/>
    <row r="1204" spans="14:14" hidden="1"/>
    <row r="1205" spans="14:14" hidden="1"/>
    <row r="1206" spans="14:14" hidden="1"/>
    <row r="1207" spans="14:14" hidden="1"/>
    <row r="1208" spans="14:14" hidden="1"/>
    <row r="1209" spans="14:14" hidden="1"/>
    <row r="1210" spans="14:14" hidden="1"/>
    <row r="1211" spans="14:14" hidden="1"/>
    <row r="1212" spans="14:14" hidden="1"/>
    <row r="1213" spans="14:14" hidden="1"/>
    <row r="1214" spans="14:14" hidden="1"/>
    <row r="1215" spans="14:14" hidden="1"/>
    <row r="1216" spans="14:14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spans="34:34" hidden="1"/>
    <row r="1330" spans="34:34" hidden="1"/>
    <row r="1331" spans="34:34" hidden="1"/>
    <row r="1332" spans="34:34" hidden="1"/>
    <row r="1333" spans="34:34" hidden="1"/>
    <row r="1334" spans="34:34" hidden="1"/>
    <row r="1335" spans="34:34" hidden="1"/>
    <row r="1336" spans="34:34" hidden="1"/>
    <row r="1337" spans="34:34" hidden="1"/>
    <row r="1338" spans="34:34" hidden="1"/>
    <row r="1339" spans="34:34" hidden="1"/>
    <row r="1340" spans="34:34" hidden="1"/>
    <row r="1341" spans="34:34" hidden="1"/>
    <row r="1342" spans="34:34" hidden="1"/>
    <row r="1343" spans="34:34" hidden="1"/>
    <row r="1344" spans="34:3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spans="14:14" hidden="1"/>
    <row r="1746" spans="14:14" hidden="1"/>
    <row r="1747" spans="14:14" hidden="1"/>
    <row r="1748" spans="14:14" hidden="1"/>
    <row r="1749" spans="14:14" hidden="1"/>
    <row r="1750" spans="14:14" hidden="1"/>
    <row r="1751" spans="14:14" hidden="1"/>
    <row r="1752" spans="14:14" hidden="1"/>
    <row r="1753" spans="14:14" hidden="1"/>
    <row r="1754" spans="14:14" hidden="1"/>
    <row r="1755" spans="14:14" hidden="1"/>
    <row r="1756" spans="14:14" hidden="1"/>
    <row r="1757" spans="14:14" hidden="1"/>
    <row r="1758" spans="14:14" hidden="1"/>
    <row r="1759" spans="14:14" hidden="1"/>
    <row r="1760" spans="14:14" hidden="1"/>
    <row r="1761" spans="14:14" hidden="1"/>
    <row r="1762" spans="14:14" hidden="1"/>
    <row r="1763" spans="14:14" hidden="1"/>
    <row r="1764" spans="14:14" hidden="1"/>
    <row r="1765" spans="14:14" hidden="1"/>
    <row r="1766" spans="14:14" hidden="1"/>
    <row r="1767" spans="14:14" hidden="1"/>
    <row r="1768" spans="14:14" hidden="1"/>
    <row r="1769" spans="14:14" hidden="1"/>
    <row r="1770" spans="14:14" hidden="1"/>
    <row r="1771" spans="14:14" hidden="1"/>
    <row r="1772" spans="14:14" hidden="1"/>
    <row r="1773" spans="14:14" hidden="1"/>
    <row r="1774" spans="14:14" hidden="1"/>
    <row r="1775" spans="14:14" hidden="1"/>
    <row r="1776" spans="14:14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spans="14:14" hidden="1"/>
    <row r="2114" spans="14:14" hidden="1"/>
    <row r="2115" spans="14:14" hidden="1"/>
    <row r="2116" spans="14:14" hidden="1"/>
    <row r="2117" spans="14:14" hidden="1"/>
    <row r="2118" spans="14:14" hidden="1"/>
    <row r="2119" spans="14:14" hidden="1"/>
    <row r="2120" spans="14:14" hidden="1"/>
    <row r="2121" spans="14:14" hidden="1"/>
    <row r="2122" spans="14:14" hidden="1"/>
    <row r="2123" spans="14:14" hidden="1"/>
    <row r="2124" spans="14:14" hidden="1"/>
    <row r="2125" spans="14:14" hidden="1"/>
    <row r="2126" spans="14:14" hidden="1"/>
    <row r="2127" spans="14:14" hidden="1"/>
    <row r="2128" spans="14:14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spans="14:14" hidden="1"/>
    <row r="2546" spans="14:14" hidden="1"/>
    <row r="2547" spans="14:14" hidden="1"/>
    <row r="2548" spans="14:14" hidden="1"/>
    <row r="2549" spans="14:14" hidden="1"/>
    <row r="2550" spans="14:14" hidden="1"/>
    <row r="2551" spans="14:14" hidden="1"/>
    <row r="2552" spans="14:14" hidden="1"/>
    <row r="2553" spans="14:14" hidden="1"/>
    <row r="2554" spans="14:14" hidden="1"/>
    <row r="2555" spans="14:14" hidden="1"/>
    <row r="2556" spans="14:14" hidden="1"/>
    <row r="2557" spans="14:14" hidden="1"/>
    <row r="2558" spans="14:14" hidden="1"/>
    <row r="2559" spans="14:14" hidden="1"/>
    <row r="2560" spans="14:14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spans="2:74" hidden="1"/>
    <row r="3042" spans="2:74" hidden="1"/>
    <row r="3043" spans="2:74" hidden="1"/>
    <row r="3044" spans="2:74" hidden="1"/>
    <row r="3045" spans="2:74" hidden="1"/>
    <row r="3046" spans="2:74" hidden="1"/>
    <row r="3047" spans="2:74" hidden="1"/>
    <row r="3048" spans="2:74" hidden="1"/>
    <row r="3049" spans="2:74" hidden="1"/>
    <row r="3050" spans="2:74" ht="15.75" hidden="1" thickBot="1"/>
    <row r="3051" spans="2:74" ht="16.5" thickBot="1">
      <c r="B3051" s="100" t="s">
        <v>151</v>
      </c>
      <c r="C3051" s="100"/>
      <c r="D3051" s="100" t="str">
        <f t="shared" ref="D3051:D3055" si="0">IF(C3051="",IF(B3051="","",B3051),IF(C3051="OF","",IF(C3051="OA",B3051,"")))</f>
        <v>GVV</v>
      </c>
      <c r="E3051" s="100" t="str">
        <f t="shared" ref="E3051:E3055" si="1">IF(C3051&lt;&gt;"OA",IF(C3051="OF",B3051,IF(C3051="","",C3051)),"")</f>
        <v/>
      </c>
      <c r="F3051" s="100" t="str">
        <f t="shared" ref="F3051:F3055" si="2">IF(D3051&lt;&gt;"","OA",IF(E3051&lt;&gt;"","OF",""))</f>
        <v>OA</v>
      </c>
      <c r="G3051" s="100" t="str">
        <f t="shared" ref="G3051:G3055" si="3">IF(D3051="",E3051,D3051)</f>
        <v>GVV</v>
      </c>
      <c r="H3051" s="92">
        <v>40816</v>
      </c>
      <c r="I3051" s="103">
        <f t="shared" ref="I3051:I3055" si="4">YEAR(H3051)</f>
        <v>2011</v>
      </c>
      <c r="J3051" s="103">
        <f t="shared" ref="J3051:J3055" si="5">MONTH(H3051)</f>
        <v>9</v>
      </c>
      <c r="K3051" s="106">
        <f t="shared" ref="K3051:K3055" si="6">(WEEKNUM(H3051,2)+1)-WEEKNUM(DATE(YEAR(H3051),MONTH(H3051),1),2)</f>
        <v>5</v>
      </c>
      <c r="L3051" s="92"/>
      <c r="M3051" s="92"/>
      <c r="N3051" s="101"/>
      <c r="O3051" s="107" t="str">
        <f t="shared" ref="O3051:O3055" si="7">IF(N3051&lt;&gt;"",IF(H3051&lt;&gt;"",IF(N3051-H3051&gt;=1,N3051-H3051,""),""),"")</f>
        <v/>
      </c>
      <c r="P3051" s="114" t="str">
        <f t="shared" ref="P3051:P3055" si="8">IF(N3051&lt;&gt;"",IF(H3051&lt;&gt;"",IF(N3051-H3051&gt;=3,"&gt;=3",IF(N3051-H3051&lt;3,"&lt;3","")),""),"")</f>
        <v/>
      </c>
      <c r="Q3051" s="114" t="str">
        <f t="shared" ref="Q3051:Q3055" si="9">IF(H3051&lt;&gt;"",IF(L3051&lt;&gt;"",IF(H3051-L3051&gt;=1,H3051-L3051,IF(L3051-H3051&gt;=1,L3051-H3051,"")),""),"")</f>
        <v/>
      </c>
      <c r="R3051" s="114" t="str">
        <f t="shared" ref="R3051:R3055" si="10">IF(H3051&lt;&gt;"",IF(M3051&lt;&gt;"",IF(H3051-M3051&gt;=1,H3051-M3051,IF(M3051-H3051&gt;=1,M3051-H3051,"")),""),"")</f>
        <v/>
      </c>
      <c r="S3051" s="117" t="str">
        <f t="shared" ref="S3051:S3055" si="11">IF(H3051&lt;&gt;"",IF(N3051&lt;&gt;"","RECEPCION/BOOKING","NO EXISTE FECHA BOOKING"),"")</f>
        <v>NO EXISTE FECHA BOOKING</v>
      </c>
      <c r="T3051" s="114">
        <f t="shared" ref="T3051:T3055" si="12">YEAR(N3051)</f>
        <v>1900</v>
      </c>
      <c r="U3051" s="114">
        <f t="shared" ref="U3051:U3055" si="13">MONTH(N3051)</f>
        <v>1</v>
      </c>
      <c r="V3051" s="94"/>
      <c r="W3051" s="114">
        <f t="shared" ref="W3051:W3055" si="14">YEAR(V3051)</f>
        <v>1900</v>
      </c>
      <c r="X3051" s="114">
        <f t="shared" ref="X3051:X3055" si="15">MONTH(V3051)</f>
        <v>1</v>
      </c>
      <c r="Y3051" s="92"/>
      <c r="Z3051" s="92" t="s">
        <v>153</v>
      </c>
      <c r="AA3051" s="105" t="s">
        <v>163</v>
      </c>
      <c r="AB3051" s="95"/>
      <c r="AC3051" s="95" t="s">
        <v>148</v>
      </c>
      <c r="AD3051" s="103" t="str">
        <f t="shared" ref="AD3051:AD3055" si="16">IF($AC3051="10","Original Equipment",IF($AC3051="11","Spares",IF($AC3051="12","S&amp;R",IF($AC3051="40","Warranty",""))))</f>
        <v>Original Equipment</v>
      </c>
      <c r="AE3051" s="92" t="s">
        <v>155</v>
      </c>
      <c r="AF3051" s="120">
        <f t="shared" ref="AF3051:AF3055" si="17">AF3050+1</f>
        <v>1</v>
      </c>
      <c r="AG3051" s="108" t="str">
        <f>IF(H3051&lt;&gt;"",CONCATENATE("ADR-",RIGHT(YEAR(H3051),2),"-",AC3051,AE3051,AF3051),"")&amp;"E"</f>
        <v>ADR-11-10O1E</v>
      </c>
      <c r="AH3051" s="93"/>
      <c r="AI3051" s="122" t="str">
        <f>IF(((COUNTIF(AH$5:AH3054,AH3051)=1)*1)=1,"PEDIDOS","")</f>
        <v/>
      </c>
      <c r="AJ3051" s="102">
        <v>4</v>
      </c>
      <c r="AK3051" s="103"/>
      <c r="AL3051" s="119"/>
      <c r="AM3051" s="103">
        <v>41</v>
      </c>
      <c r="AN3051" s="100"/>
      <c r="AO3051" s="96" t="str">
        <f t="shared" ref="AO3051:AO3055" si="18">IF(B3051&lt;&gt;"","AG"&amp;MID(AG3051,8,9),"")</f>
        <v>AG10O1E</v>
      </c>
      <c r="AP3051" s="104" t="str">
        <f t="shared" ref="AP3051:AP3055" si="19">IF(B3051&lt;&gt;"","CG"&amp;MID(AG3051,8,9),"")</f>
        <v>CG10O1E</v>
      </c>
      <c r="AQ3051" s="110"/>
      <c r="AR3051" s="110"/>
      <c r="AS3051" s="110"/>
      <c r="AT3051" s="111"/>
      <c r="AU3051" s="112"/>
      <c r="AV3051" s="111"/>
      <c r="AW3051" s="112"/>
      <c r="AX3051" s="111"/>
      <c r="AY3051" s="113"/>
      <c r="AZ3051" s="111"/>
      <c r="BA3051" s="91">
        <f t="shared" ref="BA3051:BA3055" si="20">IF(AND($BO3051="",$BP3051="",$BQ3051=""),"",SUM(AQ3051:AS3051))</f>
        <v>0</v>
      </c>
      <c r="BB3051" s="103"/>
      <c r="BC3051" s="103"/>
      <c r="BD3051" s="103"/>
      <c r="BE3051" s="103"/>
      <c r="BF3051" s="97"/>
      <c r="BG3051" s="98"/>
      <c r="BH3051" s="99"/>
      <c r="BI3051" s="99"/>
      <c r="BJ3051" s="99"/>
      <c r="BK3051" s="99"/>
      <c r="BL3051" s="99"/>
      <c r="BM3051" s="99"/>
      <c r="BN3051" s="99"/>
      <c r="BO3051" s="99" t="s">
        <v>158</v>
      </c>
      <c r="BP3051" s="99" t="s">
        <v>159</v>
      </c>
      <c r="BQ3051" s="99" t="s">
        <v>160</v>
      </c>
      <c r="BR3051" s="115" t="str">
        <f>IF(AND($BO3051="",$BP3051="",$BQ3051=""),"",IF(((COUNTIF(BS$48:BS3051,BS3051)=1)*1)=1,BS3051,""))</f>
        <v/>
      </c>
      <c r="BS3051" s="115" t="str">
        <f t="shared" ref="BS3051:BS3055" si="21">IF(AND($BO3051="",$BP3051="",$BQ3051=""),"",IF($AH3051="","",$AH3051))</f>
        <v/>
      </c>
      <c r="BT3051" s="121" t="str">
        <f t="shared" ref="BT3051:BT3058" si="22">IF(N3051="","","G")</f>
        <v/>
      </c>
      <c r="BU3051" s="116">
        <f t="shared" ref="BU3051:BU3055" si="23">SUM(AQ3051:AS3051,AU3051,AW3051,AY3051)</f>
        <v>0</v>
      </c>
      <c r="BV3051" s="109"/>
    </row>
    <row r="3052" spans="2:74" ht="16.5" thickBot="1">
      <c r="B3052" s="100" t="s">
        <v>151</v>
      </c>
      <c r="C3052" s="100"/>
      <c r="D3052" s="100" t="str">
        <f t="shared" si="0"/>
        <v>GVV</v>
      </c>
      <c r="E3052" s="100" t="str">
        <f t="shared" si="1"/>
        <v/>
      </c>
      <c r="F3052" s="100" t="str">
        <f t="shared" si="2"/>
        <v>OA</v>
      </c>
      <c r="G3052" s="100" t="str">
        <f t="shared" si="3"/>
        <v>GVV</v>
      </c>
      <c r="H3052" s="92">
        <v>40816</v>
      </c>
      <c r="I3052" s="103">
        <f t="shared" si="4"/>
        <v>2011</v>
      </c>
      <c r="J3052" s="103">
        <f t="shared" si="5"/>
        <v>9</v>
      </c>
      <c r="K3052" s="118">
        <f t="shared" si="6"/>
        <v>5</v>
      </c>
      <c r="L3052" s="92"/>
      <c r="M3052" s="92"/>
      <c r="N3052" s="101"/>
      <c r="O3052" s="107" t="str">
        <f t="shared" si="7"/>
        <v/>
      </c>
      <c r="P3052" s="114" t="str">
        <f t="shared" si="8"/>
        <v/>
      </c>
      <c r="Q3052" s="114" t="str">
        <f t="shared" si="9"/>
        <v/>
      </c>
      <c r="R3052" s="114" t="str">
        <f t="shared" si="10"/>
        <v/>
      </c>
      <c r="S3052" s="117" t="str">
        <f t="shared" si="11"/>
        <v>NO EXISTE FECHA BOOKING</v>
      </c>
      <c r="T3052" s="114">
        <f t="shared" si="12"/>
        <v>1900</v>
      </c>
      <c r="U3052" s="114">
        <f t="shared" si="13"/>
        <v>1</v>
      </c>
      <c r="V3052" s="94"/>
      <c r="W3052" s="114">
        <f t="shared" si="14"/>
        <v>1900</v>
      </c>
      <c r="X3052" s="114">
        <f t="shared" si="15"/>
        <v>1</v>
      </c>
      <c r="Y3052" s="92"/>
      <c r="Z3052" s="92" t="s">
        <v>153</v>
      </c>
      <c r="AA3052" s="105" t="s">
        <v>163</v>
      </c>
      <c r="AB3052" s="95"/>
      <c r="AC3052" s="95" t="s">
        <v>148</v>
      </c>
      <c r="AD3052" s="103" t="str">
        <f t="shared" si="16"/>
        <v>Original Equipment</v>
      </c>
      <c r="AE3052" s="92" t="s">
        <v>155</v>
      </c>
      <c r="AF3052" s="120">
        <f t="shared" si="17"/>
        <v>2</v>
      </c>
      <c r="AG3052" s="108" t="str">
        <f>IF(H3052&lt;&gt;"",CONCATENATE("ADR-",RIGHT(YEAR(H3052),2),"-",AC3052,AE3052,AF3052),"")&amp;"E"</f>
        <v>ADR-11-10O2E</v>
      </c>
      <c r="AH3052" s="93"/>
      <c r="AI3052" s="122" t="str">
        <f>IF(((COUNTIF(AH$5:AH3054,AH3052)=1)*1)=1,"PEDIDOS","")</f>
        <v/>
      </c>
      <c r="AJ3052" s="102">
        <v>1</v>
      </c>
      <c r="AK3052" s="103"/>
      <c r="AL3052" s="119"/>
      <c r="AM3052" s="103">
        <v>41</v>
      </c>
      <c r="AN3052" s="100"/>
      <c r="AO3052" s="96" t="str">
        <f t="shared" si="18"/>
        <v>AG10O2E</v>
      </c>
      <c r="AP3052" s="104" t="str">
        <f t="shared" si="19"/>
        <v>CG10O2E</v>
      </c>
      <c r="AQ3052" s="110"/>
      <c r="AR3052" s="110"/>
      <c r="AS3052" s="110"/>
      <c r="AT3052" s="111"/>
      <c r="AU3052" s="112"/>
      <c r="AV3052" s="111"/>
      <c r="AW3052" s="112"/>
      <c r="AX3052" s="111"/>
      <c r="AY3052" s="113"/>
      <c r="AZ3052" s="111"/>
      <c r="BA3052" s="91">
        <f t="shared" si="20"/>
        <v>0</v>
      </c>
      <c r="BB3052" s="103"/>
      <c r="BC3052" s="103"/>
      <c r="BD3052" s="103"/>
      <c r="BE3052" s="103"/>
      <c r="BF3052" s="97"/>
      <c r="BG3052" s="98"/>
      <c r="BH3052" s="99"/>
      <c r="BI3052" s="99"/>
      <c r="BJ3052" s="99"/>
      <c r="BK3052" s="99"/>
      <c r="BL3052" s="99"/>
      <c r="BM3052" s="99"/>
      <c r="BN3052" s="99"/>
      <c r="BO3052" s="99" t="s">
        <v>158</v>
      </c>
      <c r="BP3052" s="99" t="s">
        <v>159</v>
      </c>
      <c r="BQ3052" s="99" t="s">
        <v>160</v>
      </c>
      <c r="BR3052" s="115" t="str">
        <f>IF(AND($BO3052="",$BP3052="",$BQ3052=""),"",IF(((COUNTIF(BS$48:BS3052,BS3052)=1)*1)=1,BS3052,""))</f>
        <v/>
      </c>
      <c r="BS3052" s="115" t="str">
        <f t="shared" si="21"/>
        <v/>
      </c>
      <c r="BT3052" s="121" t="str">
        <f t="shared" si="22"/>
        <v/>
      </c>
      <c r="BU3052" s="116">
        <f t="shared" si="23"/>
        <v>0</v>
      </c>
      <c r="BV3052" s="109"/>
    </row>
    <row r="3053" spans="2:74" ht="16.5" thickBot="1">
      <c r="B3053" s="100" t="s">
        <v>162</v>
      </c>
      <c r="C3053" s="100" t="s">
        <v>146</v>
      </c>
      <c r="D3053" s="100" t="str">
        <f t="shared" si="0"/>
        <v/>
      </c>
      <c r="E3053" s="100" t="str">
        <f t="shared" si="1"/>
        <v>JMG</v>
      </c>
      <c r="F3053" s="100" t="str">
        <f t="shared" si="2"/>
        <v>OF</v>
      </c>
      <c r="G3053" s="100" t="str">
        <f t="shared" si="3"/>
        <v>JMG</v>
      </c>
      <c r="H3053" s="92">
        <v>40816</v>
      </c>
      <c r="I3053" s="103">
        <f t="shared" si="4"/>
        <v>2011</v>
      </c>
      <c r="J3053" s="103">
        <f t="shared" si="5"/>
        <v>9</v>
      </c>
      <c r="K3053" s="106">
        <f t="shared" si="6"/>
        <v>5</v>
      </c>
      <c r="L3053" s="92">
        <v>40827</v>
      </c>
      <c r="M3053" s="92"/>
      <c r="N3053" s="101"/>
      <c r="O3053" s="107" t="str">
        <f t="shared" si="7"/>
        <v/>
      </c>
      <c r="P3053" s="114" t="str">
        <f t="shared" si="8"/>
        <v/>
      </c>
      <c r="Q3053" s="114">
        <f t="shared" si="9"/>
        <v>11</v>
      </c>
      <c r="R3053" s="114" t="str">
        <f t="shared" si="10"/>
        <v/>
      </c>
      <c r="S3053" s="117" t="str">
        <f t="shared" si="11"/>
        <v>NO EXISTE FECHA BOOKING</v>
      </c>
      <c r="T3053" s="114">
        <f t="shared" si="12"/>
        <v>1900</v>
      </c>
      <c r="U3053" s="114">
        <f t="shared" si="13"/>
        <v>1</v>
      </c>
      <c r="V3053" s="94"/>
      <c r="W3053" s="114">
        <f t="shared" si="14"/>
        <v>1900</v>
      </c>
      <c r="X3053" s="114">
        <f t="shared" si="15"/>
        <v>1</v>
      </c>
      <c r="Y3053" s="92"/>
      <c r="Z3053" s="92" t="s">
        <v>153</v>
      </c>
      <c r="AA3053" s="105" t="s">
        <v>164</v>
      </c>
      <c r="AB3053" s="95"/>
      <c r="AC3053" s="95" t="s">
        <v>148</v>
      </c>
      <c r="AD3053" s="103" t="str">
        <f t="shared" si="16"/>
        <v>Original Equipment</v>
      </c>
      <c r="AE3053" s="92" t="s">
        <v>145</v>
      </c>
      <c r="AF3053" s="120">
        <f t="shared" si="17"/>
        <v>3</v>
      </c>
      <c r="AG3053" s="108" t="str">
        <f>IF(H3053&lt;&gt;"",CONCATENATE("ADR-",RIGHT(YEAR(H3053),2),"-",AC3053,AE3053,AF3053),"")&amp;"S"</f>
        <v>ADR-11-10W3S</v>
      </c>
      <c r="AH3053" s="93"/>
      <c r="AI3053" s="122" t="str">
        <f>IF(((COUNTIF(AH$5:AH3054,AH3053)=1)*1)=1,"PEDIDOS","")</f>
        <v/>
      </c>
      <c r="AJ3053" s="102">
        <v>3</v>
      </c>
      <c r="AK3053" s="103"/>
      <c r="AL3053" s="119"/>
      <c r="AM3053" s="103">
        <v>41</v>
      </c>
      <c r="AN3053" s="100"/>
      <c r="AO3053" s="96" t="str">
        <f t="shared" si="18"/>
        <v>AG10W3S</v>
      </c>
      <c r="AP3053" s="104" t="str">
        <f t="shared" si="19"/>
        <v>CG10W3S</v>
      </c>
      <c r="AQ3053" s="110"/>
      <c r="AR3053" s="110">
        <v>9116</v>
      </c>
      <c r="AS3053" s="110"/>
      <c r="AT3053" s="111"/>
      <c r="AU3053" s="112"/>
      <c r="AV3053" s="111"/>
      <c r="AW3053" s="112"/>
      <c r="AX3053" s="111"/>
      <c r="AY3053" s="113"/>
      <c r="AZ3053" s="111"/>
      <c r="BA3053" s="91">
        <f t="shared" si="20"/>
        <v>9116</v>
      </c>
      <c r="BB3053" s="103">
        <v>10</v>
      </c>
      <c r="BC3053" s="103">
        <v>7</v>
      </c>
      <c r="BD3053" s="103">
        <v>75</v>
      </c>
      <c r="BE3053" s="103">
        <v>16377</v>
      </c>
      <c r="BF3053" s="97">
        <v>63</v>
      </c>
      <c r="BG3053" s="98">
        <v>100</v>
      </c>
      <c r="BH3053" s="99"/>
      <c r="BI3053" s="99"/>
      <c r="BJ3053" s="99"/>
      <c r="BK3053" s="99"/>
      <c r="BL3053" s="99"/>
      <c r="BM3053" s="99"/>
      <c r="BN3053" s="99"/>
      <c r="BO3053" s="99" t="s">
        <v>158</v>
      </c>
      <c r="BP3053" s="99" t="s">
        <v>161</v>
      </c>
      <c r="BQ3053" s="99" t="s">
        <v>156</v>
      </c>
      <c r="BR3053" s="115" t="str">
        <f>IF(AND($BO3053="",$BP3053="",$BQ3053=""),"",IF(((COUNTIF(BS$48:BS3053,BS3053)=1)*1)=1,BS3053,""))</f>
        <v/>
      </c>
      <c r="BS3053" s="115" t="str">
        <f t="shared" si="21"/>
        <v/>
      </c>
      <c r="BT3053" s="121" t="str">
        <f t="shared" si="22"/>
        <v/>
      </c>
      <c r="BU3053" s="116">
        <f t="shared" si="23"/>
        <v>9116</v>
      </c>
      <c r="BV3053" s="109"/>
    </row>
    <row r="3054" spans="2:74" ht="16.5" thickBot="1">
      <c r="B3054" s="100" t="s">
        <v>162</v>
      </c>
      <c r="C3054" s="100" t="s">
        <v>146</v>
      </c>
      <c r="D3054" s="100" t="str">
        <f t="shared" si="0"/>
        <v/>
      </c>
      <c r="E3054" s="100" t="str">
        <f t="shared" si="1"/>
        <v>JMG</v>
      </c>
      <c r="F3054" s="100" t="str">
        <f t="shared" si="2"/>
        <v>OF</v>
      </c>
      <c r="G3054" s="100" t="str">
        <f t="shared" si="3"/>
        <v>JMG</v>
      </c>
      <c r="H3054" s="92">
        <v>40816</v>
      </c>
      <c r="I3054" s="103">
        <f t="shared" si="4"/>
        <v>2011</v>
      </c>
      <c r="J3054" s="103">
        <f t="shared" si="5"/>
        <v>9</v>
      </c>
      <c r="K3054" s="106">
        <f t="shared" si="6"/>
        <v>5</v>
      </c>
      <c r="L3054" s="92"/>
      <c r="M3054" s="92"/>
      <c r="N3054" s="101">
        <v>40820</v>
      </c>
      <c r="O3054" s="107">
        <f t="shared" si="7"/>
        <v>4</v>
      </c>
      <c r="P3054" s="114" t="str">
        <f t="shared" si="8"/>
        <v>&gt;=3</v>
      </c>
      <c r="Q3054" s="114" t="str">
        <f t="shared" si="9"/>
        <v/>
      </c>
      <c r="R3054" s="114" t="str">
        <f t="shared" si="10"/>
        <v/>
      </c>
      <c r="S3054" s="117" t="str">
        <f t="shared" si="11"/>
        <v>RECEPCION/BOOKING</v>
      </c>
      <c r="T3054" s="114">
        <f t="shared" si="12"/>
        <v>2011</v>
      </c>
      <c r="U3054" s="114">
        <f t="shared" si="13"/>
        <v>10</v>
      </c>
      <c r="V3054" s="94">
        <v>40884</v>
      </c>
      <c r="W3054" s="114">
        <f t="shared" si="14"/>
        <v>2011</v>
      </c>
      <c r="X3054" s="114">
        <f t="shared" si="15"/>
        <v>12</v>
      </c>
      <c r="Y3054" s="92"/>
      <c r="Z3054" s="92" t="s">
        <v>153</v>
      </c>
      <c r="AA3054" s="105" t="s">
        <v>164</v>
      </c>
      <c r="AB3054" s="95"/>
      <c r="AC3054" s="95" t="s">
        <v>148</v>
      </c>
      <c r="AD3054" s="103" t="str">
        <f t="shared" si="16"/>
        <v>Original Equipment</v>
      </c>
      <c r="AE3054" s="92" t="s">
        <v>145</v>
      </c>
      <c r="AF3054" s="120">
        <f t="shared" si="17"/>
        <v>4</v>
      </c>
      <c r="AG3054" s="108" t="str">
        <f>IF(H3054&lt;&gt;"",CONCATENATE("ADR-",RIGHT(YEAR(H3054),2),"-",AC3054,AE3054,AF3054),"")</f>
        <v>ADR-11-10W4</v>
      </c>
      <c r="AH3054" s="93"/>
      <c r="AI3054" s="90" t="str">
        <f>IF(((COUNTIF(AH$5:AH3054,AH3054)=1)*1)=1,"PEDIDOS","")</f>
        <v/>
      </c>
      <c r="AJ3054" s="102">
        <v>1</v>
      </c>
      <c r="AK3054" s="103"/>
      <c r="AL3054" s="119"/>
      <c r="AM3054" s="103">
        <v>42</v>
      </c>
      <c r="AN3054" s="100"/>
      <c r="AO3054" s="96" t="str">
        <f t="shared" si="18"/>
        <v>AG10W4</v>
      </c>
      <c r="AP3054" s="104" t="str">
        <f t="shared" si="19"/>
        <v>CG10W4</v>
      </c>
      <c r="AQ3054" s="110"/>
      <c r="AR3054" s="110">
        <v>50</v>
      </c>
      <c r="AS3054" s="110"/>
      <c r="AT3054" s="111"/>
      <c r="AU3054" s="112"/>
      <c r="AV3054" s="111"/>
      <c r="AW3054" s="112"/>
      <c r="AX3054" s="111"/>
      <c r="AY3054" s="113"/>
      <c r="AZ3054" s="111"/>
      <c r="BA3054" s="91" t="str">
        <f t="shared" si="20"/>
        <v/>
      </c>
      <c r="BB3054" s="103" t="s">
        <v>157</v>
      </c>
      <c r="BC3054" s="103" t="s">
        <v>157</v>
      </c>
      <c r="BD3054" s="103" t="s">
        <v>157</v>
      </c>
      <c r="BE3054" s="103" t="s">
        <v>157</v>
      </c>
      <c r="BF3054" s="97">
        <v>316</v>
      </c>
      <c r="BG3054" s="98">
        <v>100</v>
      </c>
      <c r="BH3054" s="99"/>
      <c r="BI3054" s="99" t="s">
        <v>152</v>
      </c>
      <c r="BJ3054" s="99"/>
      <c r="BK3054" s="99"/>
      <c r="BL3054" s="99"/>
      <c r="BM3054" s="99"/>
      <c r="BN3054" s="99"/>
      <c r="BO3054" s="99"/>
      <c r="BP3054" s="99"/>
      <c r="BQ3054" s="99"/>
      <c r="BR3054" s="115" t="str">
        <f>IF(AND($BO3054="",$BP3054="",$BQ3054=""),"",IF(((COUNTIF(BS$48:BS3054,BS3054)=1)*1)=1,BS3054,""))</f>
        <v/>
      </c>
      <c r="BS3054" s="115" t="str">
        <f t="shared" si="21"/>
        <v/>
      </c>
      <c r="BT3054" s="121" t="str">
        <f t="shared" si="22"/>
        <v>G</v>
      </c>
      <c r="BU3054" s="116">
        <f t="shared" si="23"/>
        <v>50</v>
      </c>
      <c r="BV3054" s="109"/>
    </row>
    <row r="3055" spans="2:74" ht="16.5" thickBot="1">
      <c r="B3055" s="100" t="s">
        <v>149</v>
      </c>
      <c r="C3055" s="100" t="s">
        <v>26</v>
      </c>
      <c r="D3055" s="100" t="str">
        <f t="shared" si="0"/>
        <v>AVG</v>
      </c>
      <c r="E3055" s="100" t="str">
        <f t="shared" si="1"/>
        <v/>
      </c>
      <c r="F3055" s="100" t="str">
        <f t="shared" si="2"/>
        <v>OA</v>
      </c>
      <c r="G3055" s="100" t="str">
        <f t="shared" si="3"/>
        <v>AVG</v>
      </c>
      <c r="H3055" s="92">
        <v>40822</v>
      </c>
      <c r="I3055" s="103">
        <f t="shared" si="4"/>
        <v>2011</v>
      </c>
      <c r="J3055" s="103">
        <f t="shared" si="5"/>
        <v>10</v>
      </c>
      <c r="K3055" s="106">
        <f t="shared" si="6"/>
        <v>2</v>
      </c>
      <c r="L3055" s="92"/>
      <c r="M3055" s="92"/>
      <c r="N3055" s="101"/>
      <c r="O3055" s="107" t="str">
        <f t="shared" si="7"/>
        <v/>
      </c>
      <c r="P3055" s="114" t="str">
        <f t="shared" si="8"/>
        <v/>
      </c>
      <c r="Q3055" s="114" t="str">
        <f t="shared" si="9"/>
        <v/>
      </c>
      <c r="R3055" s="114" t="str">
        <f t="shared" si="10"/>
        <v/>
      </c>
      <c r="S3055" s="117" t="str">
        <f t="shared" si="11"/>
        <v>NO EXISTE FECHA BOOKING</v>
      </c>
      <c r="T3055" s="114">
        <f t="shared" si="12"/>
        <v>1900</v>
      </c>
      <c r="U3055" s="114">
        <f t="shared" si="13"/>
        <v>1</v>
      </c>
      <c r="V3055" s="94">
        <v>41008</v>
      </c>
      <c r="W3055" s="114">
        <f t="shared" si="14"/>
        <v>2012</v>
      </c>
      <c r="X3055" s="114">
        <f t="shared" si="15"/>
        <v>4</v>
      </c>
      <c r="Y3055" s="92"/>
      <c r="Z3055" s="92" t="s">
        <v>153</v>
      </c>
      <c r="AA3055" s="105" t="s">
        <v>164</v>
      </c>
      <c r="AB3055" s="95"/>
      <c r="AC3055" s="95" t="s">
        <v>148</v>
      </c>
      <c r="AD3055" s="103" t="str">
        <f t="shared" si="16"/>
        <v>Original Equipment</v>
      </c>
      <c r="AE3055" s="92" t="s">
        <v>150</v>
      </c>
      <c r="AF3055" s="120">
        <f t="shared" si="17"/>
        <v>5</v>
      </c>
      <c r="AG3055" s="108" t="str">
        <f>IF(H3055&lt;&gt;"",CONCATENATE("ADR-",RIGHT(YEAR(H3055),2),"-",AC3055,AE3055,AF3055),"")&amp;"E"</f>
        <v>ADR-11-10I5E</v>
      </c>
      <c r="AH3055" s="93"/>
      <c r="AI3055" s="90" t="str">
        <f>IF(((COUNTIF(AH$5:AH3055,AH3055)=1)*1)=1,"PEDIDOS","")</f>
        <v/>
      </c>
      <c r="AJ3055" s="102">
        <v>1</v>
      </c>
      <c r="AK3055" s="103"/>
      <c r="AL3055" s="119"/>
      <c r="AM3055" s="103">
        <v>15</v>
      </c>
      <c r="AN3055" s="100"/>
      <c r="AO3055" s="96" t="str">
        <f t="shared" si="18"/>
        <v>AG10I5E</v>
      </c>
      <c r="AP3055" s="104" t="str">
        <f t="shared" si="19"/>
        <v>CG10I5E</v>
      </c>
      <c r="AQ3055" s="110"/>
      <c r="AR3055" s="110"/>
      <c r="AS3055" s="110"/>
      <c r="AT3055" s="111"/>
      <c r="AU3055" s="112"/>
      <c r="AV3055" s="111"/>
      <c r="AW3055" s="112"/>
      <c r="AX3055" s="111"/>
      <c r="AY3055" s="113"/>
      <c r="AZ3055" s="111"/>
      <c r="BA3055" s="91" t="str">
        <f t="shared" si="20"/>
        <v/>
      </c>
      <c r="BB3055" s="103">
        <v>11</v>
      </c>
      <c r="BC3055" s="103"/>
      <c r="BD3055" s="103"/>
      <c r="BE3055" s="103">
        <v>220</v>
      </c>
      <c r="BF3055" s="97">
        <v>254</v>
      </c>
      <c r="BG3055" s="98">
        <v>100</v>
      </c>
      <c r="BH3055" s="99"/>
      <c r="BI3055" s="99"/>
      <c r="BJ3055" s="99"/>
      <c r="BK3055" s="99"/>
      <c r="BL3055" s="99"/>
      <c r="BM3055" s="99"/>
      <c r="BN3055" s="99"/>
      <c r="BO3055" s="99"/>
      <c r="BP3055" s="99"/>
      <c r="BQ3055" s="99"/>
      <c r="BR3055" s="115" t="str">
        <f>IF(AND($BO3055="",$BP3055="",$BQ3055=""),"",IF(((COUNTIF(BS$48:BS3055,BS3055)=1)*1)=1,BS3055,""))</f>
        <v/>
      </c>
      <c r="BS3055" s="115" t="str">
        <f t="shared" si="21"/>
        <v/>
      </c>
      <c r="BT3055" s="121" t="str">
        <f t="shared" si="22"/>
        <v/>
      </c>
      <c r="BU3055" s="116">
        <f t="shared" si="23"/>
        <v>0</v>
      </c>
      <c r="BV3055" s="109"/>
    </row>
    <row r="3056" spans="2:74" ht="16.5" thickBot="1">
      <c r="B3056" s="100" t="s">
        <v>162</v>
      </c>
      <c r="C3056" s="100" t="s">
        <v>162</v>
      </c>
      <c r="D3056" s="100" t="str">
        <f>IF(C3056="",IF(B3056="","",B3056),IF(C3056="OF","",IF(C3056="OA",B3056,"")))</f>
        <v/>
      </c>
      <c r="E3056" s="100" t="str">
        <f>IF(C3056&lt;&gt;"OA",IF(C3056="OF",B3056,IF(C3056="","",C3056)),"")</f>
        <v>GAC</v>
      </c>
      <c r="F3056" s="100" t="str">
        <f>IF(D3056&lt;&gt;"","OA",IF(E3056&lt;&gt;"","OF",""))</f>
        <v>OF</v>
      </c>
      <c r="G3056" s="100" t="str">
        <f>IF(D3056="",E3056,D3056)</f>
        <v>GAC</v>
      </c>
      <c r="H3056" s="92">
        <v>40818</v>
      </c>
      <c r="I3056" s="103">
        <f>YEAR(H3056)</f>
        <v>2011</v>
      </c>
      <c r="J3056" s="103">
        <f>MONTH(H3056)</f>
        <v>10</v>
      </c>
      <c r="K3056" s="106">
        <f>(WEEKNUM(H3056,2)+1)-WEEKNUM(DATE(YEAR(H3056),MONTH(H3056),1),2)</f>
        <v>1</v>
      </c>
      <c r="L3056" s="92"/>
      <c r="M3056" s="92"/>
      <c r="N3056" s="101">
        <v>40823</v>
      </c>
      <c r="O3056" s="107">
        <f>IF(N3056&lt;&gt;"",IF(H3056&lt;&gt;"",IF(N3056-H3056&gt;=1,N3056-H3056,""),""),"")</f>
        <v>5</v>
      </c>
      <c r="P3056" s="114" t="str">
        <f>IF(N3056&lt;&gt;"",IF(H3056&lt;&gt;"",IF(N3056-H3056&gt;=3,"&gt;=3",IF(N3056-H3056&lt;3,"&lt;3","")),""),"")</f>
        <v>&gt;=3</v>
      </c>
      <c r="Q3056" s="114" t="str">
        <f>IF(H3056&lt;&gt;"",IF(L3056&lt;&gt;"",IF(H3056-L3056&gt;=1,H3056-L3056,IF(L3056-H3056&gt;=1,L3056-H3056,"")),""),"")</f>
        <v/>
      </c>
      <c r="R3056" s="114" t="str">
        <f>IF(H3056&lt;&gt;"",IF(M3056&lt;&gt;"",IF(H3056-M3056&gt;=1,H3056-M3056,IF(M3056-H3056&gt;=1,M3056-H3056,"")),""),"")</f>
        <v/>
      </c>
      <c r="S3056" s="117" t="str">
        <f>IF(H3056&lt;&gt;"",IF(N3056&lt;&gt;"","RECEPCION/BOOKING","NO EXISTE FECHA BOOKING"),"")</f>
        <v>RECEPCION/BOOKING</v>
      </c>
      <c r="T3056" s="114">
        <f>YEAR(N3056)</f>
        <v>2011</v>
      </c>
      <c r="U3056" s="114">
        <f>MONTH(N3056)</f>
        <v>10</v>
      </c>
      <c r="V3056" s="94">
        <v>40826</v>
      </c>
      <c r="W3056" s="114">
        <f>YEAR(V3056)</f>
        <v>2011</v>
      </c>
      <c r="X3056" s="114">
        <f>MONTH(V3056)</f>
        <v>10</v>
      </c>
      <c r="Y3056" s="92"/>
      <c r="Z3056" s="92" t="s">
        <v>153</v>
      </c>
      <c r="AA3056" s="105" t="s">
        <v>164</v>
      </c>
      <c r="AB3056" s="95"/>
      <c r="AC3056" s="95" t="s">
        <v>148</v>
      </c>
      <c r="AD3056" s="103" t="str">
        <f>IF($AC3056="10","Original Equipment",IF($AC3056="11","Spares",IF($AC3056="12","S&amp;R",IF($AC3056="40","Warranty",""))))</f>
        <v>Original Equipment</v>
      </c>
      <c r="AE3056" s="92" t="s">
        <v>145</v>
      </c>
      <c r="AF3056" s="120">
        <f>AF3055+1</f>
        <v>6</v>
      </c>
      <c r="AG3056" s="108" t="str">
        <f>IF(H3056&lt;&gt;"",CONCATENATE("ADR-",RIGHT(YEAR(H3056),2),"-",AC3056,AE3056,AF3056),"")&amp;"S"</f>
        <v>ADR-11-10W6S</v>
      </c>
      <c r="AH3056" s="93"/>
      <c r="AI3056" s="90" t="str">
        <f>IF(((COUNTIF(AH$5:AH3056,AH3056)=1)*1)=1,"PEDIDOS","")</f>
        <v/>
      </c>
      <c r="AJ3056" s="102">
        <v>1</v>
      </c>
      <c r="AK3056" s="103"/>
      <c r="AL3056" s="119"/>
      <c r="AM3056" s="103">
        <v>42</v>
      </c>
      <c r="AN3056" s="100"/>
      <c r="AO3056" s="96" t="str">
        <f>IF(B3056&lt;&gt;"","AG"&amp;MID(AG3056,8,9),"")</f>
        <v>AG10W6S</v>
      </c>
      <c r="AP3056" s="104" t="str">
        <f>IF(B3056&lt;&gt;"","CG"&amp;MID(AG3056,8,9),"")</f>
        <v>CG10W6S</v>
      </c>
      <c r="AQ3056" s="110"/>
      <c r="AR3056" s="110">
        <v>150</v>
      </c>
      <c r="AS3056" s="110"/>
      <c r="AT3056" s="111"/>
      <c r="AU3056" s="112"/>
      <c r="AV3056" s="111"/>
      <c r="AW3056" s="112"/>
      <c r="AX3056" s="111"/>
      <c r="AY3056" s="113"/>
      <c r="AZ3056" s="111"/>
      <c r="BA3056" s="91" t="str">
        <f>IF(AND($BO3056="",$BP3056="",$BQ3056=""),"",SUM(AQ3056:AS3056))</f>
        <v/>
      </c>
      <c r="BB3056" s="103" t="s">
        <v>157</v>
      </c>
      <c r="BC3056" s="103" t="s">
        <v>157</v>
      </c>
      <c r="BD3056" s="103" t="s">
        <v>157</v>
      </c>
      <c r="BE3056" s="103" t="s">
        <v>157</v>
      </c>
      <c r="BF3056" s="97" t="s">
        <v>165</v>
      </c>
      <c r="BG3056" s="98">
        <v>100</v>
      </c>
      <c r="BH3056" s="99"/>
      <c r="BI3056" s="99" t="s">
        <v>154</v>
      </c>
      <c r="BJ3056" s="99"/>
      <c r="BK3056" s="99"/>
      <c r="BL3056" s="99"/>
      <c r="BM3056" s="99"/>
      <c r="BN3056" s="99"/>
      <c r="BO3056" s="99"/>
      <c r="BP3056" s="99"/>
      <c r="BQ3056" s="99"/>
      <c r="BR3056" s="115" t="str">
        <f>IF(AND($BO3056="",$BP3056="",$BQ3056=""),"",IF(((COUNTIF(BS$48:BS3056,BS3056)=1)*1)=1,BS3056,""))</f>
        <v/>
      </c>
      <c r="BS3056" s="115" t="str">
        <f>IF(AND($BO3056="",$BP3056="",$BQ3056=""),"",IF($AH3056="","",$AH3056))</f>
        <v/>
      </c>
      <c r="BT3056" s="121" t="str">
        <f t="shared" si="22"/>
        <v>G</v>
      </c>
      <c r="BU3056" s="116">
        <f>SUM(AQ3056:AS3056,AU3056,AW3056,AY3056)</f>
        <v>150</v>
      </c>
      <c r="BV3056" s="109"/>
    </row>
    <row r="3057" spans="2:74" ht="16.5" thickBot="1">
      <c r="B3057" s="100" t="s">
        <v>162</v>
      </c>
      <c r="C3057" s="100" t="s">
        <v>146</v>
      </c>
      <c r="D3057" s="100" t="str">
        <f>IF(C3057="",IF(B3057="","",B3057),IF(C3057="OF","",IF(C3057="OA",B3057,"")))</f>
        <v/>
      </c>
      <c r="E3057" s="100" t="str">
        <f>IF(C3057&lt;&gt;"OA",IF(C3057="OF",B3057,IF(C3057="","",C3057)),"")</f>
        <v>JMG</v>
      </c>
      <c r="F3057" s="100" t="str">
        <f>IF(D3057&lt;&gt;"","OA",IF(E3057&lt;&gt;"","OF",""))</f>
        <v>OF</v>
      </c>
      <c r="G3057" s="100" t="str">
        <f>IF(D3057="",E3057,D3057)</f>
        <v>JMG</v>
      </c>
      <c r="H3057" s="92">
        <v>40820</v>
      </c>
      <c r="I3057" s="103">
        <f>YEAR(H3057)</f>
        <v>2011</v>
      </c>
      <c r="J3057" s="103">
        <f>MONTH(H3057)</f>
        <v>10</v>
      </c>
      <c r="K3057" s="106">
        <f>(WEEKNUM(H3057,2)+1)-WEEKNUM(DATE(YEAR(H3057),MONTH(H3057),1),2)</f>
        <v>2</v>
      </c>
      <c r="L3057" s="92"/>
      <c r="M3057" s="92"/>
      <c r="N3057" s="101">
        <v>40822</v>
      </c>
      <c r="O3057" s="107">
        <f>IF(N3057&lt;&gt;"",IF(H3057&lt;&gt;"",IF(N3057-H3057&gt;=1,N3057-H3057,""),""),"")</f>
        <v>2</v>
      </c>
      <c r="P3057" s="114" t="str">
        <f>IF(N3057&lt;&gt;"",IF(H3057&lt;&gt;"",IF(N3057-H3057&gt;=3,"&gt;=3",IF(N3057-H3057&lt;3,"&lt;3","")),""),"")</f>
        <v>&lt;3</v>
      </c>
      <c r="Q3057" s="114" t="str">
        <f>IF(H3057&lt;&gt;"",IF(L3057&lt;&gt;"",IF(H3057-L3057&gt;=1,H3057-L3057,IF(L3057-H3057&gt;=1,L3057-H3057,"")),""),"")</f>
        <v/>
      </c>
      <c r="R3057" s="114" t="str">
        <f>IF(H3057&lt;&gt;"",IF(M3057&lt;&gt;"",IF(H3057-M3057&gt;=1,H3057-M3057,IF(M3057-H3057&gt;=1,M3057-H3057,"")),""),"")</f>
        <v/>
      </c>
      <c r="S3057" s="117" t="str">
        <f>IF(H3057&lt;&gt;"",IF(N3057&lt;&gt;"","RECEPCION/BOOKING","NO EXISTE FECHA BOOKING"),"")</f>
        <v>RECEPCION/BOOKING</v>
      </c>
      <c r="T3057" s="114">
        <f>YEAR(N3057)</f>
        <v>2011</v>
      </c>
      <c r="U3057" s="114">
        <f>MONTH(N3057)</f>
        <v>10</v>
      </c>
      <c r="V3057" s="94">
        <v>40907</v>
      </c>
      <c r="W3057" s="114">
        <f>YEAR(V3057)</f>
        <v>2011</v>
      </c>
      <c r="X3057" s="114">
        <f>MONTH(V3057)</f>
        <v>12</v>
      </c>
      <c r="Y3057" s="92"/>
      <c r="Z3057" s="92" t="s">
        <v>147</v>
      </c>
      <c r="AA3057" s="105" t="s">
        <v>164</v>
      </c>
      <c r="AB3057" s="95"/>
      <c r="AC3057" s="95" t="s">
        <v>148</v>
      </c>
      <c r="AD3057" s="103" t="str">
        <f>IF($AC3057="10","Original Equipment",IF($AC3057="11","Spares",IF($AC3057="12","S&amp;R",IF($AC3057="40","Warranty",""))))</f>
        <v>Original Equipment</v>
      </c>
      <c r="AE3057" s="92" t="s">
        <v>145</v>
      </c>
      <c r="AF3057" s="120">
        <f>AF3056+1</f>
        <v>7</v>
      </c>
      <c r="AG3057" s="108" t="str">
        <f>IF(H3057&lt;&gt;"",CONCATENATE("ADR-",RIGHT(YEAR(H3057),2),"-",AC3057,AE3057,AF3057),"")&amp;"S"</f>
        <v>ADR-11-10W7S</v>
      </c>
      <c r="AH3057" s="93"/>
      <c r="AI3057" s="90" t="str">
        <f>IF(((COUNTIF(AH$5:AH3057,AH3057)=1)*1)=1,"PEDIDOS","")</f>
        <v/>
      </c>
      <c r="AJ3057" s="102">
        <v>1</v>
      </c>
      <c r="AK3057" s="103"/>
      <c r="AL3057" s="119"/>
      <c r="AM3057" s="103">
        <v>42</v>
      </c>
      <c r="AN3057" s="100"/>
      <c r="AO3057" s="96" t="str">
        <f>IF(B3057&lt;&gt;"","AG"&amp;MID(AG3057,8,9),"")</f>
        <v>AG10W7S</v>
      </c>
      <c r="AP3057" s="104" t="str">
        <f>IF(B3057&lt;&gt;"","CG"&amp;MID(AG3057,8,9),"")</f>
        <v>CG10W7S</v>
      </c>
      <c r="AQ3057" s="110"/>
      <c r="AR3057" s="110">
        <v>50</v>
      </c>
      <c r="AS3057" s="110"/>
      <c r="AT3057" s="111"/>
      <c r="AU3057" s="112"/>
      <c r="AV3057" s="111"/>
      <c r="AW3057" s="112"/>
      <c r="AX3057" s="111"/>
      <c r="AY3057" s="113"/>
      <c r="AZ3057" s="111"/>
      <c r="BA3057" s="91" t="str">
        <f>IF(AND($BO3057="",$BP3057="",$BQ3057=""),"",SUM(AQ3057:AS3057))</f>
        <v/>
      </c>
      <c r="BB3057" s="103" t="s">
        <v>157</v>
      </c>
      <c r="BC3057" s="103" t="s">
        <v>157</v>
      </c>
      <c r="BD3057" s="103" t="s">
        <v>157</v>
      </c>
      <c r="BE3057" s="103" t="s">
        <v>157</v>
      </c>
      <c r="BF3057" s="97">
        <v>316</v>
      </c>
      <c r="BG3057" s="98">
        <v>100</v>
      </c>
      <c r="BH3057" s="99"/>
      <c r="BI3057" s="99" t="s">
        <v>152</v>
      </c>
      <c r="BJ3057" s="99"/>
      <c r="BK3057" s="99"/>
      <c r="BL3057" s="99"/>
      <c r="BM3057" s="99"/>
      <c r="BN3057" s="99"/>
      <c r="BO3057" s="99"/>
      <c r="BP3057" s="99"/>
      <c r="BQ3057" s="99"/>
      <c r="BR3057" s="115" t="str">
        <f>IF(AND($BO3057="",$BP3057="",$BQ3057=""),"",IF(((COUNTIF(BS$48:BS3057,BS3057)=1)*1)=1,BS3057,""))</f>
        <v/>
      </c>
      <c r="BS3057" s="115" t="str">
        <f>IF(AND($BO3057="",$BP3057="",$BQ3057=""),"",IF($AH3057="","",$AH3057))</f>
        <v/>
      </c>
      <c r="BT3057" s="121" t="str">
        <f t="shared" si="22"/>
        <v>G</v>
      </c>
      <c r="BU3057" s="116">
        <f>SUM(AQ3057:AS3057,AU3057,AW3057,AY3057)</f>
        <v>50</v>
      </c>
      <c r="BV3057" s="109"/>
    </row>
    <row r="3058" spans="2:74" ht="16.5" thickBot="1">
      <c r="B3058" s="100" t="s">
        <v>162</v>
      </c>
      <c r="C3058" s="100" t="s">
        <v>146</v>
      </c>
      <c r="D3058" s="100" t="str">
        <f>IF(C3058="",IF(B3058="","",B3058),IF(C3058="OF","",IF(C3058="OA",B3058,"")))</f>
        <v/>
      </c>
      <c r="E3058" s="100" t="str">
        <f>IF(C3058&lt;&gt;"OA",IF(C3058="OF",B3058,IF(C3058="","",C3058)),"")</f>
        <v>JMG</v>
      </c>
      <c r="F3058" s="100" t="str">
        <f>IF(D3058&lt;&gt;"","OA",IF(E3058&lt;&gt;"","OF",""))</f>
        <v>OF</v>
      </c>
      <c r="G3058" s="100" t="str">
        <f>IF(D3058="",E3058,D3058)</f>
        <v>JMG</v>
      </c>
      <c r="H3058" s="92">
        <v>40826</v>
      </c>
      <c r="I3058" s="103">
        <f>YEAR(H3058)</f>
        <v>2011</v>
      </c>
      <c r="J3058" s="103">
        <f>MONTH(H3058)</f>
        <v>10</v>
      </c>
      <c r="K3058" s="118">
        <f>(WEEKNUM(H3058,2)+1)-WEEKNUM(DATE(YEAR(H3058),MONTH(H3058),1),2)</f>
        <v>3</v>
      </c>
      <c r="L3058" s="92"/>
      <c r="M3058" s="92"/>
      <c r="N3058" s="101"/>
      <c r="O3058" s="107" t="str">
        <f>IF(N3058&lt;&gt;"",IF(H3058&lt;&gt;"",IF(N3058-H3058&gt;=1,N3058-H3058,""),""),"")</f>
        <v/>
      </c>
      <c r="P3058" s="114" t="str">
        <f>IF(N3058&lt;&gt;"",IF(H3058&lt;&gt;"",IF(N3058-H3058&gt;=3,"&gt;=3",IF(N3058-H3058&lt;3,"&lt;3","")),""),"")</f>
        <v/>
      </c>
      <c r="Q3058" s="114" t="str">
        <f>IF(H3058&lt;&gt;"",IF(L3058&lt;&gt;"",IF(H3058-L3058&gt;=1,H3058-L3058,IF(L3058-H3058&gt;=1,L3058-H3058,"")),""),"")</f>
        <v/>
      </c>
      <c r="R3058" s="114" t="str">
        <f>IF(H3058&lt;&gt;"",IF(M3058&lt;&gt;"",IF(H3058-M3058&gt;=1,H3058-M3058,IF(M3058-H3058&gt;=1,M3058-H3058,"")),""),"")</f>
        <v/>
      </c>
      <c r="S3058" s="117" t="str">
        <f>IF(H3058&lt;&gt;"",IF(N3058&lt;&gt;"","RECEPCION/BOOKING","NO EXISTE FECHA BOOKING"),"")</f>
        <v>NO EXISTE FECHA BOOKING</v>
      </c>
      <c r="T3058" s="114">
        <f>YEAR(N3058)</f>
        <v>1900</v>
      </c>
      <c r="U3058" s="114">
        <f>MONTH(N3058)</f>
        <v>1</v>
      </c>
      <c r="V3058" s="94">
        <v>40854</v>
      </c>
      <c r="W3058" s="114">
        <f>YEAR(V3058)</f>
        <v>2011</v>
      </c>
      <c r="X3058" s="114">
        <f>MONTH(V3058)</f>
        <v>11</v>
      </c>
      <c r="Y3058" s="92"/>
      <c r="Z3058" s="92" t="s">
        <v>147</v>
      </c>
      <c r="AA3058" s="105" t="s">
        <v>164</v>
      </c>
      <c r="AB3058" s="95"/>
      <c r="AC3058" s="95" t="s">
        <v>148</v>
      </c>
      <c r="AD3058" s="103" t="str">
        <f>IF($AC3058="10","Original Equipment",IF($AC3058="11","Spares",IF($AC3058="12","S&amp;R",IF($AC3058="40","Warranty",""))))</f>
        <v>Original Equipment</v>
      </c>
      <c r="AE3058" s="92" t="s">
        <v>145</v>
      </c>
      <c r="AF3058" s="120">
        <f>AF3057+1</f>
        <v>8</v>
      </c>
      <c r="AG3058" s="108" t="str">
        <f>IF(H3058&lt;&gt;"",CONCATENATE("ADR-",RIGHT(YEAR(H3058),2),"-",AC3058,AE3058,AF3058),"")</f>
        <v>ADR-11-10W8</v>
      </c>
      <c r="AH3058" s="93"/>
      <c r="AI3058" s="122" t="str">
        <f>IF(((COUNTIF(AH$5:AH3059,AH3058)=1)*1)=1,"PEDIDOS","")</f>
        <v/>
      </c>
      <c r="AJ3058" s="102">
        <v>1</v>
      </c>
      <c r="AK3058" s="103"/>
      <c r="AL3058" s="119"/>
      <c r="AM3058" s="103">
        <v>42</v>
      </c>
      <c r="AN3058" s="100"/>
      <c r="AO3058" s="96" t="str">
        <f>IF(B3058&lt;&gt;"","AG"&amp;MID(AG3058,8,9),"")</f>
        <v>AG10W8</v>
      </c>
      <c r="AP3058" s="104" t="str">
        <f>IF(B3058&lt;&gt;"","CG"&amp;MID(AG3058,8,9),"")</f>
        <v>CG10W8</v>
      </c>
      <c r="AQ3058" s="110"/>
      <c r="AR3058" s="110">
        <v>50</v>
      </c>
      <c r="AS3058" s="110"/>
      <c r="AT3058" s="111"/>
      <c r="AU3058" s="112"/>
      <c r="AV3058" s="111"/>
      <c r="AW3058" s="112"/>
      <c r="AX3058" s="111"/>
      <c r="AY3058" s="113"/>
      <c r="AZ3058" s="111"/>
      <c r="BA3058" s="91" t="str">
        <f>IF(AND($BO3058="",$BP3058="",$BQ3058=""),"",SUM(AQ3058:AS3058))</f>
        <v/>
      </c>
      <c r="BB3058" s="103"/>
      <c r="BC3058" s="103"/>
      <c r="BD3058" s="103"/>
      <c r="BE3058" s="103"/>
      <c r="BF3058" s="97"/>
      <c r="BG3058" s="98"/>
      <c r="BH3058" s="99"/>
      <c r="BI3058" s="99"/>
      <c r="BJ3058" s="99"/>
      <c r="BK3058" s="99"/>
      <c r="BL3058" s="99"/>
      <c r="BM3058" s="99"/>
      <c r="BN3058" s="99"/>
      <c r="BO3058" s="99"/>
      <c r="BP3058" s="99"/>
      <c r="BQ3058" s="99"/>
      <c r="BR3058" s="115" t="str">
        <f>IF(AND($BO3058="",$BP3058="",$BQ3058=""),"",IF(((COUNTIF(BS$48:BS3058,BS3058)=1)*1)=1,BS3058,""))</f>
        <v/>
      </c>
      <c r="BS3058" s="115" t="str">
        <f>IF(AND($BO3058="",$BP3058="",$BQ3058=""),"",IF($AH3058="","",$AH3058))</f>
        <v/>
      </c>
      <c r="BT3058" s="121" t="str">
        <f t="shared" si="22"/>
        <v/>
      </c>
      <c r="BU3058" s="116">
        <f>SUM(AQ3058:AS3058,AU3058,AW3058,AY3058)</f>
        <v>50</v>
      </c>
      <c r="BV3058" s="109"/>
    </row>
    <row r="3059" spans="2:74" ht="15.75">
      <c r="B3059" s="100" t="s">
        <v>162</v>
      </c>
      <c r="C3059" s="100" t="s">
        <v>146</v>
      </c>
      <c r="D3059" s="100" t="str">
        <f>IF(C3059="",IF(B3059="","",B3059),IF(C3059="OF","",IF(C3059="OA",B3059,"")))</f>
        <v/>
      </c>
      <c r="E3059" s="100" t="str">
        <f>IF(C3059&lt;&gt;"OA",IF(C3059="OF",B3059,IF(C3059="","",C3059)),"")</f>
        <v>JMG</v>
      </c>
      <c r="F3059" s="100" t="str">
        <f>IF(D3059&lt;&gt;"","OA",IF(E3059&lt;&gt;"","OF",""))</f>
        <v>OF</v>
      </c>
      <c r="G3059" s="100" t="str">
        <f>IF(D3059="",E3059,D3059)</f>
        <v>JMG</v>
      </c>
      <c r="H3059" s="92">
        <v>40827</v>
      </c>
      <c r="I3059" s="103">
        <f>YEAR(H3059)</f>
        <v>2011</v>
      </c>
      <c r="J3059" s="103">
        <f>MONTH(H3059)</f>
        <v>10</v>
      </c>
      <c r="K3059" s="106">
        <f>(WEEKNUM(H3059,2)+1)-WEEKNUM(DATE(YEAR(H3059),MONTH(H3059),1),2)</f>
        <v>3</v>
      </c>
      <c r="L3059" s="92"/>
      <c r="M3059" s="92"/>
      <c r="N3059" s="101">
        <v>40827</v>
      </c>
      <c r="O3059" s="107" t="str">
        <f>IF(N3059&lt;&gt;"",IF(H3059&lt;&gt;"",IF(N3059-H3059&gt;=1,N3059-H3059,""),""),"")</f>
        <v/>
      </c>
      <c r="P3059" s="114" t="str">
        <f>IF(N3059&lt;&gt;"",IF(H3059&lt;&gt;"",IF(N3059-H3059&gt;=3,"&gt;=3",IF(N3059-H3059&lt;3,"&lt;3","")),""),"")</f>
        <v>&lt;3</v>
      </c>
      <c r="Q3059" s="114" t="str">
        <f>IF(H3059&lt;&gt;"",IF(L3059&lt;&gt;"",IF(H3059-L3059&gt;=1,H3059-L3059,IF(L3059-H3059&gt;=1,L3059-H3059,"")),""),"")</f>
        <v/>
      </c>
      <c r="R3059" s="114" t="str">
        <f>IF(H3059&lt;&gt;"",IF(M3059&lt;&gt;"",IF(H3059-M3059&gt;=1,H3059-M3059,IF(M3059-H3059&gt;=1,M3059-H3059,"")),""),"")</f>
        <v/>
      </c>
      <c r="S3059" s="117" t="str">
        <f>IF(H3059&lt;&gt;"",IF(N3059&lt;&gt;"","RECEPCION/BOOKING","NO EXISTE FECHA BOOKING"),"")</f>
        <v>RECEPCION/BOOKING</v>
      </c>
      <c r="T3059" s="114">
        <f>YEAR(N3059)</f>
        <v>2011</v>
      </c>
      <c r="U3059" s="114">
        <f>MONTH(N3059)</f>
        <v>10</v>
      </c>
      <c r="V3059" s="94"/>
      <c r="W3059" s="114">
        <f>YEAR(V3059)</f>
        <v>1900</v>
      </c>
      <c r="X3059" s="114">
        <f>MONTH(V3059)</f>
        <v>1</v>
      </c>
      <c r="Y3059" s="92"/>
      <c r="Z3059" s="92" t="s">
        <v>153</v>
      </c>
      <c r="AA3059" s="105" t="s">
        <v>164</v>
      </c>
      <c r="AB3059" s="95"/>
      <c r="AC3059" s="95" t="s">
        <v>148</v>
      </c>
      <c r="AD3059" s="103" t="str">
        <f>IF($AC3059="10","Original Equipment",IF($AC3059="11","Spares",IF($AC3059="12","S&amp;R",IF($AC3059="40","Warranty",""))))</f>
        <v>Original Equipment</v>
      </c>
      <c r="AE3059" s="92" t="s">
        <v>145</v>
      </c>
      <c r="AF3059" s="120">
        <f>AF3058+1</f>
        <v>9</v>
      </c>
      <c r="AG3059" s="108" t="str">
        <f>IF(H3059&lt;&gt;"",CONCATENATE("ADR-",RIGHT(YEAR(H3059),2),"-",AC3059,AE3059,AF3059),"")</f>
        <v>ADR-11-10W9</v>
      </c>
      <c r="AH3059" s="93"/>
      <c r="AI3059" s="90" t="str">
        <f>IF(((COUNTIF(AH$5:AH3059,AH3059)=1)*1)=1,"PEDIDOS","")</f>
        <v/>
      </c>
      <c r="AJ3059" s="102">
        <v>1</v>
      </c>
      <c r="AK3059" s="103"/>
      <c r="AL3059" s="119"/>
      <c r="AM3059" s="103">
        <v>42</v>
      </c>
      <c r="AN3059" s="100"/>
      <c r="AO3059" s="96" t="str">
        <f>IF(B3059&lt;&gt;"","AG"&amp;MID(AG3059,8,9),"")</f>
        <v>AG10W9</v>
      </c>
      <c r="AP3059" s="104" t="str">
        <f>IF(B3059&lt;&gt;"","CG"&amp;MID(AG3059,8,9),"")</f>
        <v>CG10W9</v>
      </c>
      <c r="AQ3059" s="110"/>
      <c r="AR3059" s="110"/>
      <c r="AS3059" s="110"/>
      <c r="AT3059" s="111"/>
      <c r="AU3059" s="112"/>
      <c r="AV3059" s="111"/>
      <c r="AW3059" s="112"/>
      <c r="AX3059" s="111"/>
      <c r="AY3059" s="113"/>
      <c r="AZ3059" s="111"/>
      <c r="BA3059" s="91" t="str">
        <f>IF(AND($BO3059="",$BP3059="",$BQ3059=""),"",SUM(AQ3059:AS3059))</f>
        <v/>
      </c>
      <c r="BB3059" s="103"/>
      <c r="BC3059" s="103"/>
      <c r="BD3059" s="103"/>
      <c r="BE3059" s="103"/>
      <c r="BF3059" s="97"/>
      <c r="BG3059" s="98"/>
      <c r="BH3059" s="99"/>
      <c r="BI3059" s="99"/>
      <c r="BJ3059" s="99"/>
      <c r="BK3059" s="99"/>
      <c r="BL3059" s="99"/>
      <c r="BM3059" s="99"/>
      <c r="BN3059" s="99"/>
      <c r="BO3059" s="99"/>
      <c r="BP3059" s="99"/>
      <c r="BQ3059" s="99"/>
      <c r="BR3059" s="115" t="str">
        <f>IF(AND($BO3059="",$BP3059="",$BQ3059=""),"",IF(((COUNTIF(BS$48:BS3059,BS3059)=1)*1)=1,BS3059,""))</f>
        <v/>
      </c>
      <c r="BS3059" s="115" t="str">
        <f>IF(AND($BO3059="",$BP3059="",$BQ3059=""),"",IF($AH3059="","",$AH3059))</f>
        <v/>
      </c>
      <c r="BT3059" s="121" t="str">
        <f>IF(N3059="","","G")</f>
        <v>G</v>
      </c>
      <c r="BU3059" s="116">
        <f>SUM(AQ3059:AS3059,AU3059,AW3059,AY3059)</f>
        <v>0</v>
      </c>
      <c r="BV3059" s="109"/>
    </row>
    <row r="3060" spans="2:74">
      <c r="AF3060" s="54"/>
    </row>
    <row r="3061" spans="2:74">
      <c r="AF3061" s="54"/>
    </row>
    <row r="3062" spans="2:74">
      <c r="AF3062" s="54"/>
    </row>
    <row r="3063" spans="2:74">
      <c r="AF3063" s="54"/>
    </row>
    <row r="3064" spans="2:74">
      <c r="AF3064" s="54"/>
    </row>
    <row r="3065" spans="2:74">
      <c r="AF3065" s="54"/>
    </row>
    <row r="3066" spans="2:74">
      <c r="AF3066" s="54"/>
    </row>
    <row r="3067" spans="2:74">
      <c r="AF3067" s="54"/>
    </row>
    <row r="3068" spans="2:74">
      <c r="AF3068" s="54"/>
    </row>
    <row r="3069" spans="2:74">
      <c r="AF3069" s="54"/>
    </row>
    <row r="3070" spans="2:74">
      <c r="AF3070" s="54"/>
    </row>
    <row r="3071" spans="2:74">
      <c r="AF3071" s="54"/>
    </row>
    <row r="3072" spans="2:74">
      <c r="AF3072" s="54"/>
    </row>
    <row r="3073" spans="32:32">
      <c r="AF3073" s="54"/>
    </row>
    <row r="3074" spans="32:32">
      <c r="AF3074" s="54"/>
    </row>
    <row r="3075" spans="32:32">
      <c r="AF3075" s="54"/>
    </row>
    <row r="3076" spans="32:32">
      <c r="AF3076" s="54"/>
    </row>
    <row r="3077" spans="32:32">
      <c r="AF3077" s="54"/>
    </row>
    <row r="3078" spans="32:32">
      <c r="AF3078" s="54"/>
    </row>
    <row r="3079" spans="32:32">
      <c r="AF3079" s="54"/>
    </row>
    <row r="3080" spans="32:32">
      <c r="AF3080" s="54"/>
    </row>
    <row r="3081" spans="32:32">
      <c r="AF3081" s="54"/>
    </row>
    <row r="3082" spans="32:32">
      <c r="AF3082" s="54"/>
    </row>
    <row r="3083" spans="32:32">
      <c r="AF3083" s="54"/>
    </row>
    <row r="3084" spans="32:32">
      <c r="AF3084" s="54"/>
    </row>
    <row r="3085" spans="32:32">
      <c r="AF3085" s="54"/>
    </row>
    <row r="3086" spans="32:32">
      <c r="AF3086" s="54"/>
    </row>
    <row r="3087" spans="32:32">
      <c r="AF3087" s="54"/>
    </row>
    <row r="3088" spans="32:32">
      <c r="AF3088" s="54"/>
    </row>
    <row r="3089" spans="32:32">
      <c r="AF3089" s="54"/>
    </row>
    <row r="3090" spans="32:32">
      <c r="AF3090" s="54"/>
    </row>
    <row r="3091" spans="32:32">
      <c r="AF3091" s="54"/>
    </row>
    <row r="3092" spans="32:32">
      <c r="AF3092" s="54"/>
    </row>
    <row r="3093" spans="32:32">
      <c r="AF3093" s="54"/>
    </row>
    <row r="3094" spans="32:32">
      <c r="AF3094" s="54"/>
    </row>
    <row r="3095" spans="32:32">
      <c r="AF3095" s="54"/>
    </row>
    <row r="3096" spans="32:32">
      <c r="AF3096" s="54"/>
    </row>
    <row r="3097" spans="32:32">
      <c r="AF3097" s="54"/>
    </row>
    <row r="3098" spans="32:32">
      <c r="AF3098" s="54"/>
    </row>
    <row r="3099" spans="32:32">
      <c r="AF3099" s="54"/>
    </row>
    <row r="3100" spans="32:32">
      <c r="AF3100" s="54"/>
    </row>
    <row r="3101" spans="32:32">
      <c r="AF3101" s="54"/>
    </row>
    <row r="3102" spans="32:32">
      <c r="AF3102" s="54"/>
    </row>
    <row r="3103" spans="32:32">
      <c r="AF3103" s="54"/>
    </row>
    <row r="3104" spans="32:32">
      <c r="AF3104" s="54"/>
    </row>
    <row r="3105" spans="32:32">
      <c r="AF3105" s="54"/>
    </row>
    <row r="3106" spans="32:32">
      <c r="AF3106" s="54"/>
    </row>
    <row r="3107" spans="32:32">
      <c r="AF3107" s="54"/>
    </row>
    <row r="3108" spans="32:32">
      <c r="AF3108" s="54"/>
    </row>
    <row r="3109" spans="32:32">
      <c r="AF3109" s="54"/>
    </row>
    <row r="3110" spans="32:32">
      <c r="AF3110" s="54"/>
    </row>
    <row r="3111" spans="32:32">
      <c r="AF3111" s="54"/>
    </row>
    <row r="3112" spans="32:32">
      <c r="AF3112" s="54"/>
    </row>
    <row r="3113" spans="32:32">
      <c r="AF3113" s="54"/>
    </row>
    <row r="3114" spans="32:32">
      <c r="AF3114" s="54"/>
    </row>
    <row r="3115" spans="32:32">
      <c r="AF3115" s="54"/>
    </row>
    <row r="3116" spans="32:32">
      <c r="AF3116" s="54"/>
    </row>
    <row r="3117" spans="32:32">
      <c r="AF3117" s="54"/>
    </row>
    <row r="3118" spans="32:32">
      <c r="AF3118" s="54"/>
    </row>
    <row r="3119" spans="32:32">
      <c r="AF3119" s="54"/>
    </row>
    <row r="3120" spans="32:32">
      <c r="AF3120" s="54"/>
    </row>
    <row r="3121" spans="32:32">
      <c r="AF3121" s="54"/>
    </row>
    <row r="3122" spans="32:32">
      <c r="AF3122" s="54"/>
    </row>
    <row r="3123" spans="32:32">
      <c r="AF3123" s="54"/>
    </row>
    <row r="3124" spans="32:32">
      <c r="AF3124" s="54"/>
    </row>
    <row r="3125" spans="32:32">
      <c r="AF3125" s="54"/>
    </row>
    <row r="3126" spans="32:32">
      <c r="AF3126" s="54"/>
    </row>
    <row r="3127" spans="32:32">
      <c r="AF3127" s="54"/>
    </row>
    <row r="3128" spans="32:32">
      <c r="AF3128" s="54"/>
    </row>
    <row r="3129" spans="32:32">
      <c r="AF3129" s="54"/>
    </row>
    <row r="3130" spans="32:32">
      <c r="AF3130" s="54"/>
    </row>
    <row r="3131" spans="32:32">
      <c r="AF3131" s="54"/>
    </row>
    <row r="3132" spans="32:32">
      <c r="AF3132" s="54"/>
    </row>
    <row r="3133" spans="32:32">
      <c r="AF3133" s="54"/>
    </row>
    <row r="3134" spans="32:32">
      <c r="AF3134" s="54"/>
    </row>
    <row r="3135" spans="32:32">
      <c r="AF3135" s="54"/>
    </row>
    <row r="3136" spans="32:32">
      <c r="AF3136" s="54"/>
    </row>
    <row r="3137" spans="32:32">
      <c r="AF3137" s="54"/>
    </row>
    <row r="3138" spans="32:32">
      <c r="AF3138" s="54"/>
    </row>
    <row r="3139" spans="32:32">
      <c r="AF3139" s="54"/>
    </row>
    <row r="3140" spans="32:32">
      <c r="AF3140" s="54"/>
    </row>
    <row r="3141" spans="32:32">
      <c r="AF3141" s="54"/>
    </row>
    <row r="3142" spans="32:32">
      <c r="AF3142" s="54"/>
    </row>
    <row r="3143" spans="32:32">
      <c r="AF3143" s="54"/>
    </row>
    <row r="3144" spans="32:32">
      <c r="AF3144" s="54"/>
    </row>
    <row r="3145" spans="32:32">
      <c r="AF3145" s="54"/>
    </row>
    <row r="3146" spans="32:32">
      <c r="AF3146" s="54"/>
    </row>
    <row r="3147" spans="32:32">
      <c r="AF3147" s="54"/>
    </row>
    <row r="3148" spans="32:32">
      <c r="AF3148" s="54"/>
    </row>
    <row r="3149" spans="32:32">
      <c r="AF3149" s="54"/>
    </row>
    <row r="3150" spans="32:32">
      <c r="AF3150" s="54"/>
    </row>
    <row r="3151" spans="32:32">
      <c r="AF3151" s="54"/>
    </row>
    <row r="3152" spans="32:32">
      <c r="AF3152" s="54"/>
    </row>
    <row r="3153" spans="32:32">
      <c r="AF3153" s="54"/>
    </row>
    <row r="3154" spans="32:32">
      <c r="AF3154" s="54"/>
    </row>
    <row r="3155" spans="32:32">
      <c r="AF3155" s="54"/>
    </row>
    <row r="3156" spans="32:32">
      <c r="AF3156" s="54"/>
    </row>
    <row r="3157" spans="32:32">
      <c r="AF3157" s="54"/>
    </row>
    <row r="3158" spans="32:32">
      <c r="AF3158" s="54"/>
    </row>
    <row r="3159" spans="32:32">
      <c r="AF3159" s="54"/>
    </row>
    <row r="3160" spans="32:32">
      <c r="AF3160" s="54"/>
    </row>
    <row r="3161" spans="32:32">
      <c r="AF3161" s="54"/>
    </row>
    <row r="3162" spans="32:32">
      <c r="AF3162" s="54"/>
    </row>
    <row r="3163" spans="32:32">
      <c r="AF3163" s="54"/>
    </row>
    <row r="3164" spans="32:32">
      <c r="AF3164" s="54"/>
    </row>
    <row r="3165" spans="32:32">
      <c r="AF3165" s="54"/>
    </row>
    <row r="3166" spans="32:32">
      <c r="AF3166" s="54"/>
    </row>
    <row r="3167" spans="32:32">
      <c r="AF3167" s="54"/>
    </row>
    <row r="3168" spans="32:32">
      <c r="AF3168" s="54"/>
    </row>
    <row r="3169" spans="32:32">
      <c r="AF3169" s="54"/>
    </row>
    <row r="3170" spans="32:32">
      <c r="AF3170" s="54"/>
    </row>
    <row r="3171" spans="32:32">
      <c r="AF3171" s="54"/>
    </row>
    <row r="3172" spans="32:32">
      <c r="AF3172" s="54"/>
    </row>
    <row r="3173" spans="32:32">
      <c r="AF3173" s="54"/>
    </row>
    <row r="3174" spans="32:32">
      <c r="AF3174" s="54"/>
    </row>
    <row r="3175" spans="32:32">
      <c r="AF3175" s="54"/>
    </row>
    <row r="3176" spans="32:32">
      <c r="AF3176" s="54"/>
    </row>
    <row r="3177" spans="32:32">
      <c r="AF3177" s="54"/>
    </row>
    <row r="3178" spans="32:32">
      <c r="AF3178" s="54"/>
    </row>
    <row r="3179" spans="32:32">
      <c r="AF3179" s="54"/>
    </row>
    <row r="3180" spans="32:32">
      <c r="AF3180" s="54"/>
    </row>
    <row r="3181" spans="32:32">
      <c r="AF3181" s="54"/>
    </row>
    <row r="3182" spans="32:32">
      <c r="AF3182" s="54"/>
    </row>
    <row r="3183" spans="32:32">
      <c r="AF3183" s="54"/>
    </row>
    <row r="3184" spans="32:32">
      <c r="AF3184" s="54"/>
    </row>
    <row r="3185" spans="32:32">
      <c r="AF3185" s="54"/>
    </row>
    <row r="3186" spans="32:32">
      <c r="AF3186" s="54"/>
    </row>
    <row r="3187" spans="32:32">
      <c r="AF3187" s="54"/>
    </row>
    <row r="3188" spans="32:32">
      <c r="AF3188" s="54"/>
    </row>
    <row r="3189" spans="32:32">
      <c r="AF3189" s="54"/>
    </row>
    <row r="3190" spans="32:32">
      <c r="AF3190" s="54"/>
    </row>
    <row r="3191" spans="32:32">
      <c r="AF3191" s="54"/>
    </row>
    <row r="3192" spans="32:32">
      <c r="AF3192" s="54"/>
    </row>
    <row r="3193" spans="32:32">
      <c r="AF3193" s="54"/>
    </row>
    <row r="3194" spans="32:32">
      <c r="AF3194" s="54"/>
    </row>
    <row r="3195" spans="32:32">
      <c r="AF3195" s="54"/>
    </row>
    <row r="3196" spans="32:32">
      <c r="AF3196" s="54"/>
    </row>
    <row r="3197" spans="32:32">
      <c r="AF3197" s="54"/>
    </row>
    <row r="3198" spans="32:32">
      <c r="AF3198" s="54"/>
    </row>
    <row r="3199" spans="32:32">
      <c r="AF3199" s="54"/>
    </row>
    <row r="3200" spans="32:32">
      <c r="AF3200" s="54"/>
    </row>
    <row r="3201" spans="32:32">
      <c r="AF3201" s="54"/>
    </row>
    <row r="3202" spans="32:32">
      <c r="AF3202" s="54"/>
    </row>
    <row r="3203" spans="32:32">
      <c r="AF3203" s="54"/>
    </row>
    <row r="3204" spans="32:32">
      <c r="AF3204" s="54"/>
    </row>
    <row r="3205" spans="32:32">
      <c r="AF3205" s="54"/>
    </row>
    <row r="3206" spans="32:32">
      <c r="AF3206" s="54"/>
    </row>
    <row r="3207" spans="32:32">
      <c r="AF3207" s="54"/>
    </row>
    <row r="3208" spans="32:32">
      <c r="AF3208" s="54"/>
    </row>
    <row r="3209" spans="32:32">
      <c r="AF3209" s="54"/>
    </row>
    <row r="3210" spans="32:32">
      <c r="AF3210" s="54"/>
    </row>
    <row r="3211" spans="32:32">
      <c r="AF3211" s="54"/>
    </row>
    <row r="3212" spans="32:32">
      <c r="AF3212" s="54"/>
    </row>
    <row r="3213" spans="32:32">
      <c r="AF3213" s="54"/>
    </row>
    <row r="3214" spans="32:32">
      <c r="AF3214" s="54"/>
    </row>
    <row r="3215" spans="32:32">
      <c r="AF3215" s="54"/>
    </row>
    <row r="3216" spans="32:32">
      <c r="AF3216" s="54"/>
    </row>
    <row r="3217" spans="32:32">
      <c r="AF3217" s="54"/>
    </row>
    <row r="3218" spans="32:32">
      <c r="AF3218" s="54"/>
    </row>
    <row r="3219" spans="32:32">
      <c r="AF3219" s="54"/>
    </row>
    <row r="3220" spans="32:32">
      <c r="AF3220" s="54"/>
    </row>
    <row r="3221" spans="32:32">
      <c r="AF3221" s="54"/>
    </row>
    <row r="3222" spans="32:32">
      <c r="AF3222" s="54"/>
    </row>
    <row r="3223" spans="32:32">
      <c r="AF3223" s="54"/>
    </row>
    <row r="3224" spans="32:32">
      <c r="AF3224" s="54"/>
    </row>
    <row r="3225" spans="32:32">
      <c r="AF3225" s="54"/>
    </row>
    <row r="3226" spans="32:32">
      <c r="AF3226" s="54"/>
    </row>
    <row r="3227" spans="32:32">
      <c r="AF3227" s="54"/>
    </row>
    <row r="3228" spans="32:32">
      <c r="AF3228" s="54"/>
    </row>
    <row r="3229" spans="32:32">
      <c r="AF3229" s="54"/>
    </row>
    <row r="3230" spans="32:32">
      <c r="AF3230" s="54"/>
    </row>
    <row r="3231" spans="32:32">
      <c r="AF3231" s="54"/>
    </row>
    <row r="3232" spans="32:32">
      <c r="AF3232" s="54"/>
    </row>
    <row r="3233" spans="32:32">
      <c r="AF3233" s="54"/>
    </row>
    <row r="3234" spans="32:32">
      <c r="AF3234" s="54"/>
    </row>
    <row r="3235" spans="32:32">
      <c r="AF3235" s="54"/>
    </row>
    <row r="3236" spans="32:32">
      <c r="AF3236" s="54"/>
    </row>
    <row r="3237" spans="32:32">
      <c r="AF3237" s="54"/>
    </row>
    <row r="3238" spans="32:32">
      <c r="AF3238" s="54"/>
    </row>
    <row r="3239" spans="32:32">
      <c r="AF3239" s="54"/>
    </row>
    <row r="3240" spans="32:32">
      <c r="AF3240" s="54"/>
    </row>
    <row r="3241" spans="32:32">
      <c r="AF3241" s="54"/>
    </row>
    <row r="3242" spans="32:32">
      <c r="AF3242" s="54"/>
    </row>
    <row r="3243" spans="32:32">
      <c r="AF3243" s="54"/>
    </row>
    <row r="3244" spans="32:32">
      <c r="AF3244" s="54"/>
    </row>
    <row r="3245" spans="32:32">
      <c r="AF3245" s="54"/>
    </row>
    <row r="3246" spans="32:32">
      <c r="AF3246" s="54"/>
    </row>
    <row r="3247" spans="32:32">
      <c r="AF3247" s="54"/>
    </row>
    <row r="3248" spans="32:32">
      <c r="AF3248" s="54"/>
    </row>
    <row r="3249" spans="32:32">
      <c r="AF3249" s="54"/>
    </row>
    <row r="3250" spans="32:32">
      <c r="AF3250" s="54"/>
    </row>
    <row r="3251" spans="32:32">
      <c r="AF3251" s="54"/>
    </row>
    <row r="3252" spans="32:32">
      <c r="AF3252" s="54"/>
    </row>
    <row r="3253" spans="32:32">
      <c r="AF3253" s="54"/>
    </row>
    <row r="3254" spans="32:32">
      <c r="AF3254" s="54"/>
    </row>
    <row r="3255" spans="32:32">
      <c r="AF3255" s="54"/>
    </row>
    <row r="3256" spans="32:32">
      <c r="AF3256" s="54"/>
    </row>
    <row r="3257" spans="32:32">
      <c r="AF3257" s="54"/>
    </row>
    <row r="3258" spans="32:32">
      <c r="AF3258" s="54"/>
    </row>
    <row r="3259" spans="32:32">
      <c r="AF3259" s="54"/>
    </row>
    <row r="3260" spans="32:32">
      <c r="AF3260" s="54"/>
    </row>
    <row r="3261" spans="32:32">
      <c r="AF3261" s="54"/>
    </row>
    <row r="3262" spans="32:32">
      <c r="AF3262" s="54"/>
    </row>
    <row r="3263" spans="32:32">
      <c r="AF3263" s="54"/>
    </row>
    <row r="3264" spans="32:32">
      <c r="AF3264" s="54"/>
    </row>
    <row r="3265" spans="32:32">
      <c r="AF3265" s="54"/>
    </row>
    <row r="3266" spans="32:32">
      <c r="AF3266" s="54"/>
    </row>
    <row r="3267" spans="32:32">
      <c r="AF3267" s="54"/>
    </row>
    <row r="3268" spans="32:32">
      <c r="AF3268" s="54"/>
    </row>
    <row r="3269" spans="32:32">
      <c r="AF3269" s="54"/>
    </row>
    <row r="3270" spans="32:32">
      <c r="AF3270" s="54"/>
    </row>
    <row r="3271" spans="32:32">
      <c r="AF3271" s="54"/>
    </row>
    <row r="3272" spans="32:32">
      <c r="AF3272" s="54"/>
    </row>
    <row r="3273" spans="32:32">
      <c r="AF3273" s="54"/>
    </row>
    <row r="3274" spans="32:32">
      <c r="AF3274" s="54"/>
    </row>
    <row r="3275" spans="32:32">
      <c r="AF3275" s="54"/>
    </row>
    <row r="3276" spans="32:32">
      <c r="AF3276" s="54"/>
    </row>
    <row r="3277" spans="32:32">
      <c r="AF3277" s="54"/>
    </row>
    <row r="3278" spans="32:32">
      <c r="AF3278" s="54"/>
    </row>
    <row r="3279" spans="32:32">
      <c r="AF3279" s="54"/>
    </row>
    <row r="3280" spans="32:32">
      <c r="AF3280" s="54"/>
    </row>
    <row r="3281" spans="32:32">
      <c r="AF3281" s="54"/>
    </row>
    <row r="3282" spans="32:32">
      <c r="AF3282" s="54"/>
    </row>
    <row r="3283" spans="32:32">
      <c r="AF3283" s="54"/>
    </row>
    <row r="3284" spans="32:32">
      <c r="AF3284" s="54"/>
    </row>
    <row r="3285" spans="32:32">
      <c r="AF3285" s="54"/>
    </row>
    <row r="3286" spans="32:32">
      <c r="AF3286" s="54"/>
    </row>
    <row r="3287" spans="32:32">
      <c r="AF3287" s="54"/>
    </row>
    <row r="3288" spans="32:32">
      <c r="AF3288" s="54"/>
    </row>
    <row r="3289" spans="32:32">
      <c r="AF3289" s="54"/>
    </row>
    <row r="3290" spans="32:32">
      <c r="AF3290" s="54"/>
    </row>
    <row r="3291" spans="32:32">
      <c r="AF3291" s="54"/>
    </row>
    <row r="3292" spans="32:32">
      <c r="AF3292" s="54"/>
    </row>
    <row r="3293" spans="32:32">
      <c r="AF3293" s="54"/>
    </row>
    <row r="3294" spans="32:32">
      <c r="AF3294" s="54"/>
    </row>
    <row r="3295" spans="32:32">
      <c r="AF3295" s="54"/>
    </row>
    <row r="3296" spans="32:32">
      <c r="AF3296" s="54"/>
    </row>
    <row r="3297" spans="32:32">
      <c r="AF3297" s="54"/>
    </row>
    <row r="3298" spans="32:32">
      <c r="AF3298" s="54"/>
    </row>
    <row r="3299" spans="32:32">
      <c r="AF3299" s="54"/>
    </row>
    <row r="3300" spans="32:32">
      <c r="AF3300" s="54"/>
    </row>
    <row r="3301" spans="32:32">
      <c r="AF3301" s="54"/>
    </row>
    <row r="3302" spans="32:32">
      <c r="AF3302" s="54"/>
    </row>
    <row r="3303" spans="32:32">
      <c r="AF3303" s="54"/>
    </row>
    <row r="3304" spans="32:32">
      <c r="AF3304" s="54"/>
    </row>
    <row r="3305" spans="32:32">
      <c r="AF3305" s="54"/>
    </row>
    <row r="3306" spans="32:32">
      <c r="AF3306" s="54"/>
    </row>
    <row r="3307" spans="32:32">
      <c r="AF3307" s="54"/>
    </row>
    <row r="3308" spans="32:32">
      <c r="AF3308" s="54"/>
    </row>
    <row r="3309" spans="32:32">
      <c r="AF3309" s="54"/>
    </row>
  </sheetData>
  <dataValidations count="10">
    <dataValidation type="list" allowBlank="1" showInputMessage="1" showErrorMessage="1" sqref="BO5:BO3059">
      <formula1>$CN$2:$CN$3</formula1>
    </dataValidation>
    <dataValidation type="list" allowBlank="1" showInputMessage="1" showErrorMessage="1" sqref="BP5:BP3059">
      <formula1>$CO$2:$CO$3</formula1>
    </dataValidation>
    <dataValidation type="list" allowBlank="1" showInputMessage="1" showErrorMessage="1" sqref="BQ5:BQ3059">
      <formula1>IF($BO$2761=$CN$2,$CP$3,$CP$2:$CP$3)</formula1>
    </dataValidation>
    <dataValidation type="list" allowBlank="1" showInputMessage="1" showErrorMessage="1" sqref="B2802:B2880 C2872:C2877 C2870 C2867:C2868 C2858 C2855:C2856 C2852 C2844 C2835:C2836 C2827:C2832 C2825 C2820:C2821 C2817:C2818 C2810:G2811">
      <formula1>$CG$5:$CG$10</formula1>
    </dataValidation>
    <dataValidation type="list" allowBlank="1" showInputMessage="1" showErrorMessage="1" sqref="C2826">
      <formula1>$CJ$5:$CJ$9</formula1>
    </dataValidation>
    <dataValidation type="list" allowBlank="1" showInputMessage="1" showErrorMessage="1" sqref="AE5:AE3059">
      <formula1>$CM$5:$CM$11</formula1>
    </dataValidation>
    <dataValidation type="list" allowBlank="1" showInputMessage="1" showErrorMessage="1" sqref="AC2821">
      <formula1>$CP$5:$CP$8</formula1>
    </dataValidation>
    <dataValidation type="date" operator="greaterThan" allowBlank="1" showInputMessage="1" showErrorMessage="1" sqref="H5:V3059">
      <formula1>$CV$1</formula1>
    </dataValidation>
    <dataValidation type="list" allowBlank="1" showInputMessage="1" showErrorMessage="1" sqref="AL5:AL3059">
      <formula1>$CS$5</formula1>
    </dataValidation>
    <dataValidation type="list" allowBlank="1" showInputMessage="1" showErrorMessage="1" sqref="AA5:AA3059">
      <formula1>$CU$5:$CU$6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OEP CONTROL</vt:lpstr>
      <vt:lpstr>PROYECTOS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2011-11-07T13:56:10Z</dcterms:modified>
</cp:coreProperties>
</file>