
<file path=[Content_Types].xml><?xml version="1.0" encoding="utf-8"?>
<Types xmlns="http://schemas.openxmlformats.org/package/2006/content-types">
  <Default Extension="rels" ContentType="application/vnd.openxmlformats-package.relationships+xml"/>
  <Default Extension="vml" ContentType="application/vnd.openxmlformats-officedocument.vmlDrawing"/>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worksheets/sheet7.xml" ContentType="application/vnd.openxmlformats-officedocument.spreadsheetml.worksheet+xml"/>
  <Override PartName="/xl/worksheets/sheet8.xml" ContentType="application/vnd.openxmlformats-officedocument.spreadsheetml.worksheet+xml"/>
  <Override PartName="/xl/worksheets/sheet9.xml" ContentType="application/vnd.openxmlformats-officedocument.spreadsheetml.worksheet+xml"/>
  <Override PartName="/xl/worksheets/sheet10.xml" ContentType="application/vnd.openxmlformats-officedocument.spreadsheetml.worksheet+xml"/>
  <Override PartName="/xl/worksheets/sheet11.xml" ContentType="application/vnd.openxmlformats-officedocument.spreadsheetml.worksheet+xml"/>
  <Override PartName="/xl/worksheets/sheet12.xml" ContentType="application/vnd.openxmlformats-officedocument.spreadsheetml.worksheet+xml"/>
  <Override PartName="/xl/pivotCache/pivotCacheDefinition1.xml" ContentType="application/vnd.openxmlformats-officedocument.spreadsheetml.pivotCacheDefinition+xml"/>
  <Override PartName="/xl/pivotCache/pivotCacheRecords1.xml" ContentType="application/vnd.openxmlformats-officedocument.spreadsheetml.pivotCacheRecords+xml"/>
  <Override PartName="/xl/pivotCache/pivotCacheDefinition2.xml" ContentType="application/vnd.openxmlformats-officedocument.spreadsheetml.pivotCacheDefinition+xml"/>
  <Override PartName="/xl/pivotCache/pivotCacheRecords2.xml" ContentType="application/vnd.openxmlformats-officedocument.spreadsheetml.pivotCacheRecords+xml"/>
  <Override PartName="/xl/pivotCache/pivotCacheDefinition3.xml" ContentType="application/vnd.openxmlformats-officedocument.spreadsheetml.pivotCacheDefinition+xml"/>
  <Override PartName="/xl/pivotCache/pivotCacheRecords3.xml" ContentType="application/vnd.openxmlformats-officedocument.spreadsheetml.pivotCacheRecords+xml"/>
  <Override PartName="/xl/slicerCaches/slicerCache1.xml" ContentType="application/vnd.ms-excel.slicerCache+xml"/>
  <Override PartName="/xl/slicerCaches/slicerCache2.xml" ContentType="application/vnd.ms-excel.slicerCache+xml"/>
  <Override PartName="/xl/slicerCaches/slicerCache3.xml" ContentType="application/vnd.ms-excel.slicerCache+xml"/>
  <Override PartName="/xl/slicerCaches/slicerCache4.xml" ContentType="application/vnd.ms-excel.slicerCache+xml"/>
  <Override PartName="/xl/slicerCaches/slicerCache5.xml" ContentType="application/vnd.ms-excel.slicerCache+xml"/>
  <Override PartName="/xl/slicerCaches/slicerCache6.xml" ContentType="application/vnd.ms-excel.slicerCache+xml"/>
  <Override PartName="/xl/slicerCaches/slicerCache7.xml" ContentType="application/vnd.ms-excel.slicerCache+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comments1.xml" ContentType="application/vnd.openxmlformats-officedocument.spreadsheetml.comments+xml"/>
  <Override PartName="/xl/threadedComments/threadedComment1.xml" ContentType="application/vnd.ms-excel.threadedcomments+xml"/>
  <Override PartName="/xl/documenttasks/documenttask1.xml" ContentType="application/vnd.ms-excel.documenttasks+xml"/>
  <Override PartName="/xl/comments2.xml" ContentType="application/vnd.openxmlformats-officedocument.spreadsheetml.comments+xml"/>
  <Override PartName="/xl/threadedComments/threadedComment2.xml" ContentType="application/vnd.ms-excel.threadedcomments+xml"/>
  <Override PartName="/xl/documenttasks/documenttask2.xml" ContentType="application/vnd.ms-excel.documenttasks+xml"/>
  <Override PartName="/xl/comments3.xml" ContentType="application/vnd.openxmlformats-officedocument.spreadsheetml.comments+xml"/>
  <Override PartName="/xl/threadedComments/threadedComment3.xml" ContentType="application/vnd.ms-excel.threadedcomments+xml"/>
  <Override PartName="/xl/documenttasks/documenttask3.xml" ContentType="application/vnd.ms-excel.documenttasks+xml"/>
  <Override PartName="/xl/comments4.xml" ContentType="application/vnd.openxmlformats-officedocument.spreadsheetml.comments+xml"/>
  <Override PartName="/xl/threadedComments/threadedComment4.xml" ContentType="application/vnd.ms-excel.threadedcomments+xml"/>
  <Override PartName="/xl/documenttasks/documenttask4.xml" ContentType="application/vnd.ms-excel.documenttasks+xml"/>
  <Override PartName="/xl/pivotTables/pivotTable1.xml" ContentType="application/vnd.openxmlformats-officedocument.spreadsheetml.pivotTable+xml"/>
  <Override PartName="/xl/comments5.xml" ContentType="application/vnd.openxmlformats-officedocument.spreadsheetml.comments+xml"/>
  <Override PartName="/xl/threadedComments/threadedComment5.xml" ContentType="application/vnd.ms-excel.threadedcomments+xml"/>
  <Override PartName="/xl/documenttasks/documenttask5.xml" ContentType="application/vnd.ms-excel.documenttasks+xml"/>
  <Override PartName="/xl/comments6.xml" ContentType="application/vnd.openxmlformats-officedocument.spreadsheetml.comments+xml"/>
  <Override PartName="/xl/pivotTables/pivotTable2.xml" ContentType="application/vnd.openxmlformats-officedocument.spreadsheetml.pivotTable+xml"/>
  <Override PartName="/xl/pivotTables/pivotTable3.xml" ContentType="application/vnd.openxmlformats-officedocument.spreadsheetml.pivotTable+xml"/>
  <Override PartName="/xl/drawings/drawing1.xml" ContentType="application/vnd.openxmlformats-officedocument.drawing+xml"/>
  <Override PartName="/xl/slicers/slicer1.xml" ContentType="application/vnd.ms-excel.slicer+xml"/>
  <Override PartName="/xl/persons/person.xml" ContentType="application/vnd.ms-excel.person+xml"/>
  <Override PartName="/xl/calcChain.xml" ContentType="application/vnd.openxmlformats-officedocument.spreadsheetml.calcChain+xml"/>
  <Override PartName="/customXml/itemProps1.xml" ContentType="application/vnd.openxmlformats-officedocument.customXmlProperties+xml"/>
  <Override PartName="/customXml/itemProps2.xml" ContentType="application/vnd.openxmlformats-officedocument.customXmlProperties+xml"/>
  <Override PartName="/customXml/itemProps3.xml" ContentType="application/vnd.openxmlformats-officedocument.customXmlProperties+xml"/>
  <Override PartName="/docProps/core.xml" ContentType="application/vnd.openxmlformats-package.core-properties+xml"/>
  <Override PartName="/docProps/app.xml" ContentType="application/vnd.openxmlformats-officedocument.extended-properties+xml"/>
  <Override PartName="/docProps/custom.xml" ContentType="application/vnd.openxmlformats-officedocument.custom-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29426"/>
  <workbookPr/>
  <mc:AlternateContent xmlns:mc="http://schemas.openxmlformats.org/markup-compatibility/2006">
    <mc:Choice Requires="x15">
      <x15ac:absPath xmlns:x15ac="http://schemas.microsoft.com/office/spreadsheetml/2010/11/ac" url="C:\Users\uzanfra\Downloads\"/>
    </mc:Choice>
  </mc:AlternateContent>
  <xr:revisionPtr revIDLastSave="0" documentId="13_ncr:1_{E3A5F19D-4385-4C49-AC35-9C18CB896272}" xr6:coauthVersionLast="47" xr6:coauthVersionMax="47" xr10:uidLastSave="{00000000-0000-0000-0000-000000000000}"/>
  <bookViews>
    <workbookView xWindow="-120" yWindow="-120" windowWidth="29040" windowHeight="15720" tabRatio="690" firstSheet="6" activeTab="7" xr2:uid="{00000000-000D-0000-FFFF-FFFF00000000}"/>
  </bookViews>
  <sheets>
    <sheet name="Projets 2025 (2)" sheetId="13" state="hidden" r:id="rId1"/>
    <sheet name="Projets 2025" sheetId="1" state="hidden" r:id="rId2"/>
    <sheet name="Affaires courantes" sheetId="5" state="hidden" r:id="rId3"/>
    <sheet name="Programmes soutien financier" sheetId="2" state="hidden" r:id="rId4"/>
    <sheet name="Capacités réelles" sheetId="8" state="hidden" r:id="rId5"/>
    <sheet name="Feuil1" sheetId="11" state="hidden" r:id="rId6"/>
    <sheet name="ListeProjets_A faire" sheetId="15" r:id="rId7"/>
    <sheet name="priorité_A faire (2)" sheetId="22" r:id="rId8"/>
    <sheet name="Listes_Ne pas modifier" sheetId="12" r:id="rId9"/>
    <sheet name="Feuil3" sheetId="18" state="hidden" r:id="rId10"/>
    <sheet name="Tableau de bord" sheetId="19" state="hidden" r:id="rId11"/>
    <sheet name="priorité_A faire" sheetId="16" state="hidden" r:id="rId12"/>
  </sheets>
  <definedNames>
    <definedName name="_xlnm._FilterDatabase" localSheetId="6" hidden="1">'ListeProjets_A faire'!$A$1:$L$18</definedName>
    <definedName name="_xlnm._FilterDatabase" localSheetId="11" hidden="1">'priorité_A faire'!$B$1:$K$1</definedName>
    <definedName name="_xlnm._FilterDatabase" localSheetId="7" hidden="1">'priorité_A faire (2)'!$B$1:$K$17</definedName>
    <definedName name="_xlnm._FilterDatabase" localSheetId="1" hidden="1">'Projets 2025'!$A$2:$AC$2</definedName>
    <definedName name="_xlnm._FilterDatabase" localSheetId="0" hidden="1">'Projets 2025 (2)'!$A$2:$AG$2</definedName>
    <definedName name="Segment_Alignement_stratégique">#N/A</definedName>
    <definedName name="Segment_Complexité___risque">#N/A</definedName>
    <definedName name="Segment_Engagement_politique">#N/A</definedName>
    <definedName name="Segment_Impact_attendu">#N/A</definedName>
    <definedName name="Segment_Priorité">#N/A</definedName>
    <definedName name="Segment_Ressources_dispo">#N/A</definedName>
    <definedName name="Segment_Urgence_échéance">#N/A</definedName>
  </definedNames>
  <calcPr calcId="191028"/>
  <pivotCaches>
    <pivotCache cacheId="0" r:id="rId13"/>
    <pivotCache cacheId="1" r:id="rId14"/>
    <pivotCache cacheId="2" r:id="rId15"/>
  </pivotCaches>
  <extLst>
    <ext xmlns:x14="http://schemas.microsoft.com/office/spreadsheetml/2009/9/main" uri="{BBE1A952-AA13-448e-AADC-164F8A28A991}">
      <x14:slicerCaches>
        <x14:slicerCache r:id="rId16"/>
        <x14:slicerCache r:id="rId17"/>
        <x14:slicerCache r:id="rId18"/>
        <x14:slicerCache r:id="rId19"/>
        <x14:slicerCache r:id="rId20"/>
        <x14:slicerCache r:id="rId21"/>
        <x14:slicerCache r:id="rId22"/>
      </x14:slicerCaches>
    </ext>
    <ext xmlns:x14="http://schemas.microsoft.com/office/spreadsheetml/2009/9/main" uri="{79F54976-1DA5-4618-B147-4CDE4B953A38}">
      <x14:workbookPr/>
    </ext>
    <ext xmlns:x15="http://schemas.microsoft.com/office/spreadsheetml/2010/11/main" uri="{140A7094-0E35-4892-8432-C4D2E57EDEB5}">
      <x15:workbookPr chartTrackingRefBase="1"/>
    </ex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feature name="microsoft.com:LAMBDA_WF"/>
        <xcalcf:feature name="microsoft.com:ARRAYTEXT_WF"/>
      </xcalcf:calcFeatures>
    </ext>
  </extLst>
</workbook>
</file>

<file path=xl/calcChain.xml><?xml version="1.0" encoding="utf-8"?>
<calcChain xmlns="http://schemas.openxmlformats.org/spreadsheetml/2006/main">
  <c r="B7" i="22" l="1"/>
  <c r="C7" i="22"/>
  <c r="B8" i="22"/>
  <c r="C8" i="22"/>
  <c r="B9" i="22"/>
  <c r="C9" i="22"/>
  <c r="B10" i="22"/>
  <c r="C10" i="22"/>
  <c r="B11" i="22"/>
  <c r="C11" i="22"/>
  <c r="B12" i="22"/>
  <c r="C12" i="22"/>
  <c r="B13" i="22"/>
  <c r="C13" i="22"/>
  <c r="B14" i="22"/>
  <c r="C14" i="22"/>
  <c r="B15" i="22"/>
  <c r="C15" i="22"/>
  <c r="B16" i="22"/>
  <c r="C16" i="22"/>
  <c r="B17" i="22"/>
  <c r="C17" i="22"/>
  <c r="B18" i="22"/>
  <c r="C18" i="22"/>
  <c r="B19" i="22"/>
  <c r="C19" i="22"/>
  <c r="B20" i="22"/>
  <c r="C20" i="22"/>
  <c r="C5" i="22"/>
  <c r="C6" i="22"/>
  <c r="B5" i="22"/>
  <c r="B6" i="22"/>
  <c r="J9" i="22"/>
  <c r="K9" i="22" s="1"/>
  <c r="J8" i="22"/>
  <c r="K8" i="22" s="1"/>
  <c r="J7" i="22"/>
  <c r="K7" i="22" s="1"/>
  <c r="J6" i="22"/>
  <c r="K6" i="22" s="1"/>
  <c r="J5" i="22"/>
  <c r="K5" i="22" s="1"/>
  <c r="J4" i="22"/>
  <c r="K4" i="22" s="1"/>
  <c r="J3" i="22"/>
  <c r="K3" i="22" s="1"/>
  <c r="J2" i="22"/>
  <c r="K2" i="22" s="1"/>
  <c r="B3" i="22"/>
  <c r="C3" i="22"/>
  <c r="B4" i="22"/>
  <c r="C4" i="22"/>
  <c r="B157" i="16"/>
  <c r="J115" i="16"/>
  <c r="J116" i="16"/>
  <c r="J117" i="16"/>
  <c r="J118" i="16"/>
  <c r="J119" i="16"/>
  <c r="J120" i="16"/>
  <c r="J121" i="16"/>
  <c r="J122" i="16"/>
  <c r="J123" i="16"/>
  <c r="J124" i="16"/>
  <c r="J125" i="16"/>
  <c r="J126" i="16"/>
  <c r="J127" i="16"/>
  <c r="J128" i="16"/>
  <c r="J129" i="16"/>
  <c r="J130" i="16"/>
  <c r="J131" i="16"/>
  <c r="J132" i="16"/>
  <c r="J133" i="16"/>
  <c r="J134" i="16"/>
  <c r="J135" i="16"/>
  <c r="J136" i="16"/>
  <c r="J137" i="16"/>
  <c r="J138" i="16"/>
  <c r="J139" i="16"/>
  <c r="J140" i="16"/>
  <c r="J141" i="16"/>
  <c r="J142" i="16"/>
  <c r="J143" i="16"/>
  <c r="J144" i="16"/>
  <c r="J145" i="16"/>
  <c r="J146" i="16"/>
  <c r="J147" i="16"/>
  <c r="J148" i="16"/>
  <c r="J149" i="16"/>
  <c r="J150" i="16"/>
  <c r="J151" i="16"/>
  <c r="J152" i="16"/>
  <c r="J153" i="16"/>
  <c r="J154" i="16"/>
  <c r="J155" i="16"/>
  <c r="J156" i="16"/>
  <c r="J157" i="16"/>
  <c r="J158" i="16"/>
  <c r="J159" i="16"/>
  <c r="J160" i="16"/>
  <c r="J161" i="16"/>
  <c r="J162" i="16"/>
  <c r="J163" i="16"/>
  <c r="J164" i="16"/>
  <c r="K121" i="16"/>
  <c r="K122" i="16"/>
  <c r="K123" i="16"/>
  <c r="K124" i="16"/>
  <c r="K125" i="16"/>
  <c r="K126" i="16"/>
  <c r="K127" i="16"/>
  <c r="K128" i="16"/>
  <c r="K129" i="16"/>
  <c r="K130" i="16"/>
  <c r="K131" i="16"/>
  <c r="K132" i="16"/>
  <c r="K133" i="16"/>
  <c r="K134" i="16"/>
  <c r="K135" i="16"/>
  <c r="K136" i="16"/>
  <c r="K137" i="16"/>
  <c r="K138" i="16"/>
  <c r="K139" i="16"/>
  <c r="K140" i="16"/>
  <c r="K141" i="16"/>
  <c r="K142" i="16"/>
  <c r="K143" i="16"/>
  <c r="K144" i="16"/>
  <c r="K145" i="16"/>
  <c r="K146" i="16"/>
  <c r="K147" i="16"/>
  <c r="K148" i="16"/>
  <c r="K149" i="16"/>
  <c r="K150" i="16"/>
  <c r="K151" i="16"/>
  <c r="K152" i="16"/>
  <c r="K153" i="16"/>
  <c r="K154" i="16"/>
  <c r="K155" i="16"/>
  <c r="K156" i="16"/>
  <c r="K157" i="16"/>
  <c r="K158" i="16"/>
  <c r="K159" i="16"/>
  <c r="K160" i="16"/>
  <c r="K161" i="16"/>
  <c r="K162" i="16"/>
  <c r="K163" i="16"/>
  <c r="K164" i="16"/>
  <c r="K165" i="16"/>
  <c r="K166" i="16"/>
  <c r="K167" i="16"/>
  <c r="C93" i="16"/>
  <c r="C94" i="16"/>
  <c r="C95" i="16"/>
  <c r="C96" i="16"/>
  <c r="C97" i="16"/>
  <c r="C98" i="16"/>
  <c r="C99" i="16"/>
  <c r="C100" i="16"/>
  <c r="C101" i="16"/>
  <c r="C102" i="16"/>
  <c r="C103" i="16"/>
  <c r="C104" i="16"/>
  <c r="C105" i="16"/>
  <c r="C106" i="16"/>
  <c r="C107" i="16"/>
  <c r="C108" i="16"/>
  <c r="C109" i="16"/>
  <c r="C110" i="16"/>
  <c r="C111" i="16"/>
  <c r="C112" i="16"/>
  <c r="C113" i="16"/>
  <c r="C114" i="16"/>
  <c r="C115" i="16"/>
  <c r="C116" i="16"/>
  <c r="C117" i="16"/>
  <c r="C118" i="16"/>
  <c r="C119" i="16"/>
  <c r="C120" i="16"/>
  <c r="C121" i="16"/>
  <c r="C122" i="16"/>
  <c r="C123" i="16"/>
  <c r="C124" i="16"/>
  <c r="C125" i="16"/>
  <c r="C126" i="16"/>
  <c r="C127" i="16"/>
  <c r="C128" i="16"/>
  <c r="C129" i="16"/>
  <c r="C130" i="16"/>
  <c r="C131" i="16"/>
  <c r="C132" i="16"/>
  <c r="C133" i="16"/>
  <c r="C134" i="16"/>
  <c r="C135" i="16"/>
  <c r="C136" i="16"/>
  <c r="C137" i="16"/>
  <c r="C138" i="16"/>
  <c r="C139" i="16"/>
  <c r="C140" i="16"/>
  <c r="C141" i="16"/>
  <c r="C142" i="16"/>
  <c r="C143" i="16"/>
  <c r="C144" i="16"/>
  <c r="C145" i="16"/>
  <c r="C146" i="16"/>
  <c r="C147" i="16"/>
  <c r="C148" i="16"/>
  <c r="C149" i="16"/>
  <c r="C150" i="16"/>
  <c r="C151" i="16"/>
  <c r="C152" i="16"/>
  <c r="C153" i="16"/>
  <c r="C154" i="16"/>
  <c r="C155" i="16"/>
  <c r="C156" i="16"/>
  <c r="C158" i="16"/>
  <c r="C159" i="16"/>
  <c r="C160" i="16"/>
  <c r="C161" i="16"/>
  <c r="C162" i="16"/>
  <c r="B150" i="16"/>
  <c r="B151" i="16"/>
  <c r="B152" i="16"/>
  <c r="B153" i="16"/>
  <c r="B154" i="16"/>
  <c r="B155" i="16"/>
  <c r="B156" i="16"/>
  <c r="B158" i="16"/>
  <c r="B159" i="16"/>
  <c r="B160" i="16"/>
  <c r="B161" i="16"/>
  <c r="B162" i="16"/>
  <c r="B163" i="16"/>
  <c r="B164" i="16"/>
  <c r="B165" i="16"/>
  <c r="B166" i="16"/>
  <c r="B167" i="16"/>
  <c r="B168" i="16"/>
  <c r="B169" i="16"/>
  <c r="B92" i="16"/>
  <c r="B93" i="16"/>
  <c r="B94" i="16"/>
  <c r="B95" i="16"/>
  <c r="B96" i="16"/>
  <c r="B97" i="16"/>
  <c r="B98" i="16"/>
  <c r="B99" i="16"/>
  <c r="B100" i="16"/>
  <c r="B101" i="16"/>
  <c r="B102" i="16"/>
  <c r="B103" i="16"/>
  <c r="B104" i="16"/>
  <c r="B105" i="16"/>
  <c r="B106" i="16"/>
  <c r="B107" i="16"/>
  <c r="B108" i="16"/>
  <c r="B109" i="16"/>
  <c r="B110" i="16"/>
  <c r="B111" i="16"/>
  <c r="B112" i="16"/>
  <c r="B113" i="16"/>
  <c r="B114" i="16"/>
  <c r="B115" i="16"/>
  <c r="B116" i="16"/>
  <c r="B117" i="16"/>
  <c r="B118" i="16"/>
  <c r="B119" i="16"/>
  <c r="B120" i="16"/>
  <c r="B121" i="16"/>
  <c r="B122" i="16"/>
  <c r="B123" i="16"/>
  <c r="B124" i="16"/>
  <c r="B125" i="16"/>
  <c r="B126" i="16"/>
  <c r="B127" i="16"/>
  <c r="B128" i="16"/>
  <c r="B129" i="16"/>
  <c r="B130" i="16"/>
  <c r="B131" i="16"/>
  <c r="B132" i="16"/>
  <c r="B133" i="16"/>
  <c r="B134" i="16"/>
  <c r="B135" i="16"/>
  <c r="B136" i="16"/>
  <c r="B137" i="16"/>
  <c r="B138" i="16"/>
  <c r="B139" i="16"/>
  <c r="B140" i="16"/>
  <c r="B141" i="16"/>
  <c r="B142" i="16"/>
  <c r="B143" i="16"/>
  <c r="B144" i="16"/>
  <c r="B145" i="16"/>
  <c r="B146" i="16"/>
  <c r="B147" i="16"/>
  <c r="B148" i="16"/>
  <c r="B149" i="16"/>
  <c r="C2" i="22"/>
  <c r="B2" i="22"/>
  <c r="B67" i="16"/>
  <c r="J110" i="16"/>
  <c r="J111" i="16"/>
  <c r="J112" i="16"/>
  <c r="J113" i="16"/>
  <c r="J114" i="16"/>
  <c r="K113" i="16"/>
  <c r="K114" i="16"/>
  <c r="K111" i="16"/>
  <c r="K112" i="16"/>
  <c r="B71" i="16"/>
  <c r="K93" i="16"/>
  <c r="K94" i="16"/>
  <c r="K95" i="16"/>
  <c r="K96" i="16"/>
  <c r="K97" i="16"/>
  <c r="K98" i="16"/>
  <c r="K99" i="16"/>
  <c r="K100" i="16"/>
  <c r="K106" i="16"/>
  <c r="K110" i="16"/>
  <c r="K115" i="16"/>
  <c r="K116" i="16"/>
  <c r="K117" i="16"/>
  <c r="K118" i="16"/>
  <c r="K119" i="16"/>
  <c r="K120" i="16"/>
  <c r="J93" i="16"/>
  <c r="J94" i="16"/>
  <c r="J95" i="16"/>
  <c r="J96" i="16"/>
  <c r="J97" i="16"/>
  <c r="J98" i="16"/>
  <c r="J99" i="16"/>
  <c r="J100" i="16"/>
  <c r="J101" i="16"/>
  <c r="K101" i="16" s="1"/>
  <c r="J102" i="16"/>
  <c r="K102" i="16" s="1"/>
  <c r="J103" i="16"/>
  <c r="K103" i="16" s="1"/>
  <c r="J104" i="16"/>
  <c r="K104" i="16" s="1"/>
  <c r="J105" i="16"/>
  <c r="K105" i="16" s="1"/>
  <c r="J106" i="16"/>
  <c r="J107" i="16"/>
  <c r="K107" i="16" s="1"/>
  <c r="J108" i="16"/>
  <c r="K108" i="16" s="1"/>
  <c r="J109" i="16"/>
  <c r="K109" i="16" s="1"/>
  <c r="B20" i="16"/>
  <c r="B18" i="16"/>
  <c r="B16" i="16"/>
  <c r="B3" i="16"/>
  <c r="C19" i="16"/>
  <c r="C9" i="16"/>
  <c r="C91" i="16"/>
  <c r="C92" i="16"/>
  <c r="B91" i="16"/>
  <c r="B90" i="16"/>
  <c r="C3" i="16"/>
  <c r="J90" i="16"/>
  <c r="K90" i="16" s="1"/>
  <c r="J91" i="16"/>
  <c r="K91" i="16" s="1"/>
  <c r="J92" i="16"/>
  <c r="K92" i="16" s="1"/>
  <c r="C90" i="16"/>
  <c r="J89" i="16"/>
  <c r="K89" i="16" s="1"/>
  <c r="C89" i="16"/>
  <c r="B89" i="16"/>
  <c r="B88" i="16"/>
  <c r="J81" i="16"/>
  <c r="K81" i="16" s="1"/>
  <c r="J82" i="16"/>
  <c r="K82" i="16" s="1"/>
  <c r="J83" i="16"/>
  <c r="K83" i="16" s="1"/>
  <c r="J84" i="16"/>
  <c r="K84" i="16" s="1"/>
  <c r="J85" i="16"/>
  <c r="K85" i="16" s="1"/>
  <c r="J86" i="16"/>
  <c r="K86" i="16" s="1"/>
  <c r="J87" i="16"/>
  <c r="K87" i="16" s="1"/>
  <c r="J88" i="16"/>
  <c r="K88" i="16" s="1"/>
  <c r="B87" i="16"/>
  <c r="C86" i="16"/>
  <c r="C87" i="16"/>
  <c r="C88" i="16"/>
  <c r="B70" i="16"/>
  <c r="B72" i="16"/>
  <c r="B73" i="16"/>
  <c r="B74" i="16"/>
  <c r="B75" i="16"/>
  <c r="B76" i="16"/>
  <c r="B77" i="16"/>
  <c r="B78" i="16"/>
  <c r="B79" i="16"/>
  <c r="B80" i="16"/>
  <c r="B81" i="16"/>
  <c r="B82" i="16"/>
  <c r="B83" i="16"/>
  <c r="B84" i="16"/>
  <c r="B85" i="16"/>
  <c r="B86" i="16"/>
  <c r="C69" i="16"/>
  <c r="C70" i="16"/>
  <c r="C71" i="16"/>
  <c r="C72" i="16"/>
  <c r="C73" i="16"/>
  <c r="C74" i="16"/>
  <c r="C75" i="16"/>
  <c r="C76" i="16"/>
  <c r="C77" i="16"/>
  <c r="C78" i="16"/>
  <c r="C79" i="16"/>
  <c r="C80" i="16"/>
  <c r="C81" i="16"/>
  <c r="C82" i="16"/>
  <c r="C83" i="16"/>
  <c r="C84" i="16"/>
  <c r="C85" i="16"/>
  <c r="C4" i="16"/>
  <c r="C5" i="16"/>
  <c r="C6" i="16"/>
  <c r="C7" i="16"/>
  <c r="C8" i="16"/>
  <c r="C10" i="16"/>
  <c r="C11" i="16"/>
  <c r="C12" i="16"/>
  <c r="C13" i="16"/>
  <c r="C14" i="16"/>
  <c r="C15" i="16"/>
  <c r="C16" i="16"/>
  <c r="C17" i="16"/>
  <c r="C18" i="16"/>
  <c r="C20" i="16"/>
  <c r="C21" i="16"/>
  <c r="C22" i="16"/>
  <c r="C24" i="16"/>
  <c r="C25" i="16"/>
  <c r="C26" i="16"/>
  <c r="C27" i="16"/>
  <c r="C28" i="16"/>
  <c r="C29" i="16"/>
  <c r="C30" i="16"/>
  <c r="C31" i="16"/>
  <c r="C32" i="16"/>
  <c r="C33" i="16"/>
  <c r="C34" i="16"/>
  <c r="C35" i="16"/>
  <c r="C36" i="16"/>
  <c r="C37" i="16"/>
  <c r="C38" i="16"/>
  <c r="C39" i="16"/>
  <c r="C40" i="16"/>
  <c r="C41" i="16"/>
  <c r="C42" i="16"/>
  <c r="C43" i="16"/>
  <c r="C44" i="16"/>
  <c r="C45" i="16"/>
  <c r="C46" i="16"/>
  <c r="C47" i="16"/>
  <c r="C49" i="16"/>
  <c r="C50" i="16"/>
  <c r="C51" i="16"/>
  <c r="C52" i="16"/>
  <c r="C53" i="16"/>
  <c r="C54" i="16"/>
  <c r="C55" i="16"/>
  <c r="C56" i="16"/>
  <c r="C57" i="16"/>
  <c r="C58" i="16"/>
  <c r="C59" i="16"/>
  <c r="C60" i="16"/>
  <c r="C61" i="16"/>
  <c r="C62" i="16"/>
  <c r="C63" i="16"/>
  <c r="C64" i="16"/>
  <c r="C65" i="16"/>
  <c r="C66" i="16"/>
  <c r="B36" i="16"/>
  <c r="B37" i="16"/>
  <c r="B38" i="16"/>
  <c r="B39" i="16"/>
  <c r="J3" i="16"/>
  <c r="K3" i="16" s="1"/>
  <c r="B4" i="16"/>
  <c r="B5" i="16"/>
  <c r="B6" i="16"/>
  <c r="B7" i="16"/>
  <c r="B8" i="16"/>
  <c r="B9" i="16"/>
  <c r="B10" i="16"/>
  <c r="B11" i="16"/>
  <c r="B12" i="16"/>
  <c r="B13" i="16"/>
  <c r="B14" i="16"/>
  <c r="B15" i="16"/>
  <c r="B17" i="16"/>
  <c r="B21" i="16"/>
  <c r="B22" i="16"/>
  <c r="B23" i="16"/>
  <c r="B24" i="16"/>
  <c r="B25" i="16"/>
  <c r="B26" i="16"/>
  <c r="B27" i="16"/>
  <c r="B28" i="16"/>
  <c r="B29" i="16"/>
  <c r="B30" i="16"/>
  <c r="B31" i="16"/>
  <c r="B32" i="16"/>
  <c r="B33" i="16"/>
  <c r="B34" i="16"/>
  <c r="B35" i="16"/>
  <c r="B40" i="16"/>
  <c r="B41" i="16"/>
  <c r="B42" i="16"/>
  <c r="B43" i="16"/>
  <c r="B44" i="16"/>
  <c r="B45" i="16"/>
  <c r="B46" i="16"/>
  <c r="B47" i="16"/>
  <c r="B49" i="16"/>
  <c r="B50" i="16"/>
  <c r="B51" i="16"/>
  <c r="B52" i="16"/>
  <c r="B53" i="16"/>
  <c r="B54" i="16"/>
  <c r="B55" i="16"/>
  <c r="B56" i="16"/>
  <c r="B57" i="16"/>
  <c r="B58" i="16"/>
  <c r="B59" i="16"/>
  <c r="B60" i="16"/>
  <c r="B61" i="16"/>
  <c r="B62" i="16"/>
  <c r="B63" i="16"/>
  <c r="B64" i="16"/>
  <c r="B65" i="16"/>
  <c r="B66" i="16"/>
  <c r="B68" i="16"/>
  <c r="B69" i="16"/>
  <c r="J29" i="16"/>
  <c r="K29" i="16" s="1"/>
  <c r="J30" i="16"/>
  <c r="K30" i="16" s="1"/>
  <c r="J31" i="16"/>
  <c r="K31" i="16" s="1"/>
  <c r="J32" i="16"/>
  <c r="K32" i="16" s="1"/>
  <c r="J33" i="16"/>
  <c r="K33" i="16" s="1"/>
  <c r="J34" i="16"/>
  <c r="K34" i="16" s="1"/>
  <c r="J35" i="16"/>
  <c r="K35" i="16" s="1"/>
  <c r="J36" i="16"/>
  <c r="K36" i="16" s="1"/>
  <c r="J37" i="16"/>
  <c r="K37" i="16" s="1"/>
  <c r="J38" i="16"/>
  <c r="K38" i="16" s="1"/>
  <c r="J39" i="16"/>
  <c r="K39" i="16" s="1"/>
  <c r="J40" i="16"/>
  <c r="K40" i="16" s="1"/>
  <c r="J41" i="16"/>
  <c r="K41" i="16" s="1"/>
  <c r="J42" i="16"/>
  <c r="K42" i="16" s="1"/>
  <c r="J43" i="16"/>
  <c r="K43" i="16" s="1"/>
  <c r="J44" i="16"/>
  <c r="K44" i="16" s="1"/>
  <c r="J45" i="16"/>
  <c r="K45" i="16" s="1"/>
  <c r="J46" i="16"/>
  <c r="K46" i="16" s="1"/>
  <c r="J47" i="16"/>
  <c r="K47" i="16" s="1"/>
  <c r="J49" i="16"/>
  <c r="K49" i="16" s="1"/>
  <c r="J50" i="16"/>
  <c r="K50" i="16" s="1"/>
  <c r="J51" i="16"/>
  <c r="K51" i="16" s="1"/>
  <c r="J52" i="16"/>
  <c r="K52" i="16" s="1"/>
  <c r="J53" i="16"/>
  <c r="K53" i="16" s="1"/>
  <c r="J54" i="16"/>
  <c r="K54" i="16" s="1"/>
  <c r="J55" i="16"/>
  <c r="K55" i="16" s="1"/>
  <c r="J56" i="16"/>
  <c r="K56" i="16" s="1"/>
  <c r="J57" i="16"/>
  <c r="K57" i="16" s="1"/>
  <c r="J58" i="16"/>
  <c r="K58" i="16" s="1"/>
  <c r="J59" i="16"/>
  <c r="K59" i="16" s="1"/>
  <c r="J60" i="16"/>
  <c r="K60" i="16" s="1"/>
  <c r="J61" i="16"/>
  <c r="K61" i="16" s="1"/>
  <c r="J62" i="16"/>
  <c r="K62" i="16" s="1"/>
  <c r="J63" i="16"/>
  <c r="K63" i="16" s="1"/>
  <c r="J64" i="16"/>
  <c r="K64" i="16" s="1"/>
  <c r="J65" i="16"/>
  <c r="K65" i="16" s="1"/>
  <c r="J66" i="16"/>
  <c r="K66" i="16" s="1"/>
  <c r="J67" i="16"/>
  <c r="K67" i="16" s="1"/>
  <c r="J68" i="16"/>
  <c r="K68" i="16" s="1"/>
  <c r="J69" i="16"/>
  <c r="K69" i="16" s="1"/>
  <c r="J70" i="16"/>
  <c r="K70" i="16" s="1"/>
  <c r="J71" i="16"/>
  <c r="K71" i="16" s="1"/>
  <c r="J72" i="16"/>
  <c r="K72" i="16" s="1"/>
  <c r="J73" i="16"/>
  <c r="K73" i="16" s="1"/>
  <c r="J74" i="16"/>
  <c r="K74" i="16" s="1"/>
  <c r="J75" i="16"/>
  <c r="K75" i="16" s="1"/>
  <c r="J76" i="16"/>
  <c r="K76" i="16" s="1"/>
  <c r="J77" i="16"/>
  <c r="K77" i="16" s="1"/>
  <c r="J78" i="16"/>
  <c r="K78" i="16" s="1"/>
  <c r="J79" i="16"/>
  <c r="K79" i="16" s="1"/>
  <c r="J80" i="16"/>
  <c r="K80" i="16" s="1"/>
  <c r="J6" i="16"/>
  <c r="K6" i="16" s="1"/>
  <c r="J7" i="16"/>
  <c r="K7" i="16" s="1"/>
  <c r="J8" i="16"/>
  <c r="K8" i="16" s="1"/>
  <c r="J9" i="16"/>
  <c r="K9" i="16" s="1"/>
  <c r="J10" i="16"/>
  <c r="K10" i="16" s="1"/>
  <c r="J11" i="16"/>
  <c r="K11" i="16" s="1"/>
  <c r="J12" i="16"/>
  <c r="K12" i="16" s="1"/>
  <c r="J13" i="16"/>
  <c r="K13" i="16" s="1"/>
  <c r="J14" i="16"/>
  <c r="K14" i="16" s="1"/>
  <c r="J15" i="16"/>
  <c r="K15" i="16" s="1"/>
  <c r="J16" i="16"/>
  <c r="K16" i="16" s="1"/>
  <c r="J17" i="16"/>
  <c r="K17" i="16" s="1"/>
  <c r="J18" i="16"/>
  <c r="K18" i="16" s="1"/>
  <c r="J19" i="16"/>
  <c r="K19" i="16" s="1"/>
  <c r="J20" i="16"/>
  <c r="K20" i="16" s="1"/>
  <c r="J21" i="16"/>
  <c r="K21" i="16" s="1"/>
  <c r="J22" i="16"/>
  <c r="K22" i="16" s="1"/>
  <c r="J23" i="16"/>
  <c r="K23" i="16" s="1"/>
  <c r="J24" i="16"/>
  <c r="K24" i="16" s="1"/>
  <c r="J25" i="16"/>
  <c r="K25" i="16" s="1"/>
  <c r="J26" i="16"/>
  <c r="K26" i="16" s="1"/>
  <c r="J27" i="16"/>
  <c r="K27" i="16" s="1"/>
  <c r="J28" i="16"/>
  <c r="K28" i="16" s="1"/>
  <c r="J5" i="16"/>
  <c r="K5" i="16"/>
  <c r="J4" i="16"/>
  <c r="K4" i="16" s="1"/>
  <c r="AD94" i="13"/>
  <c r="AC93" i="13"/>
  <c r="AB93" i="13"/>
  <c r="AA93" i="13"/>
  <c r="Z93" i="13"/>
  <c r="Y93" i="13"/>
  <c r="X93" i="13"/>
  <c r="W93" i="13"/>
  <c r="V93" i="13"/>
  <c r="U93" i="13"/>
  <c r="T93" i="13"/>
  <c r="S93" i="13"/>
  <c r="R93" i="13"/>
  <c r="AC92" i="13"/>
  <c r="AB92" i="13"/>
  <c r="AA92" i="13"/>
  <c r="Y92" i="13"/>
  <c r="X92" i="13"/>
  <c r="AD77" i="13"/>
  <c r="AD76" i="13"/>
  <c r="AD75" i="13"/>
  <c r="AD74" i="13"/>
  <c r="AD73" i="13"/>
  <c r="AD72" i="13"/>
  <c r="AD63" i="13"/>
  <c r="AD62" i="13"/>
  <c r="AD61" i="13"/>
  <c r="AD60" i="13"/>
  <c r="AD59" i="13"/>
  <c r="AD58" i="13"/>
  <c r="AD57" i="13"/>
  <c r="AD56" i="13"/>
  <c r="AD55" i="13"/>
  <c r="AD54" i="13"/>
  <c r="AD53" i="13"/>
  <c r="T52" i="13"/>
  <c r="S52" i="13"/>
  <c r="R52" i="13"/>
  <c r="AD52" i="13" s="1"/>
  <c r="AD51" i="13"/>
  <c r="AD47" i="13"/>
  <c r="AD46" i="13"/>
  <c r="AD45" i="13"/>
  <c r="AD44" i="13"/>
  <c r="AD43" i="13"/>
  <c r="AD42" i="13"/>
  <c r="AD41" i="13"/>
  <c r="AD40" i="13"/>
  <c r="AD39" i="13"/>
  <c r="AD38" i="13"/>
  <c r="AD37" i="13"/>
  <c r="AD36" i="13"/>
  <c r="AD35" i="13"/>
  <c r="AD34" i="13"/>
  <c r="AD33" i="13"/>
  <c r="AD32" i="13"/>
  <c r="AD31" i="13"/>
  <c r="AD30" i="13"/>
  <c r="AD29" i="13"/>
  <c r="AD28" i="13"/>
  <c r="AD27" i="13"/>
  <c r="AD48" i="13"/>
  <c r="AE92" i="13" s="1"/>
  <c r="AD25" i="13"/>
  <c r="AD24" i="13"/>
  <c r="AD23" i="13"/>
  <c r="AD22" i="13"/>
  <c r="AD21" i="13"/>
  <c r="AD20" i="13"/>
  <c r="AD19" i="13"/>
  <c r="AD18" i="13"/>
  <c r="AD17" i="13"/>
  <c r="AD16" i="13"/>
  <c r="W15" i="13"/>
  <c r="V15" i="13"/>
  <c r="V92" i="13" s="1"/>
  <c r="U15" i="13"/>
  <c r="AD14" i="13"/>
  <c r="AD13" i="13"/>
  <c r="U12" i="13"/>
  <c r="U92" i="13" s="1"/>
  <c r="T12" i="13"/>
  <c r="T92" i="13" s="1"/>
  <c r="S12" i="13"/>
  <c r="S92" i="13" s="1"/>
  <c r="R12" i="13"/>
  <c r="AD11" i="13"/>
  <c r="AD10" i="13"/>
  <c r="AD9" i="13"/>
  <c r="AD8" i="13"/>
  <c r="AD7" i="13"/>
  <c r="AD6" i="13"/>
  <c r="AD5" i="13"/>
  <c r="AD4" i="13"/>
  <c r="AD3" i="13"/>
  <c r="Q15" i="1"/>
  <c r="T15" i="1" s="1"/>
  <c r="P15" i="1"/>
  <c r="O15" i="1"/>
  <c r="W90" i="1"/>
  <c r="V90" i="1"/>
  <c r="U90" i="1"/>
  <c r="T90" i="1"/>
  <c r="S90" i="1"/>
  <c r="R90" i="1"/>
  <c r="P90" i="1"/>
  <c r="X74" i="1"/>
  <c r="X75" i="1"/>
  <c r="X71" i="1"/>
  <c r="X72" i="1"/>
  <c r="X73" i="1"/>
  <c r="X70" i="1"/>
  <c r="Y90" i="1"/>
  <c r="X92" i="1"/>
  <c r="M91" i="1"/>
  <c r="N91" i="1"/>
  <c r="O91" i="1"/>
  <c r="P91" i="1"/>
  <c r="Q91" i="1"/>
  <c r="R91" i="1"/>
  <c r="S91" i="1"/>
  <c r="T91" i="1"/>
  <c r="U91" i="1"/>
  <c r="V91" i="1"/>
  <c r="W91" i="1"/>
  <c r="L91" i="1"/>
  <c r="Q90" i="1"/>
  <c r="X42" i="1"/>
  <c r="X43" i="1"/>
  <c r="X44" i="1"/>
  <c r="X45" i="1"/>
  <c r="X46" i="1"/>
  <c r="X47" i="1"/>
  <c r="X49" i="1"/>
  <c r="X51" i="1"/>
  <c r="X52" i="1"/>
  <c r="X53" i="1"/>
  <c r="X54" i="1"/>
  <c r="X55" i="1"/>
  <c r="X56" i="1"/>
  <c r="X57" i="1"/>
  <c r="X58" i="1"/>
  <c r="X59" i="1"/>
  <c r="X60" i="1"/>
  <c r="X61" i="1"/>
  <c r="N50" i="1"/>
  <c r="M50" i="1"/>
  <c r="L50" i="1"/>
  <c r="X50" i="1" s="1"/>
  <c r="X4" i="1"/>
  <c r="X5" i="1"/>
  <c r="X6" i="1"/>
  <c r="X7" i="1"/>
  <c r="X8" i="1"/>
  <c r="X9" i="1"/>
  <c r="X10" i="1"/>
  <c r="X11" i="1"/>
  <c r="X13" i="1"/>
  <c r="X14" i="1"/>
  <c r="X15" i="1"/>
  <c r="X16" i="1"/>
  <c r="X17" i="1"/>
  <c r="X18" i="1"/>
  <c r="X19" i="1"/>
  <c r="X20" i="1"/>
  <c r="X21" i="1"/>
  <c r="X22" i="1"/>
  <c r="X23" i="1"/>
  <c r="X24" i="1"/>
  <c r="X25" i="1"/>
  <c r="X26" i="1"/>
  <c r="X27" i="1"/>
  <c r="X28" i="1"/>
  <c r="X29" i="1"/>
  <c r="X30" i="1"/>
  <c r="X31" i="1"/>
  <c r="X32" i="1"/>
  <c r="X33" i="1"/>
  <c r="X34" i="1"/>
  <c r="X35" i="1"/>
  <c r="X36" i="1"/>
  <c r="X37" i="1"/>
  <c r="X38" i="1"/>
  <c r="X39" i="1"/>
  <c r="X40" i="1"/>
  <c r="X41" i="1"/>
  <c r="X3" i="1"/>
  <c r="O12" i="1"/>
  <c r="O90" i="1" s="1"/>
  <c r="N12" i="1"/>
  <c r="N90" i="1" s="1"/>
  <c r="M12" i="1"/>
  <c r="M90" i="1" s="1"/>
  <c r="L12" i="1"/>
  <c r="L90" i="1" s="1"/>
  <c r="L3" i="15" l="1"/>
  <c r="L4" i="15"/>
  <c r="L5" i="15"/>
  <c r="L2" i="15"/>
  <c r="R92" i="13"/>
  <c r="AD12" i="13"/>
  <c r="W92" i="13"/>
  <c r="Z15" i="13"/>
  <c r="R95" i="13"/>
  <c r="R96" i="13" s="1"/>
  <c r="AD93" i="13"/>
  <c r="S95" i="13"/>
  <c r="S96" i="13" s="1"/>
  <c r="T95" i="13"/>
  <c r="T96" i="13" s="1"/>
  <c r="U95" i="13"/>
  <c r="U96" i="13" s="1"/>
  <c r="V95" i="13"/>
  <c r="V96" i="13" s="1"/>
  <c r="W95" i="13"/>
  <c r="W96" i="13" s="1"/>
  <c r="X95" i="13"/>
  <c r="X96" i="13" s="1"/>
  <c r="Y95" i="13"/>
  <c r="Y96" i="13" s="1"/>
  <c r="AA95" i="13"/>
  <c r="AA96" i="13" s="1"/>
  <c r="AB95" i="13"/>
  <c r="AB96" i="13" s="1"/>
  <c r="AC95" i="13"/>
  <c r="AC96" i="13" s="1"/>
  <c r="X91" i="1"/>
  <c r="L93" i="1"/>
  <c r="L94" i="1" s="1"/>
  <c r="W93" i="1"/>
  <c r="W94" i="1" s="1"/>
  <c r="V93" i="1"/>
  <c r="V94" i="1" s="1"/>
  <c r="U93" i="1"/>
  <c r="U94" i="1" s="1"/>
  <c r="T93" i="1"/>
  <c r="T94" i="1" s="1"/>
  <c r="S93" i="1"/>
  <c r="S94" i="1" s="1"/>
  <c r="R93" i="1"/>
  <c r="R94" i="1" s="1"/>
  <c r="Q93" i="1"/>
  <c r="Q94" i="1" s="1"/>
  <c r="P93" i="1"/>
  <c r="P94" i="1" s="1"/>
  <c r="O93" i="1"/>
  <c r="O94" i="1" s="1"/>
  <c r="N93" i="1"/>
  <c r="N94" i="1" s="1"/>
  <c r="M93" i="1"/>
  <c r="M94" i="1" s="1"/>
  <c r="X12" i="1"/>
  <c r="X90" i="1" s="1"/>
  <c r="Z92" i="13" l="1"/>
  <c r="Z95" i="13" s="1"/>
  <c r="Z96" i="13" s="1"/>
  <c r="AD15" i="13"/>
  <c r="AD92" i="13"/>
  <c r="AD95" i="13" s="1"/>
  <c r="AD96" i="13" s="1"/>
  <c r="X93" i="1"/>
  <c r="X94" i="1" s="1"/>
</calcChain>
</file>

<file path=xl/comments1.xml><?xml version="1.0" encoding="utf-8"?>
<comments xmlns="http://schemas.openxmlformats.org/spreadsheetml/2006/main" xmlns:mc="http://schemas.openxmlformats.org/markup-compatibility/2006" xmlns:xr="http://schemas.microsoft.com/office/spreadsheetml/2014/revision" mc:Ignorable="xr">
  <authors>
    <author>Andreanne ST-GELAIS</author>
    <author>tc={73661D85-0576-436E-9502-7F3238A6D9E2}</author>
    <author>tc={634E0B09-E922-44F1-B635-D973309B61AE}</author>
    <author>tc={E63EBCB9-D7C3-43FB-B9C4-C6A0FC610602}</author>
    <author>tc={667EBBA8-896D-4AE5-B219-7986B506D20E}</author>
    <author>tc={72B39AF3-8585-46F7-9A06-2686DAD43ABB}</author>
    <author>tc={CCEFC0D7-C943-4979-A1D4-BB4EF9331028}</author>
    <author>tc={B4D40249-ACC2-4725-9FF5-FCEC08A45EFC}</author>
    <author>tc={7D6A8BF6-01DC-4CE4-89E5-09034E5C6D89}</author>
    <author>tc={DD894F23-FAC5-49F0-9F89-1E3602937C47}</author>
    <author>tc={FB3A8B32-A4C5-4A82-8D89-627E56152B8D}</author>
    <author>tc={CB3DB38B-0435-44AE-A6E4-64EA56E85EA6}</author>
    <author>tc={2784D17F-4C48-4FA9-B4C1-B5F93CA29E0A}</author>
    <author>tc={6626ED69-C748-4B56-9B24-82FB7896C96F}</author>
    <author>tc={A80E48B7-68FC-4CA6-8FB7-2050CE97CF9B}</author>
    <author>tc={85A12A7F-BB95-40F1-A3CC-EAFBAB3661AE}</author>
    <author>tc={66EF5E1B-5CD9-4C3C-A4A8-6B316D4FA856}</author>
    <author>tc={5D7E8F1A-5638-4C91-AEF6-C4C0E7909957}</author>
    <author>tc={E92824D2-1980-4106-BFE5-1741C0D22BDD}</author>
    <author>tc={FFEAFD8F-55E1-406E-A55A-CFE414175477}</author>
    <author>tc={830AF755-F78C-4831-8879-5AB511947F32}</author>
    <author>tc={0E7F0592-0856-4A81-924C-20528CFEE6CF}</author>
    <author>tc={5EB8393B-8F67-4B8B-ABC0-77CD095771AF}</author>
    <author>tc={7D9FAE24-B8F3-43D8-ACB5-452FD853ACF2}</author>
    <author>tc={4B8EE1D7-A318-4012-BE81-9161AC0099D7}</author>
    <author>tc={75CA4A2C-E53C-401D-9C8F-30CD4F954656}</author>
    <author>tc={ACD8BC2E-91F7-4019-A0FB-DB198EE2DD31}</author>
    <author>tc={9CA2E7DA-071B-4872-A4BA-A584BC1BA0D6}</author>
    <author>tc={6DD4BE76-170B-4EB4-BC14-57210BB12AF8}</author>
    <author>tc={9C1C2D70-692F-4D5B-BB85-C3A329003AF1}</author>
    <author>tc={07F8AA76-3E26-481A-9250-CE31BE5D5CB4}</author>
    <author>tc={672A87F3-D9DE-4928-8698-17ACE5BBD72A}</author>
    <author>Thibault CAMARA</author>
    <author>tc={829ADE87-67BB-4A69-A093-2B4157952186}</author>
    <author>tc={1B0E76FA-E527-4D5C-945E-B3B25086E298}</author>
    <author>tc={EDC1B244-B93F-44BA-A480-0EBA3509C7B9}</author>
    <author>tc={C2638588-DFAA-47B5-9E80-75DA33E35BC5}</author>
  </authors>
  <commentList>
    <comment ref="C2" authorId="0" shapeId="0" xr:uid="{BB426126-87B0-4B4A-88EE-AFD31B29A2FD}">
      <text>
        <r>
          <rPr>
            <sz val="11"/>
            <color theme="1"/>
            <rFont val="Aptos Narrow"/>
            <family val="2"/>
            <scheme val="minor"/>
          </rPr>
          <t>Andreanne ST-GELAIS:
Un projet est un ensemble d'activités et d'actions entreprises par un.e chef.fe de projet (un.e professionnel.le) dans le but de répondre à une demande dans des délais fixés et, parfois, dans la limite d'une enveloppe budgétaire allouée et aboutissant à un ensemble de livrables. Un projet permet de créer un produit, un service ou un résultat unique.
RZ: 
-Viser les projets à grand impact/visibilié (pas une liste d'épicerie de tout ce que nous faisons. ex: opérations courantes
-Projets nécessitant de nouvelles affectations de ressources
-Projet nécessitant des orientations (SDIS, DG/DGA, politique)</t>
        </r>
      </text>
    </comment>
    <comment ref="P2" authorId="1" shapeId="0" xr:uid="{73661D85-0576-436E-9502-7F3238A6D9E2}">
      <text>
        <t>[Commentaire à thread]
Votre version d’Excel vous permet de lire ce commentaire à thread. Toutefois, les modifications qui y sont apportées seront supprimées si le fichier est ouvert dans une version plus récente d’Excel. En savoir plus : https://go.microsoft.com/fwlink/?linkid=870924
Commentaire :
    Devront être validées</t>
      </text>
    </comment>
    <comment ref="C6" authorId="2" shapeId="0" xr:uid="{634E0B09-E922-44F1-B635-D973309B61AE}">
      <text>
        <t>[Commentaire à thread]
Votre version d’Excel vous permet de lire ce commentaire à thread. Toutefois, les modifications qui y sont apportées seront supprimées si le fichier est ouvert dans une version plus récente d’Excel. En savoir plus : https://go.microsoft.com/fwlink/?linkid=870924
[Tâches]
Une tâche ancrée à ce commentaire ne peut pas être affichée dans votre client.
Commentaire :
    @Dina HUSSEINI Quel est le nom officiel de l'événement ? Harmoniser le nom entre ce qui est inscrit ici et le nom du projet dans Asana.</t>
      </text>
    </comment>
    <comment ref="X7" authorId="3" shapeId="0" xr:uid="{E63EBCB9-D7C3-43FB-B9C4-C6A0FC610602}">
      <text>
        <t>[Commentaire à thread]
Votre version d’Excel vous permet de lire ce commentaire à thread. Toutefois, les modifications qui y sont apportées seront supprimées si le fichier est ouvert dans une version plus récente d’Excel. En savoir plus : https://go.microsoft.com/fwlink/?linkid=870924
[Tâches]
Une tâche ancrée à ce commentaire ne peut pas être affichée dans votre client.
Commentaire :
    @Dina HUSSEINI Finaliser les estimations d'heures ici. Est-ce 0 partout ?</t>
      </text>
    </comment>
    <comment ref="C9" authorId="4" shapeId="0" xr:uid="{667EBBA8-896D-4AE5-B219-7986B506D20E}">
      <text>
        <t>[Commentaire à thread]
Votre version d’Excel vous permet de lire ce commentaire à thread. Toutefois, les modifications qui y sont apportées seront supprimées si le fichier est ouvert dans une version plus récente d’Excel. En savoir plus : https://go.microsoft.com/fwlink/?linkid=870924
[Tâches]
Une tâche ancrée à ce commentaire ne peut pas être affichée dans votre client.
Commentaire :
    @Thibault CAMARA Lié le projet Asana ici.</t>
      </text>
    </comment>
    <comment ref="J9" authorId="5" shapeId="0" xr:uid="{72B39AF3-8585-46F7-9A06-2686DAD43ABB}">
      <text>
        <t>[Commentaire à thread]
Votre version d’Excel vous permet de lire ce commentaire à thread. Toutefois, les modifications qui y sont apportées seront supprimées si le fichier est ouvert dans une version plus récente d’Excel. En savoir plus : https://go.microsoft.com/fwlink/?linkid=870924
[Tâches]
Une tâche ancrée à ce commentaire ne peut pas être affichée dans votre client.
Commentaire :
    @Thibault CAMARA Inscrire les dates de début et de fin de projet.</t>
      </text>
    </comment>
    <comment ref="X9" authorId="6" shapeId="0" xr:uid="{CCEFC0D7-C943-4979-A1D4-BB4EF9331028}">
      <text>
        <t>[Commentaire à thread]
Votre version d’Excel vous permet de lire ce commentaire à thread. Toutefois, les modifications qui y sont apportées seront supprimées si le fichier est ouvert dans une version plus récente d’Excel. En savoir plus : https://go.microsoft.com/fwlink/?linkid=870924
[Tâches]
Une tâche ancrée à ce commentaire ne peut pas être affichée dans votre client.
Commentaire :
    @Thibault CAMARA Finaliser les estimations d'heure pour ce projet
Réponse :
    non prioritaire. serait fait plus tard</t>
      </text>
    </comment>
    <comment ref="AE9" authorId="7" shapeId="0" xr:uid="{B4D40249-ACC2-4725-9FF5-FCEC08A45EFC}">
      <text>
        <t xml:space="preserve">[Commentaire à thread]
Votre version d’Excel vous permet de lire ce commentaire à thread. Toutefois, les modifications qui y sont apportées seront supprimées si le fichier est ouvert dans une version plus récente d’Excel. En savoir plus : https://go.microsoft.com/fwlink/?linkid=870924
[Tâches]
Une tâche ancrée à ce commentaire ne peut pas être affichée dans votre client.
Commentaire :
    @Thibault CAMARA Inscrire les projections non taggées pour ce projet, s'il y a lieu.
Réponse :
    tout est déjà taggé </t>
      </text>
    </comment>
    <comment ref="O10" authorId="8" shapeId="0" xr:uid="{7D6A8BF6-01DC-4CE4-89E5-09034E5C6D89}">
      <text>
        <t>[Commentaire à thread]
Votre version d’Excel vous permet de lire ce commentaire à thread. Toutefois, les modifications qui y sont apportées seront supprimées si le fichier est ouvert dans une version plus récente d’Excel. En savoir plus : https://go.microsoft.com/fwlink/?linkid=870924
[Tâches]
Une tâche ancrée à ce commentaire ne peut pas être affichée dans votre client.
Commentaire :
    @Andreanne ST-GELAIS 
Réponse :
    et ligne 15
Réponse :
    Oui ?
Réponse :
    Est-ce que tu veux-tu que je valide avec Annie ou je te laisse le faire ? 
Réponse :
    Valider quoi ? Je ne vois pas de question ? Je vois juste que tu m'as taggué sur la case ?</t>
      </text>
    </comment>
    <comment ref="R12" authorId="9" shapeId="0" xr:uid="{DD894F23-FAC5-49F0-9F89-1E3602937C47}">
      <text>
        <t xml:space="preserve">[Commentaire à thread]
Votre version d’Excel vous permet de lire ce commentaire à thread. Toutefois, les modifications qui y sont apportées seront supprimées si le fichier est ouvert dans une version plus récente d’Excel. En savoir plus : https://go.microsoft.com/fwlink/?linkid=870924
[Tâches]
Une tâche ancrée à ce commentaire ne peut pas être affichée dans votre client.
Commentaire :
    @Andreanne ST-GELAIS @Karine-Myrgiani JEAN-FRANCOIS Bonjour, est-ce que vous savez qui a inscrit ces données pour Agir ensemble (Nb heures Janvier à avril ?) J'aimerais les corriger car ce 'projet' est en fait l'équivalent de 20 appels de projets. Merci :)
Réponse :
    c'est moi, basé sur les estimés de Agir ensemble, mais ajuste-les à la hausse. On sait maintenant que les heures des membres de l'équipe projet coeur ont été très sous-estimées. @Genevieve LOCAS </t>
      </text>
    </comment>
    <comment ref="V12" authorId="10" shapeId="0" xr:uid="{FB3A8B32-A4C5-4A82-8D89-627E56152B8D}">
      <text>
        <t>[Commentaire à thread]
Votre version d’Excel vous permet de lire ce commentaire à thread. Toutefois, les modifications qui y sont apportées seront supprimées si le fichier est ouvert dans une version plus récente d’Excel. En savoir plus : https://go.microsoft.com/fwlink/?linkid=870924
[Tâches]
Une tâche ancrée à ce commentaire ne peut pas être affichée dans votre client.
Commentaire :
    @Genevieve LOCAS Finaliser les estimations de temps requis.</t>
      </text>
    </comment>
    <comment ref="AE12" authorId="11" shapeId="0" xr:uid="{CB3DB38B-0435-44AE-A6E4-64EA56E85EA6}">
      <text>
        <t>[Commentaire à thread]
Votre version d’Excel vous permet de lire ce commentaire à thread. Toutefois, les modifications qui y sont apportées seront supprimées si le fichier est ouvert dans une version plus récente d’Excel. En savoir plus : https://go.microsoft.com/fwlink/?linkid=870924
[Tâches]
Une tâche ancrée à ce commentaire ne peut pas être affichée dans votre client.
Commentaire :
    @Genevieve LOCAS Inscrire le montant, s'il y a lieu. Autrement, inscrire 0.</t>
      </text>
    </comment>
    <comment ref="C13" authorId="12" shapeId="0" xr:uid="{2784D17F-4C48-4FA9-B4C1-B5F93CA29E0A}">
      <text>
        <t xml:space="preserve">[Commentaire à thread]
Votre version d’Excel vous permet de lire ce commentaire à thread. Toutefois, les modifications qui y sont apportées seront supprimées si le fichier est ouvert dans une version plus récente d’Excel. En savoir plus : https://go.microsoft.com/fwlink/?linkid=870924
[Tâches]
Une tâche ancrée à ce commentaire ne peut pas être affichée dans votre client.
Commentaire :
    @Thibault CAMARA Mettre le lien vers le projet Asana.
Réponse :
    euh, tu es la promotrice, n'est-ce pas à toi ? 
Réponse :
    @Andreanne ST-GELAIS </t>
      </text>
    </comment>
    <comment ref="AE13" authorId="13" shapeId="0" xr:uid="{6626ED69-C748-4B56-9B24-82FB7896C96F}">
      <text>
        <t xml:space="preserve">[Commentaire à thread]
Votre version d’Excel vous permet de lire ce commentaire à thread. Toutefois, les modifications qui y sont apportées seront supprimées si le fichier est ouvert dans une version plus récente d’Excel. En savoir plus : https://go.microsoft.com/fwlink/?linkid=870924
[Tâches]
Une tâche ancrée à ce commentaire ne peut pas être affichée dans votre client.
Commentaire :
    @Thibault CAMARA Inscrire le montant, s'il y a lieu.
Réponse :
    si on l'intègre dans le suivi des plans, ceci est donc désuet </t>
      </text>
    </comment>
    <comment ref="C15" authorId="14" shapeId="0" xr:uid="{A80E48B7-68FC-4CA6-8FB7-2050CE97CF9B}">
      <text>
        <t>[Commentaire à thread]
Votre version d’Excel vous permet de lire ce commentaire à thread. Toutefois, les modifications qui y sont apportées seront supprimées si le fichier est ouvert dans une version plus récente d’Excel. En savoir plus : https://go.microsoft.com/fwlink/?linkid=870924
[Tâches]
Une tâche ancrée à ce commentaire ne peut pas être affichée dans votre client.
Commentaire :
    @Thibault CAMARA Inclure le lien vers le projet dans Asana SVP</t>
      </text>
    </comment>
    <comment ref="J15" authorId="15" shapeId="0" xr:uid="{85A12A7F-BB95-40F1-A3CC-EAFBAB3661AE}">
      <text>
        <t xml:space="preserve">[Commentaire à thread]
Votre version d’Excel vous permet de lire ce commentaire à thread. Toutefois, les modifications qui y sont apportées seront supprimées si le fichier est ouvert dans une version plus récente d’Excel. En savoir plus : https://go.microsoft.com/fwlink/?linkid=870924
[Tâches]
Une tâche ancrée à ce commentaire ne peut pas être affichée dans votre client.
Commentaire :
    @Thibault CAMARA Inclure les dates de début et de fin de projet
Réponse :
    @Genevieve LOCAS 
Réponse :
    Je vais demander à Jed les dates du règlements d'emprunt et je vous reviens rapidement. </t>
      </text>
    </comment>
    <comment ref="R15" authorId="16" shapeId="0" xr:uid="{66EF5E1B-5CD9-4C3C-A4A8-6B316D4FA856}">
      <text>
        <t xml:space="preserve">[Commentaire à thread]
Votre version d’Excel vous permet de lire ce commentaire à thread. Toutefois, les modifications qui y sont apportées seront supprimées si le fichier est ouvert dans une version plus récente d’Excel. En savoir plus : https://go.microsoft.com/fwlink/?linkid=870924
[Tâches]
Une tâche ancrée à ce commentaire ne peut pas être affichée dans votre client.
Commentaire :
    @Thibault CAMARA Inscrire les heures envisagées pour le projet
Réponse :
    @Andreanne ST-GELAIS @Thibault CAMARA : PVI, j'ai indiqué les heures réelles pour Janvier à Mars, pour Avril à décembre, je vais mettre les heures que nous devrions vraiment prévoir pour ce programme, bien que nous n'avons pas de professionnel assigné pour le moment pour gérer ce fonds immobilier (PDI). </t>
      </text>
    </comment>
    <comment ref="AE15" authorId="17" shapeId="0" xr:uid="{5D7E8F1A-5638-4C91-AEF6-C4C0E7909957}">
      <text>
        <t xml:space="preserve">[Commentaire à thread]
Votre version d’Excel vous permet de lire ce commentaire à thread. Toutefois, les modifications qui y sont apportées seront supprimées si le fichier est ouvert dans une version plus récente d’Excel. En savoir plus : https://go.microsoft.com/fwlink/?linkid=870924
[Tâches]
Une tâche ancrée à ce commentaire ne peut pas être affichée dans votre client.
Commentaire :
    @Thibault CAMARA Inscrire un montant, si nécessaire
Réponse :
    C'est du PDI, donc, il faut le séparer des autres projections. Actuellement, nous avons une projection de 3,9M$ sur 4,4 M$. Je dois refaire le tour des services. Le PDI est toujours un budget à part et RÉSERVÉ. @Andreanne ST-GELAIS </t>
      </text>
    </comment>
    <comment ref="C16" authorId="18" shapeId="0" xr:uid="{E92824D2-1980-4106-BFE5-1741C0D22BDD}">
      <text>
        <t>[Commentaire à thread]
Votre version d’Excel vous permet de lire ce commentaire à thread. Toutefois, les modifications qui y sont apportées seront supprimées si le fichier est ouvert dans une version plus récente d’Excel. En savoir plus : https://go.microsoft.com/fwlink/?linkid=870924
Commentaire :
    @Marie-France RENE merci mettre le lien asana stp</t>
      </text>
    </comment>
    <comment ref="J16" authorId="19" shapeId="0" xr:uid="{FFEAFD8F-55E1-406E-A55A-CFE414175477}">
      <text>
        <t>[Commentaire à thread]
Votre version d’Excel vous permet de lire ce commentaire à thread. Toutefois, les modifications qui y sont apportées seront supprimées si le fichier est ouvert dans une version plus récente d’Excel. En savoir plus : https://go.microsoft.com/fwlink/?linkid=870924
[Tâches]
Une tâche ancrée à ce commentaire ne peut pas être affichée dans votre client.
Commentaire :
    @Marie-France RENE  Inscrire les heures de début et de fin de projet SVP :)</t>
      </text>
    </comment>
    <comment ref="C17" authorId="20" shapeId="0" xr:uid="{830AF755-F78C-4831-8879-5AB511947F32}">
      <text>
        <t>[Commentaire à thread]
Votre version d’Excel vous permet de lire ce commentaire à thread. Toutefois, les modifications qui y sont apportées seront supprimées si le fichier est ouvert dans une version plus récente d’Excel. En savoir plus : https://go.microsoft.com/fwlink/?linkid=870924
Commentaire :
    @Marie-France RENE merci mettre le lien asana stp</t>
      </text>
    </comment>
    <comment ref="J17" authorId="21" shapeId="0" xr:uid="{0E7F0592-0856-4A81-924C-20528CFEE6CF}">
      <text>
        <t>[Commentaire à thread]
Votre version d’Excel vous permet de lire ce commentaire à thread. Toutefois, les modifications qui y sont apportées seront supprimées si le fichier est ouvert dans une version plus récente d’Excel. En savoir plus : https://go.microsoft.com/fwlink/?linkid=870924
[Tâches]
Une tâche ancrée à ce commentaire ne peut pas être affichée dans votre client.
Commentaire :
    @Marie-France RENE Inscrire les dates de début et de fin SVP
Réponse :
    Elles ne sont pas cannées encore mais j'ai mis des dates ;)</t>
      </text>
    </comment>
    <comment ref="AE17" authorId="22" shapeId="0" xr:uid="{5EB8393B-8F67-4B8B-ABC0-77CD095771AF}">
      <text>
        <t>[Commentaire à thread]
Votre version d’Excel vous permet de lire ce commentaire à thread. Toutefois, les modifications qui y sont apportées seront supprimées si le fichier est ouvert dans une version plus récente d’Excel. En savoir plus : https://go.microsoft.com/fwlink/?linkid=870924
[Tâches]
Une tâche ancrée à ce commentaire ne peut pas être affichée dans votre client.
Commentaire :
    @Marie-France RENE Inscrire un montant ici si nécessaire</t>
      </text>
    </comment>
    <comment ref="C18" authorId="23" shapeId="0" xr:uid="{7D9FAE24-B8F3-43D8-ACB5-452FD853ACF2}">
      <text>
        <t>[Commentaire à thread]
Votre version d’Excel vous permet de lire ce commentaire à thread. Toutefois, les modifications qui y sont apportées seront supprimées si le fichier est ouvert dans une version plus récente d’Excel. En savoir plus : https://go.microsoft.com/fwlink/?linkid=870924
[Tâches]
Une tâche ancrée à ce commentaire ne peut pas être affichée dans votre client.
Commentaire :
    @Andreanne ST-GELAIS CE QUI se travaille actuellement avec protocole etc on le met dans un autre projet?</t>
      </text>
    </comment>
    <comment ref="J18" authorId="24" shapeId="0" xr:uid="{4B8EE1D7-A318-4012-BE81-9161AC0099D7}">
      <text>
        <t>[Commentaire à thread]
Votre version d’Excel vous permet de lire ce commentaire à thread. Toutefois, les modifications qui y sont apportées seront supprimées si le fichier est ouvert dans une version plus récente d’Excel. En savoir plus : https://go.microsoft.com/fwlink/?linkid=870924
[Tâches]
Une tâche ancrée à ce commentaire ne peut pas être affichée dans votre client.
Commentaire :
    @Nicolas PAGOT Inscrire les dates de début et de fin</t>
      </text>
    </comment>
    <comment ref="AE18" authorId="25" shapeId="0" xr:uid="{75CA4A2C-E53C-401D-9C8F-30CD4F954656}">
      <text>
        <t>[Commentaire à thread]
Votre version d’Excel vous permet de lire ce commentaire à thread. Toutefois, les modifications qui y sont apportées seront supprimées si le fichier est ouvert dans une version plus récente d’Excel. En savoir plus : https://go.microsoft.com/fwlink/?linkid=870924
[Tâches]
Une tâche ancrée à ce commentaire ne peut pas être affichée dans votre client.
Commentaire :
    @Nicolas PAGOT Inscrire un montant ici, au besoin</t>
      </text>
    </comment>
    <comment ref="C19" authorId="26" shapeId="0" xr:uid="{ACD8BC2E-91F7-4019-A0FB-DB198EE2DD31}">
      <text>
        <t xml:space="preserve">[Commentaire à thread]
Votre version d’Excel vous permet de lire ce commentaire à thread. Toutefois, les modifications qui y sont apportées seront supprimées si le fichier est ouvert dans une version plus récente d’Excel. En savoir plus : https://go.microsoft.com/fwlink/?linkid=870924
[Tâches]
Une tâche ancrée à ce commentaire ne peut pas être affichée dans votre client.
Commentaire :
    @Thibault CAMARA Mettre le lien vers le projet dans Asana
Réponse :
    c'est à supprimer ;) </t>
      </text>
    </comment>
    <comment ref="R19" authorId="27" shapeId="0" xr:uid="{9CA2E7DA-071B-4872-A4BA-A584BC1BA0D6}">
      <text>
        <t xml:space="preserve">[Commentaire à thread]
Votre version d’Excel vous permet de lire ce commentaire à thread. Toutefois, les modifications qui y sont apportées seront supprimées si le fichier est ouvert dans une version plus récente d’Excel. En savoir plus : https://go.microsoft.com/fwlink/?linkid=870924
[Tâches]
Une tâche ancrée à ce commentaire ne peut pas être affichée dans votre client.
Commentaire :
    @Thibault CAMARA Finaliser l'estimation des heures SVP
Réponse :
    en cours de validation de la charte de projet </t>
      </text>
    </comment>
    <comment ref="C20" authorId="28" shapeId="0" xr:uid="{6DD4BE76-170B-4EB4-BC14-57210BB12AF8}">
      <text>
        <t>[Commentaire à thread]
Votre version d’Excel vous permet de lire ce commentaire à thread. Toutefois, les modifications qui y sont apportées seront supprimées si le fichier est ouvert dans une version plus récente d’Excel. En savoir plus : https://go.microsoft.com/fwlink/?linkid=870924
[Tâches]
Une tâche ancrée à ce commentaire ne peut pas être affichée dans votre client.
Commentaire :
    @Thibault CAMARA Inclure le lien du projet vers Asana</t>
      </text>
    </comment>
    <comment ref="J20" authorId="29" shapeId="0" xr:uid="{9C1C2D70-692F-4D5B-BB85-C3A329003AF1}">
      <text>
        <t xml:space="preserve">[Commentaire à thread]
Votre version d’Excel vous permet de lire ce commentaire à thread. Toutefois, les modifications qui y sont apportées seront supprimées si le fichier est ouvert dans une version plus récente d’Excel. En savoir plus : https://go.microsoft.com/fwlink/?linkid=870924
[Tâches]
Une tâche ancrée à ce commentaire ne peut pas être affichée dans votre client.
Commentaire :
    @Thibault CAMARA Inscrire les dates de début et de fin
Réponse :
    le projet commence en juin puis fera ensuite parti des affaires courantes </t>
      </text>
    </comment>
    <comment ref="AA20" authorId="30" shapeId="0" xr:uid="{07F8AA76-3E26-481A-9250-CE31BE5D5CB4}">
      <text>
        <t>[Commentaire à thread]
Votre version d’Excel vous permet de lire ce commentaire à thread. Toutefois, les modifications qui y sont apportées seront supprimées si le fichier est ouvert dans une version plus récente d’Excel. En savoir plus : https://go.microsoft.com/fwlink/?linkid=870924
[Tâches]
Une tâche ancrée à ce commentaire ne peut pas être affichée dans votre client.
Commentaire :
    @Thibault CAMARA Terminer l'estimation des heures SVP
Réponse :
    en cours d'estimation</t>
      </text>
    </comment>
    <comment ref="O23" authorId="31" shapeId="0" xr:uid="{672A87F3-D9DE-4928-8698-17ACE5BBD72A}">
      <text>
        <t xml:space="preserve">[Commentaire à thread]
Votre version d’Excel vous permet de lire ce commentaire à thread. Toutefois, les modifications qui y sont apportées seront supprimées si le fichier est ouvert dans une version plus récente d’Excel. En savoir plus : https://go.microsoft.com/fwlink/?linkid=870924
[Tâches]
Une tâche ancrée à ce commentaire ne peut pas être affichée dans votre client.
Commentaire :
    @Genevieve LOCAS  c'est bien Anne-Laurence ? </t>
      </text>
    </comment>
    <comment ref="C29" authorId="32" shapeId="0" xr:uid="{4E7FEB6B-C6A1-4BFA-B668-5908A2266632}">
      <text>
        <r>
          <rPr>
            <sz val="11"/>
            <color theme="1"/>
            <rFont val="Aptos Narrow"/>
            <family val="2"/>
            <scheme val="minor"/>
          </rPr>
          <t>Thibault CAMARA:
PIMI</t>
        </r>
      </text>
    </comment>
    <comment ref="C56" authorId="33" shapeId="0" xr:uid="{829ADE87-67BB-4A69-A093-2B4157952186}">
      <text>
        <t>[Commentaire à thread]
Votre version d’Excel vous permet de lire ce commentaire à thread. Toutefois, les modifications qui y sont apportées seront supprimées si le fichier est ouvert dans une version plus récente d’Excel. En savoir plus : https://go.microsoft.com/fwlink/?linkid=870924
[Tâches]
Une tâche ancrée à ce commentaire ne peut pas être affichée dans votre client.
Commentaire :
    @Karine-Myrgiani JEAN-FRANCOIS Est-ce le bon nom ? Est-ce que nous avons un nom de ''programme'' pour les projets financés dans l'entente MESS ?
Réponse :
    C'était MESS à l'interne, mais c'est le nom officiel du programme que j'ai mis. Il y avait plusieurs appels différents qui répondent au Fonds.</t>
      </text>
    </comment>
    <comment ref="A59" authorId="34" shapeId="0" xr:uid="{1B0E76FA-E527-4D5C-945E-B3B25086E298}">
      <text>
        <t>[Commentaire à thread]
Votre version d’Excel vous permet de lire ce commentaire à thread. Toutefois, les modifications qui y sont apportées seront supprimées si le fichier est ouvert dans une version plus récente d’Excel. En savoir plus : https://go.microsoft.com/fwlink/?linkid=870924
[Tâches]
Une tâche ancrée à ce commentaire ne peut pas être affichée dans votre client.
Commentaire :
    @Genevieve LOCAS - RUI était déjà dans la liste identifié comme projet #60. Avais-tu besoin d'un autre ajout ?</t>
      </text>
    </comment>
    <comment ref="R61" authorId="35" shapeId="0" xr:uid="{EDC1B244-B93F-44BA-A480-0EBA3509C7B9}">
      <text>
        <t>[Commentaire à thread]
Votre version d’Excel vous permet de lire ce commentaire à thread. Toutefois, les modifications qui y sont apportées seront supprimées si le fichier est ouvert dans une version plus récente d’Excel. En savoir plus : https://go.microsoft.com/fwlink/?linkid=870924
[Tâches]
Une tâche ancrée à ce commentaire ne peut pas être affichée dans votre client.
Commentaire :
    @Karine Jalbert   :peux tu faire ta planif ? 
Réponse :
    Un projet vraiment difficile à planifier ... je t'expliquerai ;-)</t>
      </text>
    </comment>
    <comment ref="N64" authorId="36" shapeId="0" xr:uid="{C2638588-DFAA-47B5-9E80-75DA33E35BC5}">
      <text>
        <t xml:space="preserve">[Commentaire à thread]
Votre version d’Excel vous permet de lire ce commentaire à thread. Toutefois, les modifications qui y sont apportées seront supprimées si le fichier est ouvert dans une version plus récente d’Excel. En savoir plus : https://go.microsoft.com/fwlink/?linkid=870924
[Tâches]
Une tâche ancrée à ce commentaire ne peut pas être affichée dans votre client.
Commentaire :
    @Jessica LAGACE-BANVILLE on évalue a combien le temps horaires mensuel pour ce dossier
Réponse :
    35h semaine x 2 AP. </t>
      </text>
    </comment>
  </commentList>
</comments>
</file>

<file path=xl/comments2.xml><?xml version="1.0" encoding="utf-8"?>
<comments xmlns="http://schemas.openxmlformats.org/spreadsheetml/2006/main" xmlns:mc="http://schemas.openxmlformats.org/markup-compatibility/2006" xmlns:xr="http://schemas.microsoft.com/office/spreadsheetml/2014/revision" mc:Ignorable="xr">
  <authors>
    <author>Andreanne ST-GELAIS</author>
    <author>tc={35338CE6-C7E1-4C71-9EF5-EE85D31AFA41}</author>
    <author>tc={1976DE71-C977-4F56-927F-6E268CF34007}</author>
    <author>tc={5AE334AA-8588-4FEC-9FE4-43677E561D5E}</author>
    <author>tc={9C8C2B2E-06C7-4163-A467-E2C46AFFFE1C}</author>
    <author>tc={9C3B85F4-8B12-4C3D-BC51-BD61C4BB167C}</author>
    <author>tc={2D546CB9-EED7-44D1-88E5-909E7A3DA16B}</author>
    <author>tc={A15E9158-016D-43C1-ADAA-1E58D349578C}</author>
    <author>tc={6CB3B9BB-D8AD-47CC-B1C4-1B256D64D7AD}</author>
    <author>tc={267772EE-526F-42D3-8E31-9A08B9047763}</author>
    <author>tc={F3BCD450-3C45-4D8F-A889-525F4EA11AF6}</author>
    <author>tc={F0A13336-E33A-4111-A66D-B220E6EFC50E}</author>
    <author>tc={882F9713-BD3B-4016-9A11-B60AD2F57D16}</author>
    <author>tc={A20846FA-F000-4C37-B7F9-D3AD385697A8}</author>
    <author>tc={BBAD99AE-3C1E-42DF-9D40-7F7A1531BE93}</author>
    <author>tc={AB9B4930-9C19-45CE-8018-6A38A7C9CFEC}</author>
    <author>tc={6B44047D-2CA2-4AE2-B0EA-E1DA9D751977}</author>
    <author>tc={C2458452-1BFD-4372-BA20-40EA99DD3C95}</author>
    <author>tc={CBCDF188-1310-43EF-8CFD-ACB001A3AFCE}</author>
    <author>tc={99F139D0-719A-4E45-9A05-15E03EBC2121}</author>
    <author>tc={D87E469F-9420-43E7-9603-622DF9788D68}</author>
    <author>tc={CC5A9E17-348D-47A2-A00F-EF0D07C75365}</author>
    <author>tc={95DBC41C-06AF-4970-BF4F-022124F7E4B9}</author>
    <author>tc={715B5EDA-7B17-47B9-9781-DAF9173C4570}</author>
    <author>tc={A2B91A37-D7D4-457B-A47E-9D77B7B02B35}</author>
    <author>tc={375BD76A-BCD7-4293-BA4A-5951662ADD74}</author>
    <author>tc={BF2C291B-B9F2-4293-9912-C15DD81DFAEA}</author>
    <author>tc={CBCF0ACB-1E10-4FB8-ACF8-82F693A7C293}</author>
    <author>tc={F4B01B9F-3DD7-46D5-A53A-8EE2AA2BBDF5}</author>
    <author>tc={D397C213-353C-4EC2-AD4F-D54200FE81F0}</author>
    <author>tc={2B5C5F72-9D5F-4689-9962-DCA5B939AA06}</author>
    <author>tc={E1EC52AB-F3CC-4550-ACC7-F351B045B782}</author>
    <author>Thibault CAMARA</author>
    <author>tc={63F52E77-46E2-4FF3-8CE0-7D356B0576D9}</author>
    <author>tc={C41B698B-9893-4C3C-99E9-11F5CDC3E37B}</author>
    <author>tc={0691DCC0-5A63-4C9D-AEE8-E1C854CAE33B}</author>
    <author>tc={0BD0AA51-4CBC-4587-A4C0-0004D228B745}</author>
  </authors>
  <commentList>
    <comment ref="B2" authorId="0" shapeId="0" xr:uid="{73B6AB66-8E50-4E90-B8EF-9537446080CB}">
      <text>
        <r>
          <rPr>
            <sz val="11"/>
            <color theme="1"/>
            <rFont val="Aptos Narrow"/>
            <family val="2"/>
            <scheme val="minor"/>
          </rPr>
          <t>Andreanne ST-GELAIS:
Un projet est un ensemble d'activités et d'actions entreprises par un.e chef.fe de projet (un.e professionnel.le) dans le but de répondre à une demande dans des délais fixés et, parfois, dans la limite d'une enveloppe budgétaire allouée et aboutissant à un ensemble de livrables. Un projet permet de créer un produit, un service ou un résultat unique.</t>
        </r>
      </text>
    </comment>
    <comment ref="J2" authorId="1" shapeId="0" xr:uid="{35338CE6-C7E1-4C71-9EF5-EE85D31AFA41}">
      <text>
        <t>[Commentaire à thread]
Votre version d’Excel vous permet de lire ce commentaire à thread. Toutefois, les modifications qui y sont apportées seront supprimées si le fichier est ouvert dans une version plus récente d’Excel. En savoir plus : https://go.microsoft.com/fwlink/?linkid=870924
Commentaire :
    Devront être validées</t>
      </text>
    </comment>
    <comment ref="B6" authorId="2" shapeId="0" xr:uid="{1976DE71-C977-4F56-927F-6E268CF34007}">
      <text>
        <t>[Commentaire à thread]
Votre version d’Excel vous permet de lire ce commentaire à thread. Toutefois, les modifications qui y sont apportées seront supprimées si le fichier est ouvert dans une version plus récente d’Excel. En savoir plus : https://go.microsoft.com/fwlink/?linkid=870924
[Tâches]
Une tâche ancrée à ce commentaire ne peut pas être affichée dans votre client.
Commentaire :
    @Dina HUSSEINI Quel est le nom officiel de l'événement ? Harmoniser le nom entre ce qui est inscrit ici et le nom du projet dans Asana.</t>
      </text>
    </comment>
    <comment ref="R7" authorId="3" shapeId="0" xr:uid="{5AE334AA-8588-4FEC-9FE4-43677E561D5E}">
      <text>
        <t>[Commentaire à thread]
Votre version d’Excel vous permet de lire ce commentaire à thread. Toutefois, les modifications qui y sont apportées seront supprimées si le fichier est ouvert dans une version plus récente d’Excel. En savoir plus : https://go.microsoft.com/fwlink/?linkid=870924
[Tâches]
Une tâche ancrée à ce commentaire ne peut pas être affichée dans votre client.
Commentaire :
    @Dina HUSSEINI Finaliser les estimations d'heures ici. Est-ce 0 partout ?</t>
      </text>
    </comment>
    <comment ref="B9" authorId="4" shapeId="0" xr:uid="{9C8C2B2E-06C7-4163-A467-E2C46AFFFE1C}">
      <text>
        <t>[Commentaire à thread]
Votre version d’Excel vous permet de lire ce commentaire à thread. Toutefois, les modifications qui y sont apportées seront supprimées si le fichier est ouvert dans une version plus récente d’Excel. En savoir plus : https://go.microsoft.com/fwlink/?linkid=870924
[Tâches]
Une tâche ancrée à ce commentaire ne peut pas être affichée dans votre client.
Commentaire :
    @Thibault CAMARA Lié le projet Asana ici.</t>
      </text>
    </comment>
    <comment ref="C9" authorId="5" shapeId="0" xr:uid="{9C3B85F4-8B12-4C3D-BC51-BD61C4BB167C}">
      <text>
        <t>[Commentaire à thread]
Votre version d’Excel vous permet de lire ce commentaire à thread. Toutefois, les modifications qui y sont apportées seront supprimées si le fichier est ouvert dans une version plus récente d’Excel. En savoir plus : https://go.microsoft.com/fwlink/?linkid=870924
[Tâches]
Une tâche ancrée à ce commentaire ne peut pas être affichée dans votre client.
Commentaire :
    @Thibault CAMARA Inscrire les dates de début et de fin de projet.</t>
      </text>
    </comment>
    <comment ref="R9" authorId="6" shapeId="0" xr:uid="{2D546CB9-EED7-44D1-88E5-909E7A3DA16B}">
      <text>
        <t>[Commentaire à thread]
Votre version d’Excel vous permet de lire ce commentaire à thread. Toutefois, les modifications qui y sont apportées seront supprimées si le fichier est ouvert dans une version plus récente d’Excel. En savoir plus : https://go.microsoft.com/fwlink/?linkid=870924
[Tâches]
Une tâche ancrée à ce commentaire ne peut pas être affichée dans votre client.
Commentaire :
    @Thibault CAMARA Finaliser les estimations d'heure pour ce projet
Réponse :
    non prioritaire. serait fait plus tard</t>
      </text>
    </comment>
    <comment ref="Y9" authorId="7" shapeId="0" xr:uid="{A15E9158-016D-43C1-ADAA-1E58D349578C}">
      <text>
        <t xml:space="preserve">[Commentaire à thread]
Votre version d’Excel vous permet de lire ce commentaire à thread. Toutefois, les modifications qui y sont apportées seront supprimées si le fichier est ouvert dans une version plus récente d’Excel. En savoir plus : https://go.microsoft.com/fwlink/?linkid=870924
[Tâches]
Une tâche ancrée à ce commentaire ne peut pas être affichée dans votre client.
Commentaire :
    @Thibault CAMARA Inscrire les projections non taggées pour ce projet, s'il y a lieu.
Réponse :
    tout est déjà taggé </t>
      </text>
    </comment>
    <comment ref="I10" authorId="8" shapeId="0" xr:uid="{6CB3B9BB-D8AD-47CC-B1C4-1B256D64D7AD}">
      <text>
        <t>[Commentaire à thread]
Votre version d’Excel vous permet de lire ce commentaire à thread. Toutefois, les modifications qui y sont apportées seront supprimées si le fichier est ouvert dans une version plus récente d’Excel. En savoir plus : https://go.microsoft.com/fwlink/?linkid=870924
[Tâches]
Une tâche ancrée à ce commentaire ne peut pas être affichée dans votre client.
Commentaire :
    @Andreanne ST-GELAIS 
Réponse :
    et ligne 15
Réponse :
    Oui ?
Réponse :
    Est-ce que tu veux-tu que je valide avec Annie ou je te laisse le faire ? 
Réponse :
    Valider quoi ? Je ne vois pas de question ? Je vois juste que tu m'as taggué sur la case ?</t>
      </text>
    </comment>
    <comment ref="L12" authorId="9" shapeId="0" xr:uid="{267772EE-526F-42D3-8E31-9A08B9047763}">
      <text>
        <t xml:space="preserve">[Commentaire à thread]
Votre version d’Excel vous permet de lire ce commentaire à thread. Toutefois, les modifications qui y sont apportées seront supprimées si le fichier est ouvert dans une version plus récente d’Excel. En savoir plus : https://go.microsoft.com/fwlink/?linkid=870924
[Tâches]
Une tâche ancrée à ce commentaire ne peut pas être affichée dans votre client.
Commentaire :
    @Andreanne ST-GELAIS @Karine-Myrgiani JEAN-FRANCOIS Bonjour, est-ce que vous savez qui a inscrit ces données pour Agir ensemble (Nb heures Janvier à avril ?) J'aimerais les corriger car ce 'projet' est en fait l'équivalent de 20 appels de projets. Merci :)
Réponse :
    c'est moi, basé sur les estimés de Agir ensemble, mais ajuste-les à la hausse. On sait maintenant que les heures des membres de l'équipe projet coeur ont été très sous-estimées. @Genevieve LOCAS </t>
      </text>
    </comment>
    <comment ref="P12" authorId="10" shapeId="0" xr:uid="{F3BCD450-3C45-4D8F-A889-525F4EA11AF6}">
      <text>
        <t>[Commentaire à thread]
Votre version d’Excel vous permet de lire ce commentaire à thread. Toutefois, les modifications qui y sont apportées seront supprimées si le fichier est ouvert dans une version plus récente d’Excel. En savoir plus : https://go.microsoft.com/fwlink/?linkid=870924
[Tâches]
Une tâche ancrée à ce commentaire ne peut pas être affichée dans votre client.
Commentaire :
    @Genevieve LOCAS Finaliser les estimations de temps requis.</t>
      </text>
    </comment>
    <comment ref="Y12" authorId="11" shapeId="0" xr:uid="{F0A13336-E33A-4111-A66D-B220E6EFC50E}">
      <text>
        <t>[Commentaire à thread]
Votre version d’Excel vous permet de lire ce commentaire à thread. Toutefois, les modifications qui y sont apportées seront supprimées si le fichier est ouvert dans une version plus récente d’Excel. En savoir plus : https://go.microsoft.com/fwlink/?linkid=870924
[Tâches]
Une tâche ancrée à ce commentaire ne peut pas être affichée dans votre client.
Commentaire :
    @Genevieve LOCAS Inscrire le montant, s'il y a lieu. Autrement, inscrire 0.</t>
      </text>
    </comment>
    <comment ref="B13" authorId="12" shapeId="0" xr:uid="{882F9713-BD3B-4016-9A11-B60AD2F57D16}">
      <text>
        <t xml:space="preserve">[Commentaire à thread]
Votre version d’Excel vous permet de lire ce commentaire à thread. Toutefois, les modifications qui y sont apportées seront supprimées si le fichier est ouvert dans une version plus récente d’Excel. En savoir plus : https://go.microsoft.com/fwlink/?linkid=870924
[Tâches]
Une tâche ancrée à ce commentaire ne peut pas être affichée dans votre client.
Commentaire :
    @Thibault CAMARA Mettre le lien vers le projet Asana.
Réponse :
    euh, tu es la promotrice, n'est-ce pas à toi ? 
Réponse :
    @Andreanne ST-GELAIS </t>
      </text>
    </comment>
    <comment ref="Y13" authorId="13" shapeId="0" xr:uid="{A20846FA-F000-4C37-B7F9-D3AD385697A8}">
      <text>
        <t xml:space="preserve">[Commentaire à thread]
Votre version d’Excel vous permet de lire ce commentaire à thread. Toutefois, les modifications qui y sont apportées seront supprimées si le fichier est ouvert dans une version plus récente d’Excel. En savoir plus : https://go.microsoft.com/fwlink/?linkid=870924
[Tâches]
Une tâche ancrée à ce commentaire ne peut pas être affichée dans votre client.
Commentaire :
    @Thibault CAMARA Inscrire le montant, s'il y a lieu.
Réponse :
    si on l'intègre dans le suivi des plans, ceci est donc désuet </t>
      </text>
    </comment>
    <comment ref="B15" authorId="14" shapeId="0" xr:uid="{BBAD99AE-3C1E-42DF-9D40-7F7A1531BE93}">
      <text>
        <t>[Commentaire à thread]
Votre version d’Excel vous permet de lire ce commentaire à thread. Toutefois, les modifications qui y sont apportées seront supprimées si le fichier est ouvert dans une version plus récente d’Excel. En savoir plus : https://go.microsoft.com/fwlink/?linkid=870924
[Tâches]
Une tâche ancrée à ce commentaire ne peut pas être affichée dans votre client.
Commentaire :
    @Thibault CAMARA Inclure le lien vers le projet dans Asana SVP</t>
      </text>
    </comment>
    <comment ref="C15" authorId="15" shapeId="0" xr:uid="{AB9B4930-9C19-45CE-8018-6A38A7C9CFEC}">
      <text>
        <t xml:space="preserve">[Commentaire à thread]
Votre version d’Excel vous permet de lire ce commentaire à thread. Toutefois, les modifications qui y sont apportées seront supprimées si le fichier est ouvert dans une version plus récente d’Excel. En savoir plus : https://go.microsoft.com/fwlink/?linkid=870924
[Tâches]
Une tâche ancrée à ce commentaire ne peut pas être affichée dans votre client.
Commentaire :
    @Thibault CAMARA Inclure les dates de début et de fin de projet
Réponse :
    @Genevieve LOCAS 
Réponse :
    Je vais demander à Jed les dates du règlements d'emprunt et je vous reviens rapidement. </t>
      </text>
    </comment>
    <comment ref="L15" authorId="16" shapeId="0" xr:uid="{6B44047D-2CA2-4AE2-B0EA-E1DA9D751977}">
      <text>
        <t xml:space="preserve">[Commentaire à thread]
Votre version d’Excel vous permet de lire ce commentaire à thread. Toutefois, les modifications qui y sont apportées seront supprimées si le fichier est ouvert dans une version plus récente d’Excel. En savoir plus : https://go.microsoft.com/fwlink/?linkid=870924
[Tâches]
Une tâche ancrée à ce commentaire ne peut pas être affichée dans votre client.
Commentaire :
    @Thibault CAMARA Inscrire les heures envisagées pour le projet
Réponse :
    @Andreanne ST-GELAIS @Thibault CAMARA : PVI, j'ai indiqué les heures réelles pour Janvier à Mars, pour Avril à décembre, je vais mettre les heures que nous devrions vraiment prévoir pour ce programme, bien que nous n'avons pas de professionnel assigné pour le moment pour gérer ce fonds immobilier (PDI). </t>
      </text>
    </comment>
    <comment ref="Y15" authorId="17" shapeId="0" xr:uid="{C2458452-1BFD-4372-BA20-40EA99DD3C95}">
      <text>
        <t xml:space="preserve">[Commentaire à thread]
Votre version d’Excel vous permet de lire ce commentaire à thread. Toutefois, les modifications qui y sont apportées seront supprimées si le fichier est ouvert dans une version plus récente d’Excel. En savoir plus : https://go.microsoft.com/fwlink/?linkid=870924
[Tâches]
Une tâche ancrée à ce commentaire ne peut pas être affichée dans votre client.
Commentaire :
    @Thibault CAMARA Inscrire un montant, si nécessaire
Réponse :
    C'est du PDI, donc, il faut le séparer des autres projections. Actuellement, nous avons une projection de 3,9M$ sur 4,4 M$. Je dois refaire le tour des services. Le PDI est toujours un budget à part et RÉSERVÉ. @Andreanne ST-GELAIS </t>
      </text>
    </comment>
    <comment ref="B16" authorId="18" shapeId="0" xr:uid="{CBCDF188-1310-43EF-8CFD-ACB001A3AFCE}">
      <text>
        <t>[Commentaire à thread]
Votre version d’Excel vous permet de lire ce commentaire à thread. Toutefois, les modifications qui y sont apportées seront supprimées si le fichier est ouvert dans une version plus récente d’Excel. En savoir plus : https://go.microsoft.com/fwlink/?linkid=870924
Commentaire :
    @Marie-France RENE merci mettre le lien asana stp</t>
      </text>
    </comment>
    <comment ref="C16" authorId="19" shapeId="0" xr:uid="{99F139D0-719A-4E45-9A05-15E03EBC2121}">
      <text>
        <t>[Commentaire à thread]
Votre version d’Excel vous permet de lire ce commentaire à thread. Toutefois, les modifications qui y sont apportées seront supprimées si le fichier est ouvert dans une version plus récente d’Excel. En savoir plus : https://go.microsoft.com/fwlink/?linkid=870924
[Tâches]
Une tâche ancrée à ce commentaire ne peut pas être affichée dans votre client.
Commentaire :
    @Marie-France RENE  Inscrire les heures de début et de fin de projet SVP :)</t>
      </text>
    </comment>
    <comment ref="B17" authorId="20" shapeId="0" xr:uid="{D87E469F-9420-43E7-9603-622DF9788D68}">
      <text>
        <t>[Commentaire à thread]
Votre version d’Excel vous permet de lire ce commentaire à thread. Toutefois, les modifications qui y sont apportées seront supprimées si le fichier est ouvert dans une version plus récente d’Excel. En savoir plus : https://go.microsoft.com/fwlink/?linkid=870924
Commentaire :
    @Marie-France RENE merci mettre le lien asana stp</t>
      </text>
    </comment>
    <comment ref="C17" authorId="21" shapeId="0" xr:uid="{CC5A9E17-348D-47A2-A00F-EF0D07C75365}">
      <text>
        <t>[Commentaire à thread]
Votre version d’Excel vous permet de lire ce commentaire à thread. Toutefois, les modifications qui y sont apportées seront supprimées si le fichier est ouvert dans une version plus récente d’Excel. En savoir plus : https://go.microsoft.com/fwlink/?linkid=870924
[Tâches]
Une tâche ancrée à ce commentaire ne peut pas être affichée dans votre client.
Commentaire :
    @Marie-France RENE Inscrire les dates de début et de fin SVP
Réponse :
    Elles ne sont pas cannées encore mais j'ai mis des dates ;)</t>
      </text>
    </comment>
    <comment ref="Y17" authorId="22" shapeId="0" xr:uid="{95DBC41C-06AF-4970-BF4F-022124F7E4B9}">
      <text>
        <t>[Commentaire à thread]
Votre version d’Excel vous permet de lire ce commentaire à thread. Toutefois, les modifications qui y sont apportées seront supprimées si le fichier est ouvert dans une version plus récente d’Excel. En savoir plus : https://go.microsoft.com/fwlink/?linkid=870924
[Tâches]
Une tâche ancrée à ce commentaire ne peut pas être affichée dans votre client.
Commentaire :
    @Marie-France RENE Inscrire un montant ici si nécessaire</t>
      </text>
    </comment>
    <comment ref="B18" authorId="23" shapeId="0" xr:uid="{715B5EDA-7B17-47B9-9781-DAF9173C4570}">
      <text>
        <t>[Commentaire à thread]
Votre version d’Excel vous permet de lire ce commentaire à thread. Toutefois, les modifications qui y sont apportées seront supprimées si le fichier est ouvert dans une version plus récente d’Excel. En savoir plus : https://go.microsoft.com/fwlink/?linkid=870924
[Tâches]
Une tâche ancrée à ce commentaire ne peut pas être affichée dans votre client.
Commentaire :
    @Andreanne ST-GELAIS CE QUI se travaille actuellement avec protocole etc on le met dans un autre projet?</t>
      </text>
    </comment>
    <comment ref="C18" authorId="24" shapeId="0" xr:uid="{A2B91A37-D7D4-457B-A47E-9D77B7B02B35}">
      <text>
        <t>[Commentaire à thread]
Votre version d’Excel vous permet de lire ce commentaire à thread. Toutefois, les modifications qui y sont apportées seront supprimées si le fichier est ouvert dans une version plus récente d’Excel. En savoir plus : https://go.microsoft.com/fwlink/?linkid=870924
[Tâches]
Une tâche ancrée à ce commentaire ne peut pas être affichée dans votre client.
Commentaire :
    @Nicolas PAGOT Inscrire les dates de début et de fin</t>
      </text>
    </comment>
    <comment ref="Y18" authorId="25" shapeId="0" xr:uid="{375BD76A-BCD7-4293-BA4A-5951662ADD74}">
      <text>
        <t>[Commentaire à thread]
Votre version d’Excel vous permet de lire ce commentaire à thread. Toutefois, les modifications qui y sont apportées seront supprimées si le fichier est ouvert dans une version plus récente d’Excel. En savoir plus : https://go.microsoft.com/fwlink/?linkid=870924
[Tâches]
Une tâche ancrée à ce commentaire ne peut pas être affichée dans votre client.
Commentaire :
    @Nicolas PAGOT Inscrire un montant ici, au besoin</t>
      </text>
    </comment>
    <comment ref="B19" authorId="26" shapeId="0" xr:uid="{BF2C291B-B9F2-4293-9912-C15DD81DFAEA}">
      <text>
        <t xml:space="preserve">[Commentaire à thread]
Votre version d’Excel vous permet de lire ce commentaire à thread. Toutefois, les modifications qui y sont apportées seront supprimées si le fichier est ouvert dans une version plus récente d’Excel. En savoir plus : https://go.microsoft.com/fwlink/?linkid=870924
[Tâches]
Une tâche ancrée à ce commentaire ne peut pas être affichée dans votre client.
Commentaire :
    @Thibault CAMARA Mettre le lien vers le projet dans Asana
Réponse :
    c'est à supprimer ;) </t>
      </text>
    </comment>
    <comment ref="L19" authorId="27" shapeId="0" xr:uid="{CBCF0ACB-1E10-4FB8-ACF8-82F693A7C293}">
      <text>
        <t xml:space="preserve">[Commentaire à thread]
Votre version d’Excel vous permet de lire ce commentaire à thread. Toutefois, les modifications qui y sont apportées seront supprimées si le fichier est ouvert dans une version plus récente d’Excel. En savoir plus : https://go.microsoft.com/fwlink/?linkid=870924
[Tâches]
Une tâche ancrée à ce commentaire ne peut pas être affichée dans votre client.
Commentaire :
    @Thibault CAMARA Finaliser l'estimation des heures SVP
Réponse :
    en cours de validation de la charte de projet </t>
      </text>
    </comment>
    <comment ref="B20" authorId="28" shapeId="0" xr:uid="{F4B01B9F-3DD7-46D5-A53A-8EE2AA2BBDF5}">
      <text>
        <t>[Commentaire à thread]
Votre version d’Excel vous permet de lire ce commentaire à thread. Toutefois, les modifications qui y sont apportées seront supprimées si le fichier est ouvert dans une version plus récente d’Excel. En savoir plus : https://go.microsoft.com/fwlink/?linkid=870924
[Tâches]
Une tâche ancrée à ce commentaire ne peut pas être affichée dans votre client.
Commentaire :
    @Thibault CAMARA Inclure le lien du projet vers Asana</t>
      </text>
    </comment>
    <comment ref="C20" authorId="29" shapeId="0" xr:uid="{D397C213-353C-4EC2-AD4F-D54200FE81F0}">
      <text>
        <t xml:space="preserve">[Commentaire à thread]
Votre version d’Excel vous permet de lire ce commentaire à thread. Toutefois, les modifications qui y sont apportées seront supprimées si le fichier est ouvert dans une version plus récente d’Excel. En savoir plus : https://go.microsoft.com/fwlink/?linkid=870924
[Tâches]
Une tâche ancrée à ce commentaire ne peut pas être affichée dans votre client.
Commentaire :
    @Thibault CAMARA Inscrire les dates de début et de fin
Réponse :
    le projet commence en juin puis fera ensuite parti des affaires courantes </t>
      </text>
    </comment>
    <comment ref="U20" authorId="30" shapeId="0" xr:uid="{2B5C5F72-9D5F-4689-9962-DCA5B939AA06}">
      <text>
        <t>[Commentaire à thread]
Votre version d’Excel vous permet de lire ce commentaire à thread. Toutefois, les modifications qui y sont apportées seront supprimées si le fichier est ouvert dans une version plus récente d’Excel. En savoir plus : https://go.microsoft.com/fwlink/?linkid=870924
[Tâches]
Une tâche ancrée à ce commentaire ne peut pas être affichée dans votre client.
Commentaire :
    @Thibault CAMARA Terminer l'estimation des heures SVP
Réponse :
    en cours d'estimation</t>
      </text>
    </comment>
    <comment ref="I23" authorId="31" shapeId="0" xr:uid="{E1EC52AB-F3CC-4550-ACC7-F351B045B782}">
      <text>
        <t xml:space="preserve">[Commentaire à thread]
Votre version d’Excel vous permet de lire ce commentaire à thread. Toutefois, les modifications qui y sont apportées seront supprimées si le fichier est ouvert dans une version plus récente d’Excel. En savoir plus : https://go.microsoft.com/fwlink/?linkid=870924
[Tâches]
Une tâche ancrée à ce commentaire ne peut pas être affichée dans votre client.
Commentaire :
    @Genevieve LOCAS  c'est bien Anne-Laurence ? </t>
      </text>
    </comment>
    <comment ref="B29" authorId="32" shapeId="0" xr:uid="{72D3BD45-632D-426A-B71D-BBB88204A74C}">
      <text>
        <r>
          <rPr>
            <sz val="11"/>
            <color theme="1"/>
            <rFont val="Aptos Narrow"/>
            <family val="2"/>
            <scheme val="minor"/>
          </rPr>
          <t>Thibault CAMARA:
PIMI</t>
        </r>
      </text>
    </comment>
    <comment ref="B54" authorId="33" shapeId="0" xr:uid="{63F52E77-46E2-4FF3-8CE0-7D356B0576D9}">
      <text>
        <t>[Commentaire à thread]
Votre version d’Excel vous permet de lire ce commentaire à thread. Toutefois, les modifications qui y sont apportées seront supprimées si le fichier est ouvert dans une version plus récente d’Excel. En savoir plus : https://go.microsoft.com/fwlink/?linkid=870924
[Tâches]
Une tâche ancrée à ce commentaire ne peut pas être affichée dans votre client.
Commentaire :
    @Karine-Myrgiani JEAN-FRANCOIS Est-ce le bon nom ? Est-ce que nous avons un nom de ''programme'' pour les projets financés dans l'entente MESS ?
Réponse :
    C'était MESS à l'interne, mais c'est le nom officiel du programme que j'ai mis. Il y avait plusieurs appels différents qui répondent au Fonds.</t>
      </text>
    </comment>
    <comment ref="A57" authorId="34" shapeId="0" xr:uid="{C41B698B-9893-4C3C-99E9-11F5CDC3E37B}">
      <text>
        <t>[Commentaire à thread]
Votre version d’Excel vous permet de lire ce commentaire à thread. Toutefois, les modifications qui y sont apportées seront supprimées si le fichier est ouvert dans une version plus récente d’Excel. En savoir plus : https://go.microsoft.com/fwlink/?linkid=870924
[Tâches]
Une tâche ancrée à ce commentaire ne peut pas être affichée dans votre client.
Commentaire :
    @Genevieve LOCAS - RUI était déjà dans la liste identifié comme projet #60. Avais-tu besoin d'un autre ajout ?</t>
      </text>
    </comment>
    <comment ref="L59" authorId="35" shapeId="0" xr:uid="{0691DCC0-5A63-4C9D-AEE8-E1C854CAE33B}">
      <text>
        <t>[Commentaire à thread]
Votre version d’Excel vous permet de lire ce commentaire à thread. Toutefois, les modifications qui y sont apportées seront supprimées si le fichier est ouvert dans une version plus récente d’Excel. En savoir plus : https://go.microsoft.com/fwlink/?linkid=870924
[Tâches]
Une tâche ancrée à ce commentaire ne peut pas être affichée dans votre client.
Commentaire :
    @Karine Jalbert   :peux tu faire ta planif ? 
Réponse :
    Un projet vraiment difficile à planifier ... je t'expliquerai ;-)</t>
      </text>
    </comment>
    <comment ref="H62" authorId="36" shapeId="0" xr:uid="{0BD0AA51-4CBC-4587-A4C0-0004D228B745}">
      <text>
        <t xml:space="preserve">[Commentaire à thread]
Votre version d’Excel vous permet de lire ce commentaire à thread. Toutefois, les modifications qui y sont apportées seront supprimées si le fichier est ouvert dans une version plus récente d’Excel. En savoir plus : https://go.microsoft.com/fwlink/?linkid=870924
[Tâches]
Une tâche ancrée à ce commentaire ne peut pas être affichée dans votre client.
Commentaire :
    @Jessica LAGACE-BANVILLE on évalue a combien le temps horaires mensuel pour ce dossier
Réponse :
    35h semaine x 2 AP. </t>
      </text>
    </comment>
  </commentList>
</comments>
</file>

<file path=xl/comments3.xml><?xml version="1.0" encoding="utf-8"?>
<comments xmlns="http://schemas.openxmlformats.org/spreadsheetml/2006/main" xmlns:mc="http://schemas.openxmlformats.org/markup-compatibility/2006" xmlns:xr="http://schemas.microsoft.com/office/spreadsheetml/2014/revision" mc:Ignorable="xr">
  <authors>
    <author>tc={F676BE65-5712-493D-8B37-F59AD1871476}</author>
    <author>tc={C5DF7FF5-9779-4FFE-993B-23F46BECFFA1}</author>
    <author>tc={9F83A3C5-066D-46FA-B52C-D59CD465AA27}</author>
    <author>Dina HUSSEINI</author>
    <author>tc={1CCB89FF-FB83-42C8-9B07-B9A2A807106C}</author>
    <author>tc={8A935715-2C0E-4CCA-97C6-20B8ECD1069D}</author>
  </authors>
  <commentList>
    <comment ref="A3" authorId="0" shapeId="0" xr:uid="{F676BE65-5712-493D-8B37-F59AD1871476}">
      <text>
        <t>[Commentaire à thread]
Votre version d’Excel vous permet de lire ce commentaire à thread. Toutefois, les modifications qui y sont apportées seront supprimées si le fichier est ouvert dans une version plus récente d’Excel. En savoir plus : https://go.microsoft.com/fwlink/?linkid=870924
Commentaire :
    L'acronyme ne correspond pas au nom du projet + il me semble que ce n'est pas la conférence du MMFI</t>
      </text>
    </comment>
    <comment ref="A63" authorId="1" shapeId="0" xr:uid="{C5DF7FF5-9779-4FFE-993B-23F46BECFFA1}">
      <text>
        <t>[Commentaire à thread]
Votre version d’Excel vous permet de lire ce commentaire à thread. Toutefois, les modifications qui y sont apportées seront supprimées si le fichier est ouvert dans une version plus récente d’Excel. En savoir plus : https://go.microsoft.com/fwlink/?linkid=870924
[Tâches]
Une tâche ancrée à ce commentaire ne peut pas être affichée dans votre client.
Commentaire :
    @Thibault CAMARA peut on stp le mettre dans projet terminée car pas affaires courantes</t>
      </text>
    </comment>
    <comment ref="J66" authorId="2" shapeId="0" xr:uid="{9F83A3C5-066D-46FA-B52C-D59CD465AA27}">
      <text>
        <t>[Commentaire à thread]
Votre version d’Excel vous permet de lire ce commentaire à thread. Toutefois, les modifications qui y sont apportées seront supprimées si le fichier est ouvert dans une version plus récente d’Excel. En savoir plus : https://go.microsoft.com/fwlink/?linkid=870924
[Tâches]
Une tâche ancrée à ce commentaire ne peut pas être affichée dans votre client.
Commentaire :
    joelle ? @Nicolas PAGOT 
Réponse :
    oui bonne idée pour le trimestre 3 et/ou 4 de l année mais pa savant</t>
      </text>
    </comment>
    <comment ref="A72" authorId="3" shapeId="0" xr:uid="{6FB29F00-4B1F-4C29-8E44-7DEC7F68358F}">
      <text>
        <r>
          <rPr>
            <sz val="11"/>
            <color theme="1"/>
            <rFont val="Aptos Narrow"/>
            <family val="2"/>
            <scheme val="minor"/>
          </rPr>
          <t xml:space="preserve">Dina HUSSEINI:
dossier disctinct du service pro. </t>
        </r>
      </text>
    </comment>
    <comment ref="L84" authorId="4" shapeId="0" xr:uid="{1CCB89FF-FB83-42C8-9B07-B9A2A807106C}">
      <text>
        <t>[Commentaire à thread]
Votre version d’Excel vous permet de lire ce commentaire à thread. Toutefois, les modifications qui y sont apportées seront supprimées si le fichier est ouvert dans une version plus récente d’Excel. En savoir plus : https://go.microsoft.com/fwlink/?linkid=870924
[Tâches]
Une tâche ancrée à ce commentaire ne peut pas être affichée dans votre client.
Commentaire :
    dina, ets ce que j ai sous évaluée? sur 8 personnes. @Dina HUSSEINI 
Réponse :
    je crois que c'est beaucoup plus surtout si on veut comptabilisé le volet opération.
Réponse :
     merci de faire un estimé stp par mois</t>
      </text>
    </comment>
    <comment ref="I100" authorId="5" shapeId="0" xr:uid="{8A935715-2C0E-4CCA-97C6-20B8ECD1069D}">
      <text>
        <t>[Commentaire à thread]
Votre version d’Excel vous permet de lire ce commentaire à thread. Toutefois, les modifications qui y sont apportées seront supprimées si le fichier est ouvert dans une version plus récente d’Excel. En savoir plus : https://go.microsoft.com/fwlink/?linkid=870924
[Tâches]
Une tâche ancrée à ce commentaire ne peut pas être affichée dans votre client.
Commentaire :
    @Andreanne ST-GELAIS  c'est de la stratégie 
Réponse :
    OK pour moi.</t>
      </text>
    </comment>
  </commentList>
</comments>
</file>

<file path=xl/comments4.xml><?xml version="1.0" encoding="utf-8"?>
<comments xmlns="http://schemas.openxmlformats.org/spreadsheetml/2006/main" xmlns:mc="http://schemas.openxmlformats.org/markup-compatibility/2006" xmlns:xr="http://schemas.microsoft.com/office/spreadsheetml/2014/revision" mc:Ignorable="xr">
  <authors>
    <author>tc={2CDE2D6A-93D0-440C-B105-5E856824DAE8}</author>
  </authors>
  <commentList>
    <comment ref="A2" authorId="0" shapeId="0" xr:uid="{2CDE2D6A-93D0-440C-B105-5E856824DAE8}">
      <text>
        <t>[Commentaire à thread]
Votre version d’Excel vous permet de lire ce commentaire à thread. Toutefois, les modifications qui y sont apportées seront supprimées si le fichier est ouvert dans une version plus récente d’Excel. En savoir plus : https://go.microsoft.com/fwlink/?linkid=870924
[Tâches]
Une tâche ancrée à ce commentaire ne peut pas être affichée dans votre client.
Commentaire :
    @Thibault CAMARA 
Est-ce que ceci est encore pertinent ? Je crois que tu avais produit un autre fichier de suivi au final ?</t>
      </text>
    </comment>
  </commentList>
</comments>
</file>

<file path=xl/comments5.xml><?xml version="1.0" encoding="utf-8"?>
<comments xmlns="http://schemas.openxmlformats.org/spreadsheetml/2006/main" xmlns:mc="http://schemas.openxmlformats.org/markup-compatibility/2006" xmlns:xr="http://schemas.microsoft.com/office/spreadsheetml/2014/revision" mc:Ignorable="xr">
  <authors>
    <author>tc={203FF50D-7517-493F-990C-2A740614CA25}</author>
  </authors>
  <commentList>
    <comment ref="D8" authorId="0" shapeId="0" xr:uid="{203FF50D-7517-493F-990C-2A740614CA25}">
      <text>
        <t xml:space="preserve">[Commentaire à thread]
Votre version d’Excel vous permet de lire ce commentaire à thread. Toutefois, les modifications qui y sont apportées seront supprimées si le fichier est ouvert dans une version plus récente d’Excel. En savoir plus : https://go.microsoft.com/fwlink/?linkid=870924
[Tâches]
Une tâche ancrée à ce commentaire ne peut pas être affichée dans votre client.
Commentaire :
    @Thibault CAMARA - Geneviève m'a confirmé qu'elle n'avait pas d'orientation à me fournir en ce moment. On lui reviendra lorsque nous aurons quelque chose à présenter.
Réponse :
    super. sais tu si ce sera en 2025 ? si oui as-tu une fenêtre pour présentation au Comité Portefeuille ? si pour 2026, on peut attendre </t>
      </text>
    </comment>
  </commentList>
</comments>
</file>

<file path=xl/comments6.xml><?xml version="1.0" encoding="utf-8"?>
<comments xmlns="http://schemas.openxmlformats.org/spreadsheetml/2006/main" xmlns:mc="http://schemas.openxmlformats.org/markup-compatibility/2006" xmlns:xr="http://schemas.microsoft.com/office/spreadsheetml/2014/revision" mc:Ignorable="xr">
  <authors>
    <author>Ramana ZANFONGNON</author>
  </authors>
  <commentList>
    <comment ref="H3" authorId="0" shapeId="0" xr:uid="{9F09BAEB-784F-4C5B-A7BF-7A87557E2C5E}">
      <text>
        <r>
          <rPr>
            <sz val="11"/>
            <color theme="1"/>
            <rFont val="Aptos Narrow"/>
            <family val="2"/>
            <scheme val="minor"/>
          </rPr>
          <t xml:space="preserve">Ramana ZANFONGNON:
</t>
        </r>
      </text>
    </comment>
  </commentList>
</comments>
</file>

<file path=xl/sharedStrings.xml><?xml version="1.0" encoding="utf-8"?>
<sst xmlns="http://schemas.openxmlformats.org/spreadsheetml/2006/main" count="2692" uniqueCount="731">
  <si>
    <t>PLANIFICATION 2025</t>
  </si>
  <si>
    <t>FINANCES</t>
  </si>
  <si>
    <t>No.</t>
  </si>
  <si>
    <t>Engagements (CFA)</t>
  </si>
  <si>
    <t>Nom du projet</t>
  </si>
  <si>
    <t>Envergure du projet</t>
  </si>
  <si>
    <t>Premier grand jalon du projet</t>
  </si>
  <si>
    <t>Période du période (trimestre)</t>
  </si>
  <si>
    <t>Division</t>
  </si>
  <si>
    <t xml:space="preserve">Ressources humaines : as-tu les ressouces humaines pour livrer le projet </t>
  </si>
  <si>
    <t>Ressources financières : as-tu les ressources financières pour mener à bien le projet</t>
  </si>
  <si>
    <t>/</t>
  </si>
  <si>
    <t>Date de fin</t>
  </si>
  <si>
    <t xml:space="preserve">Priorité </t>
  </si>
  <si>
    <t>Matrice</t>
  </si>
  <si>
    <t>Promoteur·ice</t>
  </si>
  <si>
    <t>Porteur·e</t>
  </si>
  <si>
    <t>Équipe-projet</t>
  </si>
  <si>
    <t>Notes</t>
  </si>
  <si>
    <t>Janvier</t>
  </si>
  <si>
    <t>Février</t>
  </si>
  <si>
    <t>Mars</t>
  </si>
  <si>
    <t>Avril</t>
  </si>
  <si>
    <t>Mai</t>
  </si>
  <si>
    <t>Juin</t>
  </si>
  <si>
    <t>Juillet</t>
  </si>
  <si>
    <t>Août</t>
  </si>
  <si>
    <t>Septembre</t>
  </si>
  <si>
    <t>Octobre</t>
  </si>
  <si>
    <t>Novembre</t>
  </si>
  <si>
    <t>Décembre</t>
  </si>
  <si>
    <t>Total</t>
  </si>
  <si>
    <t>Projections BF non taggées</t>
  </si>
  <si>
    <t>Décision suggérée
23/07/2025</t>
  </si>
  <si>
    <t>Commentaires</t>
  </si>
  <si>
    <t>Théma</t>
  </si>
  <si>
    <t>Déployer des mesures pour favoriser l'inclusion​</t>
  </si>
  <si>
    <t>Consultation sur les conditions de succès visant à assurer une intégration harmonieuse des ressources dédiées aux personnes en situation d’itinérance dans les quartiers de la métropole</t>
  </si>
  <si>
    <t>Stratégie</t>
  </si>
  <si>
    <t>P1</t>
  </si>
  <si>
    <t>PRIORITÉ STRATÉGIQUE</t>
  </si>
  <si>
    <t>Andréanne</t>
  </si>
  <si>
    <t>Annie Lar.</t>
  </si>
  <si>
    <t>-</t>
  </si>
  <si>
    <t>Il est possible que des projets additionnels découlent du rapport qui sera produit par l'OCPM. Ceux-ci pourraient engendrer des dépenses supplémentaires imprévues, mais il est probable que les répercussions soient surtout sur l'année financière 2026.</t>
  </si>
  <si>
    <t xml:space="preserve">Terminé </t>
  </si>
  <si>
    <r>
      <t>Déployer des mesures pour favoriser la cohabitation sociale</t>
    </r>
    <r>
      <rPr>
        <sz val="16"/>
        <color theme="1"/>
        <rFont val="Arial"/>
        <charset val="1"/>
      </rPr>
      <t>​​</t>
    </r>
  </si>
  <si>
    <t>Politique d'accès aux services municipaux sans peur</t>
  </si>
  <si>
    <t>P3</t>
  </si>
  <si>
    <t>Marie-Claude</t>
  </si>
  <si>
    <t>Oui</t>
  </si>
  <si>
    <t xml:space="preserve">Gestion de la carte sans peur par Dina H. Audrey B Audrey M Patricia H </t>
  </si>
  <si>
    <t>Il est probable que la révision de la Politique d'accès aux services municipaux sans peur engendre le déploiement de nouvelles initiatives qui devront être financées. Cela devrait toutefois surtout se répercuter sur l'année financière 2026.</t>
  </si>
  <si>
    <t>Orientations attendues</t>
  </si>
  <si>
    <r>
      <t>Déployer des mesures pour intervenir en matière d'itinérance</t>
    </r>
    <r>
      <rPr>
        <sz val="16"/>
        <color theme="1"/>
        <rFont val="Arial"/>
        <charset val="1"/>
      </rPr>
      <t>​</t>
    </r>
  </si>
  <si>
    <t>Par et pour les jeunes 2025-2026</t>
  </si>
  <si>
    <t>Programmes</t>
  </si>
  <si>
    <t>01-01-2025</t>
  </si>
  <si>
    <t>31-01-2027</t>
  </si>
  <si>
    <t>DO IT</t>
  </si>
  <si>
    <t>Karine-Myrgianie</t>
  </si>
  <si>
    <t>Anne Laurence</t>
  </si>
  <si>
    <t>Mourad
Myriam
 Cateline</t>
  </si>
  <si>
    <t>25 k $ pour offre de service (similaire a 2023) en contrat de service : clé budgétaire encore inconnue (mais approuvé par Jessica).
1M$ du MSP (FBSC) permettant de financer les projets. Total du projet : 1 025 000$</t>
  </si>
  <si>
    <t>En cours</t>
  </si>
  <si>
    <r>
      <t>Réduire les inégalités et lutter contre les discriminations</t>
    </r>
    <r>
      <rPr>
        <sz val="16"/>
        <color theme="1"/>
        <rFont val="Arial"/>
        <charset val="1"/>
      </rPr>
      <t>​</t>
    </r>
  </si>
  <si>
    <t>Forum montréalais pour la lutte contre la violence 2025</t>
  </si>
  <si>
    <t>Intervention territoriale</t>
  </si>
  <si>
    <t>Dina</t>
  </si>
  <si>
    <t>Cateline</t>
  </si>
  <si>
    <t xml:space="preserve">événement jour J : 26 avril . </t>
  </si>
  <si>
    <t xml:space="preserve">clé budgétaire encore inconnue.  70 k$ inclut logistique (salle, traiteur, autres)  // demande approuvé par JLB et MJM </t>
  </si>
  <si>
    <t>Bilan des réalisations en accessibilité universelle 2024 de la Ville de Montréal</t>
  </si>
  <si>
    <t>Alix</t>
  </si>
  <si>
    <t>Annie Laf
Cecilia</t>
  </si>
  <si>
    <t>Transfert au BC en 2026</t>
  </si>
  <si>
    <r>
      <t>Soutenir l'aménagement de quartiers inclusifs et résilients (QIR)</t>
    </r>
    <r>
      <rPr>
        <sz val="16"/>
        <color theme="1"/>
        <rFont val="Arial"/>
        <charset val="1"/>
      </rPr>
      <t>​</t>
    </r>
  </si>
  <si>
    <t>Plan municipal en accessibilité universelle 2024-2030</t>
  </si>
  <si>
    <t>Annie Laf.</t>
  </si>
  <si>
    <t>Alix
Cecilia</t>
  </si>
  <si>
    <t>Incluant le transfert vers le BC</t>
  </si>
  <si>
    <t>Transfert en cours au BdC</t>
  </si>
  <si>
    <t>Fonds dédiés aux projets de développement d'expertise et de renforcement de capacités en accessibilité universelle (FDPAU) 2025</t>
  </si>
  <si>
    <t>P2</t>
  </si>
  <si>
    <t>DELEGATE</t>
  </si>
  <si>
    <t>Thibault</t>
  </si>
  <si>
    <t>Jean-Pierre</t>
  </si>
  <si>
    <r>
      <t>Réduire les inégalités et lutter contre les discriminations</t>
    </r>
    <r>
      <rPr>
        <sz val="16"/>
        <color rgb="FF000000"/>
        <rFont val="Arial"/>
        <charset val="1"/>
      </rPr>
      <t>​</t>
    </r>
  </si>
  <si>
    <t>Innovation en accessibilité universelle</t>
  </si>
  <si>
    <t>BAS</t>
  </si>
  <si>
    <t>Octroi du contre de service</t>
  </si>
  <si>
    <t>T2 2026</t>
  </si>
  <si>
    <t>oui</t>
  </si>
  <si>
    <t>NON</t>
  </si>
  <si>
    <t>Bilan de la démarche du chantier en accessibilité universelle 2020-2024</t>
  </si>
  <si>
    <t>HAUT</t>
  </si>
  <si>
    <t>Dépot du bilan</t>
  </si>
  <si>
    <t>T3 2026</t>
  </si>
  <si>
    <t>OUI</t>
  </si>
  <si>
    <t>Agir ensemble contre la pauvreté et l'exclusion sociale 2024-2029</t>
  </si>
  <si>
    <t>01-04-2024</t>
  </si>
  <si>
    <t>30-05-2029</t>
  </si>
  <si>
    <t>Geneviève</t>
  </si>
  <si>
    <t>Yan</t>
  </si>
  <si>
    <t>Caroline
Isabelle
Louise-Michel
Marcela</t>
  </si>
  <si>
    <t>Stratégie municipale pour les personnes aînées 2023-2030</t>
  </si>
  <si>
    <t>Phillip</t>
  </si>
  <si>
    <t>Suivi de la stratégie municipale - À intégrer dans le plan SEI. Supprimer la ligne ?</t>
  </si>
  <si>
    <t>Affaires courantes</t>
  </si>
  <si>
    <t>Campagne ''Témoins, agissons'' - Volet 3</t>
  </si>
  <si>
    <t>marianne C. participe</t>
  </si>
  <si>
    <t>Reporté</t>
  </si>
  <si>
    <t>Programme aménagement urbain et inclusif (PAUI)</t>
  </si>
  <si>
    <t>Jusqu'à épuisement du budget</t>
  </si>
  <si>
    <t>Mourad</t>
  </si>
  <si>
    <t xml:space="preserve">Manque un porteur pour ce dossier </t>
  </si>
  <si>
    <t>Info des finances : Le règlement d'emprunt 22-031 Travaux espace public sécuritaire CM22 0997 a été adopté en 2022.
Bien que les montants des règlements d'emprunts soient calculés sur la base des hypothèses des coûts annuels (ex. 2022 à 2024 pour le CM22 0997) , les règlements d'emprunts n'ont pas de date de fin tant qu'il y a des crédits disponibles.</t>
  </si>
  <si>
    <t>Habitations modulaires avec accompagnement</t>
  </si>
  <si>
    <t>06-2025</t>
  </si>
  <si>
    <t>03-2035</t>
  </si>
  <si>
    <t>Marie-France</t>
  </si>
  <si>
    <t>Patricia</t>
  </si>
  <si>
    <t>Audrey B.
Audrey M.
Gaëlle</t>
  </si>
  <si>
    <t>1 Million : pour HMA et SHU</t>
  </si>
  <si>
    <t>Stratégie de recherche de sites (SHU, HC, HMA)</t>
  </si>
  <si>
    <t>02-2025</t>
  </si>
  <si>
    <t>Anthony</t>
  </si>
  <si>
    <t>Rapport des échanges du comité ad hoc sur les enjeux et les besoins des personnes ​qui n'accèdent pas à l'hébergement / au logement​</t>
  </si>
  <si>
    <t>Nicolas</t>
  </si>
  <si>
    <t>Maude</t>
  </si>
  <si>
    <t>Calculer la pauvreté depuis la pandémie</t>
  </si>
  <si>
    <t>DIASO</t>
  </si>
  <si>
    <t>DELETE</t>
  </si>
  <si>
    <t>Victoria</t>
  </si>
  <si>
    <t>Suivi des plans du Service de la diversité et de l'inclusion sociale (SDIS)</t>
  </si>
  <si>
    <t xml:space="preserve">- </t>
  </si>
  <si>
    <t>Louiza</t>
  </si>
  <si>
    <t>Plan en cours de construction dans une logique d'arrimage avec plan AU, ADS+, MADA, réconciliation autochtone, SEI et Montréal 2030</t>
  </si>
  <si>
    <t>Accompagnement des organismes à but non lucratif avec enjeux locatifs et soutien financier</t>
  </si>
  <si>
    <t>Ève</t>
  </si>
  <si>
    <t>YMCA (+), Jeunesse au soleil (+), Ali et les princes de la rue, IJQ, CoCo, Transfret progressive en 2026 la période P1 a PROGRAMME</t>
  </si>
  <si>
    <t>I.e. : YMCA, Jeunesse au soleil, etc.</t>
  </si>
  <si>
    <t>Aide financière aux organismes à but non lucratif locataires 2026</t>
  </si>
  <si>
    <t>Rabia</t>
  </si>
  <si>
    <t>Aide financière aux organismes à but non lucratif locataires 2025</t>
  </si>
  <si>
    <t>01-03-2025</t>
  </si>
  <si>
    <t>31-12-2025</t>
  </si>
  <si>
    <t>Stéphanie V</t>
  </si>
  <si>
    <t>Isabelle
Maulore</t>
  </si>
  <si>
    <t>Mesure OBNL Locataires</t>
  </si>
  <si>
    <t>Stratégie de reconnaissance des regroupements d'organismes communautaires</t>
  </si>
  <si>
    <t>31-dec-2025</t>
  </si>
  <si>
    <t>Louise-Michel</t>
  </si>
  <si>
    <t xml:space="preserve">on parle d'un déploiement 2026 </t>
  </si>
  <si>
    <t>Offre de service d'accompagnement en accessibilité universelle et analyse différenciée selon les sexes dans une perspective intersectionnelle (ADS+)</t>
  </si>
  <si>
    <t>Marie-Anne</t>
  </si>
  <si>
    <t>Guylaine
Karine-Myrgianie
Marianne
Rabia</t>
  </si>
  <si>
    <t>! tous les produits ADS+ sont contenus ici : communauté de pratique, accompagnement et cohorte ainsi que tous les accompangements AU</t>
  </si>
  <si>
    <t>Stratégie de planification, suivi, évaluation et apprentissage (PSEA)</t>
  </si>
  <si>
    <t>Ce projet pourrait être soit terminé soir vu comme la transfo organisationnelle qui reprend les éléments et les amplifie</t>
  </si>
  <si>
    <t>Basculé dans la T.O. et les processus</t>
  </si>
  <si>
    <t>Cadre d’intervention en Accès Loisir (CIALM) 2025-2027</t>
  </si>
  <si>
    <t>30-04-2027</t>
  </si>
  <si>
    <t>Mona</t>
  </si>
  <si>
    <t>Cadre de référence en itinérance 2026-2028</t>
  </si>
  <si>
    <t>Louise-Michel
Maude</t>
  </si>
  <si>
    <t>Municipalité amie des enfants (MAE)</t>
  </si>
  <si>
    <t>P4</t>
  </si>
  <si>
    <t>Marie-Josée</t>
  </si>
  <si>
    <t>vers le delete</t>
  </si>
  <si>
    <t>Décriminalisation de la possession simple de drogues</t>
  </si>
  <si>
    <t>Centre de prévention de la radicalisation menant à la violence (CPRMV) - Gouvernance</t>
  </si>
  <si>
    <t>Jessica</t>
  </si>
  <si>
    <t>affaires courantes</t>
  </si>
  <si>
    <t>Soutien et accompagnement des locataires 2025-2027</t>
  </si>
  <si>
    <t>Marianne
Stéphanie M</t>
  </si>
  <si>
    <t>Initiative montréalaise de soutien au développement social local (IMSDSL) 2025</t>
  </si>
  <si>
    <t>Incluant le Grand RDV</t>
  </si>
  <si>
    <t>Cahier de breffage des élu·e·s 2025-2029</t>
  </si>
  <si>
    <t>Orientations à suggérer</t>
  </si>
  <si>
    <t>Plan d'action solidarité, équité et inclusion 2026-2030</t>
  </si>
  <si>
    <t>Marianne
Marilyne</t>
  </si>
  <si>
    <t>Processus cartographié optimisé de gestion de requêtes au Service de la diversité et de l'inclusion sociale (SDIS)</t>
  </si>
  <si>
    <t>Thibaullt</t>
  </si>
  <si>
    <t>Eve</t>
  </si>
  <si>
    <t>t</t>
  </si>
  <si>
    <t>Cadre stratégique en diversité sexuelle et pluralité des genres</t>
  </si>
  <si>
    <t>Marilyne</t>
  </si>
  <si>
    <t xml:space="preserve">En cours. Plan SEI ? </t>
  </si>
  <si>
    <t>Cadre stratégique en sécurité alimentaire</t>
  </si>
  <si>
    <t>Stéphanie M</t>
  </si>
  <si>
    <t>Pré-conférence - 3e Conférence Internationale Francophone LGBTQI</t>
  </si>
  <si>
    <t>Marianne</t>
  </si>
  <si>
    <t>Montréal Inclusive 2024-2026</t>
  </si>
  <si>
    <t>Manuel</t>
  </si>
  <si>
    <t>Anne Laurence
Audrey MM
Cateline, Gaëlle, Myriam</t>
  </si>
  <si>
    <t>ÉMMIS - implantation 3 nouveaux arrondissements zone Centre</t>
  </si>
  <si>
    <t>PRÉMIS</t>
  </si>
  <si>
    <t>Elizabeth</t>
  </si>
  <si>
    <t>Roxanne</t>
  </si>
  <si>
    <t>ÉMMIS - Implantation - Zone Nord-Ouest</t>
  </si>
  <si>
    <t>Stéphanie C</t>
  </si>
  <si>
    <t>ÉMMIS - Implantation - Zone Nord-Est</t>
  </si>
  <si>
    <t>Margaux</t>
  </si>
  <si>
    <t>ÉMMIS - Implantation - Centrale d'appel 211 et système d'information</t>
  </si>
  <si>
    <t>Marie-Joëlle</t>
  </si>
  <si>
    <t>N'inclut pas intégration 911.</t>
  </si>
  <si>
    <t>ÉMMIS - Évaluation projet pilote 2021-2024</t>
  </si>
  <si>
    <t>Camille</t>
  </si>
  <si>
    <t>Ariane
Roxanne</t>
  </si>
  <si>
    <t>Accompagnement par André Cliche (Firme SMS).</t>
  </si>
  <si>
    <t>Contrat octroyé en gré à gré à SMS (André Cliche)</t>
  </si>
  <si>
    <t>ÉMMIS - Évaluation 2025-2028</t>
  </si>
  <si>
    <t>Appel d'offre à définir et à réaliser en 2025. Octroi du contrat en 2025.</t>
  </si>
  <si>
    <t xml:space="preserve">EMMIS - Tableau de bord </t>
  </si>
  <si>
    <t xml:space="preserve">Outil PowerBI </t>
  </si>
  <si>
    <t>EMMIS - Campagne grand public</t>
  </si>
  <si>
    <t>50 - MIFI-Ville - Gestion de l'entente 2024-2026</t>
  </si>
  <si>
    <t>Plateforme de suivi des subventions en développement social (SSDS)</t>
  </si>
  <si>
    <t xml:space="preserve">Isabelle </t>
  </si>
  <si>
    <t>Joëlle</t>
  </si>
  <si>
    <t>Prévention Montréal 2023-2025</t>
  </si>
  <si>
    <t>Anne Laurence
Cateline
Pier Alexandre</t>
  </si>
  <si>
    <t>Itinérance et milieux inclusifs (PIMI) 2023-2025</t>
  </si>
  <si>
    <t>Annie Larouche</t>
  </si>
  <si>
    <t>Entente sectorielle de développement en égalité entre les femmes et les hommes 2025-2029</t>
  </si>
  <si>
    <t>Montréal pour toutes et tous, sans égard au statut 2024-2026</t>
  </si>
  <si>
    <t>Audrey M.</t>
  </si>
  <si>
    <t>Alliances pour la solidarité 2018-2024 - Gestion de l'entente</t>
  </si>
  <si>
    <t>01-04-2018</t>
  </si>
  <si>
    <t>Programme Accès-Loisirs de la Ville de Montréal (PALM) 2023-2025</t>
  </si>
  <si>
    <t>01-04-2023</t>
  </si>
  <si>
    <t>Programme de reconnaissance et de soutien financier des organismes panmontréalais (PANAM) 2021-2024</t>
  </si>
  <si>
    <t>Programme de revitalisation urbaine intégrée (RUI) 2002-2025</t>
  </si>
  <si>
    <t>Jessyca C.</t>
  </si>
  <si>
    <t>non</t>
  </si>
  <si>
    <t>Alliances pour la solidarité 2024-2029 - Gestion de l'entente</t>
  </si>
  <si>
    <t>Louise-Michel
 Marcela</t>
  </si>
  <si>
    <t>Cité-des-hospitalières</t>
  </si>
  <si>
    <t>Direction</t>
  </si>
  <si>
    <t>Karine</t>
  </si>
  <si>
    <t>Présentation de la Vision initiale et actualisation de celle-ci suivant les 3 ans d'opération transitoire</t>
  </si>
  <si>
    <t>Terminé ?</t>
  </si>
  <si>
    <t>Fonds bâtir des communautés plus sûres (FBSC) 2022-2026 - Gestion de l'entente</t>
  </si>
  <si>
    <t>Prévenir et intervenir sur les violences observées sur le territoire (PIVOT)</t>
  </si>
  <si>
    <t>Quartiers inclusifs et résilients (QIR)</t>
  </si>
  <si>
    <t>Grand rendez-vous du développement social</t>
  </si>
  <si>
    <t>Intervention
 territoriale</t>
  </si>
  <si>
    <t>Amélie B.</t>
  </si>
  <si>
    <t>EMMIS Mise en place d'une démarche de gestion de qualité</t>
  </si>
  <si>
    <t>EMMIS Gestion de la performance</t>
  </si>
  <si>
    <t>Ariane</t>
  </si>
  <si>
    <t>Camille, Marie-Noëlle</t>
  </si>
  <si>
    <t>Inclut les volets contractuel, qualité, données des services (tableau de bord) et données désagrégées</t>
  </si>
  <si>
    <t>EMMIS Formation</t>
  </si>
  <si>
    <t>EMMIS Implantation d'une communauté de pratique</t>
  </si>
  <si>
    <t>Planification et mise en opération Centre du jour 2025-2026</t>
  </si>
  <si>
    <t>Antony</t>
  </si>
  <si>
    <t>Annulé</t>
  </si>
  <si>
    <t>Appel de projet Centre de jour sites LS et STM</t>
  </si>
  <si>
    <t>30-04-2025</t>
  </si>
  <si>
    <t>30-08-2025</t>
  </si>
  <si>
    <t>Hâlte chaleur (en cours)</t>
  </si>
  <si>
    <t>Financements hors programme</t>
  </si>
  <si>
    <t>Approche municipale - Partage de l'espace public</t>
  </si>
  <si>
    <t>Appel de projet HMA - Cohabitation sociale</t>
  </si>
  <si>
    <t>Interventions de milieu en itinérance et cohabitation sociale dans les installations municipales (ICIM) 2025</t>
  </si>
  <si>
    <t>Jolyane</t>
  </si>
  <si>
    <t>Stéphanie V
Maude</t>
  </si>
  <si>
    <t>Fonds québécois d'initiatives sociales (FQIS) 2024-2026</t>
  </si>
  <si>
    <t>31-03-2026</t>
  </si>
  <si>
    <t>PAUI 2026-2028</t>
  </si>
  <si>
    <t>1er janv. '26</t>
  </si>
  <si>
    <t>31 déc. 2028</t>
  </si>
  <si>
    <t xml:space="preserve">2e édition de ce programme (PDI).  </t>
  </si>
  <si>
    <t>À venir</t>
  </si>
  <si>
    <t>Orientations à prévoir cet automne (Attentes des arrondissements pour accès au PDI)</t>
  </si>
  <si>
    <t>Théorie du changement du SDIS</t>
  </si>
  <si>
    <t>Phase 1 : 1ère itération déployé</t>
  </si>
  <si>
    <t>Plan SEI 26-30</t>
  </si>
  <si>
    <t>Transformation organisationnelle du SDIS</t>
  </si>
  <si>
    <t>Carolyn</t>
  </si>
  <si>
    <t>Flavia, Julie, Mona</t>
  </si>
  <si>
    <t>Développer et lancer un parcours de formation en accessibilité universelle pour le personnel de la Ville</t>
  </si>
  <si>
    <t>Mécanisme d'Action Rapide et Intégrée pour les personnes en situation de Vulnérabilité (ARIV)</t>
  </si>
  <si>
    <t>Pier Alexandre</t>
  </si>
  <si>
    <t xml:space="preserve">projet se finalise en juin 2025. suivi ombudsman + avec VM. </t>
  </si>
  <si>
    <t>ICIM - Itinérance et infrastructures municipales</t>
  </si>
  <si>
    <t>Trousse d'accompagnement aux arrondissements</t>
  </si>
  <si>
    <t>Joelle</t>
  </si>
  <si>
    <t>2025-2026</t>
  </si>
  <si>
    <t>Calendrier SDIS des activités + projets en arrondissements</t>
  </si>
  <si>
    <t>Caroline</t>
  </si>
  <si>
    <t>Heures occupées</t>
  </si>
  <si>
    <t>Heures de travail</t>
  </si>
  <si>
    <t>Absences</t>
  </si>
  <si>
    <t>Heures disponibles</t>
  </si>
  <si>
    <t>Ratio d'occupation</t>
  </si>
  <si>
    <t>Opération chaleur</t>
  </si>
  <si>
    <t>Alix reprend</t>
  </si>
  <si>
    <t>Tableau de bord services ÉMMIS</t>
  </si>
  <si>
    <t>en cours</t>
  </si>
  <si>
    <t>Nom</t>
  </si>
  <si>
    <t>Type</t>
  </si>
  <si>
    <t>Statut</t>
  </si>
  <si>
    <t>Géré par le SDIS</t>
  </si>
  <si>
    <t>Handicap</t>
  </si>
  <si>
    <t>Aîné-e-s</t>
  </si>
  <si>
    <t>Priorité</t>
  </si>
  <si>
    <t>Heures/mois</t>
  </si>
  <si>
    <t>Comité de pilotage - Dénombrement 2025</t>
  </si>
  <si>
    <t>Comité</t>
  </si>
  <si>
    <t>Comité d'Accueil de la Conférence pan-canadienne du Mouvement pour mettre fin à l'itinérance (CAEH) à Montréal</t>
  </si>
  <si>
    <t>Opération 1er juillet avec Service de l'habitation</t>
  </si>
  <si>
    <t>Audrey MM</t>
  </si>
  <si>
    <t xml:space="preserve">seulement en mai-juin-juillet donc je fais une moyenne sur année </t>
  </si>
  <si>
    <t>Gestion des évictions Centre de service scolaire de Montréal (CSSDM)/Coalition régional pour l'accès aux locaux communautaires</t>
  </si>
  <si>
    <t>Réseau d’aide volontaire des employées et employés interprètes (RAVEI)</t>
  </si>
  <si>
    <t>Stratégie retrait : On ne peut plus - c.f. commissaire langue française</t>
  </si>
  <si>
    <t>Comité Approvisionnement Responsable (AR)</t>
  </si>
  <si>
    <t>Centre canadien pour des communautés plus sûres (CCCS)</t>
  </si>
  <si>
    <t xml:space="preserve">Instance Montréalaise de la Sécurité Communautaire en HLM (IMSC)  </t>
  </si>
  <si>
    <t>Comité interne en alimentation (CIA)</t>
  </si>
  <si>
    <t>Stéphanie</t>
  </si>
  <si>
    <t>Production agricole du Grand parc de l'Ouest</t>
  </si>
  <si>
    <t>Comité aviseur migrants statut précaire</t>
  </si>
  <si>
    <t>Audrey MM coordonne le comité.</t>
  </si>
  <si>
    <t>Accueil demandeurs d'asile du Québec (ADAQ)</t>
  </si>
  <si>
    <t>Comité d'accueil local pour les personnes en demande d'asile d'Ahuntsic-Cartierville (CALDA)</t>
  </si>
  <si>
    <t>Comité consultatif - personnes migrantes sans couverture médicale</t>
  </si>
  <si>
    <t>Coalition québécoise pour la prévention de l'itinérance (CQPI) - volet immigration MSP</t>
  </si>
  <si>
    <t xml:space="preserve">On ne sait pas c'est quoi ?  /  verifier audrey m </t>
  </si>
  <si>
    <t>Conseil canadien pour les réfugiés (CCR)</t>
  </si>
  <si>
    <t>Regroupement des grandes villes accessibles</t>
  </si>
  <si>
    <t>Plan de réponse communautaire aux campements (PRCC) - Régional</t>
  </si>
  <si>
    <t>sur janvier a Février donc moyenne</t>
  </si>
  <si>
    <t>Plan de réponse communautaire aux campements (PRCC) - Local</t>
  </si>
  <si>
    <t>Comité de la gouvernance PCMI ( plan concerté montréalais en itinérance)</t>
  </si>
  <si>
    <t>Conseil du système alimentaire montréalais (CSAM)</t>
  </si>
  <si>
    <t>Comités consultatifs</t>
  </si>
  <si>
    <t>Medhi</t>
  </si>
  <si>
    <t>Comité de pilotage du plan d'impact collectif Réseau résilience aîné·es Montréal (PIC-RRAM)</t>
  </si>
  <si>
    <t>Se termine le 31 mars 2025.</t>
  </si>
  <si>
    <t>Groupe de travail expérience de vie</t>
  </si>
  <si>
    <t>Est-ce un doublon ?</t>
  </si>
  <si>
    <t>Comité régional du Panier à provision nutritif et économique (PPNE)</t>
  </si>
  <si>
    <t>Participation au Réseau Rainbow cities</t>
  </si>
  <si>
    <t xml:space="preserve">Maryline </t>
  </si>
  <si>
    <t>Boîte bienvenue bébé Mandat du DG - 2023-014 | Projet - Bienvenue bébé</t>
  </si>
  <si>
    <t>Guylaine</t>
  </si>
  <si>
    <t>Boîte Bienvenue bébé pour les bébés montréalais</t>
  </si>
  <si>
    <t>Comité d'orientation montréalais de lutte à la maltraitance</t>
  </si>
  <si>
    <t>Comité national de sensibilisation dans le cadre du plan d'action de lutte contre la maltraitance envers les personnes aînées de communautés culturelles et celles d'expression anglaise</t>
  </si>
  <si>
    <t>Instance stratégique en investissement social (ISIS)</t>
  </si>
  <si>
    <t>Réseau des grandes villes MADA</t>
  </si>
  <si>
    <t>Comité stratégique intergouvernemental sur l'itinérance inuite</t>
  </si>
  <si>
    <t>CRI-Jade</t>
  </si>
  <si>
    <t xml:space="preserve">Andréanne </t>
  </si>
  <si>
    <t>Enquête québécoise sur la santé des jeunes du secondaire (EQSJS)</t>
  </si>
  <si>
    <t>comité</t>
  </si>
  <si>
    <t xml:space="preserve">Cateline  </t>
  </si>
  <si>
    <t>RÉMIRI</t>
  </si>
  <si>
    <t>Instance Montréalaise de la Sécurité Communautaire en HLM (IMSC)</t>
  </si>
  <si>
    <t>p2</t>
  </si>
  <si>
    <t>Comité stratégique en sécurité urbaine de Montréal (CoSSUM)</t>
  </si>
  <si>
    <t xml:space="preserve">Pier Alexandre </t>
  </si>
  <si>
    <t>Dossier stratégique en sécurité urbaine nécessitant la participation à 3 comités dont 1 avec la direction SDIS, 1 avec la DGA , 1 pro  . rencontre mensuel de 30 min avec le MSP pour des suivis</t>
  </si>
  <si>
    <t>Comité de suivi du chantier en accessibilité universelle</t>
  </si>
  <si>
    <t>X</t>
  </si>
  <si>
    <t>Comité d'expertise du chantier en accessibilité univeselle</t>
  </si>
  <si>
    <t>Comité aviseur - Personnes migrantes à statut précaire et sans statut du Bureau d'intégration des nouveaux arrivants à Montréal (BINAM)</t>
  </si>
  <si>
    <t>Inactif</t>
  </si>
  <si>
    <t>Comité consultatif citoyen.nes -Personnes (im)migrantes sans couverture ou assurance maladie</t>
  </si>
  <si>
    <t>Comité directeur en sécurité urbaine de Montréal</t>
  </si>
  <si>
    <t>Groupe de travail en sécurité urbaine de Montréal</t>
  </si>
  <si>
    <t>Comité ad hoc sur les besoins et enjeux des personnes n'ayant pas accès à l'hébergement logement</t>
  </si>
  <si>
    <t>Comité interne campement</t>
  </si>
  <si>
    <t>Comité de réflexion pour la révision des programmes PANAM et PALM</t>
  </si>
  <si>
    <t>Mehdi</t>
  </si>
  <si>
    <t>Comité de suivi Municipalité amie des aînés (MADA)</t>
  </si>
  <si>
    <t>Comité de l'axe cohabitation judiciarisation</t>
  </si>
  <si>
    <t>Rattaché au plan concerté montréalais en itinérance</t>
  </si>
  <si>
    <t xml:space="preserve">Comité de réflexion pour l'élaboration du cadre de référence et des appels de projets des Alliances pour la solidarité </t>
  </si>
  <si>
    <t>Louise-Michel/Yan</t>
  </si>
  <si>
    <t>Comité tactique sur les personnes vulnérables dans l'espace public</t>
  </si>
  <si>
    <t>Sous-comité opérationnel sur les personnes vulnérables dans l'espace public</t>
  </si>
  <si>
    <t>Comité de direction en itinérance</t>
  </si>
  <si>
    <t>Comité des partenaires en accessibilité universelle (CPAU)</t>
  </si>
  <si>
    <t>Comité des partenaires régionaux de l'Équipe mobile de médiation sociale (ÉMMIS)</t>
  </si>
  <si>
    <t>Comité régional pour l'accès aux locaux communautaires (CRAL)</t>
  </si>
  <si>
    <t>Actif</t>
  </si>
  <si>
    <t>Communauté de pratique ADS+</t>
  </si>
  <si>
    <t>Communauté de pratique</t>
  </si>
  <si>
    <t>Communauté de pratique en sécurité urbaine</t>
  </si>
  <si>
    <t>Communauté de pratique en itinérance</t>
  </si>
  <si>
    <t>Communauté de pratiques FBCS -(financée par MSP)</t>
  </si>
  <si>
    <t>Réseau des grandes villes en développement social</t>
  </si>
  <si>
    <t>Gestion des gratuités</t>
  </si>
  <si>
    <t>Gestion</t>
  </si>
  <si>
    <t>Karine Jalbert</t>
  </si>
  <si>
    <t>Plan concerté montréalais en itinérance (Gouvernance)</t>
  </si>
  <si>
    <t>Émission de la carte sans peur</t>
  </si>
  <si>
    <t>Audrey B
Maude 
Cateline
Audrey MM</t>
  </si>
  <si>
    <t xml:space="preserve">Statégie transport  en itinérance - Coordination navettes </t>
  </si>
  <si>
    <t>Joelle Lacroix</t>
  </si>
  <si>
    <t>Début au trimestre 3</t>
  </si>
  <si>
    <t>Plans particuliers d'intervention (PPI) - sécurité civile</t>
  </si>
  <si>
    <t>Indicateurs de performance SDIS</t>
  </si>
  <si>
    <t>Serveur de données</t>
  </si>
  <si>
    <t>CD DIASO</t>
  </si>
  <si>
    <t>Oussama</t>
  </si>
  <si>
    <t>Infolettre</t>
  </si>
  <si>
    <t>Mise en oeuvre de la Politique montréalaise pour l'action communautaire (PMAC)</t>
  </si>
  <si>
    <t>Voir courriel transfert Sonia (22 nov.)</t>
  </si>
  <si>
    <t>Centre international de prévention de la criminalité (CIPC)  - Données , recherche &amp; développement en SU</t>
  </si>
  <si>
    <t>Programme d’infrastructures municipales
pour les aînés (PRIMA)</t>
  </si>
  <si>
    <t>Déléguer BRGM (ou SCA)</t>
  </si>
  <si>
    <t>AC-01 - Élaboration du cadre de relations d'affaires - SDIS &amp; SRHC</t>
  </si>
  <si>
    <t xml:space="preserve">Voir s'il serait possible d'attribuer le dossier à Karine </t>
  </si>
  <si>
    <t>Forum des intervenants municipaux en développement social (FIMDS)</t>
  </si>
  <si>
    <t xml:space="preserve">suivi fait par la direction </t>
  </si>
  <si>
    <t>Centre de prévention de la radicalisation menant à la violence (CPRMV) - Gestion de l'entente</t>
  </si>
  <si>
    <t>Gestion de l'entente et participation à la gouvernance (observateur au CA)</t>
  </si>
  <si>
    <t xml:space="preserve">Relations entre le BRI et le SDIS (volet sécurité urbaine) </t>
  </si>
  <si>
    <t xml:space="preserve">Projet se termine au  15 mai </t>
  </si>
  <si>
    <t xml:space="preserve">Modèle montréalais pour une ville sécuritaire </t>
  </si>
  <si>
    <t xml:space="preserve">Relation SPVM - SDIS </t>
  </si>
  <si>
    <t>Demandes de services administratifs</t>
  </si>
  <si>
    <t>Offre de service</t>
  </si>
  <si>
    <t>CD DIASO/Dina</t>
  </si>
  <si>
    <t>Flavia</t>
  </si>
  <si>
    <t>IAS. GSS - Soutien</t>
  </si>
  <si>
    <t>Isabelle</t>
  </si>
  <si>
    <t>Demande de données sociales</t>
  </si>
  <si>
    <t>Suivi des paiements</t>
  </si>
  <si>
    <t>Accompagnement offert par l'équipe territoriale</t>
  </si>
  <si>
    <t>Offre auprès des 1. organismes 2. arrondissements</t>
  </si>
  <si>
    <t>45 x 8 rh</t>
  </si>
  <si>
    <t>Indice d'équité des milieux de vie</t>
  </si>
  <si>
    <t>Maroua</t>
  </si>
  <si>
    <t>au@montreal.ca</t>
  </si>
  <si>
    <t>ads@montreal.ca</t>
  </si>
  <si>
    <t>Plan de formation opérationnel/SISMIK</t>
  </si>
  <si>
    <t>stratégie??????</t>
  </si>
  <si>
    <t>A déléguer / batir quelque chose ou non?</t>
  </si>
  <si>
    <t>ÉMMIS - Maintien opérations zone Centre</t>
  </si>
  <si>
    <t>75 % Roxanne, 5h Ariane, Eli</t>
  </si>
  <si>
    <t>ÉMMIS - Maintien zone Nord-Ouest</t>
  </si>
  <si>
    <t>ÉMMIS - Maintien zone Nord-Est</t>
  </si>
  <si>
    <t>ÉMMIS - Maintien Centrale d'appel 211 et système d'information</t>
  </si>
  <si>
    <t>ÉMMIS - Déploiement régional</t>
  </si>
  <si>
    <t>Gestion des haltes chaleur hiv 2024-2025</t>
  </si>
  <si>
    <t xml:space="preserve">Antony </t>
  </si>
  <si>
    <t>Jusqu'à la mi-avril au plus tard.</t>
  </si>
  <si>
    <t>Démarche de co-création d'un projet de règlement sur l'obligation de dons des surplus et invendus</t>
  </si>
  <si>
    <t>Projet</t>
  </si>
  <si>
    <t>Sous-comité Milton-Parc</t>
  </si>
  <si>
    <t>Suivi</t>
  </si>
  <si>
    <t>Suivi des plans du Bureau du vérificateur général</t>
  </si>
  <si>
    <t>Expérimentation règlementaire Quartiers Inclusifs et Résilients (QIR)</t>
  </si>
  <si>
    <t>Jessyca</t>
  </si>
  <si>
    <t>Mettre dans projet. Est-ce un projet 2026 ?</t>
  </si>
  <si>
    <t>Expérimentation règlementaire migrants statuts précaires)</t>
  </si>
  <si>
    <t>On ne sait pas c'est quoi - Voir avec Marie-Claude ?</t>
  </si>
  <si>
    <t>Rencontres du Réseau ONU Femmes, villes sûrs, espaces publics sûrs</t>
  </si>
  <si>
    <t>diversitésociale@montreal.ca</t>
  </si>
  <si>
    <t xml:space="preserve">binam </t>
  </si>
  <si>
    <t>Strong Cities Network</t>
  </si>
  <si>
    <t>formation continue des équipes</t>
  </si>
  <si>
    <t>Comité de direction stratégique en itinérance</t>
  </si>
  <si>
    <t>Comité de suivi du projet Ouranos</t>
  </si>
  <si>
    <t>Piste d’innovation réglementaire pour réduire les risques de profilage social et racial à Montréal, pouvant mener à des déportations de personnes sans statut à l’extérieur du pays</t>
  </si>
  <si>
    <t>Groupe de travail sur la justice environnementale de l'Alliance transition en commun (TeC)</t>
  </si>
  <si>
    <t>Étapes</t>
  </si>
  <si>
    <t>T4</t>
  </si>
  <si>
    <t>T1</t>
  </si>
  <si>
    <t>T2</t>
  </si>
  <si>
    <t>T3</t>
  </si>
  <si>
    <t>Agir ensemble (MESS-SDIS)</t>
  </si>
  <si>
    <t>Lancement et dépôt projets</t>
  </si>
  <si>
    <t>Sélection et GDD</t>
  </si>
  <si>
    <t>Besoins T2 : 2-3 Expertises lutte à la pauvreté pour les comités de sélection (Séc. alimentaire + Général)</t>
  </si>
  <si>
    <t xml:space="preserve">Suivis et contrôle </t>
  </si>
  <si>
    <t>F</t>
  </si>
  <si>
    <t>RDC</t>
  </si>
  <si>
    <t xml:space="preserve">Conception </t>
  </si>
  <si>
    <t>Appels locaux (MESS)</t>
  </si>
  <si>
    <t>Sélection  et parties prenantes</t>
  </si>
  <si>
    <t>Besoin T1-T2 Appui 2-3 RH - Terr (Q et R GSS et prog. régional vs local, comités de sélection en arrondissement)</t>
  </si>
  <si>
    <t>Gestion de l'Entente 2024-2029</t>
  </si>
  <si>
    <t>RDC annuelle</t>
  </si>
  <si>
    <t>Négociation et Conception</t>
  </si>
  <si>
    <t>Programme itinérance et milieu de vie inclusif</t>
  </si>
  <si>
    <t>(MESS et BF)</t>
  </si>
  <si>
    <t>Lancement prévu au printemps</t>
  </si>
  <si>
    <t>GDD à adopter en septembre</t>
  </si>
  <si>
    <t>Reddition de compte pas prévue encore</t>
  </si>
  <si>
    <t>Accompagner et soutenir les locataires</t>
  </si>
  <si>
    <t>Clairifier l'équipe projet + Promoteur</t>
  </si>
  <si>
    <t>Stéphanie-S, Louise-Michel</t>
  </si>
  <si>
    <t>Prévention Montréal - Volet régional</t>
  </si>
  <si>
    <t>Fin de l'Entente au 31 décembre 2026</t>
  </si>
  <si>
    <t>Prolongation</t>
  </si>
  <si>
    <t>Prolongation d'un an ?</t>
  </si>
  <si>
    <t xml:space="preserve">Prévention Montréal - Local </t>
  </si>
  <si>
    <t xml:space="preserve">Évaluation Prévention Montréal </t>
  </si>
  <si>
    <t>Évaluation</t>
  </si>
  <si>
    <t xml:space="preserve">CIALM (accessibilité universel) - </t>
  </si>
  <si>
    <r>
      <rPr>
        <sz val="11"/>
        <color rgb="FF000000"/>
        <rFont val="Aptos Narrow"/>
        <scheme val="minor"/>
      </rPr>
      <t xml:space="preserve">Mehdi-S, </t>
    </r>
    <r>
      <rPr>
        <strike/>
        <sz val="11"/>
        <color rgb="FF000000"/>
        <rFont val="Aptos Narrow"/>
        <scheme val="minor"/>
      </rPr>
      <t>Cédric (?)</t>
    </r>
    <r>
      <rPr>
        <sz val="11"/>
        <color rgb="FF000000"/>
        <rFont val="Aptos Narrow"/>
        <scheme val="minor"/>
      </rPr>
      <t>, Janie (janvier)</t>
    </r>
  </si>
  <si>
    <t>Par et pour (2e appel)</t>
  </si>
  <si>
    <t>Conception (mise à jour)</t>
  </si>
  <si>
    <t>Budget à attacher : 1 M$ (Emputerait Prév. Mtl)</t>
  </si>
  <si>
    <t xml:space="preserve">Gabrielle </t>
  </si>
  <si>
    <t>Gros dossier - Attentes politiques</t>
  </si>
  <si>
    <t>Équipe projet : Cateline, Mehdi (?Jeunesse)</t>
  </si>
  <si>
    <t>Programme pers. sans statut ou à statut précaire</t>
  </si>
  <si>
    <t>RDC et Bilan final</t>
  </si>
  <si>
    <t>RUI</t>
  </si>
  <si>
    <t>Ce sera porté par Nicolas (??)</t>
  </si>
  <si>
    <t>Bilan final</t>
  </si>
  <si>
    <t>Jessyca C</t>
  </si>
  <si>
    <t>OBNL Locataire</t>
  </si>
  <si>
    <r>
      <rPr>
        <sz val="11"/>
        <color rgb="FF000000"/>
        <rFont val="Aptos Narrow"/>
        <scheme val="minor"/>
      </rPr>
      <t xml:space="preserve">Porteur </t>
    </r>
    <r>
      <rPr>
        <strike/>
        <sz val="11"/>
        <color rgb="FF000000"/>
        <rFont val="Aptos Narrow"/>
        <scheme val="minor"/>
      </rPr>
      <t>Cédric</t>
    </r>
    <r>
      <rPr>
        <sz val="11"/>
        <color rgb="FF000000"/>
        <rFont val="Aptos Narrow"/>
        <scheme val="minor"/>
      </rPr>
      <t>, Mandat à préciser</t>
    </r>
  </si>
  <si>
    <t>Mehdi (Équipe projet)</t>
  </si>
  <si>
    <t xml:space="preserve">Ajouter le modèle-logique </t>
  </si>
  <si>
    <t xml:space="preserve">Contribution hors programme : CPRMV - Gestion de l'Entente de contribution 1,2M$ </t>
  </si>
  <si>
    <t>À confier à un gestionnaire</t>
  </si>
  <si>
    <t>600 k$ Par année</t>
  </si>
  <si>
    <t xml:space="preserve">Nouveau GDD en rédaction </t>
  </si>
  <si>
    <t xml:space="preserve">*Contribution hors programme OBNL AGIR - $ Prév. Mtl </t>
  </si>
  <si>
    <t>Dossier politique</t>
  </si>
  <si>
    <t>(se termine au 31 déc. 2024)</t>
  </si>
  <si>
    <t>DELD</t>
  </si>
  <si>
    <t xml:space="preserve">Contribution hors programme : PIVOT - MSP </t>
  </si>
  <si>
    <t>VÉrifier avec MSP si souhait de prolonger ce programme</t>
  </si>
  <si>
    <t xml:space="preserve">Équipe projet : Pier Alexandre et Cateline + qq'un programme </t>
  </si>
  <si>
    <t xml:space="preserve">Entente MSP </t>
  </si>
  <si>
    <t>RDC annuelle + Perspectives annuelles sur l'utilisation des fonds</t>
  </si>
  <si>
    <t>déploiement prochaine entente</t>
  </si>
  <si>
    <t>x</t>
  </si>
  <si>
    <r>
      <rPr>
        <sz val="11"/>
        <color rgb="FF000000"/>
        <rFont val="Aptos Narrow"/>
        <scheme val="minor"/>
      </rPr>
      <t xml:space="preserve">Mourad + </t>
    </r>
    <r>
      <rPr>
        <strike/>
        <sz val="11"/>
        <color rgb="FF000000"/>
        <rFont val="Aptos Narrow"/>
        <scheme val="minor"/>
      </rPr>
      <t>Pierre-Luc (?)</t>
    </r>
  </si>
  <si>
    <t>Entente MIFI</t>
  </si>
  <si>
    <t>Équipe</t>
  </si>
  <si>
    <t>Présent?</t>
  </si>
  <si>
    <t>Alix Lefebvre-Dugré</t>
  </si>
  <si>
    <t>Amélie Billette</t>
  </si>
  <si>
    <t>Partenariats</t>
  </si>
  <si>
    <t>Andréanne St-Gelais</t>
  </si>
  <si>
    <t>Stratégies</t>
  </si>
  <si>
    <t>Annie Lafrenière</t>
  </si>
  <si>
    <t>Antony Santiago</t>
  </si>
  <si>
    <t>Ariane Lanoue</t>
  </si>
  <si>
    <t>Audrey Bady</t>
  </si>
  <si>
    <t>Audrey Mailloux Moquin</t>
  </si>
  <si>
    <t>Camille Blondin</t>
  </si>
  <si>
    <t>Cateline Autixier</t>
  </si>
  <si>
    <t>Catherine Simard</t>
  </si>
  <si>
    <t>Cecilia Ah-kion</t>
  </si>
  <si>
    <t>Dina Husseini</t>
  </si>
  <si>
    <t>Élizabeth Sabourin</t>
  </si>
  <si>
    <t>Emmanuel Blaise</t>
  </si>
  <si>
    <t>Non</t>
  </si>
  <si>
    <t>Ève Gauthier</t>
  </si>
  <si>
    <t>Flavia Salajan</t>
  </si>
  <si>
    <t>France Dieumegarde</t>
  </si>
  <si>
    <t>Gabrielle Laliberté</t>
  </si>
  <si>
    <t>Gaëlle Douet</t>
  </si>
  <si>
    <t>Geneviève Locas</t>
  </si>
  <si>
    <t>Guylaine Poirier</t>
  </si>
  <si>
    <t>Guyrson François</t>
  </si>
  <si>
    <t>Isabelle Lépine</t>
  </si>
  <si>
    <t>Janie Boucher</t>
  </si>
  <si>
    <t>Jean-Pierre Gauthier</t>
  </si>
  <si>
    <t>Jessica Lagacé-Banville</t>
  </si>
  <si>
    <t>Jessyca Cloutier</t>
  </si>
  <si>
    <t>Julie Taillon</t>
  </si>
  <si>
    <t>Karine-Myrgianie Jean-François</t>
  </si>
  <si>
    <t>Lamine Cissé</t>
  </si>
  <si>
    <t>Louiza Lebtahi</t>
  </si>
  <si>
    <t>Louise-Michel Laurence</t>
  </si>
  <si>
    <t>Lyne Marie Beaudry</t>
  </si>
  <si>
    <t>Lyne  Raymond</t>
  </si>
  <si>
    <t>Manuel Ardila</t>
  </si>
  <si>
    <t>Margaux Bennardi</t>
  </si>
  <si>
    <t>Marianne Carle Marsan</t>
  </si>
  <si>
    <t>Marilyne Alerte</t>
  </si>
  <si>
    <t>Marie-Anne Cantin</t>
  </si>
  <si>
    <t>Marie-Claude Haince</t>
  </si>
  <si>
    <t>Marie-France René</t>
  </si>
  <si>
    <t>Marie-Joëlle Carbonneau</t>
  </si>
  <si>
    <t>Marie-Josée Meilleur</t>
  </si>
  <si>
    <t>Maroua Aïkous</t>
  </si>
  <si>
    <t>Martine Roux</t>
  </si>
  <si>
    <t>Maude Séguin</t>
  </si>
  <si>
    <t>Maulore Marina Gnagnie</t>
  </si>
  <si>
    <t>Mehdi Mokhtar Lekehal</t>
  </si>
  <si>
    <t>Mona Al Boukhari</t>
  </si>
  <si>
    <t>Mourad Benzidane</t>
  </si>
  <si>
    <t>Nicolas Pagot</t>
  </si>
  <si>
    <t>Olivia-Nelly St-Jean-Lecoultre</t>
  </si>
  <si>
    <t>Oussama Trabelsi</t>
  </si>
  <si>
    <t>Patricia Hajjali</t>
  </si>
  <si>
    <t>Phillip Rousseau</t>
  </si>
  <si>
    <t>Pier Alexandre Lemaire</t>
  </si>
  <si>
    <t>Rabia Chaouchi</t>
  </si>
  <si>
    <t>Ramana Zanfongnon</t>
  </si>
  <si>
    <t>Roxanne Dufour</t>
  </si>
  <si>
    <t>Stéphanie Chartrand</t>
  </si>
  <si>
    <t>Stéphanie Mauro</t>
  </si>
  <si>
    <t>Thibault Camara</t>
  </si>
  <si>
    <t>Victoria Gay-Cauvin</t>
  </si>
  <si>
    <t>Yan Tremblay</t>
  </si>
  <si>
    <t>Zuzana Desnos</t>
  </si>
  <si>
    <t>Nombre de No.</t>
  </si>
  <si>
    <t>Traité en one&amp;one</t>
  </si>
  <si>
    <t>Total Orientations à suggérer</t>
  </si>
  <si>
    <t>13/08/2025</t>
  </si>
  <si>
    <t>24/09/2025</t>
  </si>
  <si>
    <t>20/08/2025</t>
  </si>
  <si>
    <t>Terminé</t>
  </si>
  <si>
    <t>terminé</t>
  </si>
  <si>
    <t>MJ 16/09/25</t>
  </si>
  <si>
    <t>27/08/2025</t>
  </si>
  <si>
    <t>03/09/2025</t>
  </si>
  <si>
    <t>Total Orientations attendues</t>
  </si>
  <si>
    <t>Total Reporté</t>
  </si>
  <si>
    <t xml:space="preserve">Total Terminé </t>
  </si>
  <si>
    <t>(vide)</t>
  </si>
  <si>
    <t>Total général</t>
  </si>
  <si>
    <t>Nom du projet - Ajouter des lignes a la suite</t>
  </si>
  <si>
    <t>Phase T1 2026</t>
  </si>
  <si>
    <t>Phase T2 2026</t>
  </si>
  <si>
    <t>Phase T3 2026</t>
  </si>
  <si>
    <t>Phase T4 2026</t>
  </si>
  <si>
    <t>RH dispo ?</t>
  </si>
  <si>
    <t>$ dispo?</t>
  </si>
  <si>
    <t>Priorité (voir onglet Priorité)</t>
  </si>
  <si>
    <t xml:space="preserve">1.Engagement politique : 5 (oui 5, non 0)
2.Alignement stratégique Ville/SDIS/CFA : 4 (direct, partiel, ou pas du 0)
3.Impact populationnel ou visibilité externe: 4 (fort)  limité (2)   
4.Urgence /date (légal, politique, média) : 3 (moins de 6 mois) +6 mois, 1
5.Ressources : 2 RH et $; Partiel 1 ; Non confirmé , 0
6.Complexité/risque : Faible 2 ; élevé 0
</t>
  </si>
  <si>
    <t>Besoin d'orientation</t>
  </si>
  <si>
    <t xml:space="preserve">Exécution </t>
  </si>
  <si>
    <t>Suivi et controle</t>
  </si>
  <si>
    <t>Haute</t>
  </si>
  <si>
    <t>Non Applicable</t>
  </si>
  <si>
    <t>Renégociation FBCS - MSP</t>
  </si>
  <si>
    <t>Conception</t>
  </si>
  <si>
    <t>Planification</t>
  </si>
  <si>
    <t>Moyenne</t>
  </si>
  <si>
    <t>Fermeture</t>
  </si>
  <si>
    <t>Basse</t>
  </si>
  <si>
    <t>Comprend un volet évaluation</t>
  </si>
  <si>
    <t>*Risque RH dédiée temporaire. Comprend : Adaptation programmes aux réalités autochtones, financement souple, etc.</t>
  </si>
  <si>
    <t>Projet (ne pas modifier)</t>
  </si>
  <si>
    <t>Division (ne pas modifier)</t>
  </si>
  <si>
    <t>Engagement politique</t>
  </si>
  <si>
    <t>Alignement stratégique</t>
  </si>
  <si>
    <t>Impact attendu</t>
  </si>
  <si>
    <t>Urgence/échéance</t>
  </si>
  <si>
    <t>Ressources dispo</t>
  </si>
  <si>
    <t>Complexité / risque</t>
  </si>
  <si>
    <t xml:space="preserve">Attention les noms de projets doivent être identiques ici et dans l'onglet liste de projet. Formule. Ne pas modifier. </t>
  </si>
  <si>
    <t>Oui = 5 points (projet lié à une orientation DG/DGA, décision du conseil, ou enjeu médiatique fort)
Non = 0 point</t>
  </si>
  <si>
    <t>Contribue directement à un engagement (ex. Réduire les inégalités, Cohabitation sociale) = 4 points
Contribue indirectement = 2 points
HS = 0 point</t>
  </si>
  <si>
    <t>Fort impact populationnel ou visibilité externe = 4 points
Impact limité = 2 points</t>
  </si>
  <si>
    <t>RH et budget confirmés = 2 points
Partiellement confirmés = 1 point
Non confirmés = 0 point</t>
  </si>
  <si>
    <t>Attention logique inverse afin de favoriser la réalisation
Faible complexité = 2 points
Complexité élevée = 0 point</t>
  </si>
  <si>
    <t>Complexité normale, mais risque élevé</t>
  </si>
  <si>
    <t>$ il manque le virement pour rehausser les TQ</t>
  </si>
  <si>
    <t>Impact important avec arrimages demandés</t>
  </si>
  <si>
    <t>Augmentation du budget possible - En attente d'orientation</t>
  </si>
  <si>
    <t>Besoin d'orientations</t>
  </si>
  <si>
    <t>Transition à assurer (?) si la négociation d'une entente est retardée</t>
  </si>
  <si>
    <t>Important dans l'ofs du sdis et la relation partenariale- Grande attente des arros.</t>
  </si>
  <si>
    <t>Fermeture des projets en T1 2026</t>
  </si>
  <si>
    <t>Commission des finances impliquée</t>
  </si>
  <si>
    <t xml:space="preserve">NE PAS MODIFIER CECI </t>
  </si>
  <si>
    <t>Équipes</t>
  </si>
  <si>
    <t>Envergure</t>
  </si>
  <si>
    <t>Activité récurrente, pas de livrable unique, pas de décision stratégique</t>
  </si>
  <si>
    <t>Projets spéciaux</t>
  </si>
  <si>
    <t>Phase du projet</t>
  </si>
  <si>
    <t>Boleen</t>
  </si>
  <si>
    <t>Impact limité</t>
  </si>
  <si>
    <t>Urgence/Échéance</t>
  </si>
  <si>
    <t xml:space="preserve">&lt; 6 mois </t>
  </si>
  <si>
    <t>Contribue indirectement</t>
  </si>
  <si>
    <t>6 mois</t>
  </si>
  <si>
    <t>HS</t>
  </si>
  <si>
    <t>Complexité/Risque</t>
  </si>
  <si>
    <t>RH et budget confirmés</t>
  </si>
  <si>
    <t>Faible complexité</t>
  </si>
  <si>
    <t>Partiellement confirmés</t>
  </si>
  <si>
    <t>Complexité élevée</t>
  </si>
  <si>
    <t>Non confirmés</t>
  </si>
  <si>
    <t>Nombre de Décision suggérée
23/07/2025</t>
  </si>
  <si>
    <t>À venir Total</t>
  </si>
  <si>
    <t>Annulé Total</t>
  </si>
  <si>
    <t>En cours Total</t>
  </si>
  <si>
    <t>Orientations attendues Total</t>
  </si>
  <si>
    <t>Reporté Total</t>
  </si>
  <si>
    <t>Terminé  Total</t>
  </si>
  <si>
    <t>(vide) Total</t>
  </si>
  <si>
    <t>COSSUM</t>
  </si>
  <si>
    <t>Gouvernance régionale en IT</t>
  </si>
  <si>
    <t>Gratuité - 2026</t>
  </si>
  <si>
    <t>Gratuité - 2027+</t>
  </si>
  <si>
    <t>IMSDL - Poursuite</t>
  </si>
  <si>
    <t>Exécution dans :
&lt; 6 mois = 3 points
6 mois = 1 point</t>
  </si>
  <si>
    <t>Agir ensemble contre la pauvreté et l'exclusion sociale 2024-2029 (Local)</t>
  </si>
  <si>
    <t>Doublon (Ligne17)</t>
  </si>
  <si>
    <t>DIASO, Stratégie</t>
  </si>
  <si>
    <t xml:space="preserve">Engagement </t>
  </si>
  <si>
    <t>Réduire les problèmes</t>
  </si>
  <si>
    <t>Innovations​</t>
  </si>
  <si>
    <t>Transformation -</t>
  </si>
  <si>
    <t>Autres</t>
  </si>
  <si>
    <t>DIPEC</t>
  </si>
  <si>
    <t xml:space="preserve">Interventions </t>
  </si>
  <si>
    <t>PLAUS</t>
  </si>
  <si>
    <t>Impact majeu</t>
  </si>
  <si>
    <t>Impact sur plusieurs clients</t>
  </si>
  <si>
    <t xml:space="preserve">Impact local </t>
  </si>
  <si>
    <t>Contribue directement à un engagement</t>
  </si>
  <si>
    <t xml:space="preserve">Fort impact </t>
  </si>
  <si>
    <t>Grands partenariats</t>
  </si>
  <si>
    <t xml:space="preserve">Engagements </t>
  </si>
  <si>
    <t>Projet 1</t>
  </si>
  <si>
    <t>Projet 2</t>
  </si>
  <si>
    <t>Projet 4</t>
  </si>
  <si>
    <t>Projet 5</t>
  </si>
  <si>
    <t>Projet 3X</t>
  </si>
  <si>
    <t>projet 7</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</si>
</sst>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2">
    <numFmt numFmtId="164" formatCode="_([$$-409]* #,##0.00_);_([$$-409]* \(#,##0.00\);_([$$-409]* &quot;-&quot;??_);_(@_)"/>
    <numFmt numFmtId="165" formatCode="_ * #,##0.00_)\ [$$-C0C]_ ;_ * \(#,##0.00\)\ [$$-C0C]_ ;_ * &quot;-&quot;??_)\ [$$-C0C]_ ;_ @_ "/>
  </numFmts>
  <fonts count="42" x14ac:knownFonts="1">
    <font>
      <sz val="11"/>
      <color theme="1"/>
      <name val="Aptos Narrow"/>
      <family val="2"/>
      <scheme val="minor"/>
    </font>
    <font>
      <b/>
      <sz val="11"/>
      <color theme="0"/>
      <name val="Aptos Narrow"/>
      <family val="2"/>
      <scheme val="minor"/>
    </font>
    <font>
      <u/>
      <sz val="11"/>
      <color theme="10"/>
      <name val="Aptos Narrow"/>
      <family val="2"/>
      <scheme val="minor"/>
    </font>
    <font>
      <b/>
      <sz val="11"/>
      <color theme="1"/>
      <name val="Aptos Narrow"/>
      <family val="2"/>
      <scheme val="minor"/>
    </font>
    <font>
      <sz val="11"/>
      <color theme="1"/>
      <name val="Calibri"/>
    </font>
    <font>
      <sz val="11"/>
      <color theme="0"/>
      <name val="Aptos Narrow"/>
      <family val="2"/>
      <scheme val="minor"/>
    </font>
    <font>
      <b/>
      <i/>
      <sz val="11"/>
      <color theme="1"/>
      <name val="Aptos Narrow"/>
      <family val="2"/>
      <scheme val="minor"/>
    </font>
    <font>
      <sz val="11"/>
      <color rgb="FFFF0000"/>
      <name val="Aptos Narrow"/>
      <family val="2"/>
      <scheme val="minor"/>
    </font>
    <font>
      <i/>
      <sz val="11"/>
      <color rgb="FFFF0000"/>
      <name val="Aptos Narrow"/>
      <family val="2"/>
      <scheme val="minor"/>
    </font>
    <font>
      <sz val="11"/>
      <color rgb="FF000000"/>
      <name val="Aptos Narrow"/>
      <family val="2"/>
      <charset val="1"/>
    </font>
    <font>
      <sz val="12"/>
      <color theme="1"/>
      <name val="Aptos Narrow"/>
      <family val="2"/>
      <scheme val="minor"/>
    </font>
    <font>
      <b/>
      <sz val="11"/>
      <color rgb="FF000000"/>
      <name val="Aptos Narrow"/>
      <scheme val="minor"/>
    </font>
    <font>
      <sz val="11"/>
      <color rgb="FF242424"/>
      <name val="Aptos Narrow"/>
      <charset val="1"/>
    </font>
    <font>
      <sz val="11"/>
      <color rgb="FF000000"/>
      <name val="Aptos Narrow"/>
      <charset val="1"/>
    </font>
    <font>
      <sz val="11"/>
      <color rgb="FF000000"/>
      <name val="Aptos Narrow"/>
      <scheme val="minor"/>
    </font>
    <font>
      <strike/>
      <sz val="11"/>
      <color rgb="FF000000"/>
      <name val="Aptos Narrow"/>
      <scheme val="minor"/>
    </font>
    <font>
      <sz val="11"/>
      <color rgb="FF000000"/>
      <name val="Aptos Narrow"/>
    </font>
    <font>
      <sz val="11"/>
      <color rgb="FF000000"/>
      <name val="Calibri"/>
    </font>
    <font>
      <b/>
      <sz val="14"/>
      <color theme="1"/>
      <name val="Calibri"/>
    </font>
    <font>
      <sz val="14"/>
      <color theme="1"/>
      <name val="Aptos Narrow"/>
      <family val="2"/>
      <scheme val="minor"/>
    </font>
    <font>
      <sz val="14"/>
      <color rgb="FF000000"/>
      <name val="Aptos Narrow"/>
      <family val="2"/>
      <scheme val="minor"/>
    </font>
    <font>
      <sz val="14"/>
      <name val="Aptos Narrow"/>
      <family val="2"/>
      <scheme val="minor"/>
    </font>
    <font>
      <sz val="11"/>
      <color rgb="FF000000"/>
      <name val="Aptos Narrow"/>
      <family val="2"/>
      <scheme val="minor"/>
    </font>
    <font>
      <sz val="11"/>
      <color theme="1"/>
      <name val="Aptos Narrow"/>
    </font>
    <font>
      <strike/>
      <sz val="11"/>
      <color theme="1"/>
      <name val="Aptos Narrow"/>
      <family val="2"/>
      <scheme val="minor"/>
    </font>
    <font>
      <b/>
      <strike/>
      <sz val="11"/>
      <color theme="1"/>
      <name val="Aptos Narrow"/>
      <family val="2"/>
      <scheme val="minor"/>
    </font>
    <font>
      <sz val="10"/>
      <color rgb="FF242424"/>
      <name val="Segoe UI"/>
      <charset val="1"/>
    </font>
    <font>
      <i/>
      <sz val="11"/>
      <color theme="1"/>
      <name val="Aptos Narrow"/>
      <family val="2"/>
      <scheme val="minor"/>
    </font>
    <font>
      <b/>
      <u/>
      <sz val="11"/>
      <color theme="10"/>
      <name val="Aptos Narrow"/>
      <family val="2"/>
      <scheme val="minor"/>
    </font>
    <font>
      <sz val="8"/>
      <color theme="1"/>
      <name val="Aptos Narrow"/>
      <family val="2"/>
      <scheme val="minor"/>
    </font>
    <font>
      <sz val="8"/>
      <color rgb="FF000000"/>
      <name val="Aptos Narrow"/>
      <scheme val="minor"/>
    </font>
    <font>
      <sz val="16"/>
      <color rgb="FF000000"/>
      <name val="Arial"/>
      <charset val="1"/>
    </font>
    <font>
      <sz val="11"/>
      <color theme="10"/>
      <name val="Aptos Narrow"/>
      <family val="2"/>
      <scheme val="minor"/>
    </font>
    <font>
      <sz val="16"/>
      <color theme="1"/>
      <name val="Arial"/>
      <charset val="1"/>
    </font>
    <font>
      <strike/>
      <sz val="11"/>
      <color rgb="FF000000"/>
      <name val="Aptos Narrow"/>
    </font>
    <font>
      <b/>
      <sz val="14"/>
      <color theme="1"/>
      <name val="Aptos Narrow"/>
      <family val="2"/>
      <scheme val="minor"/>
    </font>
    <font>
      <b/>
      <sz val="11"/>
      <color rgb="FF242424"/>
      <name val="Aptos Narrow"/>
      <charset val="1"/>
    </font>
    <font>
      <b/>
      <sz val="11"/>
      <color rgb="FFFF0000"/>
      <name val="Aptos Narrow"/>
      <family val="2"/>
      <scheme val="minor"/>
    </font>
    <font>
      <sz val="9"/>
      <color theme="1"/>
      <name val="Aptos Narrow"/>
      <family val="2"/>
      <scheme val="minor"/>
    </font>
    <font>
      <sz val="9"/>
      <color rgb="FF000000"/>
      <name val="Aptos Narrow"/>
      <scheme val="minor"/>
    </font>
    <font>
      <sz val="11"/>
      <color rgb="FF000000"/>
      <name val="Calibri"/>
      <family val="2"/>
    </font>
    <font>
      <sz val="8"/>
      <name val="Aptos Narrow"/>
      <family val="2"/>
      <scheme val="minor"/>
    </font>
  </fonts>
  <fills count="22">
    <fill>
      <patternFill patternType="none"/>
    </fill>
    <fill>
      <patternFill patternType="gray125"/>
    </fill>
    <fill>
      <patternFill patternType="solid">
        <fgColor theme="1"/>
        <bgColor indexed="64"/>
      </patternFill>
    </fill>
    <fill>
      <patternFill patternType="solid">
        <fgColor rgb="FFFFFF00"/>
        <bgColor indexed="64"/>
      </patternFill>
    </fill>
    <fill>
      <patternFill patternType="solid">
        <fgColor theme="6" tint="0.79998168889431442"/>
        <bgColor indexed="64"/>
      </patternFill>
    </fill>
    <fill>
      <patternFill patternType="solid">
        <fgColor theme="4" tint="0.79998168889431442"/>
        <bgColor indexed="64"/>
      </patternFill>
    </fill>
    <fill>
      <patternFill patternType="solid">
        <fgColor theme="0"/>
        <bgColor indexed="64"/>
      </patternFill>
    </fill>
    <fill>
      <patternFill patternType="solid">
        <fgColor theme="7" tint="0.79998168889431442"/>
        <bgColor indexed="64"/>
      </patternFill>
    </fill>
    <fill>
      <patternFill patternType="solid">
        <fgColor theme="3" tint="0.89999084444715716"/>
        <bgColor indexed="64"/>
      </patternFill>
    </fill>
    <fill>
      <patternFill patternType="solid">
        <fgColor theme="5" tint="0.79998168889431442"/>
        <bgColor indexed="64"/>
      </patternFill>
    </fill>
    <fill>
      <patternFill patternType="solid">
        <fgColor theme="8" tint="0.79998168889431442"/>
        <bgColor indexed="64"/>
      </patternFill>
    </fill>
    <fill>
      <patternFill patternType="solid">
        <fgColor theme="8"/>
        <bgColor indexed="64"/>
      </patternFill>
    </fill>
    <fill>
      <patternFill patternType="solid">
        <fgColor theme="5"/>
        <bgColor indexed="64"/>
      </patternFill>
    </fill>
    <fill>
      <patternFill patternType="solid">
        <fgColor theme="8" tint="0.39997558519241921"/>
        <bgColor indexed="64"/>
      </patternFill>
    </fill>
    <fill>
      <patternFill patternType="solid">
        <fgColor theme="2"/>
        <bgColor indexed="64"/>
      </patternFill>
    </fill>
    <fill>
      <patternFill patternType="solid">
        <fgColor rgb="FFF7665F"/>
        <bgColor indexed="64"/>
      </patternFill>
    </fill>
    <fill>
      <patternFill patternType="solid">
        <fgColor rgb="FFFFC000"/>
        <bgColor indexed="64"/>
      </patternFill>
    </fill>
    <fill>
      <patternFill patternType="solid">
        <fgColor theme="0" tint="-0.14999847407452621"/>
        <bgColor indexed="64"/>
      </patternFill>
    </fill>
    <fill>
      <patternFill patternType="solid">
        <fgColor rgb="FFFF0000"/>
        <bgColor indexed="64"/>
      </patternFill>
    </fill>
    <fill>
      <patternFill patternType="solid">
        <fgColor rgb="FF92D050"/>
        <bgColor indexed="64"/>
      </patternFill>
    </fill>
    <fill>
      <patternFill patternType="solid">
        <fgColor theme="9" tint="0.39997558519241921"/>
        <bgColor indexed="64"/>
      </patternFill>
    </fill>
    <fill>
      <patternFill patternType="solid">
        <fgColor theme="0" tint="-4.9989318521683403E-2"/>
        <bgColor indexed="64"/>
      </patternFill>
    </fill>
  </fills>
  <borders count="17">
    <border>
      <left/>
      <right/>
      <top/>
      <bottom/>
      <diagonal/>
    </border>
    <border>
      <left/>
      <right style="thin">
        <color rgb="FF000000"/>
      </right>
      <top/>
      <bottom style="thin">
        <color rgb="FF000000"/>
      </bottom>
      <diagonal/>
    </border>
    <border>
      <left/>
      <right style="thin">
        <color rgb="FF000000"/>
      </right>
      <top style="thin">
        <color rgb="FF000000"/>
      </top>
      <bottom/>
      <diagonal/>
    </border>
    <border>
      <left style="thin">
        <color rgb="FF000000"/>
      </left>
      <right/>
      <top/>
      <bottom style="thin">
        <color rgb="FF000000"/>
      </bottom>
      <diagonal/>
    </border>
    <border>
      <left/>
      <right/>
      <top/>
      <bottom style="thin">
        <color rgb="FF000000"/>
      </bottom>
      <diagonal/>
    </border>
    <border>
      <left style="thin">
        <color rgb="FF000000"/>
      </left>
      <right/>
      <top/>
      <bottom/>
      <diagonal/>
    </border>
    <border>
      <left/>
      <right style="thin">
        <color rgb="FF000000"/>
      </right>
      <top/>
      <bottom/>
      <diagonal/>
    </border>
    <border>
      <left/>
      <right/>
      <top style="thin">
        <color rgb="FF000000"/>
      </top>
      <bottom/>
      <diagonal/>
    </border>
    <border>
      <left style="medium">
        <color rgb="FF000000"/>
      </left>
      <right/>
      <top/>
      <bottom/>
      <diagonal/>
    </border>
    <border>
      <left style="thin">
        <color rgb="FF000000"/>
      </left>
      <right style="thin">
        <color rgb="FF000000"/>
      </right>
      <top style="thin">
        <color rgb="FF000000"/>
      </top>
      <bottom style="thin">
        <color rgb="FF000000"/>
      </bottom>
      <diagonal/>
    </border>
    <border>
      <left style="thin">
        <color indexed="64"/>
      </left>
      <right style="thin">
        <color indexed="64"/>
      </right>
      <top style="thin">
        <color indexed="64"/>
      </top>
      <bottom style="thin">
        <color indexed="64"/>
      </bottom>
      <diagonal/>
    </border>
    <border>
      <left style="thin">
        <color indexed="64"/>
      </left>
      <right/>
      <top style="thin">
        <color indexed="64"/>
      </top>
      <bottom style="thin">
        <color indexed="64"/>
      </bottom>
      <diagonal/>
    </border>
    <border>
      <left style="medium">
        <color rgb="FF000000"/>
      </left>
      <right/>
      <top style="medium">
        <color rgb="FF000000"/>
      </top>
      <bottom/>
      <diagonal/>
    </border>
    <border>
      <left/>
      <right/>
      <top style="medium">
        <color rgb="FF000000"/>
      </top>
      <bottom/>
      <diagonal/>
    </border>
    <border>
      <left/>
      <right style="medium">
        <color rgb="FF000000"/>
      </right>
      <top style="medium">
        <color rgb="FF000000"/>
      </top>
      <bottom/>
      <diagonal/>
    </border>
    <border>
      <left/>
      <right style="medium">
        <color rgb="FF000000"/>
      </right>
      <top/>
      <bottom/>
      <diagonal/>
    </border>
    <border>
      <left style="thin">
        <color rgb="FF000000"/>
      </left>
      <right style="thin">
        <color rgb="FF000000"/>
      </right>
      <top style="thin">
        <color rgb="FF000000"/>
      </top>
      <bottom/>
      <diagonal/>
    </border>
  </borders>
  <cellStyleXfs count="2">
    <xf numFmtId="0" fontId="0" fillId="0" borderId="0"/>
    <xf numFmtId="0" fontId="2" fillId="0" borderId="0" applyNumberFormat="0" applyFill="0" applyBorder="0" applyAlignment="0" applyProtection="0"/>
  </cellStyleXfs>
  <cellXfs count="302">
    <xf numFmtId="0" fontId="0" fillId="0" borderId="0" xfId="0"/>
    <xf numFmtId="0" fontId="3" fillId="0" borderId="0" xfId="0" applyFont="1" applyAlignment="1">
      <alignment horizontal="center" vertical="center"/>
    </xf>
    <xf numFmtId="0" fontId="3" fillId="0" borderId="0" xfId="0" applyFont="1"/>
    <xf numFmtId="0" fontId="0" fillId="5" borderId="0" xfId="0" applyFill="1"/>
    <xf numFmtId="0" fontId="0" fillId="6" borderId="0" xfId="0" applyFill="1"/>
    <xf numFmtId="0" fontId="0" fillId="4" borderId="0" xfId="0" applyFill="1"/>
    <xf numFmtId="0" fontId="5" fillId="2" borderId="0" xfId="0" applyFont="1" applyFill="1"/>
    <xf numFmtId="0" fontId="1" fillId="2" borderId="0" xfId="0" applyFont="1" applyFill="1" applyAlignment="1">
      <alignment horizontal="center" vertical="center"/>
    </xf>
    <xf numFmtId="0" fontId="1" fillId="2" borderId="0" xfId="0" applyFont="1" applyFill="1"/>
    <xf numFmtId="0" fontId="3" fillId="0" borderId="5" xfId="0" applyFont="1" applyBorder="1" applyAlignment="1">
      <alignment horizontal="center" vertical="center"/>
    </xf>
    <xf numFmtId="0" fontId="0" fillId="0" borderId="5" xfId="0" applyBorder="1"/>
    <xf numFmtId="0" fontId="0" fillId="5" borderId="5" xfId="0" applyFill="1" applyBorder="1"/>
    <xf numFmtId="0" fontId="0" fillId="4" borderId="5" xfId="0" applyFill="1" applyBorder="1"/>
    <xf numFmtId="0" fontId="3" fillId="0" borderId="6" xfId="0" applyFont="1" applyBorder="1" applyAlignment="1">
      <alignment horizontal="center" vertical="center"/>
    </xf>
    <xf numFmtId="0" fontId="0" fillId="0" borderId="6" xfId="0" applyBorder="1"/>
    <xf numFmtId="0" fontId="0" fillId="5" borderId="6" xfId="0" applyFill="1" applyBorder="1"/>
    <xf numFmtId="0" fontId="0" fillId="4" borderId="6" xfId="0" applyFill="1" applyBorder="1"/>
    <xf numFmtId="0" fontId="0" fillId="7" borderId="0" xfId="0" applyFill="1"/>
    <xf numFmtId="0" fontId="0" fillId="7" borderId="6" xfId="0" applyFill="1" applyBorder="1"/>
    <xf numFmtId="0" fontId="0" fillId="0" borderId="0" xfId="0" applyAlignment="1">
      <alignment horizontal="center"/>
    </xf>
    <xf numFmtId="0" fontId="0" fillId="6" borderId="4" xfId="0" applyFill="1" applyBorder="1"/>
    <xf numFmtId="0" fontId="3" fillId="6" borderId="4" xfId="0" applyFont="1" applyFill="1" applyBorder="1" applyAlignment="1">
      <alignment horizontal="center" vertical="center"/>
    </xf>
    <xf numFmtId="0" fontId="3" fillId="6" borderId="3" xfId="0" applyFont="1" applyFill="1" applyBorder="1" applyAlignment="1">
      <alignment horizontal="center" vertical="center"/>
    </xf>
    <xf numFmtId="0" fontId="3" fillId="6" borderId="1" xfId="0" applyFont="1" applyFill="1" applyBorder="1" applyAlignment="1">
      <alignment horizontal="center" vertical="center"/>
    </xf>
    <xf numFmtId="0" fontId="0" fillId="6" borderId="1" xfId="0" applyFill="1" applyBorder="1"/>
    <xf numFmtId="0" fontId="3" fillId="0" borderId="4" xfId="0" applyFont="1" applyBorder="1"/>
    <xf numFmtId="0" fontId="0" fillId="0" borderId="4" xfId="0" applyBorder="1"/>
    <xf numFmtId="0" fontId="3" fillId="0" borderId="4" xfId="0" applyFont="1" applyBorder="1" applyAlignment="1">
      <alignment horizontal="center" vertical="center"/>
    </xf>
    <xf numFmtId="0" fontId="3" fillId="0" borderId="3" xfId="0" applyFont="1" applyBorder="1" applyAlignment="1">
      <alignment horizontal="center" vertical="center"/>
    </xf>
    <xf numFmtId="0" fontId="0" fillId="0" borderId="1" xfId="0" applyBorder="1"/>
    <xf numFmtId="0" fontId="0" fillId="0" borderId="3" xfId="0" applyBorder="1"/>
    <xf numFmtId="0" fontId="0" fillId="7" borderId="5" xfId="0" applyFill="1" applyBorder="1"/>
    <xf numFmtId="0" fontId="0" fillId="0" borderId="0" xfId="0" applyAlignment="1">
      <alignment vertical="top"/>
    </xf>
    <xf numFmtId="0" fontId="6" fillId="6" borderId="0" xfId="0" applyFont="1" applyFill="1"/>
    <xf numFmtId="0" fontId="6" fillId="0" borderId="0" xfId="0" applyFont="1"/>
    <xf numFmtId="0" fontId="0" fillId="8" borderId="0" xfId="0" applyFill="1"/>
    <xf numFmtId="0" fontId="0" fillId="8" borderId="6" xfId="0" applyFill="1" applyBorder="1"/>
    <xf numFmtId="0" fontId="0" fillId="6" borderId="6" xfId="0" applyFill="1" applyBorder="1"/>
    <xf numFmtId="0" fontId="0" fillId="3" borderId="0" xfId="0" applyFill="1"/>
    <xf numFmtId="0" fontId="7" fillId="0" borderId="0" xfId="0" applyFont="1"/>
    <xf numFmtId="0" fontId="8" fillId="0" borderId="0" xfId="0" applyFont="1"/>
    <xf numFmtId="0" fontId="0" fillId="0" borderId="0" xfId="0" applyAlignment="1">
      <alignment horizontal="right"/>
    </xf>
    <xf numFmtId="0" fontId="3" fillId="0" borderId="7" xfId="0" applyFont="1" applyBorder="1"/>
    <xf numFmtId="0" fontId="0" fillId="0" borderId="7" xfId="0" applyBorder="1"/>
    <xf numFmtId="0" fontId="0" fillId="0" borderId="2" xfId="0" applyBorder="1"/>
    <xf numFmtId="0" fontId="3" fillId="0" borderId="0" xfId="0" applyFont="1" applyAlignment="1">
      <alignment vertical="center" wrapText="1"/>
    </xf>
    <xf numFmtId="0" fontId="0" fillId="2" borderId="0" xfId="0" applyFill="1"/>
    <xf numFmtId="0" fontId="0" fillId="2" borderId="4" xfId="0" applyFill="1" applyBorder="1"/>
    <xf numFmtId="0" fontId="0" fillId="2" borderId="7" xfId="0" applyFill="1" applyBorder="1"/>
    <xf numFmtId="0" fontId="0" fillId="9" borderId="0" xfId="0" applyFill="1"/>
    <xf numFmtId="0" fontId="0" fillId="5" borderId="7" xfId="0" applyFill="1" applyBorder="1"/>
    <xf numFmtId="0" fontId="0" fillId="0" borderId="0" xfId="0" applyAlignment="1">
      <alignment horizontal="left" vertical="center" wrapText="1"/>
    </xf>
    <xf numFmtId="0" fontId="0" fillId="0" borderId="0" xfId="0" pivotButton="1"/>
    <xf numFmtId="0" fontId="0" fillId="0" borderId="0" xfId="0" applyAlignment="1">
      <alignment horizontal="center" vertical="center"/>
    </xf>
    <xf numFmtId="0" fontId="0" fillId="0" borderId="0" xfId="0" applyAlignment="1">
      <alignment horizontal="center" vertical="center" wrapText="1"/>
    </xf>
    <xf numFmtId="0" fontId="0" fillId="0" borderId="0" xfId="0" applyAlignment="1">
      <alignment wrapText="1"/>
    </xf>
    <xf numFmtId="0" fontId="0" fillId="0" borderId="0" xfId="0" applyAlignment="1">
      <alignment vertical="center" wrapText="1"/>
    </xf>
    <xf numFmtId="0" fontId="0" fillId="0" borderId="0" xfId="0" applyAlignment="1">
      <alignment horizontal="center" wrapText="1"/>
    </xf>
    <xf numFmtId="0" fontId="4" fillId="0" borderId="0" xfId="0" applyFont="1" applyAlignment="1">
      <alignment vertical="top" wrapText="1"/>
    </xf>
    <xf numFmtId="0" fontId="0" fillId="3" borderId="0" xfId="0" applyFill="1" applyAlignment="1">
      <alignment horizontal="center" vertical="center" wrapText="1"/>
    </xf>
    <xf numFmtId="0" fontId="10" fillId="0" borderId="0" xfId="0" applyFont="1" applyAlignment="1">
      <alignment horizontal="center" vertical="center" wrapText="1"/>
    </xf>
    <xf numFmtId="0" fontId="0" fillId="3" borderId="0" xfId="0" applyFill="1" applyAlignment="1">
      <alignment wrapText="1"/>
    </xf>
    <xf numFmtId="0" fontId="0" fillId="9" borderId="0" xfId="0" applyFill="1" applyAlignment="1">
      <alignment vertical="center" wrapText="1"/>
    </xf>
    <xf numFmtId="0" fontId="0" fillId="3" borderId="0" xfId="0" applyFill="1" applyAlignment="1">
      <alignment vertical="center" wrapText="1"/>
    </xf>
    <xf numFmtId="0" fontId="12" fillId="0" borderId="0" xfId="0" applyFont="1" applyAlignment="1">
      <alignment vertical="center"/>
    </xf>
    <xf numFmtId="0" fontId="12" fillId="0" borderId="0" xfId="0" applyFont="1" applyAlignment="1">
      <alignment vertical="center" wrapText="1"/>
    </xf>
    <xf numFmtId="0" fontId="3" fillId="4" borderId="0" xfId="0" applyFont="1" applyFill="1" applyAlignment="1">
      <alignment horizontal="center" vertical="center" wrapText="1"/>
    </xf>
    <xf numFmtId="0" fontId="0" fillId="3" borderId="0" xfId="0" applyFill="1" applyAlignment="1">
      <alignment horizontal="center" vertical="center"/>
    </xf>
    <xf numFmtId="0" fontId="3" fillId="10" borderId="0" xfId="0" applyFont="1" applyFill="1" applyAlignment="1">
      <alignment horizontal="center" vertical="center"/>
    </xf>
    <xf numFmtId="0" fontId="0" fillId="0" borderId="4" xfId="0" applyBorder="1" applyAlignment="1">
      <alignment horizontal="center" vertical="center"/>
    </xf>
    <xf numFmtId="0" fontId="3" fillId="0" borderId="0" xfId="0" applyFont="1" applyAlignment="1">
      <alignment horizontal="center"/>
    </xf>
    <xf numFmtId="0" fontId="2" fillId="0" borderId="0" xfId="1" applyFill="1" applyBorder="1" applyAlignment="1">
      <alignment wrapText="1"/>
    </xf>
    <xf numFmtId="0" fontId="0" fillId="0" borderId="0" xfId="0" applyAlignment="1">
      <alignment vertical="top" wrapText="1"/>
    </xf>
    <xf numFmtId="0" fontId="3" fillId="10" borderId="4" xfId="0" applyFont="1" applyFill="1" applyBorder="1" applyAlignment="1">
      <alignment horizontal="center" vertical="center"/>
    </xf>
    <xf numFmtId="0" fontId="0" fillId="0" borderId="4" xfId="0" applyBorder="1" applyAlignment="1">
      <alignment horizontal="center" vertical="center" wrapText="1"/>
    </xf>
    <xf numFmtId="0" fontId="0" fillId="0" borderId="0" xfId="0" applyAlignment="1">
      <alignment vertical="center"/>
    </xf>
    <xf numFmtId="0" fontId="3" fillId="9" borderId="0" xfId="0" applyFont="1" applyFill="1" applyAlignment="1">
      <alignment horizontal="center" vertical="center"/>
    </xf>
    <xf numFmtId="3" fontId="3" fillId="0" borderId="0" xfId="0" applyNumberFormat="1" applyFont="1" applyAlignment="1">
      <alignment horizontal="center" vertical="center"/>
    </xf>
    <xf numFmtId="3" fontId="0" fillId="0" borderId="0" xfId="0" applyNumberFormat="1"/>
    <xf numFmtId="3" fontId="3" fillId="0" borderId="0" xfId="0" applyNumberFormat="1" applyFont="1" applyAlignment="1">
      <alignment horizontal="center"/>
    </xf>
    <xf numFmtId="0" fontId="14" fillId="9" borderId="0" xfId="0" applyFont="1" applyFill="1"/>
    <xf numFmtId="0" fontId="14" fillId="0" borderId="0" xfId="0" applyFont="1"/>
    <xf numFmtId="0" fontId="3" fillId="4" borderId="0" xfId="0" applyFont="1" applyFill="1" applyAlignment="1">
      <alignment vertical="center" wrapText="1"/>
    </xf>
    <xf numFmtId="0" fontId="2" fillId="0" borderId="0" xfId="1" applyFill="1" applyBorder="1" applyAlignment="1">
      <alignment vertical="center" wrapText="1"/>
    </xf>
    <xf numFmtId="0" fontId="18" fillId="13" borderId="8" xfId="0" applyFont="1" applyFill="1" applyBorder="1" applyAlignment="1">
      <alignment vertical="center"/>
    </xf>
    <xf numFmtId="0" fontId="18" fillId="13" borderId="0" xfId="0" applyFont="1" applyFill="1" applyAlignment="1">
      <alignment vertical="center"/>
    </xf>
    <xf numFmtId="0" fontId="19" fillId="0" borderId="9" xfId="0" applyFont="1" applyBorder="1" applyAlignment="1">
      <alignment vertical="center"/>
    </xf>
    <xf numFmtId="0" fontId="20" fillId="0" borderId="10" xfId="0" applyFont="1" applyBorder="1"/>
    <xf numFmtId="0" fontId="20" fillId="0" borderId="10" xfId="0" applyFont="1" applyBorder="1" applyAlignment="1">
      <alignment vertical="center" wrapText="1"/>
    </xf>
    <xf numFmtId="0" fontId="20" fillId="0" borderId="9" xfId="0" applyFont="1" applyBorder="1"/>
    <xf numFmtId="0" fontId="19" fillId="0" borderId="10" xfId="0" applyFont="1" applyBorder="1" applyAlignment="1">
      <alignment wrapText="1"/>
    </xf>
    <xf numFmtId="0" fontId="19" fillId="0" borderId="10" xfId="0" applyFont="1" applyBorder="1"/>
    <xf numFmtId="0" fontId="20" fillId="0" borderId="0" xfId="0" applyFont="1"/>
    <xf numFmtId="0" fontId="19" fillId="6" borderId="10" xfId="0" applyFont="1" applyFill="1" applyBorder="1" applyAlignment="1">
      <alignment wrapText="1"/>
    </xf>
    <xf numFmtId="0" fontId="21" fillId="0" borderId="10" xfId="0" applyFont="1" applyBorder="1"/>
    <xf numFmtId="0" fontId="0" fillId="0" borderId="9" xfId="0" applyBorder="1"/>
    <xf numFmtId="0" fontId="20" fillId="0" borderId="11" xfId="0" applyFont="1" applyBorder="1"/>
    <xf numFmtId="0" fontId="7" fillId="0" borderId="9" xfId="0" applyFont="1" applyBorder="1"/>
    <xf numFmtId="0" fontId="2" fillId="0" borderId="0" xfId="1" applyAlignment="1">
      <alignment vertical="center" wrapText="1"/>
    </xf>
    <xf numFmtId="15" fontId="0" fillId="0" borderId="0" xfId="0" applyNumberFormat="1" applyAlignment="1">
      <alignment vertical="center" wrapText="1"/>
    </xf>
    <xf numFmtId="15" fontId="12" fillId="0" borderId="0" xfId="0" applyNumberFormat="1" applyFont="1" applyAlignment="1">
      <alignment vertical="center"/>
    </xf>
    <xf numFmtId="15" fontId="0" fillId="0" borderId="0" xfId="0" applyNumberFormat="1" applyAlignment="1">
      <alignment wrapText="1"/>
    </xf>
    <xf numFmtId="165" fontId="0" fillId="0" borderId="0" xfId="0" applyNumberFormat="1"/>
    <xf numFmtId="165" fontId="0" fillId="0" borderId="0" xfId="0" applyNumberFormat="1" applyAlignment="1">
      <alignment vertical="center"/>
    </xf>
    <xf numFmtId="0" fontId="3" fillId="5" borderId="0" xfId="0" applyFont="1" applyFill="1"/>
    <xf numFmtId="0" fontId="3" fillId="5" borderId="0" xfId="0" applyFont="1" applyFill="1" applyAlignment="1">
      <alignment horizontal="center"/>
    </xf>
    <xf numFmtId="165" fontId="3" fillId="5" borderId="0" xfId="0" applyNumberFormat="1" applyFont="1" applyFill="1"/>
    <xf numFmtId="0" fontId="14" fillId="0" borderId="0" xfId="0" applyFont="1" applyAlignment="1">
      <alignment vertical="center" wrapText="1"/>
    </xf>
    <xf numFmtId="165" fontId="3" fillId="9" borderId="0" xfId="0" applyNumberFormat="1" applyFont="1" applyFill="1" applyAlignment="1">
      <alignment horizontal="center" vertical="center" wrapText="1"/>
    </xf>
    <xf numFmtId="0" fontId="0" fillId="6" borderId="0" xfId="0" applyFill="1" applyAlignment="1">
      <alignment wrapText="1"/>
    </xf>
    <xf numFmtId="15" fontId="0" fillId="6" borderId="0" xfId="0" applyNumberFormat="1" applyFill="1" applyAlignment="1">
      <alignment wrapText="1"/>
    </xf>
    <xf numFmtId="165" fontId="0" fillId="3" borderId="0" xfId="0" applyNumberFormat="1" applyFill="1" applyAlignment="1">
      <alignment vertical="center"/>
    </xf>
    <xf numFmtId="0" fontId="3" fillId="5" borderId="0" xfId="0" applyFont="1" applyFill="1" applyAlignment="1">
      <alignment horizontal="center" vertical="center"/>
    </xf>
    <xf numFmtId="15" fontId="0" fillId="0" borderId="0" xfId="0" applyNumberFormat="1"/>
    <xf numFmtId="0" fontId="22" fillId="0" borderId="0" xfId="0" applyFont="1" applyAlignment="1">
      <alignment vertical="center" wrapText="1"/>
    </xf>
    <xf numFmtId="0" fontId="13" fillId="0" borderId="0" xfId="0" applyFont="1" applyAlignment="1">
      <alignment horizontal="center" vertical="center"/>
    </xf>
    <xf numFmtId="0" fontId="22" fillId="0" borderId="0" xfId="0" applyFont="1" applyAlignment="1">
      <alignment horizontal="center" vertical="center" wrapText="1"/>
    </xf>
    <xf numFmtId="0" fontId="22" fillId="0" borderId="0" xfId="0" applyFont="1" applyAlignment="1">
      <alignment horizontal="center" vertical="center"/>
    </xf>
    <xf numFmtId="0" fontId="9" fillId="0" borderId="0" xfId="0" applyFont="1"/>
    <xf numFmtId="0" fontId="4" fillId="0" borderId="0" xfId="0" applyFont="1" applyAlignment="1">
      <alignment vertical="center" wrapText="1"/>
    </xf>
    <xf numFmtId="0" fontId="0" fillId="3" borderId="0" xfId="0" applyFill="1" applyAlignment="1">
      <alignment horizontal="left" vertical="center" wrapText="1"/>
    </xf>
    <xf numFmtId="0" fontId="2" fillId="0" borderId="0" xfId="1" applyAlignment="1">
      <alignment horizontal="left" vertical="center" wrapText="1"/>
    </xf>
    <xf numFmtId="0" fontId="3" fillId="0" borderId="0" xfId="0" applyFont="1" applyAlignment="1">
      <alignment horizontal="center" vertical="center" wrapText="1"/>
    </xf>
    <xf numFmtId="0" fontId="0" fillId="0" borderId="6" xfId="0" applyBorder="1" applyAlignment="1">
      <alignment vertical="center" wrapText="1"/>
    </xf>
    <xf numFmtId="0" fontId="0" fillId="14" borderId="0" xfId="0" applyFill="1"/>
    <xf numFmtId="0" fontId="2" fillId="0" borderId="0" xfId="1" applyAlignment="1">
      <alignment horizontal="center" vertical="center"/>
    </xf>
    <xf numFmtId="15" fontId="0" fillId="0" borderId="0" xfId="0" applyNumberFormat="1" applyAlignment="1">
      <alignment horizontal="right" vertical="center" wrapText="1"/>
    </xf>
    <xf numFmtId="0" fontId="0" fillId="6" borderId="0" xfId="0" applyFill="1" applyAlignment="1">
      <alignment vertical="center" wrapText="1"/>
    </xf>
    <xf numFmtId="0" fontId="12" fillId="0" borderId="0" xfId="0" applyFont="1" applyAlignment="1">
      <alignment horizontal="right" vertical="center"/>
    </xf>
    <xf numFmtId="0" fontId="12" fillId="0" borderId="0" xfId="0" applyFont="1" applyAlignment="1">
      <alignment horizontal="center" vertical="center" wrapText="1"/>
    </xf>
    <xf numFmtId="0" fontId="0" fillId="3" borderId="0" xfId="0" applyFill="1" applyAlignment="1">
      <alignment horizontal="center"/>
    </xf>
    <xf numFmtId="0" fontId="3" fillId="4" borderId="6" xfId="0" applyFont="1" applyFill="1" applyBorder="1" applyAlignment="1">
      <alignment horizontal="center" vertical="center" wrapText="1"/>
    </xf>
    <xf numFmtId="0" fontId="0" fillId="0" borderId="4" xfId="0" applyBorder="1" applyAlignment="1">
      <alignment horizontal="left" vertical="center" wrapText="1"/>
    </xf>
    <xf numFmtId="0" fontId="4" fillId="3" borderId="0" xfId="0" applyFont="1" applyFill="1" applyAlignment="1">
      <alignment vertical="center" wrapText="1"/>
    </xf>
    <xf numFmtId="0" fontId="4" fillId="3" borderId="0" xfId="0" applyFont="1" applyFill="1" applyAlignment="1">
      <alignment horizontal="left" vertical="center" wrapText="1"/>
    </xf>
    <xf numFmtId="0" fontId="4" fillId="0" borderId="0" xfId="0" applyFont="1" applyAlignment="1">
      <alignment horizontal="center" vertical="center" wrapText="1"/>
    </xf>
    <xf numFmtId="0" fontId="14" fillId="0" borderId="0" xfId="0" applyFont="1" applyAlignment="1">
      <alignment horizontal="center" vertical="center" wrapText="1"/>
    </xf>
    <xf numFmtId="0" fontId="3" fillId="10" borderId="0" xfId="0" applyFont="1" applyFill="1" applyAlignment="1">
      <alignment horizontal="center" vertical="center" wrapText="1"/>
    </xf>
    <xf numFmtId="0" fontId="0" fillId="10" borderId="0" xfId="0" applyFill="1" applyAlignment="1">
      <alignment horizontal="center" vertical="center" wrapText="1"/>
    </xf>
    <xf numFmtId="0" fontId="14" fillId="15" borderId="0" xfId="0" applyFont="1" applyFill="1" applyAlignment="1">
      <alignment horizontal="center" vertical="center" wrapText="1"/>
    </xf>
    <xf numFmtId="0" fontId="22" fillId="15" borderId="0" xfId="0" applyFont="1" applyFill="1" applyAlignment="1">
      <alignment horizontal="center" vertical="center" wrapText="1"/>
    </xf>
    <xf numFmtId="0" fontId="0" fillId="15" borderId="0" xfId="0" applyFill="1" applyAlignment="1">
      <alignment horizontal="center" vertical="center" wrapText="1"/>
    </xf>
    <xf numFmtId="0" fontId="24" fillId="0" borderId="0" xfId="0" applyFont="1"/>
    <xf numFmtId="0" fontId="24" fillId="0" borderId="0" xfId="0" applyFont="1" applyAlignment="1">
      <alignment horizontal="center" vertical="center" wrapText="1"/>
    </xf>
    <xf numFmtId="0" fontId="22" fillId="3" borderId="0" xfId="0" applyFont="1" applyFill="1" applyAlignment="1">
      <alignment horizontal="center" vertical="center"/>
    </xf>
    <xf numFmtId="0" fontId="2" fillId="0" borderId="0" xfId="1" applyFill="1" applyAlignment="1">
      <alignment horizontal="center" vertical="center"/>
    </xf>
    <xf numFmtId="0" fontId="2" fillId="0" borderId="0" xfId="1" applyFill="1" applyAlignment="1">
      <alignment horizontal="left" vertical="center" wrapText="1"/>
    </xf>
    <xf numFmtId="165" fontId="24" fillId="3" borderId="0" xfId="0" applyNumberFormat="1" applyFont="1" applyFill="1"/>
    <xf numFmtId="165" fontId="0" fillId="3" borderId="0" xfId="0" applyNumberFormat="1" applyFill="1"/>
    <xf numFmtId="165" fontId="3" fillId="0" borderId="0" xfId="0" applyNumberFormat="1" applyFont="1"/>
    <xf numFmtId="0" fontId="11" fillId="0" borderId="6" xfId="0" applyFont="1" applyBorder="1" applyAlignment="1">
      <alignment vertical="center" wrapText="1"/>
    </xf>
    <xf numFmtId="0" fontId="0" fillId="0" borderId="6" xfId="0" applyBorder="1" applyAlignment="1">
      <alignment wrapText="1"/>
    </xf>
    <xf numFmtId="0" fontId="23" fillId="0" borderId="6" xfId="0" applyFont="1" applyBorder="1" applyAlignment="1">
      <alignment wrapText="1"/>
    </xf>
    <xf numFmtId="0" fontId="14" fillId="0" borderId="6" xfId="0" applyFont="1" applyBorder="1" applyAlignment="1">
      <alignment vertical="center" wrapText="1"/>
    </xf>
    <xf numFmtId="0" fontId="2" fillId="0" borderId="6" xfId="1" applyBorder="1" applyAlignment="1">
      <alignment horizontal="left" vertical="center" wrapText="1"/>
    </xf>
    <xf numFmtId="0" fontId="0" fillId="0" borderId="6" xfId="0" applyBorder="1" applyAlignment="1">
      <alignment horizontal="center" vertical="center" wrapText="1"/>
    </xf>
    <xf numFmtId="0" fontId="3" fillId="0" borderId="6" xfId="0" applyFont="1" applyBorder="1"/>
    <xf numFmtId="0" fontId="3" fillId="5" borderId="6" xfId="0" applyFont="1" applyFill="1" applyBorder="1"/>
    <xf numFmtId="0" fontId="1" fillId="11" borderId="6" xfId="0" applyFont="1" applyFill="1" applyBorder="1" applyAlignment="1">
      <alignment horizontal="center"/>
    </xf>
    <xf numFmtId="0" fontId="3" fillId="10" borderId="6" xfId="0" applyFont="1" applyFill="1" applyBorder="1" applyAlignment="1">
      <alignment horizontal="center" vertical="center"/>
    </xf>
    <xf numFmtId="0" fontId="3" fillId="0" borderId="6" xfId="0" applyFont="1" applyBorder="1" applyAlignment="1">
      <alignment horizontal="center" vertical="center" wrapText="1"/>
    </xf>
    <xf numFmtId="0" fontId="25" fillId="0" borderId="6" xfId="0" applyFont="1" applyBorder="1"/>
    <xf numFmtId="3" fontId="3" fillId="0" borderId="6" xfId="0" applyNumberFormat="1" applyFont="1" applyBorder="1" applyAlignment="1">
      <alignment horizontal="center" vertical="center"/>
    </xf>
    <xf numFmtId="3" fontId="3" fillId="0" borderId="6" xfId="0" applyNumberFormat="1" applyFont="1" applyBorder="1" applyAlignment="1">
      <alignment horizontal="center"/>
    </xf>
    <xf numFmtId="0" fontId="24" fillId="3" borderId="0" xfId="0" applyFont="1" applyFill="1"/>
    <xf numFmtId="0" fontId="25" fillId="0" borderId="6" xfId="0" applyFont="1" applyBorder="1" applyAlignment="1">
      <alignment horizontal="center" vertical="center" wrapText="1"/>
    </xf>
    <xf numFmtId="0" fontId="3" fillId="7" borderId="0" xfId="0" applyFont="1" applyFill="1" applyAlignment="1">
      <alignment horizontal="center" vertical="center"/>
    </xf>
    <xf numFmtId="0" fontId="13" fillId="0" borderId="6" xfId="0" applyFont="1" applyBorder="1" applyAlignment="1">
      <alignment vertical="center" wrapText="1"/>
    </xf>
    <xf numFmtId="10" fontId="3" fillId="5" borderId="0" xfId="0" applyNumberFormat="1" applyFont="1" applyFill="1" applyAlignment="1">
      <alignment horizontal="center"/>
    </xf>
    <xf numFmtId="10" fontId="3" fillId="5" borderId="6" xfId="0" applyNumberFormat="1" applyFont="1" applyFill="1" applyBorder="1" applyAlignment="1">
      <alignment horizontal="center"/>
    </xf>
    <xf numFmtId="165" fontId="3" fillId="0" borderId="0" xfId="0" applyNumberFormat="1" applyFont="1" applyAlignment="1">
      <alignment vertical="center"/>
    </xf>
    <xf numFmtId="0" fontId="9" fillId="0" borderId="0" xfId="0" applyFont="1" applyAlignment="1">
      <alignment horizontal="center" vertical="center"/>
    </xf>
    <xf numFmtId="0" fontId="12" fillId="3" borderId="0" xfId="0" applyFont="1" applyFill="1" applyAlignment="1">
      <alignment vertical="center" wrapText="1"/>
    </xf>
    <xf numFmtId="0" fontId="10" fillId="3" borderId="0" xfId="0" applyFont="1" applyFill="1" applyAlignment="1">
      <alignment horizontal="center" vertical="center" wrapText="1"/>
    </xf>
    <xf numFmtId="0" fontId="17" fillId="0" borderId="0" xfId="0" applyFont="1" applyAlignment="1">
      <alignment horizontal="center" vertical="center" wrapText="1"/>
    </xf>
    <xf numFmtId="0" fontId="17" fillId="0" borderId="0" xfId="0" applyFont="1" applyAlignment="1">
      <alignment horizontal="center" vertical="center"/>
    </xf>
    <xf numFmtId="0" fontId="17" fillId="0" borderId="0" xfId="0" applyFont="1"/>
    <xf numFmtId="0" fontId="4" fillId="0" borderId="0" xfId="0" applyFont="1"/>
    <xf numFmtId="0" fontId="0" fillId="16" borderId="0" xfId="0" applyFill="1" applyAlignment="1">
      <alignment vertical="center" wrapText="1"/>
    </xf>
    <xf numFmtId="0" fontId="0" fillId="16" borderId="0" xfId="0" applyFill="1" applyAlignment="1">
      <alignment wrapText="1"/>
    </xf>
    <xf numFmtId="0" fontId="0" fillId="16" borderId="0" xfId="0" applyFill="1"/>
    <xf numFmtId="0" fontId="2" fillId="6" borderId="0" xfId="1" applyFill="1" applyAlignment="1">
      <alignment vertical="center" wrapText="1"/>
    </xf>
    <xf numFmtId="0" fontId="0" fillId="6" borderId="0" xfId="0" applyFill="1" applyAlignment="1">
      <alignment horizontal="center" vertical="center" wrapText="1"/>
    </xf>
    <xf numFmtId="0" fontId="2" fillId="0" borderId="0" xfId="1" applyAlignment="1">
      <alignment vertical="center"/>
    </xf>
    <xf numFmtId="0" fontId="2" fillId="3" borderId="0" xfId="1" applyFill="1" applyAlignment="1">
      <alignment vertical="center" wrapText="1"/>
    </xf>
    <xf numFmtId="0" fontId="26" fillId="0" borderId="0" xfId="0" applyFont="1"/>
    <xf numFmtId="0" fontId="13" fillId="0" borderId="0" xfId="0" applyFont="1" applyAlignment="1">
      <alignment horizontal="center" vertical="center" wrapText="1"/>
    </xf>
    <xf numFmtId="165" fontId="22" fillId="0" borderId="0" xfId="0" applyNumberFormat="1" applyFont="1" applyAlignment="1">
      <alignment vertical="center"/>
    </xf>
    <xf numFmtId="0" fontId="22" fillId="0" borderId="0" xfId="0" applyFont="1"/>
    <xf numFmtId="0" fontId="0" fillId="0" borderId="1" xfId="0" applyBorder="1" applyAlignment="1">
      <alignment horizontal="center" vertical="center" wrapText="1"/>
    </xf>
    <xf numFmtId="164" fontId="0" fillId="0" borderId="4" xfId="0" applyNumberFormat="1" applyBorder="1"/>
    <xf numFmtId="0" fontId="3" fillId="0" borderId="1" xfId="0" applyFont="1" applyBorder="1" applyAlignment="1">
      <alignment horizontal="center" vertical="center" wrapText="1"/>
    </xf>
    <xf numFmtId="165" fontId="0" fillId="0" borderId="4" xfId="0" applyNumberFormat="1" applyBorder="1"/>
    <xf numFmtId="15" fontId="0" fillId="0" borderId="4" xfId="0" applyNumberFormat="1" applyBorder="1" applyAlignment="1">
      <alignment horizontal="right" vertical="center" wrapText="1"/>
    </xf>
    <xf numFmtId="0" fontId="2" fillId="0" borderId="0" xfId="1"/>
    <xf numFmtId="0" fontId="0" fillId="0" borderId="0" xfId="0" quotePrefix="1" applyAlignment="1">
      <alignment horizontal="center" vertical="center" wrapText="1"/>
    </xf>
    <xf numFmtId="15" fontId="0" fillId="0" borderId="0" xfId="0" applyNumberFormat="1" applyAlignment="1">
      <alignment vertical="center"/>
    </xf>
    <xf numFmtId="0" fontId="16" fillId="0" borderId="0" xfId="0" applyFont="1" applyAlignment="1">
      <alignment vertical="center" wrapText="1"/>
    </xf>
    <xf numFmtId="0" fontId="16" fillId="0" borderId="0" xfId="0" applyFont="1" applyAlignment="1">
      <alignment vertical="center"/>
    </xf>
    <xf numFmtId="0" fontId="26" fillId="0" borderId="0" xfId="0" applyFont="1" applyAlignment="1">
      <alignment wrapText="1"/>
    </xf>
    <xf numFmtId="0" fontId="0" fillId="3" borderId="0" xfId="0" applyFill="1" applyAlignment="1">
      <alignment vertical="center"/>
    </xf>
    <xf numFmtId="0" fontId="2" fillId="0" borderId="0" xfId="1" applyFill="1" applyBorder="1" applyAlignment="1">
      <alignment horizontal="left" vertical="center" wrapText="1"/>
    </xf>
    <xf numFmtId="0" fontId="0" fillId="0" borderId="0" xfId="0" applyAlignment="1">
      <alignment horizontal="left" vertical="center"/>
    </xf>
    <xf numFmtId="0" fontId="2" fillId="0" borderId="4" xfId="1" applyFill="1" applyBorder="1" applyAlignment="1">
      <alignment horizontal="left" vertical="center" wrapText="1"/>
    </xf>
    <xf numFmtId="0" fontId="22" fillId="0" borderId="0" xfId="1" applyFont="1" applyFill="1" applyBorder="1" applyAlignment="1">
      <alignment horizontal="left" vertical="center" wrapText="1"/>
    </xf>
    <xf numFmtId="0" fontId="17" fillId="0" borderId="0" xfId="0" applyFont="1" applyAlignment="1">
      <alignment vertical="center" wrapText="1"/>
    </xf>
    <xf numFmtId="0" fontId="22" fillId="0" borderId="0" xfId="1" applyFont="1" applyFill="1" applyAlignment="1">
      <alignment vertical="center" wrapText="1"/>
    </xf>
    <xf numFmtId="0" fontId="27" fillId="0" borderId="0" xfId="0" applyFont="1" applyAlignment="1">
      <alignment vertical="center"/>
    </xf>
    <xf numFmtId="0" fontId="2" fillId="3" borderId="0" xfId="1" applyFill="1"/>
    <xf numFmtId="0" fontId="3" fillId="3" borderId="0" xfId="0" applyFont="1" applyFill="1" applyAlignment="1">
      <alignment horizontal="center" vertical="center"/>
    </xf>
    <xf numFmtId="15" fontId="0" fillId="3" borderId="0" xfId="0" applyNumberFormat="1" applyFill="1" applyAlignment="1">
      <alignment horizontal="left" vertical="center" wrapText="1"/>
    </xf>
    <xf numFmtId="0" fontId="28" fillId="0" borderId="0" xfId="1" applyFont="1" applyAlignment="1">
      <alignment horizontal="center" vertical="center" wrapText="1"/>
    </xf>
    <xf numFmtId="0" fontId="28" fillId="0" borderId="0" xfId="1" applyFont="1" applyAlignment="1">
      <alignment horizontal="center" vertical="center"/>
    </xf>
    <xf numFmtId="1" fontId="3" fillId="3" borderId="0" xfId="0" applyNumberFormat="1" applyFont="1" applyFill="1" applyAlignment="1">
      <alignment horizontal="center" vertical="center"/>
    </xf>
    <xf numFmtId="1" fontId="3" fillId="0" borderId="0" xfId="0" applyNumberFormat="1" applyFont="1" applyAlignment="1">
      <alignment horizontal="center" vertical="center"/>
    </xf>
    <xf numFmtId="16" fontId="0" fillId="0" borderId="0" xfId="0" applyNumberFormat="1" applyAlignment="1">
      <alignment horizontal="left" vertical="center" wrapText="1"/>
    </xf>
    <xf numFmtId="0" fontId="3" fillId="3" borderId="0" xfId="0" applyFont="1" applyFill="1" applyAlignment="1">
      <alignment horizontal="center" vertical="center" wrapText="1"/>
    </xf>
    <xf numFmtId="14" fontId="0" fillId="0" borderId="0" xfId="0" applyNumberFormat="1" applyAlignment="1">
      <alignment vertical="center" wrapText="1"/>
    </xf>
    <xf numFmtId="17" fontId="0" fillId="0" borderId="0" xfId="0" applyNumberFormat="1" applyAlignment="1">
      <alignment vertical="center" wrapText="1"/>
    </xf>
    <xf numFmtId="0" fontId="0" fillId="9" borderId="0" xfId="0" applyFill="1" applyAlignment="1">
      <alignment horizontal="center" vertical="center" wrapText="1"/>
    </xf>
    <xf numFmtId="0" fontId="0" fillId="9" borderId="0" xfId="0" applyFill="1" applyAlignment="1">
      <alignment horizontal="center" vertical="center"/>
    </xf>
    <xf numFmtId="0" fontId="0" fillId="9" borderId="6" xfId="0" applyFill="1" applyBorder="1" applyAlignment="1">
      <alignment wrapText="1"/>
    </xf>
    <xf numFmtId="0" fontId="3" fillId="9" borderId="6" xfId="0" applyFont="1" applyFill="1" applyBorder="1" applyAlignment="1">
      <alignment horizontal="center" vertical="center" wrapText="1"/>
    </xf>
    <xf numFmtId="165" fontId="0" fillId="9" borderId="0" xfId="0" applyNumberFormat="1" applyFill="1" applyAlignment="1">
      <alignment vertical="center"/>
    </xf>
    <xf numFmtId="0" fontId="0" fillId="17" borderId="0" xfId="0" applyFill="1" applyAlignment="1">
      <alignment horizontal="center" vertical="center" wrapText="1"/>
    </xf>
    <xf numFmtId="165" fontId="0" fillId="17" borderId="0" xfId="0" applyNumberFormat="1" applyFill="1" applyAlignment="1">
      <alignment vertical="center"/>
    </xf>
    <xf numFmtId="0" fontId="0" fillId="17" borderId="0" xfId="0" applyFill="1"/>
    <xf numFmtId="0" fontId="13" fillId="17" borderId="0" xfId="0" applyFont="1" applyFill="1" applyAlignment="1">
      <alignment horizontal="center" vertical="center"/>
    </xf>
    <xf numFmtId="0" fontId="0" fillId="17" borderId="0" xfId="0" applyFill="1" applyAlignment="1">
      <alignment horizontal="center" vertical="center"/>
    </xf>
    <xf numFmtId="17" fontId="0" fillId="0" borderId="0" xfId="0" applyNumberFormat="1"/>
    <xf numFmtId="0" fontId="0" fillId="18" borderId="0" xfId="0" applyFill="1" applyAlignment="1">
      <alignment horizontal="center" vertical="center"/>
    </xf>
    <xf numFmtId="17" fontId="2" fillId="0" borderId="0" xfId="1" applyNumberFormat="1" applyFill="1" applyBorder="1" applyAlignment="1">
      <alignment wrapText="1"/>
    </xf>
    <xf numFmtId="0" fontId="29" fillId="0" borderId="0" xfId="0" applyFont="1" applyAlignment="1">
      <alignment vertical="center" wrapText="1"/>
    </xf>
    <xf numFmtId="0" fontId="30" fillId="0" borderId="0" xfId="0" applyFont="1" applyAlignment="1">
      <alignment wrapText="1"/>
    </xf>
    <xf numFmtId="0" fontId="0" fillId="14" borderId="0" xfId="0" applyFill="1" applyAlignment="1">
      <alignment horizontal="center" vertical="center"/>
    </xf>
    <xf numFmtId="0" fontId="0" fillId="14" borderId="0" xfId="0" applyFill="1" applyAlignment="1">
      <alignment horizontal="center" vertical="center" wrapText="1"/>
    </xf>
    <xf numFmtId="0" fontId="0" fillId="3" borderId="0" xfId="0" applyFill="1" applyAlignment="1">
      <alignment vertical="top"/>
    </xf>
    <xf numFmtId="0" fontId="27" fillId="0" borderId="0" xfId="0" applyFont="1"/>
    <xf numFmtId="0" fontId="27" fillId="0" borderId="0" xfId="0" applyFont="1" applyAlignment="1">
      <alignment horizontal="center" vertical="center"/>
    </xf>
    <xf numFmtId="0" fontId="27" fillId="0" borderId="0" xfId="0" applyFont="1" applyAlignment="1">
      <alignment horizontal="center"/>
    </xf>
    <xf numFmtId="0" fontId="27" fillId="0" borderId="6" xfId="0" applyFont="1" applyBorder="1"/>
    <xf numFmtId="0" fontId="6" fillId="0" borderId="6" xfId="0" applyFont="1" applyBorder="1"/>
    <xf numFmtId="165" fontId="27" fillId="0" borderId="0" xfId="0" applyNumberFormat="1" applyFont="1"/>
    <xf numFmtId="0" fontId="2" fillId="0" borderId="0" xfId="1" applyFill="1"/>
    <xf numFmtId="0" fontId="0" fillId="15" borderId="0" xfId="0" applyFill="1"/>
    <xf numFmtId="0" fontId="24" fillId="19" borderId="0" xfId="0" applyFont="1" applyFill="1"/>
    <xf numFmtId="0" fontId="3" fillId="0" borderId="0" xfId="0" applyFont="1" applyAlignment="1">
      <alignment horizontal="left"/>
    </xf>
    <xf numFmtId="0" fontId="3" fillId="5" borderId="0" xfId="0" applyFont="1" applyFill="1" applyAlignment="1">
      <alignment horizontal="left"/>
    </xf>
    <xf numFmtId="0" fontId="24" fillId="6" borderId="0" xfId="0" applyFont="1" applyFill="1"/>
    <xf numFmtId="0" fontId="32" fillId="0" borderId="0" xfId="1" applyFont="1" applyAlignment="1">
      <alignment vertical="center" wrapText="1"/>
    </xf>
    <xf numFmtId="0" fontId="32" fillId="0" borderId="0" xfId="1" applyFont="1" applyFill="1" applyAlignment="1">
      <alignment vertical="center" wrapText="1"/>
    </xf>
    <xf numFmtId="0" fontId="28" fillId="0" borderId="0" xfId="1" applyFont="1" applyFill="1" applyAlignment="1">
      <alignment horizontal="center" vertical="center" wrapText="1"/>
    </xf>
    <xf numFmtId="0" fontId="2" fillId="0" borderId="0" xfId="1" applyFill="1" applyAlignment="1">
      <alignment vertical="center" wrapText="1"/>
    </xf>
    <xf numFmtId="0" fontId="2" fillId="0" borderId="0" xfId="1" applyFill="1" applyAlignment="1">
      <alignment vertical="center"/>
    </xf>
    <xf numFmtId="0" fontId="0" fillId="0" borderId="0" xfId="1" applyFont="1" applyAlignment="1">
      <alignment vertical="center" wrapText="1"/>
    </xf>
    <xf numFmtId="0" fontId="0" fillId="0" borderId="0" xfId="1" applyFont="1" applyFill="1" applyAlignment="1">
      <alignment vertical="center" wrapText="1"/>
    </xf>
    <xf numFmtId="0" fontId="34" fillId="0" borderId="0" xfId="0" applyFont="1" applyAlignment="1">
      <alignment vertical="center"/>
    </xf>
    <xf numFmtId="0" fontId="34" fillId="0" borderId="0" xfId="0" applyFont="1" applyAlignment="1">
      <alignment vertical="center" wrapText="1"/>
    </xf>
    <xf numFmtId="0" fontId="3" fillId="0" borderId="0" xfId="0" applyFont="1" applyAlignment="1">
      <alignment vertical="center"/>
    </xf>
    <xf numFmtId="0" fontId="3" fillId="5" borderId="0" xfId="0" applyFont="1" applyFill="1" applyAlignment="1">
      <alignment vertical="center"/>
    </xf>
    <xf numFmtId="0" fontId="0" fillId="0" borderId="0" xfId="0" quotePrefix="1" applyAlignment="1">
      <alignment vertical="center"/>
    </xf>
    <xf numFmtId="0" fontId="24" fillId="0" borderId="0" xfId="0" applyFont="1" applyAlignment="1">
      <alignment wrapText="1"/>
    </xf>
    <xf numFmtId="0" fontId="24" fillId="0" borderId="0" xfId="0" applyFont="1" applyAlignment="1">
      <alignment vertical="center"/>
    </xf>
    <xf numFmtId="0" fontId="3" fillId="4" borderId="0" xfId="0" applyFont="1" applyFill="1" applyAlignment="1">
      <alignment horizontal="left" vertical="top" wrapText="1"/>
    </xf>
    <xf numFmtId="0" fontId="35" fillId="20" borderId="0" xfId="0" applyFont="1" applyFill="1" applyAlignment="1">
      <alignment horizontal="center" vertical="center" wrapText="1"/>
    </xf>
    <xf numFmtId="0" fontId="3" fillId="0" borderId="9" xfId="0" applyFont="1" applyBorder="1" applyAlignment="1">
      <alignment vertical="center"/>
    </xf>
    <xf numFmtId="0" fontId="0" fillId="0" borderId="9" xfId="0" applyBorder="1" applyAlignment="1">
      <alignment vertical="center"/>
    </xf>
    <xf numFmtId="0" fontId="0" fillId="0" borderId="9" xfId="0" applyBorder="1" applyAlignment="1">
      <alignment vertical="center" wrapText="1"/>
    </xf>
    <xf numFmtId="0" fontId="3" fillId="4" borderId="0" xfId="0" applyFont="1" applyFill="1" applyAlignment="1">
      <alignment vertical="top" wrapText="1"/>
    </xf>
    <xf numFmtId="0" fontId="35" fillId="20" borderId="12" xfId="0" applyFont="1" applyFill="1" applyBorder="1" applyAlignment="1">
      <alignment horizontal="center" vertical="center" wrapText="1"/>
    </xf>
    <xf numFmtId="0" fontId="35" fillId="20" borderId="13" xfId="0" applyFont="1" applyFill="1" applyBorder="1" applyAlignment="1">
      <alignment horizontal="center" vertical="center" wrapText="1"/>
    </xf>
    <xf numFmtId="0" fontId="35" fillId="20" borderId="14" xfId="0" applyFont="1" applyFill="1" applyBorder="1" applyAlignment="1">
      <alignment horizontal="center" vertical="center" wrapText="1"/>
    </xf>
    <xf numFmtId="0" fontId="0" fillId="0" borderId="8" xfId="0" applyBorder="1"/>
    <xf numFmtId="0" fontId="0" fillId="0" borderId="15" xfId="0" applyBorder="1"/>
    <xf numFmtId="0" fontId="37" fillId="3" borderId="0" xfId="0" applyFont="1" applyFill="1" applyAlignment="1">
      <alignment vertical="center"/>
    </xf>
    <xf numFmtId="0" fontId="39" fillId="14" borderId="0" xfId="0" applyFont="1" applyFill="1" applyAlignment="1">
      <alignment vertical="top" wrapText="1"/>
    </xf>
    <xf numFmtId="0" fontId="38" fillId="0" borderId="0" xfId="0" applyFont="1"/>
    <xf numFmtId="0" fontId="0" fillId="0" borderId="9" xfId="0" quotePrefix="1" applyBorder="1" applyAlignment="1">
      <alignment vertical="center"/>
    </xf>
    <xf numFmtId="0" fontId="3" fillId="0" borderId="9" xfId="0" applyFont="1" applyBorder="1" applyAlignment="1">
      <alignment horizontal="right" vertical="center"/>
    </xf>
    <xf numFmtId="0" fontId="36" fillId="0" borderId="9" xfId="0" applyFont="1" applyBorder="1" applyAlignment="1">
      <alignment horizontal="right"/>
    </xf>
    <xf numFmtId="0" fontId="13" fillId="0" borderId="9" xfId="0" applyFont="1" applyBorder="1"/>
    <xf numFmtId="0" fontId="13" fillId="0" borderId="9" xfId="0" applyFont="1" applyBorder="1" applyAlignment="1">
      <alignment wrapText="1"/>
    </xf>
    <xf numFmtId="0" fontId="38" fillId="21" borderId="0" xfId="0" applyFont="1" applyFill="1" applyAlignment="1">
      <alignment vertical="top"/>
    </xf>
    <xf numFmtId="0" fontId="38" fillId="21" borderId="12" xfId="0" applyFont="1" applyFill="1" applyBorder="1" applyAlignment="1">
      <alignment vertical="top" wrapText="1"/>
    </xf>
    <xf numFmtId="0" fontId="38" fillId="21" borderId="0" xfId="0" applyFont="1" applyFill="1" applyAlignment="1">
      <alignment vertical="top" wrapText="1"/>
    </xf>
    <xf numFmtId="0" fontId="38" fillId="21" borderId="15" xfId="0" applyFont="1" applyFill="1" applyBorder="1" applyAlignment="1">
      <alignment vertical="top" wrapText="1"/>
    </xf>
    <xf numFmtId="0" fontId="24" fillId="0" borderId="8" xfId="0" applyFont="1" applyBorder="1"/>
    <xf numFmtId="0" fontId="24" fillId="0" borderId="15" xfId="0" applyFont="1" applyBorder="1"/>
    <xf numFmtId="0" fontId="24" fillId="0" borderId="0" xfId="0" applyFont="1" applyAlignment="1">
      <alignment horizontal="right"/>
    </xf>
    <xf numFmtId="0" fontId="0" fillId="0" borderId="9" xfId="0" quotePrefix="1" applyBorder="1" applyAlignment="1">
      <alignment vertical="center" wrapText="1"/>
    </xf>
    <xf numFmtId="0" fontId="0" fillId="0" borderId="16" xfId="0" applyBorder="1" applyAlignment="1">
      <alignment vertical="center" wrapText="1"/>
    </xf>
    <xf numFmtId="0" fontId="35" fillId="14" borderId="0" xfId="0" applyFont="1" applyFill="1" applyAlignment="1">
      <alignment horizontal="center" vertical="center" wrapText="1"/>
    </xf>
    <xf numFmtId="0" fontId="35" fillId="20" borderId="0" xfId="0" applyFont="1" applyFill="1" applyAlignment="1">
      <alignment vertical="center" wrapText="1"/>
    </xf>
    <xf numFmtId="0" fontId="40" fillId="0" borderId="0" xfId="0" applyFont="1" applyAlignment="1">
      <alignment vertical="center"/>
    </xf>
    <xf numFmtId="0" fontId="3" fillId="5" borderId="0" xfId="0" applyFont="1" applyFill="1" applyAlignment="1">
      <alignment horizontal="left"/>
    </xf>
    <xf numFmtId="0" fontId="1" fillId="11" borderId="0" xfId="0" applyFont="1" applyFill="1" applyAlignment="1">
      <alignment horizontal="center"/>
    </xf>
    <xf numFmtId="0" fontId="1" fillId="12" borderId="0" xfId="0" applyFont="1" applyFill="1" applyAlignment="1">
      <alignment horizontal="center"/>
    </xf>
    <xf numFmtId="0" fontId="3" fillId="0" borderId="0" xfId="0" applyFont="1" applyAlignment="1">
      <alignment horizontal="left"/>
    </xf>
    <xf numFmtId="0" fontId="1" fillId="2" borderId="0" xfId="0" applyFont="1" applyFill="1" applyAlignment="1">
      <alignment horizontal="center" vertical="center"/>
    </xf>
    <xf numFmtId="0" fontId="1" fillId="2" borderId="0" xfId="0" applyFont="1" applyFill="1" applyAlignment="1">
      <alignment horizontal="center"/>
    </xf>
    <xf numFmtId="0" fontId="14" fillId="0" borderId="9" xfId="0" applyFont="1" applyBorder="1" applyAlignment="1">
      <alignment vertical="center" wrapText="1"/>
    </xf>
    <xf numFmtId="0" fontId="0" fillId="0" borderId="0" xfId="0" applyFill="1"/>
  </cellXfs>
  <cellStyles count="2">
    <cellStyle name="Hyperlink" xfId="1" xr:uid="{00000000-000B-0000-0000-000008000000}"/>
    <cellStyle name="Normal" xfId="0" builtinId="0"/>
  </cellStyles>
  <dxfs count="30">
    <dxf>
      <font>
        <color rgb="FF9C5700"/>
      </font>
      <fill>
        <patternFill>
          <bgColor rgb="FFFFEB9C"/>
        </patternFill>
      </fill>
    </dxf>
    <dxf>
      <font>
        <color rgb="FF9C5700"/>
      </font>
      <fill>
        <patternFill>
          <bgColor rgb="FFFFEB9C"/>
        </patternFill>
      </fill>
    </dxf>
    <dxf>
      <font>
        <color rgb="FF9C5700"/>
      </font>
      <fill>
        <patternFill>
          <bgColor rgb="FFFFEB9C"/>
        </patternFill>
      </fill>
    </dxf>
    <dxf>
      <font>
        <color rgb="FF9C5700"/>
      </font>
      <fill>
        <patternFill>
          <bgColor rgb="FFFFEB9C"/>
        </patternFill>
      </fill>
    </dxf>
    <dxf>
      <font>
        <color rgb="FF9C5700"/>
      </font>
      <fill>
        <patternFill>
          <bgColor rgb="FFFFEB9C"/>
        </patternFill>
      </fill>
    </dxf>
    <dxf>
      <font>
        <color rgb="FF9C5700"/>
      </font>
      <fill>
        <patternFill>
          <bgColor rgb="FFFFEB9C"/>
        </patternFill>
      </fill>
    </dxf>
    <dxf>
      <font>
        <color rgb="FF9C5700"/>
      </font>
      <fill>
        <patternFill>
          <bgColor rgb="FFFFEB9C"/>
        </patternFill>
      </fill>
    </dxf>
    <dxf>
      <font>
        <color rgb="FF9C5700"/>
      </font>
      <fill>
        <patternFill>
          <bgColor rgb="FFFFEB9C"/>
        </patternFill>
      </fill>
    </dxf>
    <dxf>
      <font>
        <color rgb="FF9C5700"/>
      </font>
      <fill>
        <patternFill>
          <bgColor rgb="FFFFEB9C"/>
        </patternFill>
      </fill>
    </dxf>
    <dxf>
      <fill>
        <patternFill patternType="solid">
          <fgColor indexed="64"/>
          <bgColor theme="0"/>
        </patternFill>
      </fill>
    </dxf>
    <dxf>
      <fill>
        <patternFill patternType="solid">
          <fgColor indexed="64"/>
          <bgColor theme="0"/>
        </patternFill>
      </fill>
    </dxf>
    <dxf>
      <font>
        <strike/>
      </font>
    </dxf>
    <dxf>
      <font>
        <strike/>
      </font>
    </dxf>
    <dxf>
      <font>
        <strike/>
      </font>
    </dxf>
    <dxf>
      <font>
        <strike/>
      </font>
    </dxf>
    <dxf>
      <font>
        <strike/>
      </font>
    </dxf>
    <dxf>
      <fill>
        <patternFill patternType="solid">
          <fgColor indexed="64"/>
          <bgColor rgb="FFF7665F"/>
        </patternFill>
      </fill>
    </dxf>
    <dxf>
      <fill>
        <patternFill patternType="solid">
          <fgColor indexed="64"/>
          <bgColor rgb="FFF7665F"/>
        </patternFill>
      </fill>
    </dxf>
    <dxf>
      <font>
        <strike/>
      </font>
    </dxf>
    <dxf>
      <fill>
        <patternFill patternType="solid">
          <fgColor indexed="64"/>
          <bgColor rgb="FFF7665F"/>
        </patternFill>
      </fill>
    </dxf>
    <dxf>
      <fill>
        <patternFill patternType="solid">
          <fgColor indexed="64"/>
          <bgColor rgb="FFF7665F"/>
        </patternFill>
      </fill>
    </dxf>
    <dxf>
      <fill>
        <patternFill patternType="solid">
          <fgColor indexed="64"/>
          <bgColor rgb="FF92D050"/>
        </patternFill>
      </fill>
    </dxf>
    <dxf>
      <fill>
        <patternFill patternType="solid">
          <fgColor indexed="64"/>
          <bgColor rgb="FF92D050"/>
        </patternFill>
      </fill>
    </dxf>
    <dxf>
      <font>
        <strike/>
      </font>
    </dxf>
    <dxf>
      <font>
        <strike/>
      </font>
    </dxf>
    <dxf>
      <font>
        <strike/>
      </font>
    </dxf>
    <dxf>
      <font>
        <strike/>
      </font>
    </dxf>
    <dxf>
      <fill>
        <patternFill patternType="solid">
          <fgColor indexed="64"/>
          <bgColor rgb="FFFFFF00"/>
        </patternFill>
      </fill>
    </dxf>
    <dxf>
      <fill>
        <patternFill patternType="solid">
          <fgColor indexed="64"/>
          <bgColor rgb="FFFFFF00"/>
        </patternFill>
      </fill>
    </dxf>
    <dxf>
      <fill>
        <patternFill patternType="solid">
          <fgColor indexed="64"/>
          <bgColor rgb="FFFFFF00"/>
        </patternFill>
      </fill>
    </dxf>
  </dxfs>
  <tableStyles count="0" defaultTableStyle="TableStyleMedium2" defaultPivotStyle="PivotStyleMedium9"/>
  <colors>
    <mruColors>
      <color rgb="FFF7665F"/>
    </mruColors>
  </colors>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worksheet" Target="worksheets/sheet8.xml"/><Relationship Id="rId13" Type="http://schemas.openxmlformats.org/officeDocument/2006/relationships/pivotCacheDefinition" Target="pivotCache/pivotCacheDefinition1.xml"/><Relationship Id="rId18" Type="http://schemas.microsoft.com/office/2007/relationships/slicerCache" Target="slicerCaches/slicerCache3.xml"/><Relationship Id="rId26" Type="http://schemas.microsoft.com/office/2017/10/relationships/person" Target="persons/person.xml"/><Relationship Id="rId3" Type="http://schemas.openxmlformats.org/officeDocument/2006/relationships/worksheet" Target="worksheets/sheet3.xml"/><Relationship Id="rId21" Type="http://schemas.microsoft.com/office/2007/relationships/slicerCache" Target="slicerCaches/slicerCache6.xml"/><Relationship Id="rId7" Type="http://schemas.openxmlformats.org/officeDocument/2006/relationships/worksheet" Target="worksheets/sheet7.xml"/><Relationship Id="rId12" Type="http://schemas.openxmlformats.org/officeDocument/2006/relationships/worksheet" Target="worksheets/sheet12.xml"/><Relationship Id="rId17" Type="http://schemas.microsoft.com/office/2007/relationships/slicerCache" Target="slicerCaches/slicerCache2.xml"/><Relationship Id="rId25" Type="http://schemas.openxmlformats.org/officeDocument/2006/relationships/sharedStrings" Target="sharedStrings.xml"/><Relationship Id="rId2" Type="http://schemas.openxmlformats.org/officeDocument/2006/relationships/worksheet" Target="worksheets/sheet2.xml"/><Relationship Id="rId16" Type="http://schemas.microsoft.com/office/2007/relationships/slicerCache" Target="slicerCaches/slicerCache1.xml"/><Relationship Id="rId20" Type="http://schemas.microsoft.com/office/2007/relationships/slicerCache" Target="slicerCaches/slicerCache5.xml"/><Relationship Id="rId29" Type="http://schemas.openxmlformats.org/officeDocument/2006/relationships/customXml" Target="../customXml/item2.xml"/><Relationship Id="rId1" Type="http://schemas.openxmlformats.org/officeDocument/2006/relationships/worksheet" Target="worksheets/sheet1.xml"/><Relationship Id="rId6" Type="http://schemas.openxmlformats.org/officeDocument/2006/relationships/worksheet" Target="worksheets/sheet6.xml"/><Relationship Id="rId11" Type="http://schemas.openxmlformats.org/officeDocument/2006/relationships/worksheet" Target="worksheets/sheet11.xml"/><Relationship Id="rId24" Type="http://schemas.openxmlformats.org/officeDocument/2006/relationships/styles" Target="styles.xml"/><Relationship Id="rId5" Type="http://schemas.openxmlformats.org/officeDocument/2006/relationships/worksheet" Target="worksheets/sheet5.xml"/><Relationship Id="rId15" Type="http://schemas.openxmlformats.org/officeDocument/2006/relationships/pivotCacheDefinition" Target="pivotCache/pivotCacheDefinition3.xml"/><Relationship Id="rId23" Type="http://schemas.openxmlformats.org/officeDocument/2006/relationships/theme" Target="theme/theme1.xml"/><Relationship Id="rId28" Type="http://schemas.openxmlformats.org/officeDocument/2006/relationships/customXml" Target="../customXml/item1.xml"/><Relationship Id="rId10" Type="http://schemas.openxmlformats.org/officeDocument/2006/relationships/worksheet" Target="worksheets/sheet10.xml"/><Relationship Id="rId19" Type="http://schemas.microsoft.com/office/2007/relationships/slicerCache" Target="slicerCaches/slicerCache4.xml"/><Relationship Id="rId4" Type="http://schemas.openxmlformats.org/officeDocument/2006/relationships/worksheet" Target="worksheets/sheet4.xml"/><Relationship Id="rId9" Type="http://schemas.openxmlformats.org/officeDocument/2006/relationships/worksheet" Target="worksheets/sheet9.xml"/><Relationship Id="rId14" Type="http://schemas.openxmlformats.org/officeDocument/2006/relationships/pivotCacheDefinition" Target="pivotCache/pivotCacheDefinition2.xml"/><Relationship Id="rId22" Type="http://schemas.microsoft.com/office/2007/relationships/slicerCache" Target="slicerCaches/slicerCache7.xml"/><Relationship Id="rId27" Type="http://schemas.openxmlformats.org/officeDocument/2006/relationships/calcChain" Target="calcChain.xml"/><Relationship Id="rId30" Type="http://schemas.openxmlformats.org/officeDocument/2006/relationships/customXml" Target="../customXml/item3.xml"/></Relationships>
</file>

<file path=xl/documenttasks/documenttask1.xml><?xml version="1.0" encoding="utf-8"?>
<Tasks xmlns="http://schemas.microsoft.com/office/tasks/2019/documenttasks">
  <Task id="{6A24C311-B0C9-49E5-A7A1-9538FDFD7F1B}">
    <Anchor>
      <Comment id="{667EBBA8-896D-4AE5-B219-7986B506D20E}"/>
    </Anchor>
    <History>
      <Event time="2025-03-20T16:59:30.92" id="{0E535F6F-0E41-45CE-9C63-C99F203030DA}">
        <Attribution userId="S::andreanne.st-gelais@montreal.ca::0b1eba57-7563-40ae-8675-b8bab590c1ca" userName="Andreanne ST-GELAIS" userProvider="AD"/>
        <Anchor>
          <Comment id="{667EBBA8-896D-4AE5-B219-7986B506D20E}"/>
        </Anchor>
        <Create/>
      </Event>
      <Event time="2025-03-20T16:59:30.92" id="{87EBE2E8-B395-429C-8C64-1AABB4C23D9C}">
        <Attribution userId="S::andreanne.st-gelais@montreal.ca::0b1eba57-7563-40ae-8675-b8bab590c1ca" userName="Andreanne ST-GELAIS" userProvider="AD"/>
        <Anchor>
          <Comment id="{667EBBA8-896D-4AE5-B219-7986B506D20E}"/>
        </Anchor>
        <Assign userId="S::thibault.camara@montreal.ca::37eb0c40-5821-41f4-a4ea-359770e122d1" userName="Thibault CAMARA" userProvider="AD"/>
      </Event>
      <Event time="2025-03-20T16:59:30.92" id="{56C69F6C-8EB8-49E7-82D2-2A9DB50F3828}">
        <Attribution userId="S::andreanne.st-gelais@montreal.ca::0b1eba57-7563-40ae-8675-b8bab590c1ca" userName="Andreanne ST-GELAIS" userProvider="AD"/>
        <Anchor>
          <Comment id="{667EBBA8-896D-4AE5-B219-7986B506D20E}"/>
        </Anchor>
        <SetTitle title="@Thibault CAMARA Lié le projet Asana ici."/>
      </Event>
      <Event time="2025-04-08T14:05:02.25" id="{4AE2FF66-909E-44C3-BABB-85BCCEE56D2D}">
        <Attribution userId="S::thibault.camara@montreal.ca::37eb0c40-5821-41f4-a4ea-359770e122d1" userName="Thibault CAMARA" userProvider="AD"/>
        <Progress percentComplete="100"/>
      </Event>
    </History>
  </Task>
  <Task id="{D52EA81B-FFFB-4394-9CC1-6CAEE5522A1E}">
    <Anchor>
      <Comment id="{CCEFC0D7-C943-4979-A1D4-BB4EF9331028}"/>
    </Anchor>
    <History>
      <Event time="2025-03-20T17:00:05.12" id="{636F1815-8924-497F-BBAD-BD7C2000650F}">
        <Attribution userId="S::andreanne.st-gelais@montreal.ca::0b1eba57-7563-40ae-8675-b8bab590c1ca" userName="Andreanne ST-GELAIS" userProvider="AD"/>
        <Anchor>
          <Comment id="{CCEFC0D7-C943-4979-A1D4-BB4EF9331028}"/>
        </Anchor>
        <Create/>
      </Event>
      <Event time="2025-03-20T17:00:05.12" id="{4AA81AD8-47C9-4C9C-8CDB-529AA2233C08}">
        <Attribution userId="S::andreanne.st-gelais@montreal.ca::0b1eba57-7563-40ae-8675-b8bab590c1ca" userName="Andreanne ST-GELAIS" userProvider="AD"/>
        <Anchor>
          <Comment id="{CCEFC0D7-C943-4979-A1D4-BB4EF9331028}"/>
        </Anchor>
        <Assign userId="S::thibault.camara@montreal.ca::37eb0c40-5821-41f4-a4ea-359770e122d1" userName="Thibault CAMARA" userProvider="AD"/>
      </Event>
      <Event time="2025-03-20T17:00:05.12" id="{303B7738-3D88-4BA6-8C43-8191E260D1D9}">
        <Attribution userId="S::andreanne.st-gelais@montreal.ca::0b1eba57-7563-40ae-8675-b8bab590c1ca" userName="Andreanne ST-GELAIS" userProvider="AD"/>
        <Anchor>
          <Comment id="{CCEFC0D7-C943-4979-A1D4-BB4EF9331028}"/>
        </Anchor>
        <SetTitle title="@Thibault CAMARA Finaliser les estimations d'heure pour ce projet"/>
      </Event>
    </History>
  </Task>
  <Task id="{8444F01D-0179-4B5B-9128-EA2F1A6ACF06}">
    <Anchor>
      <Comment id="{FB3A8B32-A4C5-4A82-8D89-627E56152B8D}"/>
    </Anchor>
    <History>
      <Event time="2025-03-20T17:01:18.24" id="{2DBD1476-ED83-4B3C-A441-41D6FF10E628}">
        <Attribution userId="S::andreanne.st-gelais@montreal.ca::0b1eba57-7563-40ae-8675-b8bab590c1ca" userName="Andreanne ST-GELAIS" userProvider="AD"/>
        <Anchor>
          <Comment id="{FB3A8B32-A4C5-4A82-8D89-627E56152B8D}"/>
        </Anchor>
        <Create/>
      </Event>
      <Event time="2025-03-20T17:01:18.24" id="{8E7F27E8-9F0C-48A0-9895-852B47967B0E}">
        <Attribution userId="S::andreanne.st-gelais@montreal.ca::0b1eba57-7563-40ae-8675-b8bab590c1ca" userName="Andreanne ST-GELAIS" userProvider="AD"/>
        <Anchor>
          <Comment id="{FB3A8B32-A4C5-4A82-8D89-627E56152B8D}"/>
        </Anchor>
        <Assign userId="S::genevieve.locas@montreal.ca::ea8ccfc5-7fdf-4e6a-afd3-caa58719a86c" userName="Genevieve LOCAS" userProvider="AD"/>
      </Event>
      <Event time="2025-03-20T17:01:18.24" id="{7615DD05-99EE-47AD-BC92-6404C5688ED9}">
        <Attribution userId="S::andreanne.st-gelais@montreal.ca::0b1eba57-7563-40ae-8675-b8bab590c1ca" userName="Andreanne ST-GELAIS" userProvider="AD"/>
        <Anchor>
          <Comment id="{FB3A8B32-A4C5-4A82-8D89-627E56152B8D}"/>
        </Anchor>
        <SetTitle title="@Genevieve LOCAS Finaliser les estimations de temps requis."/>
      </Event>
    </History>
  </Task>
  <Task id="{A15EF21D-78E5-4AFE-A10F-4750E7A98470}">
    <Anchor>
      <Comment id="{DD894F23-FAC5-49F0-9F89-1E3602937C47}"/>
    </Anchor>
    <History>
      <Event time="2025-03-25T10:59:49.77" id="{E0E844E9-10B7-4B5D-93EF-C20AED2F1EB1}">
        <Attribution userId="S::genevieve.locas@montreal.ca::ea8ccfc5-7fdf-4e6a-afd3-caa58719a86c" userName="Genevieve LOCAS" userProvider="AD"/>
        <Anchor>
          <Comment id="{DD894F23-FAC5-49F0-9F89-1E3602937C47}"/>
        </Anchor>
        <Create/>
      </Event>
      <Event time="2025-03-25T10:59:49.77" id="{20C1E7B6-16A4-4234-8FC3-750817412BF0}">
        <Attribution userId="S::genevieve.locas@montreal.ca::ea8ccfc5-7fdf-4e6a-afd3-caa58719a86c" userName="Genevieve LOCAS" userProvider="AD"/>
        <Anchor>
          <Comment id="{DD894F23-FAC5-49F0-9F89-1E3602937C47}"/>
        </Anchor>
        <Assign userId="S::andreanne.st-gelais@montreal.ca::0b1eba57-7563-40ae-8675-b8bab590c1ca" userName="Andreanne ST-GELAIS" userProvider="AD"/>
      </Event>
      <Event time="2025-03-25T10:59:49.77" id="{7D90A7B5-7D8A-4363-81BB-E20B795A7C52}">
        <Attribution userId="S::genevieve.locas@montreal.ca::ea8ccfc5-7fdf-4e6a-afd3-caa58719a86c" userName="Genevieve LOCAS" userProvider="AD"/>
        <Anchor>
          <Comment id="{DD894F23-FAC5-49F0-9F89-1E3602937C47}"/>
        </Anchor>
        <SetTitle title="@Andreanne ST-GELAIS @Karine-Myrgiani JEAN-FRANCOIS Bonjour, est-ce que vous savez qui a inscrit ces données pour Agir ensemble (Nb heures Janvier à avril ?) J'aimerais les corriger car ce 'projet' est en fait l'équivalent de 20 appels de projets. …"/>
      </Event>
      <Event time="2025-03-25T16:43:58.36" id="{E291C790-EAE9-4A49-9330-6039A9960F5E}">
        <Attribution userId="S::karinemyrgianie.jean-francois@montreal.ca::01503fb9-7628-47f5-b8d7-9707eb47feb6" userName="Karine-Myrgiani JEAN-FRANCOIS" userProvider="AD"/>
        <Anchor>
          <Comment id="{ADE089F5-3A01-42F4-A468-2D41E84A49B1}"/>
        </Anchor>
        <UnassignAll/>
      </Event>
      <Event time="2025-03-25T16:43:58.36" id="{9C2D7CE4-8FC9-4AB2-86B6-A3F46344BD82}">
        <Attribution userId="S::karinemyrgianie.jean-francois@montreal.ca::01503fb9-7628-47f5-b8d7-9707eb47feb6" userName="Karine-Myrgiani JEAN-FRANCOIS" userProvider="AD"/>
        <Anchor>
          <Comment id="{ADE089F5-3A01-42F4-A468-2D41E84A49B1}"/>
        </Anchor>
        <Assign userId="S::genevieve.locas@montreal.ca::ea8ccfc5-7fdf-4e6a-afd3-caa58719a86c" userName="Genevieve LOCAS" userProvider="AD"/>
      </Event>
    </History>
  </Task>
  <Task id="{838BCA1F-349D-4CAE-910B-E87EA4294CBA}">
    <Anchor>
      <Comment id="{07F8AA76-3E26-481A-9250-CE31BE5D5CB4}"/>
    </Anchor>
    <History>
      <Event time="2025-03-20T17:41:57.40" id="{47DCB9FF-03EB-44AF-9F50-C766A0FD0C52}">
        <Attribution userId="S::andreanne.st-gelais@montreal.ca::0b1eba57-7563-40ae-8675-b8bab590c1ca" userName="Andreanne ST-GELAIS" userProvider="AD"/>
        <Anchor>
          <Comment id="{07F8AA76-3E26-481A-9250-CE31BE5D5CB4}"/>
        </Anchor>
        <Create/>
      </Event>
      <Event time="2025-03-20T17:41:57.40" id="{AA8DA3F3-1F57-4DB7-B553-4A8F55A38532}">
        <Attribution userId="S::andreanne.st-gelais@montreal.ca::0b1eba57-7563-40ae-8675-b8bab590c1ca" userName="Andreanne ST-GELAIS" userProvider="AD"/>
        <Anchor>
          <Comment id="{07F8AA76-3E26-481A-9250-CE31BE5D5CB4}"/>
        </Anchor>
        <Assign userId="S::thibault.camara@montreal.ca::37eb0c40-5821-41f4-a4ea-359770e122d1" userName="Thibault CAMARA" userProvider="AD"/>
      </Event>
      <Event time="2025-03-20T17:41:57.40" id="{C3404731-6ADC-4BAA-91B3-DD081D1B2AD7}">
        <Attribution userId="S::andreanne.st-gelais@montreal.ca::0b1eba57-7563-40ae-8675-b8bab590c1ca" userName="Andreanne ST-GELAIS" userProvider="AD"/>
        <Anchor>
          <Comment id="{07F8AA76-3E26-481A-9250-CE31BE5D5CB4}"/>
        </Anchor>
        <SetTitle title="@Thibault CAMARA Terminer l'estimation des heures SVP"/>
      </Event>
    </History>
  </Task>
  <Task id="{5CE40D29-69F4-402D-808E-B9B0DA1FE354}">
    <Anchor>
      <Comment id="{634E0B09-E922-44F1-B635-D973309B61AE}"/>
    </Anchor>
    <History>
      <Event time="2025-03-20T16:58:08.11" id="{6E7499BE-B8D8-4137-B463-396D5FE6341B}">
        <Attribution userId="S::andreanne.st-gelais@montreal.ca::0b1eba57-7563-40ae-8675-b8bab590c1ca" userName="Andreanne ST-GELAIS" userProvider="AD"/>
        <Anchor>
          <Comment id="{634E0B09-E922-44F1-B635-D973309B61AE}"/>
        </Anchor>
        <Create/>
      </Event>
      <Event time="2025-03-20T16:58:08.11" id="{89E75B96-CB70-45D5-B2C4-65EA828F3DA6}">
        <Attribution userId="S::andreanne.st-gelais@montreal.ca::0b1eba57-7563-40ae-8675-b8bab590c1ca" userName="Andreanne ST-GELAIS" userProvider="AD"/>
        <Anchor>
          <Comment id="{634E0B09-E922-44F1-B635-D973309B61AE}"/>
        </Anchor>
        <Assign userId="S::dina.husseini@montreal.ca::191f9226-73a1-464e-8583-4dfb0c95e06c" userName="Dina HUSSEINI" userProvider="AD"/>
      </Event>
      <Event time="2025-03-20T16:58:08.11" id="{725A3832-D5F4-48F4-AE7F-D762FC76D71E}">
        <Attribution userId="S::andreanne.st-gelais@montreal.ca::0b1eba57-7563-40ae-8675-b8bab590c1ca" userName="Andreanne ST-GELAIS" userProvider="AD"/>
        <Anchor>
          <Comment id="{634E0B09-E922-44F1-B635-D973309B61AE}"/>
        </Anchor>
        <SetTitle title="@Dina HUSSEINI Quel est le nom officiel de l'événement ? Harmoniser le nom entre ce qui est inscrit ici et le nom du projet dans Asana."/>
      </Event>
    </History>
  </Task>
  <Task id="{4A8A4D2D-BA40-4DCF-A4ED-CB0E154AB32C}">
    <Anchor>
      <Comment id="{FFEAFD8F-55E1-406E-A55A-CFE414175477}"/>
    </Anchor>
    <History>
      <Event time="2025-03-20T17:35:55.62" id="{BFF49BAA-9BE2-4D8A-B166-2A45CEDADB19}">
        <Attribution userId="S::andreanne.st-gelais@montreal.ca::0b1eba57-7563-40ae-8675-b8bab590c1ca" userName="Andreanne ST-GELAIS" userProvider="AD"/>
        <Anchor>
          <Comment id="{FFEAFD8F-55E1-406E-A55A-CFE414175477}"/>
        </Anchor>
        <Create/>
      </Event>
      <Event time="2025-03-20T17:35:55.62" id="{1F7DBE72-36A3-40BE-808B-C955038D3305}">
        <Attribution userId="S::andreanne.st-gelais@montreal.ca::0b1eba57-7563-40ae-8675-b8bab590c1ca" userName="Andreanne ST-GELAIS" userProvider="AD"/>
        <Anchor>
          <Comment id="{FFEAFD8F-55E1-406E-A55A-CFE414175477}"/>
        </Anchor>
        <Assign userId="S::marie-france.rene@montreal.ca::2dbbcc99-af44-4e36-8bf6-9ad5907be6bf" userName="Marie-France RENE" userProvider="AD"/>
      </Event>
      <Event time="2025-03-20T17:35:55.62" id="{5EF92B7F-13A2-4094-89CB-47752ACBC6CE}">
        <Attribution userId="S::andreanne.st-gelais@montreal.ca::0b1eba57-7563-40ae-8675-b8bab590c1ca" userName="Andreanne ST-GELAIS" userProvider="AD"/>
        <Anchor>
          <Comment id="{FFEAFD8F-55E1-406E-A55A-CFE414175477}"/>
        </Anchor>
        <SetTitle title="@Marie-France RENE Inscrire les heures de début et de fin de projet SVP :)"/>
      </Event>
      <Event time="2025-03-20T18:42:55.62" id="{FBF606E0-AE57-4EC3-85BF-ABFB5E9E7E95}">
        <Attribution userId="S::marie-france.rene@montreal.ca::2dbbcc99-af44-4e36-8bf6-9ad5907be6bf" userName="Marie-France RENE" userProvider="AD"/>
        <Progress percentComplete="100"/>
      </Event>
    </History>
  </Task>
  <Task id="{A9330C36-1079-46EF-BF3B-8C2C7F044D4C}">
    <Anchor>
      <Comment id="{85A12A7F-BB95-40F1-A3CC-EAFBAB3661AE}"/>
    </Anchor>
    <History>
      <Event time="2025-03-20T17:33:54.47" id="{7347B5DF-A73B-46B8-BCB3-369D9CD030D7}">
        <Attribution userId="S::andreanne.st-gelais@montreal.ca::0b1eba57-7563-40ae-8675-b8bab590c1ca" userName="Andreanne ST-GELAIS" userProvider="AD"/>
        <Anchor>
          <Comment id="{85A12A7F-BB95-40F1-A3CC-EAFBAB3661AE}"/>
        </Anchor>
        <Create/>
      </Event>
      <Event time="2025-03-20T17:33:54.47" id="{4D87C4BE-784D-4669-9D00-3E88720B2324}">
        <Attribution userId="S::andreanne.st-gelais@montreal.ca::0b1eba57-7563-40ae-8675-b8bab590c1ca" userName="Andreanne ST-GELAIS" userProvider="AD"/>
        <Anchor>
          <Comment id="{85A12A7F-BB95-40F1-A3CC-EAFBAB3661AE}"/>
        </Anchor>
        <Assign userId="S::thibault.camara@montreal.ca::37eb0c40-5821-41f4-a4ea-359770e122d1" userName="Thibault CAMARA" userProvider="AD"/>
      </Event>
      <Event time="2025-03-20T17:33:54.47" id="{E39382CD-93D7-4C92-85CC-57F6E25DF104}">
        <Attribution userId="S::andreanne.st-gelais@montreal.ca::0b1eba57-7563-40ae-8675-b8bab590c1ca" userName="Andreanne ST-GELAIS" userProvider="AD"/>
        <Anchor>
          <Comment id="{85A12A7F-BB95-40F1-A3CC-EAFBAB3661AE}"/>
        </Anchor>
        <SetTitle title="@Thibault CAMARA Inclure les dates de début et de fin de projet"/>
      </Event>
      <Event time="2025-04-08T14:12:21.37" id="{5254F5BE-0906-475B-A545-669B036ED988}">
        <Attribution userId="S::thibault.camara@montreal.ca::37eb0c40-5821-41f4-a4ea-359770e122d1" userName="Thibault CAMARA" userProvider="AD"/>
        <Anchor>
          <Comment id="{1548593F-783D-4CE5-AEDD-4667AD3953AF}"/>
        </Anchor>
        <UnassignAll/>
      </Event>
      <Event time="2025-04-08T14:12:21.37" id="{3A050212-FA72-4C41-8122-6FAEED80B676}">
        <Attribution userId="S::thibault.camara@montreal.ca::37eb0c40-5821-41f4-a4ea-359770e122d1" userName="Thibault CAMARA" userProvider="AD"/>
        <Anchor>
          <Comment id="{1548593F-783D-4CE5-AEDD-4667AD3953AF}"/>
        </Anchor>
        <Assign userId="S::genevieve.locas@montreal.ca::ea8ccfc5-7fdf-4e6a-afd3-caa58719a86c" userName="Genevieve LOCAS" userProvider="AD"/>
      </Event>
    </History>
  </Task>
  <Task id="{A6045D4A-23DD-44F2-B526-1B6513F86173}">
    <Anchor>
      <Comment id="{66EF5E1B-5CD9-4C3C-A4A8-6B316D4FA856}"/>
    </Anchor>
    <History>
      <Event time="2025-03-20T17:34:49.44" id="{BDD36AA6-1EA4-4B60-844B-84EE425E37CA}">
        <Attribution userId="S::andreanne.st-gelais@montreal.ca::0b1eba57-7563-40ae-8675-b8bab590c1ca" userName="Andreanne ST-GELAIS" userProvider="AD"/>
        <Anchor>
          <Comment id="{66EF5E1B-5CD9-4C3C-A4A8-6B316D4FA856}"/>
        </Anchor>
        <Create/>
      </Event>
      <Event time="2025-03-20T17:34:49.44" id="{19BCDCD9-810F-4889-B8E4-0454869A7489}">
        <Attribution userId="S::andreanne.st-gelais@montreal.ca::0b1eba57-7563-40ae-8675-b8bab590c1ca" userName="Andreanne ST-GELAIS" userProvider="AD"/>
        <Anchor>
          <Comment id="{66EF5E1B-5CD9-4C3C-A4A8-6B316D4FA856}"/>
        </Anchor>
        <Assign userId="S::thibault.camara@montreal.ca::37eb0c40-5821-41f4-a4ea-359770e122d1" userName="Thibault CAMARA" userProvider="AD"/>
      </Event>
      <Event time="2025-03-20T17:34:49.44" id="{91624C34-44A2-404B-A6AD-A3885CE15FFB}">
        <Attribution userId="S::andreanne.st-gelais@montreal.ca::0b1eba57-7563-40ae-8675-b8bab590c1ca" userName="Andreanne ST-GELAIS" userProvider="AD"/>
        <Anchor>
          <Comment id="{66EF5E1B-5CD9-4C3C-A4A8-6B316D4FA856}"/>
        </Anchor>
        <SetTitle title="@Thibault CAMARA Inscrire les heures envisagées pour le projet"/>
      </Event>
      <Event time="2025-03-25T11:01:29.25" id="{333DCE9A-C201-43AD-BF7B-5D5076A732DE}">
        <Attribution userId="S::genevieve.locas@montreal.ca::ea8ccfc5-7fdf-4e6a-afd3-caa58719a86c" userName="Genevieve LOCAS" userProvider="AD"/>
        <Anchor>
          <Comment id="{D5A2A133-73E3-4E7B-B1A2-528924600F0F}"/>
        </Anchor>
        <UnassignAll/>
      </Event>
      <Event time="2025-03-25T11:01:29.25" id="{D9F86E4F-8538-4E93-A6B6-F5844676B267}">
        <Attribution userId="S::genevieve.locas@montreal.ca::ea8ccfc5-7fdf-4e6a-afd3-caa58719a86c" userName="Genevieve LOCAS" userProvider="AD"/>
        <Anchor>
          <Comment id="{D5A2A133-73E3-4E7B-B1A2-528924600F0F}"/>
        </Anchor>
        <Assign userId="S::andreanne.st-gelais@montreal.ca::0b1eba57-7563-40ae-8675-b8bab590c1ca" userName="Andreanne ST-GELAIS" userProvider="AD"/>
      </Event>
      <Event time="2025-04-08T14:13:56.58" id="{3059B901-9F36-4392-A248-EF366D88FA89}">
        <Attribution userId="S::thibault.camara@montreal.ca::37eb0c40-5821-41f4-a4ea-359770e122d1" userName="Thibault CAMARA" userProvider="AD"/>
        <Progress percentComplete="100"/>
      </Event>
    </History>
  </Task>
  <Task id="{6722F64A-800E-477F-8897-97DECF445BC5}">
    <Anchor>
      <Comment id="{1B0E76FA-E527-4D5C-945E-B3B25086E298}"/>
    </Anchor>
    <History>
      <Event time="2025-07-10T12:38:38.35" id="{D6390AE3-A15B-45F7-ABB4-06232D2C6FCD}">
        <Attribution userId="S::andreanne.st-gelais@montreal.ca::0b1eba57-7563-40ae-8675-b8bab590c1ca" userName="Andreanne ST-GELAIS" userProvider="AD"/>
        <Anchor>
          <Comment id="{1B0E76FA-E527-4D5C-945E-B3B25086E298}"/>
        </Anchor>
        <Create/>
      </Event>
      <Event time="2025-07-10T12:38:38.35" id="{AC9E8459-5409-49BD-B63A-2AAC599B565A}">
        <Attribution userId="S::andreanne.st-gelais@montreal.ca::0b1eba57-7563-40ae-8675-b8bab590c1ca" userName="Andreanne ST-GELAIS" userProvider="AD"/>
        <Anchor>
          <Comment id="{1B0E76FA-E527-4D5C-945E-B3B25086E298}"/>
        </Anchor>
        <Assign userId="S::genevieve.locas@montreal.ca::ea8ccfc5-7fdf-4e6a-afd3-caa58719a86c" userName="Genevieve LOCAS" userProvider="AD"/>
      </Event>
      <Event time="2025-07-10T12:38:38.35" id="{E16FB8D0-FDBC-40E2-A138-6B728B52698A}">
        <Attribution userId="S::andreanne.st-gelais@montreal.ca::0b1eba57-7563-40ae-8675-b8bab590c1ca" userName="Andreanne ST-GELAIS" userProvider="AD"/>
        <Anchor>
          <Comment id="{1B0E76FA-E527-4D5C-945E-B3B25086E298}"/>
        </Anchor>
        <SetTitle title="@Genevieve LOCAS - RUI était déjà dans la liste identifié comme projet #60. Avais-tu besoin d'un autre ajout ?"/>
      </Event>
    </History>
  </Task>
  <Task id="{0EF4D85A-1A84-4E50-8235-32BEAD2F83C3}">
    <Anchor>
      <Comment id="{7D6A8BF6-01DC-4CE4-89E5-09034E5C6D89}"/>
    </Anchor>
    <History>
      <Event time="2025-01-08T21:47:09.01" id="{37DE77A8-9107-4BBA-96CD-E808153DA5D5}">
        <Attribution userId="S::thibault.camara@montreal.ca::37eb0c40-5821-41f4-a4ea-359770e122d1" userName="Thibault CAMARA" userProvider="AD"/>
        <Anchor>
          <Comment id="{7D6A8BF6-01DC-4CE4-89E5-09034E5C6D89}"/>
        </Anchor>
        <Create/>
      </Event>
      <Event time="2025-01-08T21:47:09.01" id="{7F44BDFA-8B9A-459E-B696-1A533F82D058}">
        <Attribution userId="S::thibault.camara@montreal.ca::37eb0c40-5821-41f4-a4ea-359770e122d1" userName="Thibault CAMARA" userProvider="AD"/>
        <Anchor>
          <Comment id="{7D6A8BF6-01DC-4CE4-89E5-09034E5C6D89}"/>
        </Anchor>
        <Assign userId="S::andreanne.st-gelais@montreal.ca::0b1eba57-7563-40ae-8675-b8bab590c1ca" userName="Andreanne ST-GELAIS" userProvider="AD"/>
      </Event>
      <Event time="2025-01-08T21:47:09.01" id="{F99A0F36-9691-4253-8AAB-F8A0D9A10AC4}">
        <Attribution userId="S::thibault.camara@montreal.ca::37eb0c40-5821-41f4-a4ea-359770e122d1" userName="Thibault CAMARA" userProvider="AD"/>
        <Anchor>
          <Comment id="{7D6A8BF6-01DC-4CE4-89E5-09034E5C6D89}"/>
        </Anchor>
        <SetTitle title="@Andreanne ST-GELAIS"/>
      </Event>
      <Event time="2025-01-09T19:36:26.49" id="{7414E059-ADED-4D66-938D-637F57CA3922}">
        <Attribution userId="S::thibault.camara@montreal.ca::37eb0c40-5821-41f4-a4ea-359770e122d1" userName="Thibault CAMARA" userProvider="AD"/>
        <Progress percentComplete="100"/>
      </Event>
    </History>
  </Task>
  <Task id="{3C01A171-22F6-4400-A427-78A621C84455}">
    <Anchor>
      <Comment id="{72B39AF3-8585-46F7-9A06-2686DAD43ABB}"/>
    </Anchor>
    <History>
      <Event time="2025-03-20T16:59:48.24" id="{40925EB1-659D-419A-9EAF-85CAB47407A9}">
        <Attribution userId="S::andreanne.st-gelais@montreal.ca::0b1eba57-7563-40ae-8675-b8bab590c1ca" userName="Andreanne ST-GELAIS" userProvider="AD"/>
        <Anchor>
          <Comment id="{72B39AF3-8585-46F7-9A06-2686DAD43ABB}"/>
        </Anchor>
        <Create/>
      </Event>
      <Event time="2025-03-20T16:59:48.24" id="{254C27D9-0C06-4963-B1F0-1C02806C6C38}">
        <Attribution userId="S::andreanne.st-gelais@montreal.ca::0b1eba57-7563-40ae-8675-b8bab590c1ca" userName="Andreanne ST-GELAIS" userProvider="AD"/>
        <Anchor>
          <Comment id="{72B39AF3-8585-46F7-9A06-2686DAD43ABB}"/>
        </Anchor>
        <Assign userId="S::thibault.camara@montreal.ca::37eb0c40-5821-41f4-a4ea-359770e122d1" userName="Thibault CAMARA" userProvider="AD"/>
      </Event>
      <Event time="2025-03-20T16:59:48.24" id="{D3F64F47-178F-4629-AC05-B7828DDB4CD0}">
        <Attribution userId="S::andreanne.st-gelais@montreal.ca::0b1eba57-7563-40ae-8675-b8bab590c1ca" userName="Andreanne ST-GELAIS" userProvider="AD"/>
        <Anchor>
          <Comment id="{72B39AF3-8585-46F7-9A06-2686DAD43ABB}"/>
        </Anchor>
        <SetTitle title="@Thibault CAMARA Inscrire les dates de début et de fin de projet."/>
      </Event>
      <Event time="2025-04-08T14:05:36.26" id="{D1E41A61-A4F6-420A-A491-B4675E041BAD}">
        <Attribution userId="S::thibault.camara@montreal.ca::37eb0c40-5821-41f4-a4ea-359770e122d1" userName="Thibault CAMARA" userProvider="AD"/>
        <Progress percentComplete="100"/>
      </Event>
    </History>
  </Task>
  <Task id="{46641775-D152-479D-9F07-3C01BBAE2CDA}">
    <Anchor>
      <Comment id="{6626ED69-C748-4B56-9B24-82FB7896C96F}"/>
    </Anchor>
    <History>
      <Event time="2025-03-20T17:05:20.58" id="{8F9B5C5E-9176-4473-BC18-B7164DE1A78E}">
        <Attribution userId="S::andreanne.st-gelais@montreal.ca::0b1eba57-7563-40ae-8675-b8bab590c1ca" userName="Andreanne ST-GELAIS" userProvider="AD"/>
        <Anchor>
          <Comment id="{6626ED69-C748-4B56-9B24-82FB7896C96F}"/>
        </Anchor>
        <Create/>
      </Event>
      <Event time="2025-03-20T17:05:20.58" id="{EFA5BF58-EE50-4119-BADE-CD4588DCB45E}">
        <Attribution userId="S::andreanne.st-gelais@montreal.ca::0b1eba57-7563-40ae-8675-b8bab590c1ca" userName="Andreanne ST-GELAIS" userProvider="AD"/>
        <Anchor>
          <Comment id="{6626ED69-C748-4B56-9B24-82FB7896C96F}"/>
        </Anchor>
        <Assign userId="S::thibault.camara@montreal.ca::37eb0c40-5821-41f4-a4ea-359770e122d1" userName="Thibault CAMARA" userProvider="AD"/>
      </Event>
      <Event time="2025-03-20T17:05:20.58" id="{32173220-4945-4540-964D-7DE909FB796E}">
        <Attribution userId="S::andreanne.st-gelais@montreal.ca::0b1eba57-7563-40ae-8675-b8bab590c1ca" userName="Andreanne ST-GELAIS" userProvider="AD"/>
        <Anchor>
          <Comment id="{6626ED69-C748-4B56-9B24-82FB7896C96F}"/>
        </Anchor>
        <SetTitle title="@Thibault CAMARA Inscrire le montant, s'il y a lieu."/>
      </Event>
      <Event time="2025-04-08T14:12:06.56" id="{7C143D4F-6F74-4E09-9E4C-538A0721F966}">
        <Attribution userId="S::thibault.camara@montreal.ca::37eb0c40-5821-41f4-a4ea-359770e122d1" userName="Thibault CAMARA" userProvider="AD"/>
        <Progress percentComplete="100"/>
      </Event>
    </History>
  </Task>
  <Task id="{FB2C4F79-8CC6-4B49-8D1A-49B6FDF3C880}">
    <Anchor>
      <Comment id="{EDC1B244-B93F-44BA-A480-0EBA3509C7B9}"/>
    </Anchor>
    <History>
      <Event time="2025-02-06T20:15:00.26" id="{91841066-9624-4403-9B3E-5AD442B75FFC}">
        <Attribution userId="S::thibault.camara@montreal.ca::37eb0c40-5821-41f4-a4ea-359770e122d1" userName="Thibault CAMARA" userProvider="AD"/>
        <Anchor>
          <Comment id="{EDC1B244-B93F-44BA-A480-0EBA3509C7B9}"/>
        </Anchor>
        <Create/>
      </Event>
      <Event time="2025-02-06T20:15:00.26" id="{A881BDF9-8D3D-4ED9-8BC6-0FFE465BA9C0}">
        <Attribution userId="S::thibault.camara@montreal.ca::37eb0c40-5821-41f4-a4ea-359770e122d1" userName="Thibault CAMARA" userProvider="AD"/>
        <Anchor>
          <Comment id="{EDC1B244-B93F-44BA-A480-0EBA3509C7B9}"/>
        </Anchor>
        <Assign userId="S::karine.jalbert@montreal.ca::4154b97f-e4f8-423b-88b5-06f323acd133" userName="Karine Jalbert" userProvider="AD"/>
      </Event>
      <Event time="2025-02-06T20:15:00.26" id="{F7A4A694-C36C-47F9-B3E3-C056AE8DD1CD}">
        <Attribution userId="S::thibault.camara@montreal.ca::37eb0c40-5821-41f4-a4ea-359770e122d1" userName="Thibault CAMARA" userProvider="AD"/>
        <Anchor>
          <Comment id="{EDC1B244-B93F-44BA-A480-0EBA3509C7B9}"/>
        </Anchor>
        <SetTitle title="@Karine Jalbert :peux tu faire ta planif ?"/>
      </Event>
    </History>
  </Task>
  <Task id="{90919F7B-B2B7-4F9C-AC88-9BB88D4DBEA8}">
    <Anchor>
      <Comment id="{5EB8393B-8F67-4B8B-ABC0-77CD095771AF}"/>
    </Anchor>
    <History>
      <Event time="2025-03-20T17:37:14.65" id="{E43B06DE-6151-46BC-BC5A-79F65E6B3455}">
        <Attribution userId="S::andreanne.st-gelais@montreal.ca::0b1eba57-7563-40ae-8675-b8bab590c1ca" userName="Andreanne ST-GELAIS" userProvider="AD"/>
        <Anchor>
          <Comment id="{5EB8393B-8F67-4B8B-ABC0-77CD095771AF}"/>
        </Anchor>
        <Create/>
      </Event>
      <Event time="2025-03-20T17:37:14.65" id="{A55F88CB-7689-4D0F-A441-417EE45AF55C}">
        <Attribution userId="S::andreanne.st-gelais@montreal.ca::0b1eba57-7563-40ae-8675-b8bab590c1ca" userName="Andreanne ST-GELAIS" userProvider="AD"/>
        <Anchor>
          <Comment id="{5EB8393B-8F67-4B8B-ABC0-77CD095771AF}"/>
        </Anchor>
        <Assign userId="S::marie-france.rene@montreal.ca::2dbbcc99-af44-4e36-8bf6-9ad5907be6bf" userName="Marie-France RENE" userProvider="AD"/>
      </Event>
      <Event time="2025-03-20T17:37:14.65" id="{90686FD6-D9F7-4727-949C-992771AE7FF5}">
        <Attribution userId="S::andreanne.st-gelais@montreal.ca::0b1eba57-7563-40ae-8675-b8bab590c1ca" userName="Andreanne ST-GELAIS" userProvider="AD"/>
        <Anchor>
          <Comment id="{5EB8393B-8F67-4B8B-ABC0-77CD095771AF}"/>
        </Anchor>
        <SetTitle title="@Marie-France RENE Inscrire un montant ici si nécessaire"/>
      </Event>
      <Event time="2025-03-20T18:39:28.38" id="{4CD31593-4993-4F51-8133-7E02518547C3}">
        <Attribution userId="S::marie-france.rene@montreal.ca::2dbbcc99-af44-4e36-8bf6-9ad5907be6bf" userName="Marie-France RENE" userProvider="AD"/>
        <Progress percentComplete="100"/>
      </Event>
    </History>
  </Task>
  <Task id="{7450D37B-63B7-4D5E-9E33-7C217A6917F1}">
    <Anchor>
      <Comment id="{0E7F0592-0856-4A81-924C-20528CFEE6CF}"/>
    </Anchor>
    <History>
      <Event time="2025-03-20T17:36:52.0" id="{B2FAB50F-64D6-424D-9089-EE85732A2FF9}">
        <Attribution userId="S::andreanne.st-gelais@montreal.ca::0b1eba57-7563-40ae-8675-b8bab590c1ca" userName="Andreanne ST-GELAIS" userProvider="AD"/>
        <Anchor>
          <Comment id="{0E7F0592-0856-4A81-924C-20528CFEE6CF}"/>
        </Anchor>
        <Create/>
      </Event>
      <Event time="2025-03-20T17:36:52.0" id="{64A482C1-152D-4A25-B5A9-2052C61FE152}">
        <Attribution userId="S::andreanne.st-gelais@montreal.ca::0b1eba57-7563-40ae-8675-b8bab590c1ca" userName="Andreanne ST-GELAIS" userProvider="AD"/>
        <Anchor>
          <Comment id="{0E7F0592-0856-4A81-924C-20528CFEE6CF}"/>
        </Anchor>
        <Assign userId="S::marie-france.rene@montreal.ca::2dbbcc99-af44-4e36-8bf6-9ad5907be6bf" userName="Marie-France RENE" userProvider="AD"/>
      </Event>
      <Event time="2025-03-20T17:36:52.0" id="{156887AE-878B-4714-8509-8FC2041B61E0}">
        <Attribution userId="S::andreanne.st-gelais@montreal.ca::0b1eba57-7563-40ae-8675-b8bab590c1ca" userName="Andreanne ST-GELAIS" userProvider="AD"/>
        <Anchor>
          <Comment id="{0E7F0592-0856-4A81-924C-20528CFEE6CF}"/>
        </Anchor>
        <SetTitle title="@Marie-France RENE Inscrire les dates de début et de fin SVP"/>
      </Event>
      <Event time="2025-03-20T18:43:07.92" id="{7FFA9DFA-C5E6-4374-BDE4-2254E0263292}">
        <Attribution userId="S::marie-france.rene@montreal.ca::2dbbcc99-af44-4e36-8bf6-9ad5907be6bf" userName="Marie-France RENE" userProvider="AD"/>
        <Progress percentComplete="100"/>
      </Event>
    </History>
  </Task>
  <Task id="{36D19584-A5BA-4F22-902C-62ABA1F8A6D2}">
    <Anchor>
      <Comment id="{B4D40249-ACC2-4725-9FF5-FCEC08A45EFC}"/>
    </Anchor>
    <History>
      <Event time="2025-03-20T17:00:24.12" id="{DD1636C8-7552-4808-B832-EE63A896F30A}">
        <Attribution userId="S::andreanne.st-gelais@montreal.ca::0b1eba57-7563-40ae-8675-b8bab590c1ca" userName="Andreanne ST-GELAIS" userProvider="AD"/>
        <Anchor>
          <Comment id="{B4D40249-ACC2-4725-9FF5-FCEC08A45EFC}"/>
        </Anchor>
        <Create/>
      </Event>
      <Event time="2025-03-20T17:00:24.12" id="{920F042F-7188-410C-A696-3C50CA81916E}">
        <Attribution userId="S::andreanne.st-gelais@montreal.ca::0b1eba57-7563-40ae-8675-b8bab590c1ca" userName="Andreanne ST-GELAIS" userProvider="AD"/>
        <Anchor>
          <Comment id="{B4D40249-ACC2-4725-9FF5-FCEC08A45EFC}"/>
        </Anchor>
        <Assign userId="S::thibault.camara@montreal.ca::37eb0c40-5821-41f4-a4ea-359770e122d1" userName="Thibault CAMARA" userProvider="AD"/>
      </Event>
      <Event time="2025-03-20T17:00:24.12" id="{78B22CF2-C8F1-4D0F-AF28-4CD7BD3589F3}">
        <Attribution userId="S::andreanne.st-gelais@montreal.ca::0b1eba57-7563-40ae-8675-b8bab590c1ca" userName="Andreanne ST-GELAIS" userProvider="AD"/>
        <Anchor>
          <Comment id="{B4D40249-ACC2-4725-9FF5-FCEC08A45EFC}"/>
        </Anchor>
        <SetTitle title="@Thibault CAMARA Inscrire les projections non taggées pour ce projet, s'il y a lieu."/>
      </Event>
      <Event time="2025-04-08T14:08:27.21" id="{786A16BC-6B39-4961-B4AE-4C2913381472}">
        <Attribution userId="S::thibault.camara@montreal.ca::37eb0c40-5821-41f4-a4ea-359770e122d1" userName="Thibault CAMARA" userProvider="AD"/>
        <Progress percentComplete="100"/>
      </Event>
    </History>
  </Task>
  <Task id="{EEC33B8C-5B2B-4F29-BD99-8D9F5D5934FC}">
    <Anchor>
      <Comment id="{5D7E8F1A-5638-4C91-AEF6-C4C0E7909957}"/>
    </Anchor>
    <History>
      <Event time="2025-04-09T12:58:29.99" id="{975C0168-B630-42E1-9A8D-0DC688498A67}">
        <Attribution userId="S::genevieve.locas@montreal.ca::ea8ccfc5-7fdf-4e6a-afd3-caa58719a86c" userName="Genevieve LOCAS" userProvider="AD"/>
        <Anchor>
          <Comment id="{FD407379-D3FA-4A45-AFC9-2BD8D539FD0D}"/>
        </Anchor>
        <Create/>
      </Event>
      <Event time="2025-04-09T12:58:29.99" id="{8D5A61C5-21B5-49DD-AC1C-F11207100859}">
        <Attribution userId="S::genevieve.locas@montreal.ca::ea8ccfc5-7fdf-4e6a-afd3-caa58719a86c" userName="Genevieve LOCAS" userProvider="AD"/>
        <Anchor>
          <Comment id="{FD407379-D3FA-4A45-AFC9-2BD8D539FD0D}"/>
        </Anchor>
        <Assign userId="S::andreanne.st-gelais@montreal.ca::0b1eba57-7563-40ae-8675-b8bab590c1ca" userName="Andreanne ST-GELAIS" userProvider="AD"/>
      </Event>
      <Event time="2025-04-09T12:58:29.99" id="{3E0E2D1F-0AA6-4A2A-B856-8D65EB16E442}">
        <Attribution userId="S::genevieve.locas@montreal.ca::ea8ccfc5-7fdf-4e6a-afd3-caa58719a86c" userName="Genevieve LOCAS" userProvider="AD"/>
        <Anchor>
          <Comment id="{FD407379-D3FA-4A45-AFC9-2BD8D539FD0D}"/>
        </Anchor>
        <SetTitle title="C'est du PDI, donc, il faut le séparer des autres projections. Actuellement, nous avons une projection de 3,9M$ sur 4,4 M$. Je dois refaire le tour des services. Le PDI est toujours un budget à part et RÉSERVÉ. @Andreanne ST-GELAIS"/>
      </Event>
    </History>
  </Task>
  <Task id="{58C9A592-5CF6-4590-AD98-4AC6980642E2}">
    <Anchor>
      <Comment id="{829ADE87-67BB-4A69-A093-2B4157952186}"/>
    </Anchor>
    <History>
      <Event time="2024-12-20T14:20:12.0" id="{8E06CAF9-FFD4-4CA6-ACD9-7BB82ACE3BEC}">
        <Attribution userId="S::andreanne.st-gelais@montreal.ca::0b1eba57-7563-40ae-8675-b8bab590c1ca" userName="Andreanne ST-GELAIS" userProvider="AD"/>
        <Anchor>
          <Comment id="{829ADE87-67BB-4A69-A093-2B4157952186}"/>
        </Anchor>
        <Create/>
      </Event>
      <Event time="2024-12-20T14:20:12.0" id="{A6132461-17CC-4646-92F2-0344330265FA}">
        <Attribution userId="S::andreanne.st-gelais@montreal.ca::0b1eba57-7563-40ae-8675-b8bab590c1ca" userName="Andreanne ST-GELAIS" userProvider="AD"/>
        <Anchor>
          <Comment id="{829ADE87-67BB-4A69-A093-2B4157952186}"/>
        </Anchor>
        <Assign userId="S::karinemyrgianie.jean-francois@montreal.ca::01503fb9-7628-47f5-b8d7-9707eb47feb6" userName="Karine-Myrgiani JEAN-FRANCOIS" userProvider="AD"/>
      </Event>
      <Event time="2024-12-20T14:20:12.0" id="{CA667CC3-6224-436B-A924-C595956D9D5B}">
        <Attribution userId="S::andreanne.st-gelais@montreal.ca::0b1eba57-7563-40ae-8675-b8bab590c1ca" userName="Andreanne ST-GELAIS" userProvider="AD"/>
        <Anchor>
          <Comment id="{829ADE87-67BB-4A69-A093-2B4157952186}"/>
        </Anchor>
        <SetTitle title="@Karine-Myrgiani JEAN-FRANCOIS Est-ce le bon nom ? Est-ce que nous avons un nom de ''programme'' pour les projets financés dans l'entente MESS ?"/>
      </Event>
      <Event time="2025-01-06T14:14:58.20" id="{3110D5CC-724C-4386-B61D-3233237FBCF3}">
        <Attribution userId="S::andreanne.st-gelais@montreal.ca::0b1eba57-7563-40ae-8675-b8bab590c1ca" userName="Andreanne ST-GELAIS" userProvider="AD"/>
        <Progress percentComplete="100"/>
      </Event>
    </History>
  </Task>
  <Task id="{DF17E99D-2C6A-4E79-9FAB-EFF5A3667443}">
    <Anchor>
      <Comment id="{C2638588-DFAA-47B5-9E80-75DA33E35BC5}"/>
    </Anchor>
    <History>
      <Event time="2025-02-21T00:39:35.56" id="{03DC570E-0A9B-466D-8063-77AF9E963F53}">
        <Attribution userId="S::nicolas.pagot@montreal.ca::3092c736-3726-4532-9630-ed399ca37378" userName="Nicolas PAGOT" userProvider="AD"/>
        <Anchor>
          <Comment id="{C2638588-DFAA-47B5-9E80-75DA33E35BC5}"/>
        </Anchor>
        <Create/>
      </Event>
      <Event time="2025-02-21T00:39:35.56" id="{DA701ED0-F0BA-4D06-AF8A-B7442C4296D2}">
        <Attribution userId="S::nicolas.pagot@montreal.ca::3092c736-3726-4532-9630-ed399ca37378" userName="Nicolas PAGOT" userProvider="AD"/>
        <Anchor>
          <Comment id="{C2638588-DFAA-47B5-9E80-75DA33E35BC5}"/>
        </Anchor>
        <Assign userId="S::jessica.lagace-banville@montreal.ca::189c7f6e-1885-471f-9a3f-2d1003cb932d" userName="Jessica LAGACE-BANVILLE" userProvider="AD"/>
      </Event>
      <Event time="2025-02-21T00:39:35.56" id="{2CF79BD5-0652-4BD9-B293-FC34FFC40D84}">
        <Attribution userId="S::nicolas.pagot@montreal.ca::3092c736-3726-4532-9630-ed399ca37378" userName="Nicolas PAGOT" userProvider="AD"/>
        <Anchor>
          <Comment id="{C2638588-DFAA-47B5-9E80-75DA33E35BC5}"/>
        </Anchor>
        <SetTitle title="@Jessica LAGACE-BANVILLE on évalue a combien le temps horaires mensuel pour ce dossier"/>
      </Event>
      <Event time="2025-02-21T19:59:59.08" id="{478DC2DD-F8EA-4B5C-83E8-2A0D4E136643}">
        <Attribution userId="S::nicolas.pagot@montreal.ca::3092c736-3726-4532-9630-ed399ca37378" userName="Nicolas PAGOT" userProvider="AD"/>
        <Progress percentComplete="100"/>
      </Event>
    </History>
  </Task>
  <Task id="{9C26ED9D-F876-4D39-A436-F0CE8278756E}">
    <Anchor>
      <Comment id="{ACD8BC2E-91F7-4019-A0FB-DB198EE2DD31}"/>
    </Anchor>
    <History>
      <Event time="2025-03-20T17:39:29.32" id="{19E50275-AED5-40D1-9C43-F488DE0AD039}">
        <Attribution userId="S::andreanne.st-gelais@montreal.ca::0b1eba57-7563-40ae-8675-b8bab590c1ca" userName="Andreanne ST-GELAIS" userProvider="AD"/>
        <Anchor>
          <Comment id="{ACD8BC2E-91F7-4019-A0FB-DB198EE2DD31}"/>
        </Anchor>
        <Create/>
      </Event>
      <Event time="2025-03-20T17:39:29.32" id="{5CA08C5C-1745-4789-8A70-3C90BB8CA892}">
        <Attribution userId="S::andreanne.st-gelais@montreal.ca::0b1eba57-7563-40ae-8675-b8bab590c1ca" userName="Andreanne ST-GELAIS" userProvider="AD"/>
        <Anchor>
          <Comment id="{ACD8BC2E-91F7-4019-A0FB-DB198EE2DD31}"/>
        </Anchor>
        <Assign userId="S::thibault.camara@montreal.ca::37eb0c40-5821-41f4-a4ea-359770e122d1" userName="Thibault CAMARA" userProvider="AD"/>
      </Event>
      <Event time="2025-03-20T17:39:29.32" id="{1E4A2BB4-0D79-44C4-A060-EA3D6C57BE39}">
        <Attribution userId="S::andreanne.st-gelais@montreal.ca::0b1eba57-7563-40ae-8675-b8bab590c1ca" userName="Andreanne ST-GELAIS" userProvider="AD"/>
        <Anchor>
          <Comment id="{ACD8BC2E-91F7-4019-A0FB-DB198EE2DD31}"/>
        </Anchor>
        <SetTitle title="@Thibault CAMARA Mettre le lien vers le projet dans Asana"/>
      </Event>
      <Event time="2025-04-08T14:09:01.13" id="{05E276C9-ED75-46AC-BE60-0B7589B0D4C5}">
        <Attribution userId="S::thibault.camara@montreal.ca::37eb0c40-5821-41f4-a4ea-359770e122d1" userName="Thibault CAMARA" userProvider="AD"/>
        <Progress percentComplete="100"/>
      </Event>
    </History>
  </Task>
  <Task id="{224B43A3-CF84-4A0D-8E05-FD58140C6D83}">
    <Anchor>
      <Comment id="{CB3DB38B-0435-44AE-A6E4-64EA56E85EA6}"/>
    </Anchor>
    <History>
      <Event time="2025-03-20T17:04:10.06" id="{ED8D649F-5E09-4E1A-A850-8ECC98ADAE75}">
        <Attribution userId="S::andreanne.st-gelais@montreal.ca::0b1eba57-7563-40ae-8675-b8bab590c1ca" userName="Andreanne ST-GELAIS" userProvider="AD"/>
        <Anchor>
          <Comment id="{CB3DB38B-0435-44AE-A6E4-64EA56E85EA6}"/>
        </Anchor>
        <Create/>
      </Event>
      <Event time="2025-03-20T17:04:10.06" id="{4E9E6C0F-9C6D-4BCB-B928-7F54D4EA34B5}">
        <Attribution userId="S::andreanne.st-gelais@montreal.ca::0b1eba57-7563-40ae-8675-b8bab590c1ca" userName="Andreanne ST-GELAIS" userProvider="AD"/>
        <Anchor>
          <Comment id="{CB3DB38B-0435-44AE-A6E4-64EA56E85EA6}"/>
        </Anchor>
        <Assign userId="S::genevieve.locas@montreal.ca::ea8ccfc5-7fdf-4e6a-afd3-caa58719a86c" userName="Genevieve LOCAS" userProvider="AD"/>
      </Event>
      <Event time="2025-03-20T17:04:10.06" id="{C1E158DE-3B34-465A-9031-A5981795D77F}">
        <Attribution userId="S::andreanne.st-gelais@montreal.ca::0b1eba57-7563-40ae-8675-b8bab590c1ca" userName="Andreanne ST-GELAIS" userProvider="AD"/>
        <Anchor>
          <Comment id="{CB3DB38B-0435-44AE-A6E4-64EA56E85EA6}"/>
        </Anchor>
        <SetTitle title="@Genevieve LOCAS Finaliser le temps estimé pour les projets."/>
      </Event>
    </History>
  </Task>
  <Task id="{CFFE5DA7-7F78-4235-9F2F-F864BEF577FB}">
    <Anchor>
      <Comment id="{9C1C2D70-692F-4D5B-BB85-C3A329003AF1}"/>
    </Anchor>
    <History>
      <Event time="2025-03-20T17:40:37.64" id="{C4F50BC6-618F-40E8-9182-3E22B06753DE}">
        <Attribution userId="S::andreanne.st-gelais@montreal.ca::0b1eba57-7563-40ae-8675-b8bab590c1ca" userName="Andreanne ST-GELAIS" userProvider="AD"/>
        <Anchor>
          <Comment id="{9C1C2D70-692F-4D5B-BB85-C3A329003AF1}"/>
        </Anchor>
        <Create/>
      </Event>
      <Event time="2025-03-20T17:40:37.64" id="{F74B95C3-9805-4761-887F-56383997EBD8}">
        <Attribution userId="S::andreanne.st-gelais@montreal.ca::0b1eba57-7563-40ae-8675-b8bab590c1ca" userName="Andreanne ST-GELAIS" userProvider="AD"/>
        <Anchor>
          <Comment id="{9C1C2D70-692F-4D5B-BB85-C3A329003AF1}"/>
        </Anchor>
        <Assign userId="S::thibault.camara@montreal.ca::37eb0c40-5821-41f4-a4ea-359770e122d1" userName="Thibault CAMARA" userProvider="AD"/>
      </Event>
      <Event time="2025-03-20T17:40:37.64" id="{3C1FE83B-DFA1-4E38-80BB-0283C604C52F}">
        <Attribution userId="S::andreanne.st-gelais@montreal.ca::0b1eba57-7563-40ae-8675-b8bab590c1ca" userName="Andreanne ST-GELAIS" userProvider="AD"/>
        <Anchor>
          <Comment id="{9C1C2D70-692F-4D5B-BB85-C3A329003AF1}"/>
        </Anchor>
        <SetTitle title="@Thibault CAMARA Inscrire les dates de début et de fin"/>
      </Event>
      <Event time="2025-04-08T14:10:17.45" id="{3E0B4751-F535-4C32-8B32-E05B0DE2C09E}">
        <Attribution userId="S::thibault.camara@montreal.ca::37eb0c40-5821-41f4-a4ea-359770e122d1" userName="Thibault CAMARA" userProvider="AD"/>
        <Progress percentComplete="100"/>
      </Event>
    </History>
  </Task>
  <Task id="{E2D1F1AA-D342-4F7F-BA92-D3E4BD7E1530}">
    <Anchor>
      <Comment id="{75CA4A2C-E53C-401D-9C8F-30CD4F954656}"/>
    </Anchor>
    <History>
      <Event time="2025-03-20T17:39:09.76" id="{A2487CB5-DC64-4FCE-8AB4-5C115CFF0F44}">
        <Attribution userId="S::andreanne.st-gelais@montreal.ca::0b1eba57-7563-40ae-8675-b8bab590c1ca" userName="Andreanne ST-GELAIS" userProvider="AD"/>
        <Anchor>
          <Comment id="{75CA4A2C-E53C-401D-9C8F-30CD4F954656}"/>
        </Anchor>
        <Create/>
      </Event>
      <Event time="2025-03-20T17:39:09.76" id="{5F7FF7BF-1D72-42F9-A5D2-C4E1DE3014D5}">
        <Attribution userId="S::andreanne.st-gelais@montreal.ca::0b1eba57-7563-40ae-8675-b8bab590c1ca" userName="Andreanne ST-GELAIS" userProvider="AD"/>
        <Anchor>
          <Comment id="{75CA4A2C-E53C-401D-9C8F-30CD4F954656}"/>
        </Anchor>
        <Assign userId="S::nicolas.pagot@montreal.ca::3092c736-3726-4532-9630-ed399ca37378" userName="Nicolas PAGOT" userProvider="AD"/>
      </Event>
      <Event time="2025-03-20T17:39:09.76" id="{80FB8373-450A-4662-96D1-FA12E5C1A0BD}">
        <Attribution userId="S::andreanne.st-gelais@montreal.ca::0b1eba57-7563-40ae-8675-b8bab590c1ca" userName="Andreanne ST-GELAIS" userProvider="AD"/>
        <Anchor>
          <Comment id="{75CA4A2C-E53C-401D-9C8F-30CD4F954656}"/>
        </Anchor>
        <SetTitle title="@Nicolas PAGOT Inscrire un montant ici, au besoin"/>
      </Event>
      <Event time="2025-03-21T11:56:34.50" id="{BA98F94C-6D24-4754-B234-1329A5A23258}">
        <Attribution userId="S::nicolas.pagot@montreal.ca::3092c736-3726-4532-9630-ed399ca37378" userName="Nicolas PAGOT" userProvider="AD"/>
        <Progress percentComplete="100"/>
      </Event>
    </History>
  </Task>
  <Task id="{2C510CB6-F76D-4921-8333-973F77FB3F64}">
    <Anchor>
      <Comment id="{A80E48B7-68FC-4CA6-8FB7-2050CE97CF9B}"/>
    </Anchor>
    <History>
      <Event time="2025-03-20T17:33:36.76" id="{2A02BB68-BC07-43BD-9A80-08AA701798D8}">
        <Attribution userId="S::andreanne.st-gelais@montreal.ca::0b1eba57-7563-40ae-8675-b8bab590c1ca" userName="Andreanne ST-GELAIS" userProvider="AD"/>
        <Anchor>
          <Comment id="{A80E48B7-68FC-4CA6-8FB7-2050CE97CF9B}"/>
        </Anchor>
        <Create/>
      </Event>
      <Event time="2025-03-20T17:33:36.76" id="{1E9245B9-A5F5-424C-90E4-2207900ECE07}">
        <Attribution userId="S::andreanne.st-gelais@montreal.ca::0b1eba57-7563-40ae-8675-b8bab590c1ca" userName="Andreanne ST-GELAIS" userProvider="AD"/>
        <Anchor>
          <Comment id="{A80E48B7-68FC-4CA6-8FB7-2050CE97CF9B}"/>
        </Anchor>
        <Assign userId="S::thibault.camara@montreal.ca::37eb0c40-5821-41f4-a4ea-359770e122d1" userName="Thibault CAMARA" userProvider="AD"/>
      </Event>
      <Event time="2025-03-20T17:33:36.76" id="{88D906D8-291E-4D3B-A03C-50DD93EE93DC}">
        <Attribution userId="S::andreanne.st-gelais@montreal.ca::0b1eba57-7563-40ae-8675-b8bab590c1ca" userName="Andreanne ST-GELAIS" userProvider="AD"/>
        <Anchor>
          <Comment id="{A80E48B7-68FC-4CA6-8FB7-2050CE97CF9B}"/>
        </Anchor>
        <SetTitle title="@Thibault CAMARA Inclure le lien vers le projet dans Asana SVP"/>
      </Event>
      <Event time="2025-04-08T14:13:26.82" id="{1E1C1FCB-6F27-44EC-B72A-CADC9D4382C9}">
        <Attribution userId="S::thibault.camara@montreal.ca::37eb0c40-5821-41f4-a4ea-359770e122d1" userName="Thibault CAMARA" userProvider="AD"/>
        <Progress percentComplete="100"/>
      </Event>
    </History>
  </Task>
  <Task id="{711BC6BE-04E7-4D76-A66C-54EE31FF5D16}">
    <Anchor>
      <Comment id="{6DD4BE76-170B-4EB4-BC14-57210BB12AF8}"/>
    </Anchor>
    <History>
      <Event time="2025-03-20T17:40:23.87" id="{D3E09249-03BF-4335-A8B8-98F29904D730}">
        <Attribution userId="S::andreanne.st-gelais@montreal.ca::0b1eba57-7563-40ae-8675-b8bab590c1ca" userName="Andreanne ST-GELAIS" userProvider="AD"/>
        <Anchor>
          <Comment id="{6DD4BE76-170B-4EB4-BC14-57210BB12AF8}"/>
        </Anchor>
        <Create/>
      </Event>
      <Event time="2025-03-20T17:40:23.87" id="{F4461D06-D7C0-47D8-BF7A-03618AD8E508}">
        <Attribution userId="S::andreanne.st-gelais@montreal.ca::0b1eba57-7563-40ae-8675-b8bab590c1ca" userName="Andreanne ST-GELAIS" userProvider="AD"/>
        <Anchor>
          <Comment id="{6DD4BE76-170B-4EB4-BC14-57210BB12AF8}"/>
        </Anchor>
        <Assign userId="S::thibault.camara@montreal.ca::37eb0c40-5821-41f4-a4ea-359770e122d1" userName="Thibault CAMARA" userProvider="AD"/>
      </Event>
      <Event time="2025-03-20T17:40:23.87" id="{C5542B84-42FF-4E5E-AB2F-7717E9DEC9FA}">
        <Attribution userId="S::andreanne.st-gelais@montreal.ca::0b1eba57-7563-40ae-8675-b8bab590c1ca" userName="Andreanne ST-GELAIS" userProvider="AD"/>
        <Anchor>
          <Comment id="{6DD4BE76-170B-4EB4-BC14-57210BB12AF8}"/>
        </Anchor>
        <SetTitle title="@Thibault CAMARA Inclure le lien du projet vers Asana"/>
      </Event>
      <Event time="2025-04-08T14:09:22.62" id="{7F65715C-1A3E-4EF9-9FF2-1BE7A23D3412}">
        <Attribution userId="S::thibault.camara@montreal.ca::37eb0c40-5821-41f4-a4ea-359770e122d1" userName="Thibault CAMARA" userProvider="AD"/>
        <Progress percentComplete="100"/>
      </Event>
    </History>
  </Task>
  <Task id="{911F6ACD-4EB4-4E97-B179-721AF40B5DD3}">
    <Anchor>
      <Comment id="{E63EBCB9-D7C3-43FB-B9C4-C6A0FC610602}"/>
    </Anchor>
    <History>
      <Event time="2025-03-20T16:58:44.06" id="{B30669FE-A004-4176-B8B0-262BB995D542}">
        <Attribution userId="S::andreanne.st-gelais@montreal.ca::0b1eba57-7563-40ae-8675-b8bab590c1ca" userName="Andreanne ST-GELAIS" userProvider="AD"/>
        <Anchor>
          <Comment id="{E63EBCB9-D7C3-43FB-B9C4-C6A0FC610602}"/>
        </Anchor>
        <Create/>
      </Event>
      <Event time="2025-03-20T16:58:44.06" id="{AF191215-3831-4F6A-B2EC-4E22A66361D2}">
        <Attribution userId="S::andreanne.st-gelais@montreal.ca::0b1eba57-7563-40ae-8675-b8bab590c1ca" userName="Andreanne ST-GELAIS" userProvider="AD"/>
        <Anchor>
          <Comment id="{E63EBCB9-D7C3-43FB-B9C4-C6A0FC610602}"/>
        </Anchor>
        <Assign userId="S::dina.husseini@montreal.ca::191f9226-73a1-464e-8583-4dfb0c95e06c" userName="Dina HUSSEINI" userProvider="AD"/>
      </Event>
      <Event time="2025-03-20T16:58:44.06" id="{BC11474C-92AC-4CF6-A953-F07EEF493079}">
        <Attribution userId="S::andreanne.st-gelais@montreal.ca::0b1eba57-7563-40ae-8675-b8bab590c1ca" userName="Andreanne ST-GELAIS" userProvider="AD"/>
        <Anchor>
          <Comment id="{E63EBCB9-D7C3-43FB-B9C4-C6A0FC610602}"/>
        </Anchor>
        <SetTitle title="@Dina HUSSEINI Finaliser les estimations d'heures ici. Est-ce 0 partout ?"/>
      </Event>
    </History>
  </Task>
  <Task id="{361070CE-1FE5-4057-8B3F-769D008F491F}">
    <Anchor>
      <Comment id="{672A87F3-D9DE-4928-8698-17ACE5BBD72A}"/>
    </Anchor>
    <History>
      <Event time="2025-06-09T17:26:05.56" id="{31BBBDC5-B647-4AD1-B8DC-35B368E66C2E}">
        <Attribution userId="S::thibault.camara@montreal.ca::37eb0c40-5821-41f4-a4ea-359770e122d1" userName="Thibault CAMARA" userProvider="AD"/>
        <Anchor>
          <Comment id="{672A87F3-D9DE-4928-8698-17ACE5BBD72A}"/>
        </Anchor>
        <Create/>
      </Event>
      <Event time="2025-06-09T17:26:05.56" id="{90E0D4A4-7466-4BC4-8287-649A18F9EA1B}">
        <Attribution userId="S::thibault.camara@montreal.ca::37eb0c40-5821-41f4-a4ea-359770e122d1" userName="Thibault CAMARA" userProvider="AD"/>
        <Anchor>
          <Comment id="{672A87F3-D9DE-4928-8698-17ACE5BBD72A}"/>
        </Anchor>
        <Assign userId="S::genevieve.locas@montreal.ca::ea8ccfc5-7fdf-4e6a-afd3-caa58719a86c" userName="Genevieve LOCAS" userProvider="AD"/>
      </Event>
      <Event time="2025-06-09T17:26:05.56" id="{A24BCA05-DCF3-43A1-891D-0C0B34CA3ABF}">
        <Attribution userId="S::thibault.camara@montreal.ca::37eb0c40-5821-41f4-a4ea-359770e122d1" userName="Thibault CAMARA" userProvider="AD"/>
        <Anchor>
          <Comment id="{672A87F3-D9DE-4928-8698-17ACE5BBD72A}"/>
        </Anchor>
        <SetTitle title="@Genevieve LOCAS c'est bien Anne-Laurence ?"/>
      </Event>
    </History>
  </Task>
  <Task id="{764A87D9-8029-4944-BBE9-AB819A3CF70B}">
    <Anchor>
      <Comment id="{9CA2E7DA-071B-4872-A4BA-A584BC1BA0D6}"/>
    </Anchor>
    <History>
      <Event time="2025-03-20T17:39:56.28" id="{8001BFB3-D6B4-4FF8-AC67-5E266F1797F8}">
        <Attribution userId="S::andreanne.st-gelais@montreal.ca::0b1eba57-7563-40ae-8675-b8bab590c1ca" userName="Andreanne ST-GELAIS" userProvider="AD"/>
        <Anchor>
          <Comment id="{9CA2E7DA-071B-4872-A4BA-A584BC1BA0D6}"/>
        </Anchor>
        <Create/>
      </Event>
      <Event time="2025-03-20T17:39:56.28" id="{ECD959CE-BC6D-42DC-8453-680E9EC7D743}">
        <Attribution userId="S::andreanne.st-gelais@montreal.ca::0b1eba57-7563-40ae-8675-b8bab590c1ca" userName="Andreanne ST-GELAIS" userProvider="AD"/>
        <Anchor>
          <Comment id="{9CA2E7DA-071B-4872-A4BA-A584BC1BA0D6}"/>
        </Anchor>
        <Assign userId="S::thibault.camara@montreal.ca::37eb0c40-5821-41f4-a4ea-359770e122d1" userName="Thibault CAMARA" userProvider="AD"/>
      </Event>
      <Event time="2025-03-20T17:39:56.28" id="{6DFC6616-715F-4D04-93F6-E13114AB417A}">
        <Attribution userId="S::andreanne.st-gelais@montreal.ca::0b1eba57-7563-40ae-8675-b8bab590c1ca" userName="Andreanne ST-GELAIS" userProvider="AD"/>
        <Anchor>
          <Comment id="{9CA2E7DA-071B-4872-A4BA-A584BC1BA0D6}"/>
        </Anchor>
        <SetTitle title="@Thibault CAMARA Finaliser l'estimation des heures SVP"/>
      </Event>
    </History>
  </Task>
  <Task id="{D359CFE4-50D0-4FBF-99F6-CF2864055694}">
    <Anchor>
      <Comment id="{4B8EE1D7-A318-4012-BE81-9161AC0099D7}"/>
    </Anchor>
    <History>
      <Event time="2025-03-20T17:38:51.55" id="{C61F5B63-1F4B-42AD-A018-F1D97FC1010C}">
        <Attribution userId="S::andreanne.st-gelais@montreal.ca::0b1eba57-7563-40ae-8675-b8bab590c1ca" userName="Andreanne ST-GELAIS" userProvider="AD"/>
        <Anchor>
          <Comment id="{4B8EE1D7-A318-4012-BE81-9161AC0099D7}"/>
        </Anchor>
        <Create/>
      </Event>
      <Event time="2025-03-20T17:38:51.55" id="{DE701F21-D328-49AB-A390-AC527E695CB5}">
        <Attribution userId="S::andreanne.st-gelais@montreal.ca::0b1eba57-7563-40ae-8675-b8bab590c1ca" userName="Andreanne ST-GELAIS" userProvider="AD"/>
        <Anchor>
          <Comment id="{4B8EE1D7-A318-4012-BE81-9161AC0099D7}"/>
        </Anchor>
        <Assign userId="S::nicolas.pagot@montreal.ca::3092c736-3726-4532-9630-ed399ca37378" userName="Nicolas PAGOT" userProvider="AD"/>
      </Event>
      <Event time="2025-03-20T17:38:51.55" id="{03F7DCBB-EEEE-4D1A-A413-07369A90F8F9}">
        <Attribution userId="S::andreanne.st-gelais@montreal.ca::0b1eba57-7563-40ae-8675-b8bab590c1ca" userName="Andreanne ST-GELAIS" userProvider="AD"/>
        <Anchor>
          <Comment id="{4B8EE1D7-A318-4012-BE81-9161AC0099D7}"/>
        </Anchor>
        <SetTitle title="@Nicolas PAGOT Inscrire les dates de début et de fin"/>
      </Event>
      <Event time="2025-03-20T18:03:13.86" id="{F59D837E-6A10-4068-A171-3153573BC9C2}">
        <Attribution userId="S::nicolas.pagot@montreal.ca::3092c736-3726-4532-9630-ed399ca37378" userName="Nicolas PAGOT" userProvider="AD"/>
        <Progress percentComplete="100"/>
      </Event>
    </History>
  </Task>
  <Task id="{BF3157E5-C28D-4488-9B25-B826734AFC6C}">
    <Anchor>
      <Comment id="{2784D17F-4C48-4FA9-B4C1-B5F93CA29E0A}"/>
    </Anchor>
    <History>
      <Event time="2025-04-08T14:11:29.62" id="{22A82937-B4FB-43BE-8020-266A0F09AE21}">
        <Attribution userId="S::thibault.camara@montreal.ca::37eb0c40-5821-41f4-a4ea-359770e122d1" userName="Thibault CAMARA" userProvider="AD"/>
        <Anchor>
          <Comment id="{2041A17B-5EAB-4AD2-82A0-B92231777F05}"/>
        </Anchor>
        <Create/>
      </Event>
      <Event time="2025-04-08T14:11:29.62" id="{D10FC946-0358-4D01-811A-0F515B6225A1}">
        <Attribution userId="S::thibault.camara@montreal.ca::37eb0c40-5821-41f4-a4ea-359770e122d1" userName="Thibault CAMARA" userProvider="AD"/>
        <Anchor>
          <Comment id="{2041A17B-5EAB-4AD2-82A0-B92231777F05}"/>
        </Anchor>
        <Assign userId="S::andreanne.st-gelais@montreal.ca::0b1eba57-7563-40ae-8675-b8bab590c1ca" userName="Andreanne ST-GELAIS" userProvider="AD"/>
      </Event>
      <Event time="2025-04-08T14:11:29.62" id="{48A567B2-96C5-46D9-8103-BA1AAA924986}">
        <Attribution userId="S::thibault.camara@montreal.ca::37eb0c40-5821-41f4-a4ea-359770e122d1" userName="Thibault CAMARA" userProvider="AD"/>
        <Anchor>
          <Comment id="{2041A17B-5EAB-4AD2-82A0-B92231777F05}"/>
        </Anchor>
        <SetTitle title="@Andreanne ST-GELAIS"/>
      </Event>
    </History>
  </Task>
  <Task id="{4535DDF7-7A29-4F5C-921E-F25BBC82F84C}">
    <Anchor>
      <Comment id="{7D9FAE24-B8F3-43D8-ACB5-452FD853ACF2}"/>
    </Anchor>
    <History>
      <Event time="2025-03-20T18:06:40.54" id="{60D4E3F8-AD7A-4D37-8CCA-7923E13C3753}">
        <Attribution userId="S::nicolas.pagot@montreal.ca::3092c736-3726-4532-9630-ed399ca37378" userName="Nicolas PAGOT" userProvider="AD"/>
        <Anchor>
          <Comment id="{7D9FAE24-B8F3-43D8-ACB5-452FD853ACF2}"/>
        </Anchor>
        <Create/>
      </Event>
      <Event time="2025-03-20T18:06:40.54" id="{F8E55507-7B8C-43DC-90AD-659299AA8BAF}">
        <Attribution userId="S::nicolas.pagot@montreal.ca::3092c736-3726-4532-9630-ed399ca37378" userName="Nicolas PAGOT" userProvider="AD"/>
        <Anchor>
          <Comment id="{7D9FAE24-B8F3-43D8-ACB5-452FD853ACF2}"/>
        </Anchor>
        <Assign userId="S::andreanne.st-gelais@montreal.ca::0b1eba57-7563-40ae-8675-b8bab590c1ca" userName="Andreanne ST-GELAIS" userProvider="AD"/>
      </Event>
      <Event time="2025-03-20T18:06:40.54" id="{71A41A64-B6C8-454C-AC60-9D6FC01E5487}">
        <Attribution userId="S::nicolas.pagot@montreal.ca::3092c736-3726-4532-9630-ed399ca37378" userName="Nicolas PAGOT" userProvider="AD"/>
        <Anchor>
          <Comment id="{7D9FAE24-B8F3-43D8-ACB5-452FD853ACF2}"/>
        </Anchor>
        <SetTitle title="@Andreanne ST-GELAIS CE QUI se travaille actuellement avec protocole etc on le met dans un autre projet?"/>
      </Event>
    </History>
  </Task>
</Tasks>
</file>

<file path=xl/documenttasks/documenttask2.xml><?xml version="1.0" encoding="utf-8"?>
<Tasks xmlns="http://schemas.microsoft.com/office/tasks/2019/documenttasks">
  <Task id="{2684270A-14AC-40BE-A043-ACA7A5717FB2}">
    <Anchor>
      <Comment id="{F0A13336-E33A-4111-A66D-B220E6EFC50E}"/>
    </Anchor>
    <History>
      <Event time="2025-03-20T17:04:10.06" id="{ED8D649F-5E09-4E1A-A850-8ECC98ADAE75}">
        <Attribution userId="S::andreanne.st-gelais@montreal.ca::0b1eba57-7563-40ae-8675-b8bab590c1ca" userName="Andreanne ST-GELAIS" userProvider="AD"/>
        <Anchor>
          <Comment id="{F0A13336-E33A-4111-A66D-B220E6EFC50E}"/>
        </Anchor>
        <Create/>
      </Event>
      <Event time="2025-03-20T17:04:10.06" id="{4E9E6C0F-9C6D-4BCB-B928-7F54D4EA34B5}">
        <Attribution userId="S::andreanne.st-gelais@montreal.ca::0b1eba57-7563-40ae-8675-b8bab590c1ca" userName="Andreanne ST-GELAIS" userProvider="AD"/>
        <Anchor>
          <Comment id="{F0A13336-E33A-4111-A66D-B220E6EFC50E}"/>
        </Anchor>
        <Assign userId="S::genevieve.locas@montreal.ca::ea8ccfc5-7fdf-4e6a-afd3-caa58719a86c" userName="Genevieve LOCAS" userProvider="AD"/>
      </Event>
      <Event time="2025-03-20T17:04:10.06" id="{C1E158DE-3B34-465A-9031-A5981795D77F}">
        <Attribution userId="S::andreanne.st-gelais@montreal.ca::0b1eba57-7563-40ae-8675-b8bab590c1ca" userName="Andreanne ST-GELAIS" userProvider="AD"/>
        <Anchor>
          <Comment id="{F0A13336-E33A-4111-A66D-B220E6EFC50E}"/>
        </Anchor>
        <SetTitle title="@Genevieve LOCAS Finaliser le temps estimé pour les projets."/>
      </Event>
    </History>
  </Task>
  <Task id="{1C57B511-820D-4E43-812A-D7850985E3C6}">
    <Anchor>
      <Comment id="{AB9B4930-9C19-45CE-8018-6A38A7C9CFEC}"/>
    </Anchor>
    <History>
      <Event time="2025-03-20T17:33:54.47" id="{7347B5DF-A73B-46B8-BCB3-369D9CD030D7}">
        <Attribution userId="S::andreanne.st-gelais@montreal.ca::0b1eba57-7563-40ae-8675-b8bab590c1ca" userName="Andreanne ST-GELAIS" userProvider="AD"/>
        <Anchor>
          <Comment id="{AB9B4930-9C19-45CE-8018-6A38A7C9CFEC}"/>
        </Anchor>
        <Create/>
      </Event>
      <Event time="2025-03-20T17:33:54.47" id="{4D87C4BE-784D-4669-9D00-3E88720B2324}">
        <Attribution userId="S::andreanne.st-gelais@montreal.ca::0b1eba57-7563-40ae-8675-b8bab590c1ca" userName="Andreanne ST-GELAIS" userProvider="AD"/>
        <Anchor>
          <Comment id="{AB9B4930-9C19-45CE-8018-6A38A7C9CFEC}"/>
        </Anchor>
        <Assign userId="S::thibault.camara@montreal.ca::37eb0c40-5821-41f4-a4ea-359770e122d1" userName="Thibault CAMARA" userProvider="AD"/>
      </Event>
      <Event time="2025-03-20T17:33:54.47" id="{E39382CD-93D7-4C92-85CC-57F6E25DF104}">
        <Attribution userId="S::andreanne.st-gelais@montreal.ca::0b1eba57-7563-40ae-8675-b8bab590c1ca" userName="Andreanne ST-GELAIS" userProvider="AD"/>
        <Anchor>
          <Comment id="{AB9B4930-9C19-45CE-8018-6A38A7C9CFEC}"/>
        </Anchor>
        <SetTitle title="@Thibault CAMARA Inclure les dates de début et de fin de projet"/>
      </Event>
      <Event time="2025-04-08T14:12:21.37" id="{5254F5BE-0906-475B-A545-669B036ED988}">
        <Attribution userId="S::thibault.camara@montreal.ca::37eb0c40-5821-41f4-a4ea-359770e122d1" userName="Thibault CAMARA" userProvider="AD"/>
        <Anchor>
          <Comment id="{4C8E4167-FD87-4621-86E6-0EBD8A3CE242}"/>
        </Anchor>
        <UnassignAll/>
      </Event>
      <Event time="2025-04-08T14:12:21.37" id="{3A050212-FA72-4C41-8122-6FAEED80B676}">
        <Attribution userId="S::thibault.camara@montreal.ca::37eb0c40-5821-41f4-a4ea-359770e122d1" userName="Thibault CAMARA" userProvider="AD"/>
        <Anchor>
          <Comment id="{4C8E4167-FD87-4621-86E6-0EBD8A3CE242}"/>
        </Anchor>
        <Assign userId="S::genevieve.locas@montreal.ca::ea8ccfc5-7fdf-4e6a-afd3-caa58719a86c" userName="Genevieve LOCAS" userProvider="AD"/>
      </Event>
    </History>
  </Task>
  <Task id="{B41CEB21-5577-4E21-A83B-24569C611261}">
    <Anchor>
      <Comment id="{E1EC52AB-F3CC-4550-ACC7-F351B045B782}"/>
    </Anchor>
    <History>
      <Event time="2025-06-09T17:26:05.56" id="{31BBBDC5-B647-4AD1-B8DC-35B368E66C2E}">
        <Attribution userId="S::thibault.camara@montreal.ca::37eb0c40-5821-41f4-a4ea-359770e122d1" userName="Thibault CAMARA" userProvider="AD"/>
        <Anchor>
          <Comment id="{E1EC52AB-F3CC-4550-ACC7-F351B045B782}"/>
        </Anchor>
        <Create/>
      </Event>
      <Event time="2025-06-09T17:26:05.56" id="{90E0D4A4-7466-4BC4-8287-649A18F9EA1B}">
        <Attribution userId="S::thibault.camara@montreal.ca::37eb0c40-5821-41f4-a4ea-359770e122d1" userName="Thibault CAMARA" userProvider="AD"/>
        <Anchor>
          <Comment id="{E1EC52AB-F3CC-4550-ACC7-F351B045B782}"/>
        </Anchor>
        <Assign userId="S::genevieve.locas@montreal.ca::ea8ccfc5-7fdf-4e6a-afd3-caa58719a86c" userName="Genevieve LOCAS" userProvider="AD"/>
      </Event>
      <Event time="2025-06-09T17:26:05.56" id="{A24BCA05-DCF3-43A1-891D-0C0B34CA3ABF}">
        <Attribution userId="S::thibault.camara@montreal.ca::37eb0c40-5821-41f4-a4ea-359770e122d1" userName="Thibault CAMARA" userProvider="AD"/>
        <Anchor>
          <Comment id="{E1EC52AB-F3CC-4550-ACC7-F351B045B782}"/>
        </Anchor>
        <SetTitle title="@Genevieve LOCAS c'est bien Anne-Laurence ?"/>
      </Event>
    </History>
  </Task>
  <Task id="{96147524-F6D8-48CA-943D-CF5FA370F51D}">
    <Anchor>
      <Comment id="{CC5A9E17-348D-47A2-A00F-EF0D07C75365}"/>
    </Anchor>
    <History>
      <Event time="2025-03-20T17:36:52.0" id="{B2FAB50F-64D6-424D-9089-EE85732A2FF9}">
        <Attribution userId="S::andreanne.st-gelais@montreal.ca::0b1eba57-7563-40ae-8675-b8bab590c1ca" userName="Andreanne ST-GELAIS" userProvider="AD"/>
        <Anchor>
          <Comment id="{CC5A9E17-348D-47A2-A00F-EF0D07C75365}"/>
        </Anchor>
        <Create/>
      </Event>
      <Event time="2025-03-20T17:36:52.0" id="{64A482C1-152D-4A25-B5A9-2052C61FE152}">
        <Attribution userId="S::andreanne.st-gelais@montreal.ca::0b1eba57-7563-40ae-8675-b8bab590c1ca" userName="Andreanne ST-GELAIS" userProvider="AD"/>
        <Anchor>
          <Comment id="{CC5A9E17-348D-47A2-A00F-EF0D07C75365}"/>
        </Anchor>
        <Assign userId="S::marie-france.rene@montreal.ca::2dbbcc99-af44-4e36-8bf6-9ad5907be6bf" userName="Marie-France RENE" userProvider="AD"/>
      </Event>
      <Event time="2025-03-20T17:36:52.0" id="{156887AE-878B-4714-8509-8FC2041B61E0}">
        <Attribution userId="S::andreanne.st-gelais@montreal.ca::0b1eba57-7563-40ae-8675-b8bab590c1ca" userName="Andreanne ST-GELAIS" userProvider="AD"/>
        <Anchor>
          <Comment id="{CC5A9E17-348D-47A2-A00F-EF0D07C75365}"/>
        </Anchor>
        <SetTitle title="@Marie-France RENE Inscrire les dates de début et de fin SVP"/>
      </Event>
      <Event time="2025-03-20T18:43:07.92" id="{7FFA9DFA-C5E6-4374-BDE4-2254E0263292}">
        <Attribution userId="S::marie-france.rene@montreal.ca::2dbbcc99-af44-4e36-8bf6-9ad5907be6bf" userName="Marie-France RENE" userProvider="AD"/>
        <Progress percentComplete="100"/>
      </Event>
    </History>
  </Task>
  <Task id="{1BA61128-D813-489B-8075-E2CB7A127F88}">
    <Anchor>
      <Comment id="{BBAD99AE-3C1E-42DF-9D40-7F7A1531BE93}"/>
    </Anchor>
    <History>
      <Event time="2025-03-20T17:33:36.76" id="{2A02BB68-BC07-43BD-9A80-08AA701798D8}">
        <Attribution userId="S::andreanne.st-gelais@montreal.ca::0b1eba57-7563-40ae-8675-b8bab590c1ca" userName="Andreanne ST-GELAIS" userProvider="AD"/>
        <Anchor>
          <Comment id="{BBAD99AE-3C1E-42DF-9D40-7F7A1531BE93}"/>
        </Anchor>
        <Create/>
      </Event>
      <Event time="2025-03-20T17:33:36.76" id="{1E9245B9-A5F5-424C-90E4-2207900ECE07}">
        <Attribution userId="S::andreanne.st-gelais@montreal.ca::0b1eba57-7563-40ae-8675-b8bab590c1ca" userName="Andreanne ST-GELAIS" userProvider="AD"/>
        <Anchor>
          <Comment id="{BBAD99AE-3C1E-42DF-9D40-7F7A1531BE93}"/>
        </Anchor>
        <Assign userId="S::thibault.camara@montreal.ca::37eb0c40-5821-41f4-a4ea-359770e122d1" userName="Thibault CAMARA" userProvider="AD"/>
      </Event>
      <Event time="2025-03-20T17:33:36.76" id="{88D906D8-291E-4D3B-A03C-50DD93EE93DC}">
        <Attribution userId="S::andreanne.st-gelais@montreal.ca::0b1eba57-7563-40ae-8675-b8bab590c1ca" userName="Andreanne ST-GELAIS" userProvider="AD"/>
        <Anchor>
          <Comment id="{BBAD99AE-3C1E-42DF-9D40-7F7A1531BE93}"/>
        </Anchor>
        <SetTitle title="@Thibault CAMARA Inclure le lien vers le projet dans Asana SVP"/>
      </Event>
      <Event time="2025-04-08T14:13:26.82" id="{1E1C1FCB-6F27-44EC-B72A-CADC9D4382C9}">
        <Attribution userId="S::thibault.camara@montreal.ca::37eb0c40-5821-41f4-a4ea-359770e122d1" userName="Thibault CAMARA" userProvider="AD"/>
        <Progress percentComplete="100"/>
      </Event>
    </History>
  </Task>
  <Task id="{7ADADF33-DA65-4E45-ACE7-6DAC0FC7AB88}">
    <Anchor>
      <Comment id="{9C8C2B2E-06C7-4163-A467-E2C46AFFFE1C}"/>
    </Anchor>
    <History>
      <Event time="2025-03-20T16:59:30.92" id="{0E535F6F-0E41-45CE-9C63-C99F203030DA}">
        <Attribution userId="S::andreanne.st-gelais@montreal.ca::0b1eba57-7563-40ae-8675-b8bab590c1ca" userName="Andreanne ST-GELAIS" userProvider="AD"/>
        <Anchor>
          <Comment id="{9C8C2B2E-06C7-4163-A467-E2C46AFFFE1C}"/>
        </Anchor>
        <Create/>
      </Event>
      <Event time="2025-03-20T16:59:30.92" id="{87EBE2E8-B395-429C-8C64-1AABB4C23D9C}">
        <Attribution userId="S::andreanne.st-gelais@montreal.ca::0b1eba57-7563-40ae-8675-b8bab590c1ca" userName="Andreanne ST-GELAIS" userProvider="AD"/>
        <Anchor>
          <Comment id="{9C8C2B2E-06C7-4163-A467-E2C46AFFFE1C}"/>
        </Anchor>
        <Assign userId="S::thibault.camara@montreal.ca::37eb0c40-5821-41f4-a4ea-359770e122d1" userName="Thibault CAMARA" userProvider="AD"/>
      </Event>
      <Event time="2025-03-20T16:59:30.92" id="{56C69F6C-8EB8-49E7-82D2-2A9DB50F3828}">
        <Attribution userId="S::andreanne.st-gelais@montreal.ca::0b1eba57-7563-40ae-8675-b8bab590c1ca" userName="Andreanne ST-GELAIS" userProvider="AD"/>
        <Anchor>
          <Comment id="{9C8C2B2E-06C7-4163-A467-E2C46AFFFE1C}"/>
        </Anchor>
        <SetTitle title="@Thibault CAMARA Lié le projet Asana ici."/>
      </Event>
      <Event time="2025-04-08T14:05:02.25" id="{4AE2FF66-909E-44C3-BABB-85BCCEE56D2D}">
        <Attribution userId="S::thibault.camara@montreal.ca::37eb0c40-5821-41f4-a4ea-359770e122d1" userName="Thibault CAMARA" userProvider="AD"/>
        <Progress percentComplete="100"/>
      </Event>
    </History>
  </Task>
  <Task id="{913CA337-E576-41E6-B9C1-DEC5627F9371}">
    <Anchor>
      <Comment id="{375BD76A-BCD7-4293-BA4A-5951662ADD74}"/>
    </Anchor>
    <History>
      <Event time="2025-03-20T17:39:09.76" id="{A2487CB5-DC64-4FCE-8AB4-5C115CFF0F44}">
        <Attribution userId="S::andreanne.st-gelais@montreal.ca::0b1eba57-7563-40ae-8675-b8bab590c1ca" userName="Andreanne ST-GELAIS" userProvider="AD"/>
        <Anchor>
          <Comment id="{375BD76A-BCD7-4293-BA4A-5951662ADD74}"/>
        </Anchor>
        <Create/>
      </Event>
      <Event time="2025-03-20T17:39:09.76" id="{5F7FF7BF-1D72-42F9-A5D2-C4E1DE3014D5}">
        <Attribution userId="S::andreanne.st-gelais@montreal.ca::0b1eba57-7563-40ae-8675-b8bab590c1ca" userName="Andreanne ST-GELAIS" userProvider="AD"/>
        <Anchor>
          <Comment id="{375BD76A-BCD7-4293-BA4A-5951662ADD74}"/>
        </Anchor>
        <Assign userId="S::nicolas.pagot@montreal.ca::3092c736-3726-4532-9630-ed399ca37378" userName="Nicolas PAGOT" userProvider="AD"/>
      </Event>
      <Event time="2025-03-20T17:39:09.76" id="{80FB8373-450A-4662-96D1-FA12E5C1A0BD}">
        <Attribution userId="S::andreanne.st-gelais@montreal.ca::0b1eba57-7563-40ae-8675-b8bab590c1ca" userName="Andreanne ST-GELAIS" userProvider="AD"/>
        <Anchor>
          <Comment id="{375BD76A-BCD7-4293-BA4A-5951662ADD74}"/>
        </Anchor>
        <SetTitle title="@Nicolas PAGOT Inscrire un montant ici, au besoin"/>
      </Event>
      <Event time="2025-03-21T11:56:34.50" id="{BA98F94C-6D24-4754-B234-1329A5A23258}">
        <Attribution userId="S::nicolas.pagot@montreal.ca::3092c736-3726-4532-9630-ed399ca37378" userName="Nicolas PAGOT" userProvider="AD"/>
        <Progress percentComplete="100"/>
      </Event>
    </History>
  </Task>
  <Task id="{78430838-0544-49A3-AE70-7A51C55FBD80}">
    <Anchor>
      <Comment id="{9C3B85F4-8B12-4C3D-BC51-BD61C4BB167C}"/>
    </Anchor>
    <History>
      <Event time="2025-03-20T16:59:48.24" id="{40925EB1-659D-419A-9EAF-85CAB47407A9}">
        <Attribution userId="S::andreanne.st-gelais@montreal.ca::0b1eba57-7563-40ae-8675-b8bab590c1ca" userName="Andreanne ST-GELAIS" userProvider="AD"/>
        <Anchor>
          <Comment id="{9C3B85F4-8B12-4C3D-BC51-BD61C4BB167C}"/>
        </Anchor>
        <Create/>
      </Event>
      <Event time="2025-03-20T16:59:48.24" id="{254C27D9-0C06-4963-B1F0-1C02806C6C38}">
        <Attribution userId="S::andreanne.st-gelais@montreal.ca::0b1eba57-7563-40ae-8675-b8bab590c1ca" userName="Andreanne ST-GELAIS" userProvider="AD"/>
        <Anchor>
          <Comment id="{9C3B85F4-8B12-4C3D-BC51-BD61C4BB167C}"/>
        </Anchor>
        <Assign userId="S::thibault.camara@montreal.ca::37eb0c40-5821-41f4-a4ea-359770e122d1" userName="Thibault CAMARA" userProvider="AD"/>
      </Event>
      <Event time="2025-03-20T16:59:48.24" id="{D3F64F47-178F-4629-AC05-B7828DDB4CD0}">
        <Attribution userId="S::andreanne.st-gelais@montreal.ca::0b1eba57-7563-40ae-8675-b8bab590c1ca" userName="Andreanne ST-GELAIS" userProvider="AD"/>
        <Anchor>
          <Comment id="{9C3B85F4-8B12-4C3D-BC51-BD61C4BB167C}"/>
        </Anchor>
        <SetTitle title="@Thibault CAMARA Inscrire les dates de début et de fin de projet."/>
      </Event>
      <Event time="2025-04-08T14:05:36.26" id="{D1E41A61-A4F6-420A-A491-B4675E041BAD}">
        <Attribution userId="S::thibault.camara@montreal.ca::37eb0c40-5821-41f4-a4ea-359770e122d1" userName="Thibault CAMARA" userProvider="AD"/>
        <Progress percentComplete="100"/>
      </Event>
    </History>
  </Task>
  <Task id="{9F39273B-5023-49B3-9E47-92A839CC58B6}">
    <Anchor>
      <Comment id="{C41B698B-9893-4C3C-99E9-11F5CDC3E37B}"/>
    </Anchor>
    <History>
      <Event time="2025-07-10T12:38:38.35" id="{D6390AE3-A15B-45F7-ABB4-06232D2C6FCD}">
        <Attribution userId="S::andreanne.st-gelais@montreal.ca::0b1eba57-7563-40ae-8675-b8bab590c1ca" userName="Andreanne ST-GELAIS" userProvider="AD"/>
        <Anchor>
          <Comment id="{C41B698B-9893-4C3C-99E9-11F5CDC3E37B}"/>
        </Anchor>
        <Create/>
      </Event>
      <Event time="2025-07-10T12:38:38.35" id="{AC9E8459-5409-49BD-B63A-2AAC599B565A}">
        <Attribution userId="S::andreanne.st-gelais@montreal.ca::0b1eba57-7563-40ae-8675-b8bab590c1ca" userName="Andreanne ST-GELAIS" userProvider="AD"/>
        <Anchor>
          <Comment id="{C41B698B-9893-4C3C-99E9-11F5CDC3E37B}"/>
        </Anchor>
        <Assign userId="S::genevieve.locas@montreal.ca::ea8ccfc5-7fdf-4e6a-afd3-caa58719a86c" userName="Genevieve LOCAS" userProvider="AD"/>
      </Event>
      <Event time="2025-07-10T12:38:38.35" id="{E16FB8D0-FDBC-40E2-A138-6B728B52698A}">
        <Attribution userId="S::andreanne.st-gelais@montreal.ca::0b1eba57-7563-40ae-8675-b8bab590c1ca" userName="Andreanne ST-GELAIS" userProvider="AD"/>
        <Anchor>
          <Comment id="{C41B698B-9893-4C3C-99E9-11F5CDC3E37B}"/>
        </Anchor>
        <SetTitle title="@Genevieve LOCAS - RUI était déjà dans la liste identifié comme projet #60. Avais-tu besoin d'un autre ajout ?"/>
      </Event>
    </History>
  </Task>
  <Task id="{C7BCE646-B0B9-4D40-822C-2B04D3D2735F}">
    <Anchor>
      <Comment id="{A20846FA-F000-4C37-B7F9-D3AD385697A8}"/>
    </Anchor>
    <History>
      <Event time="2025-03-20T17:05:20.58" id="{8F9B5C5E-9176-4473-BC18-B7164DE1A78E}">
        <Attribution userId="S::andreanne.st-gelais@montreal.ca::0b1eba57-7563-40ae-8675-b8bab590c1ca" userName="Andreanne ST-GELAIS" userProvider="AD"/>
        <Anchor>
          <Comment id="{A20846FA-F000-4C37-B7F9-D3AD385697A8}"/>
        </Anchor>
        <Create/>
      </Event>
      <Event time="2025-03-20T17:05:20.58" id="{EFA5BF58-EE50-4119-BADE-CD4588DCB45E}">
        <Attribution userId="S::andreanne.st-gelais@montreal.ca::0b1eba57-7563-40ae-8675-b8bab590c1ca" userName="Andreanne ST-GELAIS" userProvider="AD"/>
        <Anchor>
          <Comment id="{A20846FA-F000-4C37-B7F9-D3AD385697A8}"/>
        </Anchor>
        <Assign userId="S::thibault.camara@montreal.ca::37eb0c40-5821-41f4-a4ea-359770e122d1" userName="Thibault CAMARA" userProvider="AD"/>
      </Event>
      <Event time="2025-03-20T17:05:20.58" id="{32173220-4945-4540-964D-7DE909FB796E}">
        <Attribution userId="S::andreanne.st-gelais@montreal.ca::0b1eba57-7563-40ae-8675-b8bab590c1ca" userName="Andreanne ST-GELAIS" userProvider="AD"/>
        <Anchor>
          <Comment id="{A20846FA-F000-4C37-B7F9-D3AD385697A8}"/>
        </Anchor>
        <SetTitle title="@Thibault CAMARA Inscrire le montant, s'il y a lieu."/>
      </Event>
      <Event time="2025-04-08T14:12:06.56" id="{7C143D4F-6F74-4E09-9E4C-538A0721F966}">
        <Attribution userId="S::thibault.camara@montreal.ca::37eb0c40-5821-41f4-a4ea-359770e122d1" userName="Thibault CAMARA" userProvider="AD"/>
        <Progress percentComplete="100"/>
      </Event>
    </History>
  </Task>
  <Task id="{03A11B5B-C1E9-4A0F-9551-B247E73CB828}">
    <Anchor>
      <Comment id="{BF2C291B-B9F2-4293-9912-C15DD81DFAEA}"/>
    </Anchor>
    <History>
      <Event time="2025-03-20T17:39:29.32" id="{19E50275-AED5-40D1-9C43-F488DE0AD039}">
        <Attribution userId="S::andreanne.st-gelais@montreal.ca::0b1eba57-7563-40ae-8675-b8bab590c1ca" userName="Andreanne ST-GELAIS" userProvider="AD"/>
        <Anchor>
          <Comment id="{BF2C291B-B9F2-4293-9912-C15DD81DFAEA}"/>
        </Anchor>
        <Create/>
      </Event>
      <Event time="2025-03-20T17:39:29.32" id="{5CA08C5C-1745-4789-8A70-3C90BB8CA892}">
        <Attribution userId="S::andreanne.st-gelais@montreal.ca::0b1eba57-7563-40ae-8675-b8bab590c1ca" userName="Andreanne ST-GELAIS" userProvider="AD"/>
        <Anchor>
          <Comment id="{BF2C291B-B9F2-4293-9912-C15DD81DFAEA}"/>
        </Anchor>
        <Assign userId="S::thibault.camara@montreal.ca::37eb0c40-5821-41f4-a4ea-359770e122d1" userName="Thibault CAMARA" userProvider="AD"/>
      </Event>
      <Event time="2025-03-20T17:39:29.32" id="{1E4A2BB4-0D79-44C4-A060-EA3D6C57BE39}">
        <Attribution userId="S::andreanne.st-gelais@montreal.ca::0b1eba57-7563-40ae-8675-b8bab590c1ca" userName="Andreanne ST-GELAIS" userProvider="AD"/>
        <Anchor>
          <Comment id="{BF2C291B-B9F2-4293-9912-C15DD81DFAEA}"/>
        </Anchor>
        <SetTitle title="@Thibault CAMARA Mettre le lien vers le projet dans Asana"/>
      </Event>
      <Event time="2025-04-08T14:09:01.13" id="{05E276C9-ED75-46AC-BE60-0B7589B0D4C5}">
        <Attribution userId="S::thibault.camara@montreal.ca::37eb0c40-5821-41f4-a4ea-359770e122d1" userName="Thibault CAMARA" userProvider="AD"/>
        <Progress percentComplete="100"/>
      </Event>
    </History>
  </Task>
  <Task id="{E9CB0564-9893-4E42-9F15-E9C6FAA60E7A}">
    <Anchor>
      <Comment id="{A2B91A37-D7D4-457B-A47E-9D77B7B02B35}"/>
    </Anchor>
    <History>
      <Event time="2025-03-20T17:38:51.55" id="{C61F5B63-1F4B-42AD-A018-F1D97FC1010C}">
        <Attribution userId="S::andreanne.st-gelais@montreal.ca::0b1eba57-7563-40ae-8675-b8bab590c1ca" userName="Andreanne ST-GELAIS" userProvider="AD"/>
        <Anchor>
          <Comment id="{A2B91A37-D7D4-457B-A47E-9D77B7B02B35}"/>
        </Anchor>
        <Create/>
      </Event>
      <Event time="2025-03-20T17:38:51.55" id="{DE701F21-D328-49AB-A390-AC527E695CB5}">
        <Attribution userId="S::andreanne.st-gelais@montreal.ca::0b1eba57-7563-40ae-8675-b8bab590c1ca" userName="Andreanne ST-GELAIS" userProvider="AD"/>
        <Anchor>
          <Comment id="{A2B91A37-D7D4-457B-A47E-9D77B7B02B35}"/>
        </Anchor>
        <Assign userId="S::nicolas.pagot@montreal.ca::3092c736-3726-4532-9630-ed399ca37378" userName="Nicolas PAGOT" userProvider="AD"/>
      </Event>
      <Event time="2025-03-20T17:38:51.55" id="{03F7DCBB-EEEE-4D1A-A413-07369A90F8F9}">
        <Attribution userId="S::andreanne.st-gelais@montreal.ca::0b1eba57-7563-40ae-8675-b8bab590c1ca" userName="Andreanne ST-GELAIS" userProvider="AD"/>
        <Anchor>
          <Comment id="{A2B91A37-D7D4-457B-A47E-9D77B7B02B35}"/>
        </Anchor>
        <SetTitle title="@Nicolas PAGOT Inscrire les dates de début et de fin"/>
      </Event>
      <Event time="2025-03-20T18:03:13.86" id="{F59D837E-6A10-4068-A171-3153573BC9C2}">
        <Attribution userId="S::nicolas.pagot@montreal.ca::3092c736-3726-4532-9630-ed399ca37378" userName="Nicolas PAGOT" userProvider="AD"/>
        <Progress percentComplete="100"/>
      </Event>
    </History>
  </Task>
  <Task id="{9EC69064-DF35-4C0B-84B9-BAD87B9A9B6C}">
    <Anchor>
      <Comment id="{C2458452-1BFD-4372-BA20-40EA99DD3C95}"/>
    </Anchor>
    <History>
      <Event time="2025-04-09T12:58:29.99" id="{975C0168-B630-42E1-9A8D-0DC688498A67}">
        <Attribution userId="S::genevieve.locas@montreal.ca::ea8ccfc5-7fdf-4e6a-afd3-caa58719a86c" userName="Genevieve LOCAS" userProvider="AD"/>
        <Anchor>
          <Comment id="{42110E7E-38F7-4A5C-ADD5-02E095887744}"/>
        </Anchor>
        <Create/>
      </Event>
      <Event time="2025-04-09T12:58:29.99" id="{8D5A61C5-21B5-49DD-AC1C-F11207100859}">
        <Attribution userId="S::genevieve.locas@montreal.ca::ea8ccfc5-7fdf-4e6a-afd3-caa58719a86c" userName="Genevieve LOCAS" userProvider="AD"/>
        <Anchor>
          <Comment id="{42110E7E-38F7-4A5C-ADD5-02E095887744}"/>
        </Anchor>
        <Assign userId="S::andreanne.st-gelais@montreal.ca::0b1eba57-7563-40ae-8675-b8bab590c1ca" userName="Andreanne ST-GELAIS" userProvider="AD"/>
      </Event>
      <Event time="2025-04-09T12:58:29.99" id="{3E0E2D1F-0AA6-4A2A-B856-8D65EB16E442}">
        <Attribution userId="S::genevieve.locas@montreal.ca::ea8ccfc5-7fdf-4e6a-afd3-caa58719a86c" userName="Genevieve LOCAS" userProvider="AD"/>
        <Anchor>
          <Comment id="{42110E7E-38F7-4A5C-ADD5-02E095887744}"/>
        </Anchor>
        <SetTitle title="C'est du PDI, donc, il faut le séparer des autres projections. Actuellement, nous avons une projection de 3,9M$ sur 4,4 M$. Je dois refaire le tour des services. Le PDI est toujours un budget à part et RÉSERVÉ. @Andreanne ST-GELAIS"/>
      </Event>
    </History>
  </Task>
  <Task id="{983F3766-2776-4F79-A343-E011AE66780E}">
    <Anchor>
      <Comment id="{6B44047D-2CA2-4AE2-B0EA-E1DA9D751977}"/>
    </Anchor>
    <History>
      <Event time="2025-03-20T17:34:49.44" id="{BDD36AA6-1EA4-4B60-844B-84EE425E37CA}">
        <Attribution userId="S::andreanne.st-gelais@montreal.ca::0b1eba57-7563-40ae-8675-b8bab590c1ca" userName="Andreanne ST-GELAIS" userProvider="AD"/>
        <Anchor>
          <Comment id="{6B44047D-2CA2-4AE2-B0EA-E1DA9D751977}"/>
        </Anchor>
        <Create/>
      </Event>
      <Event time="2025-03-20T17:34:49.44" id="{19BCDCD9-810F-4889-B8E4-0454869A7489}">
        <Attribution userId="S::andreanne.st-gelais@montreal.ca::0b1eba57-7563-40ae-8675-b8bab590c1ca" userName="Andreanne ST-GELAIS" userProvider="AD"/>
        <Anchor>
          <Comment id="{6B44047D-2CA2-4AE2-B0EA-E1DA9D751977}"/>
        </Anchor>
        <Assign userId="S::thibault.camara@montreal.ca::37eb0c40-5821-41f4-a4ea-359770e122d1" userName="Thibault CAMARA" userProvider="AD"/>
      </Event>
      <Event time="2025-03-20T17:34:49.44" id="{91624C34-44A2-404B-A6AD-A3885CE15FFB}">
        <Attribution userId="S::andreanne.st-gelais@montreal.ca::0b1eba57-7563-40ae-8675-b8bab590c1ca" userName="Andreanne ST-GELAIS" userProvider="AD"/>
        <Anchor>
          <Comment id="{6B44047D-2CA2-4AE2-B0EA-E1DA9D751977}"/>
        </Anchor>
        <SetTitle title="@Thibault CAMARA Inscrire les heures envisagées pour le projet"/>
      </Event>
      <Event time="2025-03-25T11:01:29.25" id="{333DCE9A-C201-43AD-BF7B-5D5076A732DE}">
        <Attribution userId="S::genevieve.locas@montreal.ca::ea8ccfc5-7fdf-4e6a-afd3-caa58719a86c" userName="Genevieve LOCAS" userProvider="AD"/>
        <Anchor>
          <Comment id="{6C713A95-FE55-48AD-9F3B-69A69F408587}"/>
        </Anchor>
        <UnassignAll/>
      </Event>
      <Event time="2025-03-25T11:01:29.25" id="{D9F86E4F-8538-4E93-A6B6-F5844676B267}">
        <Attribution userId="S::genevieve.locas@montreal.ca::ea8ccfc5-7fdf-4e6a-afd3-caa58719a86c" userName="Genevieve LOCAS" userProvider="AD"/>
        <Anchor>
          <Comment id="{6C713A95-FE55-48AD-9F3B-69A69F408587}"/>
        </Anchor>
        <Assign userId="S::andreanne.st-gelais@montreal.ca::0b1eba57-7563-40ae-8675-b8bab590c1ca" userName="Andreanne ST-GELAIS" userProvider="AD"/>
      </Event>
      <Event time="2025-04-08T14:13:56.58" id="{3059B901-9F36-4392-A248-EF366D88FA89}">
        <Attribution userId="S::thibault.camara@montreal.ca::37eb0c40-5821-41f4-a4ea-359770e122d1" userName="Thibault CAMARA" userProvider="AD"/>
        <Progress percentComplete="100"/>
      </Event>
    </History>
  </Task>
  <Task id="{9429556D-2313-45F3-83B5-DC337E566F41}">
    <Anchor>
      <Comment id="{63F52E77-46E2-4FF3-8CE0-7D356B0576D9}"/>
    </Anchor>
    <History>
      <Event time="2024-12-20T14:20:12.0" id="{8E06CAF9-FFD4-4CA6-ACD9-7BB82ACE3BEC}">
        <Attribution userId="S::andreanne.st-gelais@montreal.ca::0b1eba57-7563-40ae-8675-b8bab590c1ca" userName="Andreanne ST-GELAIS" userProvider="AD"/>
        <Anchor>
          <Comment id="{63F52E77-46E2-4FF3-8CE0-7D356B0576D9}"/>
        </Anchor>
        <Create/>
      </Event>
      <Event time="2024-12-20T14:20:12.0" id="{A6132461-17CC-4646-92F2-0344330265FA}">
        <Attribution userId="S::andreanne.st-gelais@montreal.ca::0b1eba57-7563-40ae-8675-b8bab590c1ca" userName="Andreanne ST-GELAIS" userProvider="AD"/>
        <Anchor>
          <Comment id="{63F52E77-46E2-4FF3-8CE0-7D356B0576D9}"/>
        </Anchor>
        <Assign userId="S::karinemyrgianie.jean-francois@montreal.ca::01503fb9-7628-47f5-b8d7-9707eb47feb6" userName="Karine-Myrgiani JEAN-FRANCOIS" userProvider="AD"/>
      </Event>
      <Event time="2024-12-20T14:20:12.0" id="{CA667CC3-6224-436B-A924-C595956D9D5B}">
        <Attribution userId="S::andreanne.st-gelais@montreal.ca::0b1eba57-7563-40ae-8675-b8bab590c1ca" userName="Andreanne ST-GELAIS" userProvider="AD"/>
        <Anchor>
          <Comment id="{63F52E77-46E2-4FF3-8CE0-7D356B0576D9}"/>
        </Anchor>
        <SetTitle title="@Karine-Myrgiani JEAN-FRANCOIS Est-ce le bon nom ? Est-ce que nous avons un nom de ''programme'' pour les projets financés dans l'entente MESS ?"/>
      </Event>
      <Event time="2025-01-06T14:14:58.20" id="{3110D5CC-724C-4386-B61D-3233237FBCF3}">
        <Attribution userId="S::andreanne.st-gelais@montreal.ca::0b1eba57-7563-40ae-8675-b8bab590c1ca" userName="Andreanne ST-GELAIS" userProvider="AD"/>
        <Progress percentComplete="100"/>
      </Event>
    </History>
  </Task>
  <Task id="{BA29917E-6B8E-4C6F-834A-83146DFB30AA}">
    <Anchor>
      <Comment id="{D397C213-353C-4EC2-AD4F-D54200FE81F0}"/>
    </Anchor>
    <History>
      <Event time="2025-03-20T17:40:37.64" id="{C4F50BC6-618F-40E8-9182-3E22B06753DE}">
        <Attribution userId="S::andreanne.st-gelais@montreal.ca::0b1eba57-7563-40ae-8675-b8bab590c1ca" userName="Andreanne ST-GELAIS" userProvider="AD"/>
        <Anchor>
          <Comment id="{D397C213-353C-4EC2-AD4F-D54200FE81F0}"/>
        </Anchor>
        <Create/>
      </Event>
      <Event time="2025-03-20T17:40:37.64" id="{F74B95C3-9805-4761-887F-56383997EBD8}">
        <Attribution userId="S::andreanne.st-gelais@montreal.ca::0b1eba57-7563-40ae-8675-b8bab590c1ca" userName="Andreanne ST-GELAIS" userProvider="AD"/>
        <Anchor>
          <Comment id="{D397C213-353C-4EC2-AD4F-D54200FE81F0}"/>
        </Anchor>
        <Assign userId="S::thibault.camara@montreal.ca::37eb0c40-5821-41f4-a4ea-359770e122d1" userName="Thibault CAMARA" userProvider="AD"/>
      </Event>
      <Event time="2025-03-20T17:40:37.64" id="{3C1FE83B-DFA1-4E38-80BB-0283C604C52F}">
        <Attribution userId="S::andreanne.st-gelais@montreal.ca::0b1eba57-7563-40ae-8675-b8bab590c1ca" userName="Andreanne ST-GELAIS" userProvider="AD"/>
        <Anchor>
          <Comment id="{D397C213-353C-4EC2-AD4F-D54200FE81F0}"/>
        </Anchor>
        <SetTitle title="@Thibault CAMARA Inscrire les dates de début et de fin"/>
      </Event>
      <Event time="2025-04-08T14:10:17.45" id="{3E0B4751-F535-4C32-8B32-E05B0DE2C09E}">
        <Attribution userId="S::thibault.camara@montreal.ca::37eb0c40-5821-41f4-a4ea-359770e122d1" userName="Thibault CAMARA" userProvider="AD"/>
        <Progress percentComplete="100"/>
      </Event>
    </History>
  </Task>
  <Task id="{0C92738D-8E7F-43D1-974B-D11D5AC3EA9A}">
    <Anchor>
      <Comment id="{CBCF0ACB-1E10-4FB8-ACF8-82F693A7C293}"/>
    </Anchor>
    <History>
      <Event time="2025-03-20T17:39:56.28" id="{8001BFB3-D6B4-4FF8-AC67-5E266F1797F8}">
        <Attribution userId="S::andreanne.st-gelais@montreal.ca::0b1eba57-7563-40ae-8675-b8bab590c1ca" userName="Andreanne ST-GELAIS" userProvider="AD"/>
        <Anchor>
          <Comment id="{CBCF0ACB-1E10-4FB8-ACF8-82F693A7C293}"/>
        </Anchor>
        <Create/>
      </Event>
      <Event time="2025-03-20T17:39:56.28" id="{ECD959CE-BC6D-42DC-8453-680E9EC7D743}">
        <Attribution userId="S::andreanne.st-gelais@montreal.ca::0b1eba57-7563-40ae-8675-b8bab590c1ca" userName="Andreanne ST-GELAIS" userProvider="AD"/>
        <Anchor>
          <Comment id="{CBCF0ACB-1E10-4FB8-ACF8-82F693A7C293}"/>
        </Anchor>
        <Assign userId="S::thibault.camara@montreal.ca::37eb0c40-5821-41f4-a4ea-359770e122d1" userName="Thibault CAMARA" userProvider="AD"/>
      </Event>
      <Event time="2025-03-20T17:39:56.28" id="{6DFC6616-715F-4D04-93F6-E13114AB417A}">
        <Attribution userId="S::andreanne.st-gelais@montreal.ca::0b1eba57-7563-40ae-8675-b8bab590c1ca" userName="Andreanne ST-GELAIS" userProvider="AD"/>
        <Anchor>
          <Comment id="{CBCF0ACB-1E10-4FB8-ACF8-82F693A7C293}"/>
        </Anchor>
        <SetTitle title="@Thibault CAMARA Finaliser l'estimation des heures SVP"/>
      </Event>
    </History>
  </Task>
  <Task id="{DC6ECE8D-2BD6-4BDC-8B9A-DD94CDC6BF97}">
    <Anchor>
      <Comment id="{0BD0AA51-4CBC-4587-A4C0-0004D228B745}"/>
    </Anchor>
    <History>
      <Event time="2025-02-21T00:39:35.56" id="{03DC570E-0A9B-466D-8063-77AF9E963F53}">
        <Attribution userId="S::nicolas.pagot@montreal.ca::3092c736-3726-4532-9630-ed399ca37378" userName="Nicolas PAGOT" userProvider="AD"/>
        <Anchor>
          <Comment id="{0BD0AA51-4CBC-4587-A4C0-0004D228B745}"/>
        </Anchor>
        <Create/>
      </Event>
      <Event time="2025-02-21T00:39:35.56" id="{DA701ED0-F0BA-4D06-AF8A-B7442C4296D2}">
        <Attribution userId="S::nicolas.pagot@montreal.ca::3092c736-3726-4532-9630-ed399ca37378" userName="Nicolas PAGOT" userProvider="AD"/>
        <Anchor>
          <Comment id="{0BD0AA51-4CBC-4587-A4C0-0004D228B745}"/>
        </Anchor>
        <Assign userId="S::jessica.lagace-banville@montreal.ca::189c7f6e-1885-471f-9a3f-2d1003cb932d" userName="Jessica LAGACE-BANVILLE" userProvider="AD"/>
      </Event>
      <Event time="2025-02-21T00:39:35.56" id="{2CF79BD5-0652-4BD9-B293-FC34FFC40D84}">
        <Attribution userId="S::nicolas.pagot@montreal.ca::3092c736-3726-4532-9630-ed399ca37378" userName="Nicolas PAGOT" userProvider="AD"/>
        <Anchor>
          <Comment id="{0BD0AA51-4CBC-4587-A4C0-0004D228B745}"/>
        </Anchor>
        <SetTitle title="@Jessica LAGACE-BANVILLE on évalue a combien le temps horaires mensuel pour ce dossier"/>
      </Event>
      <Event time="2025-02-21T19:59:59.08" id="{478DC2DD-F8EA-4B5C-83E8-2A0D4E136643}">
        <Attribution userId="S::nicolas.pagot@montreal.ca::3092c736-3726-4532-9630-ed399ca37378" userName="Nicolas PAGOT" userProvider="AD"/>
        <Progress percentComplete="100"/>
      </Event>
    </History>
  </Task>
  <Task id="{DB03EC9E-0A04-41D3-8956-8F52675FAABE}">
    <Anchor>
      <Comment id="{6CB3B9BB-D8AD-47CC-B1C4-1B256D64D7AD}"/>
    </Anchor>
    <History>
      <Event time="2025-01-08T21:47:09.01" id="{37DE77A8-9107-4BBA-96CD-E808153DA5D5}">
        <Attribution userId="S::thibault.camara@montreal.ca::37eb0c40-5821-41f4-a4ea-359770e122d1" userName="Thibault CAMARA" userProvider="AD"/>
        <Anchor>
          <Comment id="{6CB3B9BB-D8AD-47CC-B1C4-1B256D64D7AD}"/>
        </Anchor>
        <Create/>
      </Event>
      <Event time="2025-01-08T21:47:09.01" id="{7F44BDFA-8B9A-459E-B696-1A533F82D058}">
        <Attribution userId="S::thibault.camara@montreal.ca::37eb0c40-5821-41f4-a4ea-359770e122d1" userName="Thibault CAMARA" userProvider="AD"/>
        <Anchor>
          <Comment id="{6CB3B9BB-D8AD-47CC-B1C4-1B256D64D7AD}"/>
        </Anchor>
        <Assign userId="S::andreanne.st-gelais@montreal.ca::0b1eba57-7563-40ae-8675-b8bab590c1ca" userName="Andreanne ST-GELAIS" userProvider="AD"/>
      </Event>
      <Event time="2025-01-08T21:47:09.01" id="{F99A0F36-9691-4253-8AAB-F8A0D9A10AC4}">
        <Attribution userId="S::thibault.camara@montreal.ca::37eb0c40-5821-41f4-a4ea-359770e122d1" userName="Thibault CAMARA" userProvider="AD"/>
        <Anchor>
          <Comment id="{6CB3B9BB-D8AD-47CC-B1C4-1B256D64D7AD}"/>
        </Anchor>
        <SetTitle title="@Andreanne ST-GELAIS"/>
      </Event>
      <Event time="2025-01-09T19:36:26.49" id="{7414E059-ADED-4D66-938D-637F57CA3922}">
        <Attribution userId="S::thibault.camara@montreal.ca::37eb0c40-5821-41f4-a4ea-359770e122d1" userName="Thibault CAMARA" userProvider="AD"/>
        <Progress percentComplete="100"/>
      </Event>
    </History>
  </Task>
  <Task id="{C53F09B1-9FAD-412E-AA1D-73380E77B72F}">
    <Anchor>
      <Comment id="{1976DE71-C977-4F56-927F-6E268CF34007}"/>
    </Anchor>
    <History>
      <Event time="2025-03-20T16:58:08.11" id="{6E7499BE-B8D8-4137-B463-396D5FE6341B}">
        <Attribution userId="S::andreanne.st-gelais@montreal.ca::0b1eba57-7563-40ae-8675-b8bab590c1ca" userName="Andreanne ST-GELAIS" userProvider="AD"/>
        <Anchor>
          <Comment id="{1976DE71-C977-4F56-927F-6E268CF34007}"/>
        </Anchor>
        <Create/>
      </Event>
      <Event time="2025-03-20T16:58:08.11" id="{89E75B96-CB70-45D5-B2C4-65EA828F3DA6}">
        <Attribution userId="S::andreanne.st-gelais@montreal.ca::0b1eba57-7563-40ae-8675-b8bab590c1ca" userName="Andreanne ST-GELAIS" userProvider="AD"/>
        <Anchor>
          <Comment id="{1976DE71-C977-4F56-927F-6E268CF34007}"/>
        </Anchor>
        <Assign userId="S::dina.husseini@montreal.ca::191f9226-73a1-464e-8583-4dfb0c95e06c" userName="Dina HUSSEINI" userProvider="AD"/>
      </Event>
      <Event time="2025-03-20T16:58:08.11" id="{725A3832-D5F4-48F4-AE7F-D762FC76D71E}">
        <Attribution userId="S::andreanne.st-gelais@montreal.ca::0b1eba57-7563-40ae-8675-b8bab590c1ca" userName="Andreanne ST-GELAIS" userProvider="AD"/>
        <Anchor>
          <Comment id="{1976DE71-C977-4F56-927F-6E268CF34007}"/>
        </Anchor>
        <SetTitle title="@Dina HUSSEINI Quel est le nom officiel de l'événement ? Harmoniser le nom entre ce qui est inscrit ici et le nom du projet dans Asana."/>
      </Event>
    </History>
  </Task>
  <Task id="{975075C2-2D7B-4024-905D-AE40066C5332}">
    <Anchor>
      <Comment id="{267772EE-526F-42D3-8E31-9A08B9047763}"/>
    </Anchor>
    <History>
      <Event time="2025-03-25T10:59:49.77" id="{E0E844E9-10B7-4B5D-93EF-C20AED2F1EB1}">
        <Attribution userId="S::genevieve.locas@montreal.ca::ea8ccfc5-7fdf-4e6a-afd3-caa58719a86c" userName="Genevieve LOCAS" userProvider="AD"/>
        <Anchor>
          <Comment id="{267772EE-526F-42D3-8E31-9A08B9047763}"/>
        </Anchor>
        <Create/>
      </Event>
      <Event time="2025-03-25T10:59:49.77" id="{20C1E7B6-16A4-4234-8FC3-750817412BF0}">
        <Attribution userId="S::genevieve.locas@montreal.ca::ea8ccfc5-7fdf-4e6a-afd3-caa58719a86c" userName="Genevieve LOCAS" userProvider="AD"/>
        <Anchor>
          <Comment id="{267772EE-526F-42D3-8E31-9A08B9047763}"/>
        </Anchor>
        <Assign userId="S::andreanne.st-gelais@montreal.ca::0b1eba57-7563-40ae-8675-b8bab590c1ca" userName="Andreanne ST-GELAIS" userProvider="AD"/>
      </Event>
      <Event time="2025-03-25T10:59:49.77" id="{7D90A7B5-7D8A-4363-81BB-E20B795A7C52}">
        <Attribution userId="S::genevieve.locas@montreal.ca::ea8ccfc5-7fdf-4e6a-afd3-caa58719a86c" userName="Genevieve LOCAS" userProvider="AD"/>
        <Anchor>
          <Comment id="{267772EE-526F-42D3-8E31-9A08B9047763}"/>
        </Anchor>
        <SetTitle title="@Andreanne ST-GELAIS @Karine-Myrgiani JEAN-FRANCOIS Bonjour, est-ce que vous savez qui a inscrit ces données pour Agir ensemble (Nb heures Janvier à avril ?) J'aimerais les corriger car ce 'projet' est en fait l'équivalent de 20 appels de projets. …"/>
      </Event>
      <Event time="2025-03-25T16:43:58.36" id="{E291C790-EAE9-4A49-9330-6039A9960F5E}">
        <Attribution userId="S::karinemyrgianie.jean-francois@montreal.ca::01503fb9-7628-47f5-b8d7-9707eb47feb6" userName="Karine-Myrgiani JEAN-FRANCOIS" userProvider="AD"/>
        <Anchor>
          <Comment id="{481B781B-414A-43EF-8254-C9FAB25BC4D6}"/>
        </Anchor>
        <UnassignAll/>
      </Event>
      <Event time="2025-03-25T16:43:58.36" id="{9C2D7CE4-8FC9-4AB2-86B6-A3F46344BD82}">
        <Attribution userId="S::karinemyrgianie.jean-francois@montreal.ca::01503fb9-7628-47f5-b8d7-9707eb47feb6" userName="Karine-Myrgiani JEAN-FRANCOIS" userProvider="AD"/>
        <Anchor>
          <Comment id="{481B781B-414A-43EF-8254-C9FAB25BC4D6}"/>
        </Anchor>
        <Assign userId="S::genevieve.locas@montreal.ca::ea8ccfc5-7fdf-4e6a-afd3-caa58719a86c" userName="Genevieve LOCAS" userProvider="AD"/>
      </Event>
    </History>
  </Task>
  <Task id="{1AE66CC3-02E0-4181-9940-82BD795A1B8A}">
    <Anchor>
      <Comment id="{0691DCC0-5A63-4C9D-AEE8-E1C854CAE33B}"/>
    </Anchor>
    <History>
      <Event time="2025-02-06T20:15:00.26" id="{91841066-9624-4403-9B3E-5AD442B75FFC}">
        <Attribution userId="S::thibault.camara@montreal.ca::37eb0c40-5821-41f4-a4ea-359770e122d1" userName="Thibault CAMARA" userProvider="AD"/>
        <Anchor>
          <Comment id="{0691DCC0-5A63-4C9D-AEE8-E1C854CAE33B}"/>
        </Anchor>
        <Create/>
      </Event>
      <Event time="2025-02-06T20:15:00.26" id="{A881BDF9-8D3D-4ED9-8BC6-0FFE465BA9C0}">
        <Attribution userId="S::thibault.camara@montreal.ca::37eb0c40-5821-41f4-a4ea-359770e122d1" userName="Thibault CAMARA" userProvider="AD"/>
        <Anchor>
          <Comment id="{0691DCC0-5A63-4C9D-AEE8-E1C854CAE33B}"/>
        </Anchor>
        <Assign userId="S::karine.jalbert@montreal.ca::4154b97f-e4f8-423b-88b5-06f323acd133" userName="Karine Jalbert" userProvider="AD"/>
      </Event>
      <Event time="2025-02-06T20:15:00.26" id="{F7A4A694-C36C-47F9-B3E3-C056AE8DD1CD}">
        <Attribution userId="S::thibault.camara@montreal.ca::37eb0c40-5821-41f4-a4ea-359770e122d1" userName="Thibault CAMARA" userProvider="AD"/>
        <Anchor>
          <Comment id="{0691DCC0-5A63-4C9D-AEE8-E1C854CAE33B}"/>
        </Anchor>
        <SetTitle title="@Karine Jalbert :peux tu faire ta planif ?"/>
      </Event>
    </History>
  </Task>
  <Task id="{26FF20C4-9CBC-4B3B-8675-19CD7988E20B}">
    <Anchor>
      <Comment id="{5AE334AA-8588-4FEC-9FE4-43677E561D5E}"/>
    </Anchor>
    <History>
      <Event time="2025-03-20T16:58:44.06" id="{B30669FE-A004-4176-B8B0-262BB995D542}">
        <Attribution userId="S::andreanne.st-gelais@montreal.ca::0b1eba57-7563-40ae-8675-b8bab590c1ca" userName="Andreanne ST-GELAIS" userProvider="AD"/>
        <Anchor>
          <Comment id="{5AE334AA-8588-4FEC-9FE4-43677E561D5E}"/>
        </Anchor>
        <Create/>
      </Event>
      <Event time="2025-03-20T16:58:44.06" id="{AF191215-3831-4F6A-B2EC-4E22A66361D2}">
        <Attribution userId="S::andreanne.st-gelais@montreal.ca::0b1eba57-7563-40ae-8675-b8bab590c1ca" userName="Andreanne ST-GELAIS" userProvider="AD"/>
        <Anchor>
          <Comment id="{5AE334AA-8588-4FEC-9FE4-43677E561D5E}"/>
        </Anchor>
        <Assign userId="S::dina.husseini@montreal.ca::191f9226-73a1-464e-8583-4dfb0c95e06c" userName="Dina HUSSEINI" userProvider="AD"/>
      </Event>
      <Event time="2025-03-20T16:58:44.06" id="{BC11474C-92AC-4CF6-A953-F07EEF493079}">
        <Attribution userId="S::andreanne.st-gelais@montreal.ca::0b1eba57-7563-40ae-8675-b8bab590c1ca" userName="Andreanne ST-GELAIS" userProvider="AD"/>
        <Anchor>
          <Comment id="{5AE334AA-8588-4FEC-9FE4-43677E561D5E}"/>
        </Anchor>
        <SetTitle title="@Dina HUSSEINI Finaliser les estimations d'heures ici. Est-ce 0 partout ?"/>
      </Event>
    </History>
  </Task>
  <Task id="{AF7B4ECD-0103-4B71-BBF0-A4CD98C0A937}">
    <Anchor>
      <Comment id="{882F9713-BD3B-4016-9A11-B60AD2F57D16}"/>
    </Anchor>
    <History>
      <Event time="2025-04-08T14:11:29.62" id="{22A82937-B4FB-43BE-8020-266A0F09AE21}">
        <Attribution userId="S::thibault.camara@montreal.ca::37eb0c40-5821-41f4-a4ea-359770e122d1" userName="Thibault CAMARA" userProvider="AD"/>
        <Anchor>
          <Comment id="{ACDA57D8-9F2B-4633-80D6-C54075B4CAC3}"/>
        </Anchor>
        <Create/>
      </Event>
      <Event time="2025-04-08T14:11:29.62" id="{D10FC946-0358-4D01-811A-0F515B6225A1}">
        <Attribution userId="S::thibault.camara@montreal.ca::37eb0c40-5821-41f4-a4ea-359770e122d1" userName="Thibault CAMARA" userProvider="AD"/>
        <Anchor>
          <Comment id="{ACDA57D8-9F2B-4633-80D6-C54075B4CAC3}"/>
        </Anchor>
        <Assign userId="S::andreanne.st-gelais@montreal.ca::0b1eba57-7563-40ae-8675-b8bab590c1ca" userName="Andreanne ST-GELAIS" userProvider="AD"/>
      </Event>
      <Event time="2025-04-08T14:11:29.62" id="{48A567B2-96C5-46D9-8103-BA1AAA924986}">
        <Attribution userId="S::thibault.camara@montreal.ca::37eb0c40-5821-41f4-a4ea-359770e122d1" userName="Thibault CAMARA" userProvider="AD"/>
        <Anchor>
          <Comment id="{ACDA57D8-9F2B-4633-80D6-C54075B4CAC3}"/>
        </Anchor>
        <SetTitle title="@Andreanne ST-GELAIS"/>
      </Event>
    </History>
  </Task>
  <Task id="{C9B58FD6-FD57-4338-B9D5-CEFC518D5806}">
    <Anchor>
      <Comment id="{99F139D0-719A-4E45-9A05-15E03EBC2121}"/>
    </Anchor>
    <History>
      <Event time="2025-03-20T17:35:55.62" id="{BFF49BAA-9BE2-4D8A-B166-2A45CEDADB19}">
        <Attribution userId="S::andreanne.st-gelais@montreal.ca::0b1eba57-7563-40ae-8675-b8bab590c1ca" userName="Andreanne ST-GELAIS" userProvider="AD"/>
        <Anchor>
          <Comment id="{99F139D0-719A-4E45-9A05-15E03EBC2121}"/>
        </Anchor>
        <Create/>
      </Event>
      <Event time="2025-03-20T17:35:55.62" id="{1F7DBE72-36A3-40BE-808B-C955038D3305}">
        <Attribution userId="S::andreanne.st-gelais@montreal.ca::0b1eba57-7563-40ae-8675-b8bab590c1ca" userName="Andreanne ST-GELAIS" userProvider="AD"/>
        <Anchor>
          <Comment id="{99F139D0-719A-4E45-9A05-15E03EBC2121}"/>
        </Anchor>
        <Assign userId="S::marie-france.rene@montreal.ca::2dbbcc99-af44-4e36-8bf6-9ad5907be6bf" userName="Marie-France RENE" userProvider="AD"/>
      </Event>
      <Event time="2025-03-20T17:35:55.62" id="{5EF92B7F-13A2-4094-89CB-47752ACBC6CE}">
        <Attribution userId="S::andreanne.st-gelais@montreal.ca::0b1eba57-7563-40ae-8675-b8bab590c1ca" userName="Andreanne ST-GELAIS" userProvider="AD"/>
        <Anchor>
          <Comment id="{99F139D0-719A-4E45-9A05-15E03EBC2121}"/>
        </Anchor>
        <SetTitle title="@Marie-France RENE Inscrire les heures de début et de fin de projet SVP :)"/>
      </Event>
      <Event time="2025-03-20T18:42:55.62" id="{FBF606E0-AE57-4EC3-85BF-ABFB5E9E7E95}">
        <Attribution userId="S::marie-france.rene@montreal.ca::2dbbcc99-af44-4e36-8bf6-9ad5907be6bf" userName="Marie-France RENE" userProvider="AD"/>
        <Progress percentComplete="100"/>
      </Event>
    </History>
  </Task>
  <Task id="{1DAFCED6-B767-4CCD-B049-DF3B0EB61823}">
    <Anchor>
      <Comment id="{95DBC41C-06AF-4970-BF4F-022124F7E4B9}"/>
    </Anchor>
    <History>
      <Event time="2025-03-20T17:37:14.65" id="{E43B06DE-6151-46BC-BC5A-79F65E6B3455}">
        <Attribution userId="S::andreanne.st-gelais@montreal.ca::0b1eba57-7563-40ae-8675-b8bab590c1ca" userName="Andreanne ST-GELAIS" userProvider="AD"/>
        <Anchor>
          <Comment id="{95DBC41C-06AF-4970-BF4F-022124F7E4B9}"/>
        </Anchor>
        <Create/>
      </Event>
      <Event time="2025-03-20T17:37:14.65" id="{A55F88CB-7689-4D0F-A441-417EE45AF55C}">
        <Attribution userId="S::andreanne.st-gelais@montreal.ca::0b1eba57-7563-40ae-8675-b8bab590c1ca" userName="Andreanne ST-GELAIS" userProvider="AD"/>
        <Anchor>
          <Comment id="{95DBC41C-06AF-4970-BF4F-022124F7E4B9}"/>
        </Anchor>
        <Assign userId="S::marie-france.rene@montreal.ca::2dbbcc99-af44-4e36-8bf6-9ad5907be6bf" userName="Marie-France RENE" userProvider="AD"/>
      </Event>
      <Event time="2025-03-20T17:37:14.65" id="{90686FD6-D9F7-4727-949C-992771AE7FF5}">
        <Attribution userId="S::andreanne.st-gelais@montreal.ca::0b1eba57-7563-40ae-8675-b8bab590c1ca" userName="Andreanne ST-GELAIS" userProvider="AD"/>
        <Anchor>
          <Comment id="{95DBC41C-06AF-4970-BF4F-022124F7E4B9}"/>
        </Anchor>
        <SetTitle title="@Marie-France RENE Inscrire un montant ici si nécessaire"/>
      </Event>
      <Event time="2025-03-20T18:39:28.38" id="{4CD31593-4993-4F51-8133-7E02518547C3}">
        <Attribution userId="S::marie-france.rene@montreal.ca::2dbbcc99-af44-4e36-8bf6-9ad5907be6bf" userName="Marie-France RENE" userProvider="AD"/>
        <Progress percentComplete="100"/>
      </Event>
    </History>
  </Task>
  <Task id="{B5E976D8-C189-4E86-9AF9-71762BF718C9}">
    <Anchor>
      <Comment id="{F4B01B9F-3DD7-46D5-A53A-8EE2AA2BBDF5}"/>
    </Anchor>
    <History>
      <Event time="2025-03-20T17:40:23.87" id="{D3E09249-03BF-4335-A8B8-98F29904D730}">
        <Attribution userId="S::andreanne.st-gelais@montreal.ca::0b1eba57-7563-40ae-8675-b8bab590c1ca" userName="Andreanne ST-GELAIS" userProvider="AD"/>
        <Anchor>
          <Comment id="{F4B01B9F-3DD7-46D5-A53A-8EE2AA2BBDF5}"/>
        </Anchor>
        <Create/>
      </Event>
      <Event time="2025-03-20T17:40:23.87" id="{F4461D06-D7C0-47D8-BF7A-03618AD8E508}">
        <Attribution userId="S::andreanne.st-gelais@montreal.ca::0b1eba57-7563-40ae-8675-b8bab590c1ca" userName="Andreanne ST-GELAIS" userProvider="AD"/>
        <Anchor>
          <Comment id="{F4B01B9F-3DD7-46D5-A53A-8EE2AA2BBDF5}"/>
        </Anchor>
        <Assign userId="S::thibault.camara@montreal.ca::37eb0c40-5821-41f4-a4ea-359770e122d1" userName="Thibault CAMARA" userProvider="AD"/>
      </Event>
      <Event time="2025-03-20T17:40:23.87" id="{C5542B84-42FF-4E5E-AB2F-7717E9DEC9FA}">
        <Attribution userId="S::andreanne.st-gelais@montreal.ca::0b1eba57-7563-40ae-8675-b8bab590c1ca" userName="Andreanne ST-GELAIS" userProvider="AD"/>
        <Anchor>
          <Comment id="{F4B01B9F-3DD7-46D5-A53A-8EE2AA2BBDF5}"/>
        </Anchor>
        <SetTitle title="@Thibault CAMARA Inclure le lien du projet vers Asana"/>
      </Event>
      <Event time="2025-04-08T14:09:22.62" id="{7F65715C-1A3E-4EF9-9FF2-1BE7A23D3412}">
        <Attribution userId="S::thibault.camara@montreal.ca::37eb0c40-5821-41f4-a4ea-359770e122d1" userName="Thibault CAMARA" userProvider="AD"/>
        <Progress percentComplete="100"/>
      </Event>
    </History>
  </Task>
  <Task id="{1D6901E7-576C-4006-8018-A2FFD5D33595}">
    <Anchor>
      <Comment id="{F3BCD450-3C45-4D8F-A889-525F4EA11AF6}"/>
    </Anchor>
    <History>
      <Event time="2025-03-20T17:01:18.24" id="{2DBD1476-ED83-4B3C-A441-41D6FF10E628}">
        <Attribution userId="S::andreanne.st-gelais@montreal.ca::0b1eba57-7563-40ae-8675-b8bab590c1ca" userName="Andreanne ST-GELAIS" userProvider="AD"/>
        <Anchor>
          <Comment id="{F3BCD450-3C45-4D8F-A889-525F4EA11AF6}"/>
        </Anchor>
        <Create/>
      </Event>
      <Event time="2025-03-20T17:01:18.24" id="{8E7F27E8-9F0C-48A0-9895-852B47967B0E}">
        <Attribution userId="S::andreanne.st-gelais@montreal.ca::0b1eba57-7563-40ae-8675-b8bab590c1ca" userName="Andreanne ST-GELAIS" userProvider="AD"/>
        <Anchor>
          <Comment id="{F3BCD450-3C45-4D8F-A889-525F4EA11AF6}"/>
        </Anchor>
        <Assign userId="S::genevieve.locas@montreal.ca::ea8ccfc5-7fdf-4e6a-afd3-caa58719a86c" userName="Genevieve LOCAS" userProvider="AD"/>
      </Event>
      <Event time="2025-03-20T17:01:18.24" id="{7615DD05-99EE-47AD-BC92-6404C5688ED9}">
        <Attribution userId="S::andreanne.st-gelais@montreal.ca::0b1eba57-7563-40ae-8675-b8bab590c1ca" userName="Andreanne ST-GELAIS" userProvider="AD"/>
        <Anchor>
          <Comment id="{F3BCD450-3C45-4D8F-A889-525F4EA11AF6}"/>
        </Anchor>
        <SetTitle title="@Genevieve LOCAS Finaliser les estimations de temps requis."/>
      </Event>
    </History>
  </Task>
  <Task id="{F514BEEE-764F-452B-809E-048BAF8FD68C}">
    <Anchor>
      <Comment id="{2B5C5F72-9D5F-4689-9962-DCA5B939AA06}"/>
    </Anchor>
    <History>
      <Event time="2025-03-20T17:41:57.40" id="{47DCB9FF-03EB-44AF-9F50-C766A0FD0C52}">
        <Attribution userId="S::andreanne.st-gelais@montreal.ca::0b1eba57-7563-40ae-8675-b8bab590c1ca" userName="Andreanne ST-GELAIS" userProvider="AD"/>
        <Anchor>
          <Comment id="{2B5C5F72-9D5F-4689-9962-DCA5B939AA06}"/>
        </Anchor>
        <Create/>
      </Event>
      <Event time="2025-03-20T17:41:57.40" id="{AA8DA3F3-1F57-4DB7-B553-4A8F55A38532}">
        <Attribution userId="S::andreanne.st-gelais@montreal.ca::0b1eba57-7563-40ae-8675-b8bab590c1ca" userName="Andreanne ST-GELAIS" userProvider="AD"/>
        <Anchor>
          <Comment id="{2B5C5F72-9D5F-4689-9962-DCA5B939AA06}"/>
        </Anchor>
        <Assign userId="S::thibault.camara@montreal.ca::37eb0c40-5821-41f4-a4ea-359770e122d1" userName="Thibault CAMARA" userProvider="AD"/>
      </Event>
      <Event time="2025-03-20T17:41:57.40" id="{C3404731-6ADC-4BAA-91B3-DD081D1B2AD7}">
        <Attribution userId="S::andreanne.st-gelais@montreal.ca::0b1eba57-7563-40ae-8675-b8bab590c1ca" userName="Andreanne ST-GELAIS" userProvider="AD"/>
        <Anchor>
          <Comment id="{2B5C5F72-9D5F-4689-9962-DCA5B939AA06}"/>
        </Anchor>
        <SetTitle title="@Thibault CAMARA Terminer l'estimation des heures SVP"/>
      </Event>
    </History>
  </Task>
  <Task id="{5CAE00F1-26B8-46BE-837D-CCEEB17A0880}">
    <Anchor>
      <Comment id="{A15E9158-016D-43C1-ADAA-1E58D349578C}"/>
    </Anchor>
    <History>
      <Event time="2025-03-20T17:00:24.12" id="{DD1636C8-7552-4808-B832-EE63A896F30A}">
        <Attribution userId="S::andreanne.st-gelais@montreal.ca::0b1eba57-7563-40ae-8675-b8bab590c1ca" userName="Andreanne ST-GELAIS" userProvider="AD"/>
        <Anchor>
          <Comment id="{A15E9158-016D-43C1-ADAA-1E58D349578C}"/>
        </Anchor>
        <Create/>
      </Event>
      <Event time="2025-03-20T17:00:24.12" id="{920F042F-7188-410C-A696-3C50CA81916E}">
        <Attribution userId="S::andreanne.st-gelais@montreal.ca::0b1eba57-7563-40ae-8675-b8bab590c1ca" userName="Andreanne ST-GELAIS" userProvider="AD"/>
        <Anchor>
          <Comment id="{A15E9158-016D-43C1-ADAA-1E58D349578C}"/>
        </Anchor>
        <Assign userId="S::thibault.camara@montreal.ca::37eb0c40-5821-41f4-a4ea-359770e122d1" userName="Thibault CAMARA" userProvider="AD"/>
      </Event>
      <Event time="2025-03-20T17:00:24.12" id="{78B22CF2-C8F1-4D0F-AF28-4CD7BD3589F3}">
        <Attribution userId="S::andreanne.st-gelais@montreal.ca::0b1eba57-7563-40ae-8675-b8bab590c1ca" userName="Andreanne ST-GELAIS" userProvider="AD"/>
        <Anchor>
          <Comment id="{A15E9158-016D-43C1-ADAA-1E58D349578C}"/>
        </Anchor>
        <SetTitle title="@Thibault CAMARA Inscrire les projections non taggées pour ce projet, s'il y a lieu."/>
      </Event>
      <Event time="2025-04-08T14:08:27.21" id="{786A16BC-6B39-4961-B4AE-4C2913381472}">
        <Attribution userId="S::thibault.camara@montreal.ca::37eb0c40-5821-41f4-a4ea-359770e122d1" userName="Thibault CAMARA" userProvider="AD"/>
        <Progress percentComplete="100"/>
      </Event>
    </History>
  </Task>
  <Task id="{2D0C61F1-2E58-47E8-BFBD-49A071480722}">
    <Anchor>
      <Comment id="{715B5EDA-7B17-47B9-9781-DAF9173C4570}"/>
    </Anchor>
    <History>
      <Event time="2025-03-20T18:06:40.54" id="{60D4E3F8-AD7A-4D37-8CCA-7923E13C3753}">
        <Attribution userId="S::nicolas.pagot@montreal.ca::3092c736-3726-4532-9630-ed399ca37378" userName="Nicolas PAGOT" userProvider="AD"/>
        <Anchor>
          <Comment id="{715B5EDA-7B17-47B9-9781-DAF9173C4570}"/>
        </Anchor>
        <Create/>
      </Event>
      <Event time="2025-03-20T18:06:40.54" id="{F8E55507-7B8C-43DC-90AD-659299AA8BAF}">
        <Attribution userId="S::nicolas.pagot@montreal.ca::3092c736-3726-4532-9630-ed399ca37378" userName="Nicolas PAGOT" userProvider="AD"/>
        <Anchor>
          <Comment id="{715B5EDA-7B17-47B9-9781-DAF9173C4570}"/>
        </Anchor>
        <Assign userId="S::andreanne.st-gelais@montreal.ca::0b1eba57-7563-40ae-8675-b8bab590c1ca" userName="Andreanne ST-GELAIS" userProvider="AD"/>
      </Event>
      <Event time="2025-03-20T18:06:40.54" id="{71A41A64-B6C8-454C-AC60-9D6FC01E5487}">
        <Attribution userId="S::nicolas.pagot@montreal.ca::3092c736-3726-4532-9630-ed399ca37378" userName="Nicolas PAGOT" userProvider="AD"/>
        <Anchor>
          <Comment id="{715B5EDA-7B17-47B9-9781-DAF9173C4570}"/>
        </Anchor>
        <SetTitle title="@Andreanne ST-GELAIS CE QUI se travaille actuellement avec protocole etc on le met dans un autre projet?"/>
      </Event>
    </History>
  </Task>
  <Task id="{3B5E20F6-2EEA-49B6-A726-21DB602A769E}">
    <Anchor>
      <Comment id="{2D546CB9-EED7-44D1-88E5-909E7A3DA16B}"/>
    </Anchor>
    <History>
      <Event time="2025-03-20T17:00:05.12" id="{636F1815-8924-497F-BBAD-BD7C2000650F}">
        <Attribution userId="S::andreanne.st-gelais@montreal.ca::0b1eba57-7563-40ae-8675-b8bab590c1ca" userName="Andreanne ST-GELAIS" userProvider="AD"/>
        <Anchor>
          <Comment id="{2D546CB9-EED7-44D1-88E5-909E7A3DA16B}"/>
        </Anchor>
        <Create/>
      </Event>
      <Event time="2025-03-20T17:00:05.12" id="{4AA81AD8-47C9-4C9C-8CDB-529AA2233C08}">
        <Attribution userId="S::andreanne.st-gelais@montreal.ca::0b1eba57-7563-40ae-8675-b8bab590c1ca" userName="Andreanne ST-GELAIS" userProvider="AD"/>
        <Anchor>
          <Comment id="{2D546CB9-EED7-44D1-88E5-909E7A3DA16B}"/>
        </Anchor>
        <Assign userId="S::thibault.camara@montreal.ca::37eb0c40-5821-41f4-a4ea-359770e122d1" userName="Thibault CAMARA" userProvider="AD"/>
      </Event>
      <Event time="2025-03-20T17:00:05.12" id="{303B7738-3D88-4BA6-8C43-8191E260D1D9}">
        <Attribution userId="S::andreanne.st-gelais@montreal.ca::0b1eba57-7563-40ae-8675-b8bab590c1ca" userName="Andreanne ST-GELAIS" userProvider="AD"/>
        <Anchor>
          <Comment id="{2D546CB9-EED7-44D1-88E5-909E7A3DA16B}"/>
        </Anchor>
        <SetTitle title="@Thibault CAMARA Finaliser les estimations d'heure pour ce projet"/>
      </Event>
    </History>
  </Task>
</Tasks>
</file>

<file path=xl/documenttasks/documenttask3.xml><?xml version="1.0" encoding="utf-8"?>
<Tasks xmlns="http://schemas.microsoft.com/office/tasks/2019/documenttasks">
  <Task id="{826B543B-52E3-4B31-B7C3-154BBAEFFEDF}">
    <Anchor>
      <Comment id="{9F83A3C5-066D-46FA-B52C-D59CD465AA27}"/>
    </Anchor>
    <History>
      <Event time="2025-02-18T02:05:04.98" id="{B378A434-71B7-41F3-9BD3-5A26C2A82D04}">
        <Attribution userId="S::dina.husseini@montreal.ca::191f9226-73a1-464e-8583-4dfb0c95e06c" userName="Dina HUSSEINI" userProvider="AD"/>
        <Anchor>
          <Comment id="{9F83A3C5-066D-46FA-B52C-D59CD465AA27}"/>
        </Anchor>
        <Create/>
      </Event>
      <Event time="2025-02-18T02:05:04.98" id="{3921A8E2-A5DC-45AD-85D1-6672620511A4}">
        <Attribution userId="S::dina.husseini@montreal.ca::191f9226-73a1-464e-8583-4dfb0c95e06c" userName="Dina HUSSEINI" userProvider="AD"/>
        <Anchor>
          <Comment id="{9F83A3C5-066D-46FA-B52C-D59CD465AA27}"/>
        </Anchor>
        <Assign userId="S::nicolas.pagot@montreal.ca::3092c736-3726-4532-9630-ed399ca37378" userName="Nicolas PAGOT" userProvider="AD"/>
      </Event>
      <Event time="2025-02-18T02:05:04.98" id="{CE5A048E-210A-4966-A166-411F5CABC16E}">
        <Attribution userId="S::dina.husseini@montreal.ca::191f9226-73a1-464e-8583-4dfb0c95e06c" userName="Dina HUSSEINI" userProvider="AD"/>
        <Anchor>
          <Comment id="{9F83A3C5-066D-46FA-B52C-D59CD465AA27}"/>
        </Anchor>
        <SetTitle title="joelle ? @Nicolas PAGOT"/>
      </Event>
    </History>
  </Task>
  <Task id="{DBC5516C-1A67-4C0C-AC40-5D3F8F056C18}">
    <Anchor>
      <Comment id="{8A935715-2C0E-4CCA-97C6-20B8ECD1069D}"/>
    </Anchor>
    <History>
      <Event time="2025-02-18T02:08:30.77" id="{4BE71F5C-16C3-4843-9DE5-4A2743E42DC6}">
        <Attribution userId="S::dina.husseini@montreal.ca::191f9226-73a1-464e-8583-4dfb0c95e06c" userName="Dina HUSSEINI" userProvider="AD"/>
        <Anchor>
          <Comment id="{8A935715-2C0E-4CCA-97C6-20B8ECD1069D}"/>
        </Anchor>
        <Create/>
      </Event>
      <Event time="2025-02-18T02:08:30.77" id="{B5E3EAF2-9775-4EBE-A81A-825260E6B936}">
        <Attribution userId="S::dina.husseini@montreal.ca::191f9226-73a1-464e-8583-4dfb0c95e06c" userName="Dina HUSSEINI" userProvider="AD"/>
        <Anchor>
          <Comment id="{8A935715-2C0E-4CCA-97C6-20B8ECD1069D}"/>
        </Anchor>
        <Assign userId="S::andreanne.st-gelais@montreal.ca::0b1eba57-7563-40ae-8675-b8bab590c1ca" userName="Andreanne ST-GELAIS" userProvider="AD"/>
      </Event>
      <Event time="2025-02-18T02:08:30.77" id="{436D560E-A694-4D11-99E2-4D1973DBB135}">
        <Attribution userId="S::dina.husseini@montreal.ca::191f9226-73a1-464e-8583-4dfb0c95e06c" userName="Dina HUSSEINI" userProvider="AD"/>
        <Anchor>
          <Comment id="{8A935715-2C0E-4CCA-97C6-20B8ECD1069D}"/>
        </Anchor>
        <SetTitle title="@Andreanne ST-GELAIS c'est de la stratégie"/>
      </Event>
      <Event time="2025-02-18T18:31:33.28" id="{3C8EC695-1FAF-481D-86A1-FE0D9D401B67}">
        <Attribution userId="S::andreanne.st-gelais@montreal.ca::0b1eba57-7563-40ae-8675-b8bab590c1ca" userName="Andreanne ST-GELAIS" userProvider="AD"/>
        <Progress percentComplete="100"/>
      </Event>
    </History>
  </Task>
  <Task id="{26305ED5-1611-4977-9B68-7A7B40358A7C}">
    <Anchor>
      <Comment id="{1CCB89FF-FB83-42C8-9B07-B9A2A807106C}"/>
    </Anchor>
    <History>
      <Event time="2025-02-18T01:38:46.10" id="{64812A3F-FD29-4F9F-8BEF-D3A57F1D4789}">
        <Attribution userId="S::nicolas.pagot@montreal.ca::3092c736-3726-4532-9630-ed399ca37378" userName="Nicolas PAGOT" userProvider="AD"/>
        <Anchor>
          <Comment id="{1CCB89FF-FB83-42C8-9B07-B9A2A807106C}"/>
        </Anchor>
        <Create/>
      </Event>
      <Event time="2025-02-18T01:38:46.10" id="{57E1747E-E06B-44E1-8322-D1E8C8E3BF4F}">
        <Attribution userId="S::nicolas.pagot@montreal.ca::3092c736-3726-4532-9630-ed399ca37378" userName="Nicolas PAGOT" userProvider="AD"/>
        <Anchor>
          <Comment id="{1CCB89FF-FB83-42C8-9B07-B9A2A807106C}"/>
        </Anchor>
        <Assign userId="S::dina.husseini@montreal.ca::191f9226-73a1-464e-8583-4dfb0c95e06c" userName="Dina HUSSEINI" userProvider="AD"/>
      </Event>
      <Event time="2025-02-18T01:38:46.10" id="{40763B4C-37B5-40BB-81C6-312FC110C6BA}">
        <Attribution userId="S::nicolas.pagot@montreal.ca::3092c736-3726-4532-9630-ed399ca37378" userName="Nicolas PAGOT" userProvider="AD"/>
        <Anchor>
          <Comment id="{1CCB89FF-FB83-42C8-9B07-B9A2A807106C}"/>
        </Anchor>
        <SetTitle title="dina, ets ce que j ai sous évaluée? sur 8 personnes. @Dina HUSSEINI"/>
      </Event>
      <Event time="2025-02-18T17:43:45.24" id="{2CDB8E4D-A5B1-4385-B0C5-A9BD056742EA}">
        <Attribution userId="S::dina.husseini@montreal.ca::191f9226-73a1-464e-8583-4dfb0c95e06c" userName="Dina HUSSEINI" userProvider="AD"/>
        <Progress percentComplete="100"/>
      </Event>
    </History>
  </Task>
  <Task id="{5EF714D9-98C0-4395-A031-BC2193DEE425}">
    <Anchor>
      <Comment id="{C5DF7FF5-9779-4FFE-993B-23F46BECFFA1}"/>
    </Anchor>
    <History>
      <Event time="2025-07-23T15:39:49.0" id="{ACCFA01F-2F7A-43B9-82E1-A84AFD3783BD}">
        <Attribution userId="S::nicolas.pagot@montreal.ca::3092c736-3726-4532-9630-ed399ca37378" userName="Nicolas PAGOT" userProvider="AD"/>
        <Anchor>
          <Comment id="{C5DF7FF5-9779-4FFE-993B-23F46BECFFA1}"/>
        </Anchor>
        <Create/>
      </Event>
      <Event time="2025-07-23T15:39:49.0" id="{72A3F052-D11A-4045-AF3F-266ADDFE0B79}">
        <Attribution userId="S::nicolas.pagot@montreal.ca::3092c736-3726-4532-9630-ed399ca37378" userName="Nicolas PAGOT" userProvider="AD"/>
        <Anchor>
          <Comment id="{C5DF7FF5-9779-4FFE-993B-23F46BECFFA1}"/>
        </Anchor>
        <Assign userId="S::thibault.camara@montreal.ca::37eb0c40-5821-41f4-a4ea-359770e122d1" userName="Thibault CAMARA" userProvider="AD"/>
      </Event>
      <Event time="2025-07-23T15:39:49.0" id="{E23C27B9-2AB2-4DCF-9278-BB9798CBFF35}">
        <Attribution userId="S::nicolas.pagot@montreal.ca::3092c736-3726-4532-9630-ed399ca37378" userName="Nicolas PAGOT" userProvider="AD"/>
        <Anchor>
          <Comment id="{C5DF7FF5-9779-4FFE-993B-23F46BECFFA1}"/>
        </Anchor>
        <SetTitle title="@Thibault CAMARA peut on stp le mettre dans projet terminée car pas affaires courantes"/>
      </Event>
    </History>
  </Task>
</Tasks>
</file>

<file path=xl/documenttasks/documenttask4.xml><?xml version="1.0" encoding="utf-8"?>
<Tasks xmlns="http://schemas.microsoft.com/office/tasks/2019/documenttasks">
  <Task id="{61DA9B3D-767E-45A2-B8A7-C18D35BE37CD}">
    <Anchor>
      <Comment id="{2CDE2D6A-93D0-440C-B105-5E856824DAE8}"/>
    </Anchor>
    <History>
      <Event time="2025-01-31T00:06:14.32" id="{95E1C7F3-BB11-46B4-BF00-04FCDD778175}">
        <Attribution userId="S::andreanne.st-gelais@montreal.ca::0b1eba57-7563-40ae-8675-b8bab590c1ca" userName="Andreanne ST-GELAIS" userProvider="AD"/>
        <Anchor>
          <Comment id="{2CDE2D6A-93D0-440C-B105-5E856824DAE8}"/>
        </Anchor>
        <Create/>
      </Event>
      <Event time="2025-01-31T00:06:14.32" id="{861B9571-D3D9-4954-98A4-3B6E41A86CA1}">
        <Attribution userId="S::andreanne.st-gelais@montreal.ca::0b1eba57-7563-40ae-8675-b8bab590c1ca" userName="Andreanne ST-GELAIS" userProvider="AD"/>
        <Anchor>
          <Comment id="{2CDE2D6A-93D0-440C-B105-5E856824DAE8}"/>
        </Anchor>
        <Assign userId="S::thibault.camara@montreal.ca::37eb0c40-5821-41f4-a4ea-359770e122d1" userName="Thibault CAMARA" userProvider="AD"/>
      </Event>
      <Event time="2025-01-31T00:06:14.32" id="{CBAA4716-4144-41FB-B9D5-C602C43B6B6D}">
        <Attribution userId="S::andreanne.st-gelais@montreal.ca::0b1eba57-7563-40ae-8675-b8bab590c1ca" userName="Andreanne ST-GELAIS" userProvider="AD"/>
        <Anchor>
          <Comment id="{2CDE2D6A-93D0-440C-B105-5E856824DAE8}"/>
        </Anchor>
        <SetTitle title="@Thibault CAMARA Est-ce que ceci est encore pertinent ? Je crois que tu avais produit un autre fichier de suivi au final ?"/>
      </Event>
    </History>
  </Task>
</Tasks>
</file>

<file path=xl/documenttasks/documenttask5.xml><?xml version="1.0" encoding="utf-8"?>
<Tasks xmlns="http://schemas.microsoft.com/office/tasks/2019/documenttasks">
  <Task id="{FDBA22C4-9485-4D62-BC29-04463E8668B6}">
    <Anchor>
      <Comment id="{203FF50D-7517-493F-990C-2A740614CA25}"/>
    </Anchor>
    <History>
      <Event time="2025-08-01T20:36:22.35" id="{9A2EAFD0-923B-4B6C-B3AD-35EAC1EECA4F}">
        <Attribution userId="S::andreanne.st-gelais@montreal.ca::0b1eba57-7563-40ae-8675-b8bab590c1ca" userName="Andreanne ST-GELAIS" userProvider="AD"/>
        <Anchor>
          <Comment id="{203FF50D-7517-493F-990C-2A740614CA25}"/>
        </Anchor>
        <Create/>
      </Event>
      <Event time="2025-08-01T20:36:22.35" id="{EB2248A9-5E86-41E1-9204-7ECBC2180890}">
        <Attribution userId="S::andreanne.st-gelais@montreal.ca::0b1eba57-7563-40ae-8675-b8bab590c1ca" userName="Andreanne ST-GELAIS" userProvider="AD"/>
        <Anchor>
          <Comment id="{203FF50D-7517-493F-990C-2A740614CA25}"/>
        </Anchor>
        <Assign userId="S::thibault.camara@montreal.ca::37eb0c40-5821-41f4-a4ea-359770e122d1" userName="Thibault CAMARA" userProvider="AD"/>
      </Event>
      <Event time="2025-08-01T20:36:22.35" id="{F8560F58-6AD8-4DFB-8C68-0A0882BDFF2F}">
        <Attribution userId="S::andreanne.st-gelais@montreal.ca::0b1eba57-7563-40ae-8675-b8bab590c1ca" userName="Andreanne ST-GELAIS" userProvider="AD"/>
        <Anchor>
          <Comment id="{203FF50D-7517-493F-990C-2A740614CA25}"/>
        </Anchor>
        <SetTitle title="@Thibault CAMARA - Geneviève m'a confirmé qu'elle n'avait pas d'orientation à me fournir en ce moment. On lui reviendra lorsque nous aurons quelque chose à présenter."/>
      </Event>
    </History>
  </Task>
</Tasks>
</file>

<file path=xl/drawings/drawing1.xml><?xml version="1.0" encoding="utf-8"?>
<xdr:wsDr xmlns:xdr="http://schemas.openxmlformats.org/drawingml/2006/spreadsheetDrawing" xmlns:a="http://schemas.openxmlformats.org/drawingml/2006/main">
  <xdr:twoCellAnchor editAs="oneCell">
    <xdr:from>
      <xdr:col>1</xdr:col>
      <xdr:colOff>3990975</xdr:colOff>
      <xdr:row>0</xdr:row>
      <xdr:rowOff>95250</xdr:rowOff>
    </xdr:from>
    <xdr:to>
      <xdr:col>1</xdr:col>
      <xdr:colOff>5819775</xdr:colOff>
      <xdr:row>0</xdr:row>
      <xdr:rowOff>1295400</xdr:rowOff>
    </xdr:to>
    <mc:AlternateContent xmlns:mc="http://schemas.openxmlformats.org/markup-compatibility/2006" xmlns:a14="http://schemas.microsoft.com/office/drawing/2010/main">
      <mc:Choice Requires="a14">
        <xdr:graphicFrame macro="">
          <xdr:nvGraphicFramePr>
            <xdr:cNvPr id="3" name="Engagement politique">
              <a:extLst>
                <a:ext uri="{FF2B5EF4-FFF2-40B4-BE49-F238E27FC236}">
                  <a16:creationId xmlns:a16="http://schemas.microsoft.com/office/drawing/2014/main" id="{E3C19558-5C7A-2CB4-7AB0-CFDE521B2E5F}"/>
                </a:ext>
                <a:ext uri="{147F2762-F138-4A5C-976F-8EAC2B608ADB}">
                  <a16:predDERef xmlns:a16="http://schemas.microsoft.com/office/drawing/2014/main" pred="{4B0C30B1-498A-0B1B-4C49-A0C167E1BDBF}"/>
                </a:ext>
              </a:extLst>
            </xdr:cNvPr>
            <xdr:cNvGraphicFramePr/>
          </xdr:nvGraphicFramePr>
          <xdr:xfrm>
            <a:off x="0" y="0"/>
            <a:ext cx="0" cy="0"/>
          </xdr:xfrm>
          <a:graphic>
            <a:graphicData uri="http://schemas.microsoft.com/office/drawing/2010/slicer">
              <sle:slicer xmlns:sle="http://schemas.microsoft.com/office/drawing/2010/slicer" name="Engagement politique"/>
            </a:graphicData>
          </a:graphic>
        </xdr:graphicFrame>
      </mc:Choice>
      <mc:Fallback xmlns="">
        <xdr:sp macro="" textlink="">
          <xdr:nvSpPr>
            <xdr:cNvPr id="0" name=""/>
            <xdr:cNvSpPr>
              <a:spLocks noTextEdit="1"/>
            </xdr:cNvSpPr>
          </xdr:nvSpPr>
          <xdr:spPr>
            <a:xfrm>
              <a:off x="4600575" y="95250"/>
              <a:ext cx="1828800" cy="1200150"/>
            </a:xfrm>
            <a:prstGeom prst="rect">
              <a:avLst/>
            </a:prstGeom>
            <a:solidFill>
              <a:prstClr val="white"/>
            </a:solidFill>
            <a:ln w="1">
              <a:solidFill>
                <a:prstClr val="green"/>
              </a:solidFill>
            </a:ln>
          </xdr:spPr>
          <xdr:txBody>
            <a:bodyPr vertOverflow="clip" horzOverflow="clip"/>
            <a:lstStyle/>
            <a:p>
              <a:endParaRPr sz="1100"/>
            </a:p>
          </xdr:txBody>
        </xdr:sp>
      </mc:Fallback>
    </mc:AlternateContent>
    <xdr:clientData/>
  </xdr:twoCellAnchor>
  <xdr:twoCellAnchor editAs="oneCell">
    <xdr:from>
      <xdr:col>2</xdr:col>
      <xdr:colOff>647700</xdr:colOff>
      <xdr:row>0</xdr:row>
      <xdr:rowOff>133350</xdr:rowOff>
    </xdr:from>
    <xdr:to>
      <xdr:col>2</xdr:col>
      <xdr:colOff>2476500</xdr:colOff>
      <xdr:row>1</xdr:row>
      <xdr:rowOff>85725</xdr:rowOff>
    </xdr:to>
    <mc:AlternateContent xmlns:mc="http://schemas.openxmlformats.org/markup-compatibility/2006" xmlns:a14="http://schemas.microsoft.com/office/drawing/2010/main">
      <mc:Choice Requires="a14">
        <xdr:graphicFrame macro="">
          <xdr:nvGraphicFramePr>
            <xdr:cNvPr id="4" name="Alignement stratégique">
              <a:extLst>
                <a:ext uri="{FF2B5EF4-FFF2-40B4-BE49-F238E27FC236}">
                  <a16:creationId xmlns:a16="http://schemas.microsoft.com/office/drawing/2014/main" id="{925DFF80-32E7-BAFC-CAFD-9534C782DC20}"/>
                </a:ext>
                <a:ext uri="{147F2762-F138-4A5C-976F-8EAC2B608ADB}">
                  <a16:predDERef xmlns:a16="http://schemas.microsoft.com/office/drawing/2014/main" pred="{E3C19558-5C7A-2CB4-7AB0-CFDE521B2E5F}"/>
                </a:ext>
              </a:extLst>
            </xdr:cNvPr>
            <xdr:cNvGraphicFramePr/>
          </xdr:nvGraphicFramePr>
          <xdr:xfrm>
            <a:off x="0" y="0"/>
            <a:ext cx="0" cy="0"/>
          </xdr:xfrm>
          <a:graphic>
            <a:graphicData uri="http://schemas.microsoft.com/office/drawing/2010/slicer">
              <sle:slicer xmlns:sle="http://schemas.microsoft.com/office/drawing/2010/slicer" name="Alignement stratégique"/>
            </a:graphicData>
          </a:graphic>
        </xdr:graphicFrame>
      </mc:Choice>
      <mc:Fallback xmlns="">
        <xdr:sp macro="" textlink="">
          <xdr:nvSpPr>
            <xdr:cNvPr id="0" name=""/>
            <xdr:cNvSpPr>
              <a:spLocks noTextEdit="1"/>
            </xdr:cNvSpPr>
          </xdr:nvSpPr>
          <xdr:spPr>
            <a:xfrm>
              <a:off x="10039350" y="133350"/>
              <a:ext cx="1828800" cy="1457325"/>
            </a:xfrm>
            <a:prstGeom prst="rect">
              <a:avLst/>
            </a:prstGeom>
            <a:solidFill>
              <a:prstClr val="white"/>
            </a:solidFill>
            <a:ln w="1">
              <a:solidFill>
                <a:prstClr val="green"/>
              </a:solidFill>
            </a:ln>
          </xdr:spPr>
          <xdr:txBody>
            <a:bodyPr vertOverflow="clip" horzOverflow="clip"/>
            <a:lstStyle/>
            <a:p>
              <a:endParaRPr sz="1100"/>
            </a:p>
          </xdr:txBody>
        </xdr:sp>
      </mc:Fallback>
    </mc:AlternateContent>
    <xdr:clientData/>
  </xdr:twoCellAnchor>
  <xdr:twoCellAnchor editAs="oneCell">
    <xdr:from>
      <xdr:col>2</xdr:col>
      <xdr:colOff>7077075</xdr:colOff>
      <xdr:row>0</xdr:row>
      <xdr:rowOff>85725</xdr:rowOff>
    </xdr:from>
    <xdr:to>
      <xdr:col>3</xdr:col>
      <xdr:colOff>123825</xdr:colOff>
      <xdr:row>0</xdr:row>
      <xdr:rowOff>1285875</xdr:rowOff>
    </xdr:to>
    <mc:AlternateContent xmlns:mc="http://schemas.openxmlformats.org/markup-compatibility/2006" xmlns:a14="http://schemas.microsoft.com/office/drawing/2010/main">
      <mc:Choice Requires="a14">
        <xdr:graphicFrame macro="">
          <xdr:nvGraphicFramePr>
            <xdr:cNvPr id="5" name="Impact attendu">
              <a:extLst>
                <a:ext uri="{FF2B5EF4-FFF2-40B4-BE49-F238E27FC236}">
                  <a16:creationId xmlns:a16="http://schemas.microsoft.com/office/drawing/2014/main" id="{2C1CDC91-7880-AB0E-ACB9-8754A9A24D26}"/>
                </a:ext>
                <a:ext uri="{147F2762-F138-4A5C-976F-8EAC2B608ADB}">
                  <a16:predDERef xmlns:a16="http://schemas.microsoft.com/office/drawing/2014/main" pred="{925DFF80-32E7-BAFC-CAFD-9534C782DC20}"/>
                </a:ext>
              </a:extLst>
            </xdr:cNvPr>
            <xdr:cNvGraphicFramePr/>
          </xdr:nvGraphicFramePr>
          <xdr:xfrm>
            <a:off x="0" y="0"/>
            <a:ext cx="0" cy="0"/>
          </xdr:xfrm>
          <a:graphic>
            <a:graphicData uri="http://schemas.microsoft.com/office/drawing/2010/slicer">
              <sle:slicer xmlns:sle="http://schemas.microsoft.com/office/drawing/2010/slicer" name="Impact attendu"/>
            </a:graphicData>
          </a:graphic>
        </xdr:graphicFrame>
      </mc:Choice>
      <mc:Fallback xmlns="">
        <xdr:sp macro="" textlink="">
          <xdr:nvSpPr>
            <xdr:cNvPr id="0" name=""/>
            <xdr:cNvSpPr>
              <a:spLocks noTextEdit="1"/>
            </xdr:cNvSpPr>
          </xdr:nvSpPr>
          <xdr:spPr>
            <a:xfrm>
              <a:off x="16468725" y="85725"/>
              <a:ext cx="1828800" cy="1200150"/>
            </a:xfrm>
            <a:prstGeom prst="rect">
              <a:avLst/>
            </a:prstGeom>
            <a:solidFill>
              <a:prstClr val="white"/>
            </a:solidFill>
            <a:ln w="1">
              <a:solidFill>
                <a:prstClr val="green"/>
              </a:solidFill>
            </a:ln>
          </xdr:spPr>
          <xdr:txBody>
            <a:bodyPr vertOverflow="clip" horzOverflow="clip"/>
            <a:lstStyle/>
            <a:p>
              <a:endParaRPr sz="1100"/>
            </a:p>
          </xdr:txBody>
        </xdr:sp>
      </mc:Fallback>
    </mc:AlternateContent>
    <xdr:clientData/>
  </xdr:twoCellAnchor>
  <xdr:twoCellAnchor editAs="oneCell">
    <xdr:from>
      <xdr:col>2</xdr:col>
      <xdr:colOff>4848225</xdr:colOff>
      <xdr:row>0</xdr:row>
      <xdr:rowOff>85725</xdr:rowOff>
    </xdr:from>
    <xdr:to>
      <xdr:col>2</xdr:col>
      <xdr:colOff>6677025</xdr:colOff>
      <xdr:row>0</xdr:row>
      <xdr:rowOff>1295400</xdr:rowOff>
    </xdr:to>
    <mc:AlternateContent xmlns:mc="http://schemas.openxmlformats.org/markup-compatibility/2006" xmlns:a14="http://schemas.microsoft.com/office/drawing/2010/main">
      <mc:Choice Requires="a14">
        <xdr:graphicFrame macro="">
          <xdr:nvGraphicFramePr>
            <xdr:cNvPr id="6" name="Urgence/échéance">
              <a:extLst>
                <a:ext uri="{FF2B5EF4-FFF2-40B4-BE49-F238E27FC236}">
                  <a16:creationId xmlns:a16="http://schemas.microsoft.com/office/drawing/2014/main" id="{13C7253E-BAF1-759B-D6A7-147DE74180A4}"/>
                </a:ext>
                <a:ext uri="{147F2762-F138-4A5C-976F-8EAC2B608ADB}">
                  <a16:predDERef xmlns:a16="http://schemas.microsoft.com/office/drawing/2014/main" pred="{2C1CDC91-7880-AB0E-ACB9-8754A9A24D26}"/>
                </a:ext>
              </a:extLst>
            </xdr:cNvPr>
            <xdr:cNvGraphicFramePr/>
          </xdr:nvGraphicFramePr>
          <xdr:xfrm>
            <a:off x="0" y="0"/>
            <a:ext cx="0" cy="0"/>
          </xdr:xfrm>
          <a:graphic>
            <a:graphicData uri="http://schemas.microsoft.com/office/drawing/2010/slicer">
              <sle:slicer xmlns:sle="http://schemas.microsoft.com/office/drawing/2010/slicer" name="Urgence/échéance"/>
            </a:graphicData>
          </a:graphic>
        </xdr:graphicFrame>
      </mc:Choice>
      <mc:Fallback xmlns="">
        <xdr:sp macro="" textlink="">
          <xdr:nvSpPr>
            <xdr:cNvPr id="0" name=""/>
            <xdr:cNvSpPr>
              <a:spLocks noTextEdit="1"/>
            </xdr:cNvSpPr>
          </xdr:nvSpPr>
          <xdr:spPr>
            <a:xfrm>
              <a:off x="14239875" y="85725"/>
              <a:ext cx="1828800" cy="1209675"/>
            </a:xfrm>
            <a:prstGeom prst="rect">
              <a:avLst/>
            </a:prstGeom>
            <a:solidFill>
              <a:prstClr val="white"/>
            </a:solidFill>
            <a:ln w="1">
              <a:solidFill>
                <a:prstClr val="green"/>
              </a:solidFill>
            </a:ln>
          </xdr:spPr>
          <xdr:txBody>
            <a:bodyPr vertOverflow="clip" horzOverflow="clip"/>
            <a:lstStyle/>
            <a:p>
              <a:endParaRPr sz="1100"/>
            </a:p>
          </xdr:txBody>
        </xdr:sp>
      </mc:Fallback>
    </mc:AlternateContent>
    <xdr:clientData/>
  </xdr:twoCellAnchor>
  <xdr:twoCellAnchor editAs="oneCell">
    <xdr:from>
      <xdr:col>2</xdr:col>
      <xdr:colOff>2676525</xdr:colOff>
      <xdr:row>0</xdr:row>
      <xdr:rowOff>114300</xdr:rowOff>
    </xdr:from>
    <xdr:to>
      <xdr:col>2</xdr:col>
      <xdr:colOff>4505325</xdr:colOff>
      <xdr:row>1</xdr:row>
      <xdr:rowOff>95250</xdr:rowOff>
    </xdr:to>
    <mc:AlternateContent xmlns:mc="http://schemas.openxmlformats.org/markup-compatibility/2006" xmlns:a14="http://schemas.microsoft.com/office/drawing/2010/main">
      <mc:Choice Requires="a14">
        <xdr:graphicFrame macro="">
          <xdr:nvGraphicFramePr>
            <xdr:cNvPr id="7" name="Ressources dispo">
              <a:extLst>
                <a:ext uri="{FF2B5EF4-FFF2-40B4-BE49-F238E27FC236}">
                  <a16:creationId xmlns:a16="http://schemas.microsoft.com/office/drawing/2014/main" id="{A7F4868F-3A80-61F7-1DEE-B525FF0D80B5}"/>
                </a:ext>
                <a:ext uri="{147F2762-F138-4A5C-976F-8EAC2B608ADB}">
                  <a16:predDERef xmlns:a16="http://schemas.microsoft.com/office/drawing/2014/main" pred="{13C7253E-BAF1-759B-D6A7-147DE74180A4}"/>
                </a:ext>
              </a:extLst>
            </xdr:cNvPr>
            <xdr:cNvGraphicFramePr/>
          </xdr:nvGraphicFramePr>
          <xdr:xfrm>
            <a:off x="0" y="0"/>
            <a:ext cx="0" cy="0"/>
          </xdr:xfrm>
          <a:graphic>
            <a:graphicData uri="http://schemas.microsoft.com/office/drawing/2010/slicer">
              <sle:slicer xmlns:sle="http://schemas.microsoft.com/office/drawing/2010/slicer" name="Ressources dispo"/>
            </a:graphicData>
          </a:graphic>
        </xdr:graphicFrame>
      </mc:Choice>
      <mc:Fallback xmlns="">
        <xdr:sp macro="" textlink="">
          <xdr:nvSpPr>
            <xdr:cNvPr id="0" name=""/>
            <xdr:cNvSpPr>
              <a:spLocks noTextEdit="1"/>
            </xdr:cNvSpPr>
          </xdr:nvSpPr>
          <xdr:spPr>
            <a:xfrm>
              <a:off x="12068175" y="114300"/>
              <a:ext cx="1828800" cy="1485900"/>
            </a:xfrm>
            <a:prstGeom prst="rect">
              <a:avLst/>
            </a:prstGeom>
            <a:solidFill>
              <a:prstClr val="white"/>
            </a:solidFill>
            <a:ln w="1">
              <a:solidFill>
                <a:prstClr val="green"/>
              </a:solidFill>
            </a:ln>
          </xdr:spPr>
          <xdr:txBody>
            <a:bodyPr vertOverflow="clip" horzOverflow="clip"/>
            <a:lstStyle/>
            <a:p>
              <a:endParaRPr sz="1100"/>
            </a:p>
          </xdr:txBody>
        </xdr:sp>
      </mc:Fallback>
    </mc:AlternateContent>
    <xdr:clientData/>
  </xdr:twoCellAnchor>
  <xdr:twoCellAnchor editAs="oneCell">
    <xdr:from>
      <xdr:col>1</xdr:col>
      <xdr:colOff>1981200</xdr:colOff>
      <xdr:row>0</xdr:row>
      <xdr:rowOff>9525</xdr:rowOff>
    </xdr:from>
    <xdr:to>
      <xdr:col>1</xdr:col>
      <xdr:colOff>3810000</xdr:colOff>
      <xdr:row>0</xdr:row>
      <xdr:rowOff>1162050</xdr:rowOff>
    </xdr:to>
    <mc:AlternateContent xmlns:mc="http://schemas.openxmlformats.org/markup-compatibility/2006" xmlns:a14="http://schemas.microsoft.com/office/drawing/2010/main">
      <mc:Choice Requires="a14">
        <xdr:graphicFrame macro="">
          <xdr:nvGraphicFramePr>
            <xdr:cNvPr id="8" name="Complexité / risque">
              <a:extLst>
                <a:ext uri="{FF2B5EF4-FFF2-40B4-BE49-F238E27FC236}">
                  <a16:creationId xmlns:a16="http://schemas.microsoft.com/office/drawing/2014/main" id="{7413E6EA-44D3-99F8-1C77-4A1C5E2871C0}"/>
                </a:ext>
                <a:ext uri="{147F2762-F138-4A5C-976F-8EAC2B608ADB}">
                  <a16:predDERef xmlns:a16="http://schemas.microsoft.com/office/drawing/2014/main" pred="{A7F4868F-3A80-61F7-1DEE-B525FF0D80B5}"/>
                </a:ext>
              </a:extLst>
            </xdr:cNvPr>
            <xdr:cNvGraphicFramePr/>
          </xdr:nvGraphicFramePr>
          <xdr:xfrm>
            <a:off x="0" y="0"/>
            <a:ext cx="0" cy="0"/>
          </xdr:xfrm>
          <a:graphic>
            <a:graphicData uri="http://schemas.microsoft.com/office/drawing/2010/slicer">
              <sle:slicer xmlns:sle="http://schemas.microsoft.com/office/drawing/2010/slicer" name="Complexité / risque"/>
            </a:graphicData>
          </a:graphic>
        </xdr:graphicFrame>
      </mc:Choice>
      <mc:Fallback xmlns="">
        <xdr:sp macro="" textlink="">
          <xdr:nvSpPr>
            <xdr:cNvPr id="0" name=""/>
            <xdr:cNvSpPr>
              <a:spLocks noTextEdit="1"/>
            </xdr:cNvSpPr>
          </xdr:nvSpPr>
          <xdr:spPr>
            <a:xfrm>
              <a:off x="2590800" y="9525"/>
              <a:ext cx="1828800" cy="1152525"/>
            </a:xfrm>
            <a:prstGeom prst="rect">
              <a:avLst/>
            </a:prstGeom>
            <a:solidFill>
              <a:prstClr val="white"/>
            </a:solidFill>
            <a:ln w="1">
              <a:solidFill>
                <a:prstClr val="green"/>
              </a:solidFill>
            </a:ln>
          </xdr:spPr>
          <xdr:txBody>
            <a:bodyPr vertOverflow="clip" horzOverflow="clip"/>
            <a:lstStyle/>
            <a:p>
              <a:endParaRPr sz="1100"/>
            </a:p>
          </xdr:txBody>
        </xdr:sp>
      </mc:Fallback>
    </mc:AlternateContent>
    <xdr:clientData/>
  </xdr:twoCellAnchor>
  <xdr:twoCellAnchor editAs="oneCell">
    <xdr:from>
      <xdr:col>1</xdr:col>
      <xdr:colOff>133350</xdr:colOff>
      <xdr:row>0</xdr:row>
      <xdr:rowOff>0</xdr:rowOff>
    </xdr:from>
    <xdr:to>
      <xdr:col>1</xdr:col>
      <xdr:colOff>1914525</xdr:colOff>
      <xdr:row>0</xdr:row>
      <xdr:rowOff>1419225</xdr:rowOff>
    </xdr:to>
    <mc:AlternateContent xmlns:mc="http://schemas.openxmlformats.org/markup-compatibility/2006" xmlns:a14="http://schemas.microsoft.com/office/drawing/2010/main">
      <mc:Choice Requires="a14">
        <xdr:graphicFrame macro="">
          <xdr:nvGraphicFramePr>
            <xdr:cNvPr id="9" name="Priorité 1">
              <a:extLst>
                <a:ext uri="{FF2B5EF4-FFF2-40B4-BE49-F238E27FC236}">
                  <a16:creationId xmlns:a16="http://schemas.microsoft.com/office/drawing/2014/main" id="{00EDC37E-57A4-EAAD-BF1B-42AFA858AFA8}"/>
                </a:ext>
                <a:ext uri="{147F2762-F138-4A5C-976F-8EAC2B608ADB}">
                  <a16:predDERef xmlns:a16="http://schemas.microsoft.com/office/drawing/2014/main" pred="{7413E6EA-44D3-99F8-1C77-4A1C5E2871C0}"/>
                </a:ext>
              </a:extLst>
            </xdr:cNvPr>
            <xdr:cNvGraphicFramePr/>
          </xdr:nvGraphicFramePr>
          <xdr:xfrm>
            <a:off x="0" y="0"/>
            <a:ext cx="0" cy="0"/>
          </xdr:xfrm>
          <a:graphic>
            <a:graphicData uri="http://schemas.microsoft.com/office/drawing/2010/slicer">
              <sle:slicer xmlns:sle="http://schemas.microsoft.com/office/drawing/2010/slicer" name="Priorité 1"/>
            </a:graphicData>
          </a:graphic>
        </xdr:graphicFrame>
      </mc:Choice>
      <mc:Fallback xmlns="">
        <xdr:sp macro="" textlink="">
          <xdr:nvSpPr>
            <xdr:cNvPr id="0" name=""/>
            <xdr:cNvSpPr>
              <a:spLocks noTextEdit="1"/>
            </xdr:cNvSpPr>
          </xdr:nvSpPr>
          <xdr:spPr>
            <a:xfrm>
              <a:off x="742950" y="0"/>
              <a:ext cx="1781175" cy="1419225"/>
            </a:xfrm>
            <a:prstGeom prst="rect">
              <a:avLst/>
            </a:prstGeom>
            <a:solidFill>
              <a:prstClr val="white"/>
            </a:solidFill>
            <a:ln w="1">
              <a:solidFill>
                <a:prstClr val="green"/>
              </a:solidFill>
            </a:ln>
          </xdr:spPr>
          <xdr:txBody>
            <a:bodyPr vertOverflow="clip" horzOverflow="clip"/>
            <a:lstStyle/>
            <a:p>
              <a:endParaRPr sz="1100"/>
            </a:p>
          </xdr:txBody>
        </xdr:sp>
      </mc:Fallback>
    </mc:AlternateContent>
    <xdr:clientData/>
  </xdr:twoCellAnchor>
</xdr:wsDr>
</file>

<file path=xl/persons/person.xml><?xml version="1.0" encoding="utf-8"?>
<personList xmlns="http://schemas.microsoft.com/office/spreadsheetml/2018/threadedcomments" xmlns:x="http://schemas.openxmlformats.org/spreadsheetml/2006/main">
  <person displayName="Dina HUSSEINI" id="{CE5322AA-6120-471E-A794-B6F73D7A4356}" userId="dina.husseini@montreal.ca" providerId="PeoplePicker"/>
  <person displayName="Nicolas PAGOT" id="{5D27F5EE-9204-4347-9FFE-AB7AED2AC862}" userId="nicolas.pagot@montreal.ca" providerId="PeoplePicker"/>
  <person displayName="Karine Jalbert" id="{42A4B25C-5C06-4DE2-AB15-0B2F97EB6940}" userId="karine.jalbert@montreal.ca" providerId="PeoplePicker"/>
  <person displayName="Genevieve LOCAS" id="{2E0D3CA1-9A02-4A7B-A466-9F4278397CA5}" userId="genevieve.locas@montreal.ca" providerId="PeoplePicker"/>
  <person displayName="Thibault CAMARA" id="{84063440-59C7-4872-A7D0-C2B3530333CF}" userId="thibault.camara@montreal.ca" providerId="PeoplePicker"/>
  <person displayName="Marie-France RENE" id="{69764970-2F99-46E7-BE85-0003EFD4C971}" userId="marie-france.rene@montreal.ca" providerId="PeoplePicker"/>
  <person displayName="Andreanne ST-GELAIS" id="{CE9AC593-761F-4464-B9C6-991A9A6A9682}" userId="andreanne.st-gelais@montreal.ca" providerId="PeoplePicker"/>
  <person displayName="Jessica LAGACE-BANVILLE" id="{BE93FFB0-1CFF-4E72-B62F-A309945D75E2}" userId="jessica.lagace-banville@montreal.ca" providerId="PeoplePicker"/>
  <person displayName="Karine-Myrgiani JEAN-FRANCOIS" id="{3724B700-4911-4894-8323-1A251CAE82EB}" userId="karinemyrgianie.jean-francois@montreal.ca" providerId="PeoplePicker"/>
  <person displayName="Dina HUSSEINI" id="{661D4EDF-7D0D-4029-9530-8BF1A9AFBE9B}" userId="S::dina.husseini@montreal.ca::191f9226-73a1-464e-8583-4dfb0c95e06c" providerId="AD"/>
  <person displayName="Nicolas PAGOT" id="{60AE290A-DD56-473B-B36D-69FE656779C5}" userId="S::nicolas.pagot@montreal.ca::3092c736-3726-4532-9630-ed399ca37378" providerId="AD"/>
  <person displayName="Karine Jalbert" id="{AC25107B-81BB-416F-B42B-25B4796C75AB}" userId="S::karine.jalbert@montreal.ca::4154b97f-e4f8-423b-88b5-06f323acd133" providerId="AD"/>
  <person displayName="Genevieve LOCAS" id="{51855564-6635-43C7-B676-DFF231FAAB04}" userId="S::genevieve.locas@montreal.ca::ea8ccfc5-7fdf-4e6a-afd3-caa58719a86c" providerId="AD"/>
  <person displayName="Thibault CAMARA" id="{B97748E6-B123-4E7B-83A7-93AEFAF808CE}" userId="S::thibault.camara@montreal.ca::37eb0c40-5821-41f4-a4ea-359770e122d1" providerId="AD"/>
  <person displayName="Marie-France RENE" id="{B703A553-DBED-4608-8BD8-42FF1155895B}" userId="S::marie-france.rene@montreal.ca::2dbbcc99-af44-4e36-8bf6-9ad5907be6bf" providerId="AD"/>
  <person displayName="Andreanne ST-GELAIS" id="{CC88B6D1-0B78-4250-A63C-6F452D4790E0}" userId="S::andreanne.st-gelais@montreal.ca::0b1eba57-7563-40ae-8675-b8bab590c1ca" providerId="AD"/>
  <person displayName="Jessica LAGACE-BANVILLE" id="{353ED3A8-A0EC-4545-BFA7-63E8A9920EAA}" userId="S::jessica.lagace-banville@montreal.ca::189c7f6e-1885-471f-9a3f-2d1003cb932d" providerId="AD"/>
  <person displayName="Karine-Myrgiani JEAN-FRANCOIS" id="{2109AEB2-96A3-443E-AC87-2A685CBEDE63}" userId="S::karinemyrgianie.jean-francois@montreal.ca::01503fb9-7628-47f5-b8d7-9707eb47feb6" providerId="AD"/>
</personList>
</file>

<file path=xl/pivotCache/_rels/pivotCacheDefinition1.xml.rels><?xml version="1.0" encoding="UTF-8" standalone="yes"?>
<Relationships xmlns="http://schemas.openxmlformats.org/package/2006/relationships"><Relationship Id="rId1" Type="http://schemas.openxmlformats.org/officeDocument/2006/relationships/pivotCacheRecords" Target="pivotCacheRecords1.xml"/></Relationships>
</file>

<file path=xl/pivotCache/_rels/pivotCacheDefinition2.xml.rels><?xml version="1.0" encoding="UTF-8" standalone="yes"?>
<Relationships xmlns="http://schemas.openxmlformats.org/package/2006/relationships"><Relationship Id="rId1" Type="http://schemas.openxmlformats.org/officeDocument/2006/relationships/pivotCacheRecords" Target="pivotCacheRecords2.xml"/></Relationships>
</file>

<file path=xl/pivotCache/_rels/pivotCacheDefinition3.xml.rels><?xml version="1.0" encoding="UTF-8" standalone="yes"?>
<Relationships xmlns="http://schemas.openxmlformats.org/package/2006/relationships"><Relationship Id="rId1" Type="http://schemas.openxmlformats.org/officeDocument/2006/relationships/pivotCacheRecords" Target="pivotCacheRecords3.xml"/></Relationships>
</file>

<file path=xl/pivotCache/pivotCacheDefinition1.xml><?xml version="1.0" encoding="utf-8"?>
<pivotCacheDefinition xmlns="http://schemas.openxmlformats.org/spreadsheetml/2006/main" xmlns:r="http://schemas.openxmlformats.org/officeDocument/2006/relationships" xmlns:mc="http://schemas.openxmlformats.org/markup-compatibility/2006" xmlns:xr="http://schemas.microsoft.com/office/spreadsheetml/2014/revision" mc:Ignorable="xr" r:id="rId1" refreshedBy="Excel Services" refreshedDate="45861.457878125002" createdVersion="8" refreshedVersion="8" minRefreshableVersion="3" recordCount="84" xr:uid="{AFECFB2D-D93F-447E-9EE0-7B7B88F3D253}">
  <cacheSource type="worksheet">
    <worksheetSource ref="A2:AB86" sheet="Projets 2025"/>
  </cacheSource>
  <cacheFields count="28">
    <cacheField name="No." numFmtId="0">
      <sharedItems containsString="0" containsBlank="1" containsNumber="1" containsInteger="1" minValue="1" maxValue="76"/>
    </cacheField>
    <cacheField name="Nom du projet" numFmtId="0">
      <sharedItems containsBlank="1" count="78">
        <s v="Consultation sur les conditions de succès visant à assurer une intégration harmonieuse des ressources dédiées aux personnes en situation d’itinérance dans les quartiers de la métropole"/>
        <s v="Politique d'accès aux services municipaux sans peur"/>
        <s v="Par et pour les jeunes 2025-2026"/>
        <s v="Forum montréalais pour la lutte contre la violence 2025"/>
        <s v="Bilan des réalisations en accessibilité universelle 2024 de la Ville de Montréal"/>
        <s v="Plan municipal en accessibilité universelle 2024-2030"/>
        <s v="Fonds dédiés aux projets de développement d'expertise et de renforcement de capacités en accessibilité universelle (FDPAU) 2025"/>
        <s v="Innovation en accessibilité universelle"/>
        <s v="Bilan de la démarche du chantier en accessibilité universelle 2020-2024"/>
        <s v="Agir ensemble contre la pauvreté et l'exclusion sociale 2024-2029"/>
        <s v="Stratégie municipale pour les personnes aînées 2023-2030"/>
        <s v="Campagne ''Témoins, agissons'' - Volet 3"/>
        <s v="Programme aménagement urbain et inclusif (PAUI)"/>
        <s v="Habitations modulaires avec accompagnement"/>
        <s v="Stratégie de recherche de sites (SHU, HC, HMA)"/>
        <s v="Rapport des échanges du comité ad hoc sur les enjeux et les besoins des personnes ​qui n'accèdent pas à l'hébergement / au logement​"/>
        <s v="Calculer la pauvreté depuis la pandémie"/>
        <s v="Suivi des plans du Service de la diversité et de l'inclusion sociale (SDIS)"/>
        <s v="Accompagnement des organismes à but non lucratif avec enjeux locatifs et soutien financier"/>
        <s v="Aide financière aux organismes à but non lucratif locataires 2026"/>
        <s v="Aide financière aux organismes à but non lucratif locataires 2025"/>
        <s v="Stratégie de reconnaissance des regroupements d'organismes communautaires"/>
        <s v="Offre de service d'accompagnement en accessibilité universelle et analyse différenciée selon les sexes dans une perspective intersectionnelle (ADS+)"/>
        <s v="Tableau de bord services ÉMMIS"/>
        <s v="Stratégie de planification, suivi, évaluation et apprentissage (PSEA)"/>
        <s v="Cadre d’intervention en Accès Loisir (CIALM) 2025-2027"/>
        <s v="Cadre de référence en itinérance 2026-2028"/>
        <s v="Municipalité amie des enfants (MAE)"/>
        <s v="Décriminalisation de la possession simple de drogues"/>
        <s v="Centre de prévention de la radicalisation menant à la violence (CPRMV) - Gouvernance"/>
        <s v="Soutien et accompagnement des locataires 2025-2027"/>
        <s v="Initiative montréalaise de soutien au développement social local (IMSDSL) 2025"/>
        <s v="Cahier de breffage des élu·e·s 2025-2029"/>
        <s v="Plan d'action solidarité, équité et inclusion 2026-2030"/>
        <s v="Processus cartographié optimisé de gestion de requêtes au Service de la diversité et de l'inclusion sociale (SDIS)"/>
        <s v="Cadre stratégique en diversité sexuelle et pluralité des genres"/>
        <s v="Cadre stratégique en sécurité alimentaire"/>
        <s v="Pré-conférence - 3e Conférence Internationale Francophone LGBTQI"/>
        <s v="Montréal Inclusive 2024-2026"/>
        <s v="ÉMMIS - implantation 3 nouveaux arrondissements zone Centre"/>
        <s v="ÉMMIS - Implantation - Zone Nord-Ouest"/>
        <s v="ÉMMIS - Implantation - Zone Nord-Est"/>
        <s v="ÉMMIS - Implantation - Centrale d'appel 211 et système d'information"/>
        <s v="ÉMMIS - Évaluation projet pilote 2021-2024"/>
        <s v="ÉMMIS - Évaluation 2025-2028"/>
        <s v="50 - MIFI-Ville - Gestion de l'entente 2024-2026"/>
        <s v="Plateforme de suivi des subventions en développement social (SSDS)"/>
        <s v="Prévention Montréal 2023-2025"/>
        <s v="Itinérance et milieux inclusifs (PIMI) 2023-2025"/>
        <s v="Entente sectorielle de développement en égalité entre les femmes et les hommes 2025-2029"/>
        <s v="Montréal pour toutes et tous, sans égard au statut 2024-2026"/>
        <s v="Alliances pour la solidarité 2018-2024 - Gestion de l'entente"/>
        <s v="Programme Accès-Loisirs de la Ville de Montréal (PALM) 2023-2025"/>
        <s v="Programme de reconnaissance et de soutien financier des organismes panmontréalais (PANAM) 2021-2024"/>
        <s v="Programme de revitalisation urbaine intégrée (RUI) 2002-2025"/>
        <s v="Alliances pour la solidarité 2024-2029 - Gestion de l'entente"/>
        <s v="Cité-des-hospitalières"/>
        <s v="Fonds bâtir des communautés plus sûres (FBSC) 2022-2026 - Gestion de l'entente"/>
        <s v="Prévenir et intervenir sur les violences observées sur le territoire (PIVOT)"/>
        <s v="Quartiers inclusifs et résilients (QIR)"/>
        <m/>
        <s v="Grand rendez-vous du développement social"/>
        <s v="EMMIS Mise en place d'une démarche de gestion de qualité"/>
        <s v="EMMIS Gestion de la performance"/>
        <s v="EMMIS Formation"/>
        <s v="EMMIS Implantation d'une communauté de pratique"/>
        <s v="Planification et mise en opération Centre du jour 2025-2026"/>
        <s v="Appel de projet Centre de jour sites LS et STM"/>
        <s v="Financements hors programme"/>
        <s v="Approche municipale - Partage de l'espace public"/>
        <s v="Appel de projet HMA - Cohabitation sociale"/>
        <s v="Interventions de milieu en itinérance et cohabitation sociale dans les installations municipales (ICIM) 2025"/>
        <s v="Fonds québécois d'initiatives sociales (FQIS) 2024-2026"/>
        <s v="PAUI 2026-2028"/>
        <s v="Théorie du changement du SDIS"/>
        <s v="Transformation organisationnelle du SDIS"/>
        <s v="Développer et lancer un parcours de formation en accessibilité universelle pour le personnel de la Ville"/>
        <s v="Mécanisme d'Action Rapide et Intégrée pour les personnes en situation de Vulnérabilité (ARIV)"/>
      </sharedItems>
    </cacheField>
    <cacheField name="/" numFmtId="0">
      <sharedItems containsDate="1" containsBlank="1" containsMixedTypes="1" minDate="2024-04-01T00:00:00" maxDate="2025-06-02T00:00:00"/>
    </cacheField>
    <cacheField name="Date de fin" numFmtId="0">
      <sharedItems containsDate="1" containsBlank="1" containsMixedTypes="1" minDate="2024-12-31T00:00:00" maxDate="2029-04-01T00:00:00"/>
    </cacheField>
    <cacheField name="Priorité " numFmtId="0">
      <sharedItems containsBlank="1"/>
    </cacheField>
    <cacheField name="Matrice" numFmtId="0">
      <sharedItems containsBlank="1"/>
    </cacheField>
    <cacheField name="Division" numFmtId="0">
      <sharedItems containsBlank="1"/>
    </cacheField>
    <cacheField name="Promoteur·ice" numFmtId="0">
      <sharedItems containsBlank="1"/>
    </cacheField>
    <cacheField name="Porteur·e" numFmtId="0">
      <sharedItems containsBlank="1"/>
    </cacheField>
    <cacheField name="Équipe-projet" numFmtId="0">
      <sharedItems containsBlank="1"/>
    </cacheField>
    <cacheField name="Notes" numFmtId="0">
      <sharedItems containsBlank="1"/>
    </cacheField>
    <cacheField name="Janvier" numFmtId="0">
      <sharedItems containsString="0" containsBlank="1" containsNumber="1" containsInteger="1" minValue="0" maxValue="420"/>
    </cacheField>
    <cacheField name="Février" numFmtId="0">
      <sharedItems containsString="0" containsBlank="1" containsNumber="1" containsInteger="1" minValue="0" maxValue="509"/>
    </cacheField>
    <cacheField name="Mars" numFmtId="0">
      <sharedItems containsString="0" containsBlank="1" containsNumber="1" containsInteger="1" minValue="0" maxValue="827"/>
    </cacheField>
    <cacheField name="Avril" numFmtId="0">
      <sharedItems containsString="0" containsBlank="1" containsNumber="1" containsInteger="1" minValue="0" maxValue="320"/>
    </cacheField>
    <cacheField name="Mai" numFmtId="0">
      <sharedItems containsString="0" containsBlank="1" containsNumber="1" containsInteger="1" minValue="0" maxValue="320"/>
    </cacheField>
    <cacheField name="Juin" numFmtId="0">
      <sharedItems containsString="0" containsBlank="1" containsNumber="1" containsInteger="1" minValue="0" maxValue="320"/>
    </cacheField>
    <cacheField name="Juillet" numFmtId="0">
      <sharedItems containsString="0" containsBlank="1" containsNumber="1" containsInteger="1" minValue="0" maxValue="304"/>
    </cacheField>
    <cacheField name="Août" numFmtId="0">
      <sharedItems containsString="0" containsBlank="1" containsNumber="1" containsInteger="1" minValue="0" maxValue="304"/>
    </cacheField>
    <cacheField name="Septembre" numFmtId="0">
      <sharedItems containsString="0" containsBlank="1" containsNumber="1" containsInteger="1" minValue="0" maxValue="304"/>
    </cacheField>
    <cacheField name="Octobre" numFmtId="0">
      <sharedItems containsString="0" containsBlank="1" containsNumber="1" containsInteger="1" minValue="0" maxValue="304"/>
    </cacheField>
    <cacheField name="Novembre" numFmtId="0">
      <sharedItems containsString="0" containsBlank="1" containsNumber="1" containsInteger="1" minValue="0" maxValue="304"/>
    </cacheField>
    <cacheField name="Décembre" numFmtId="0">
      <sharedItems containsString="0" containsBlank="1" containsNumber="1" containsInteger="1" minValue="0" maxValue="304"/>
    </cacheField>
    <cacheField name="Total" numFmtId="0">
      <sharedItems containsString="0" containsBlank="1" containsNumber="1" containsInteger="1" minValue="0" maxValue="3760"/>
    </cacheField>
    <cacheField name="Projections BF non taggées" numFmtId="0">
      <sharedItems containsString="0" containsBlank="1" containsNumber="1" containsInteger="1" minValue="0" maxValue="2000000"/>
    </cacheField>
    <cacheField name="Notes2" numFmtId="0">
      <sharedItems containsBlank="1" longText="1"/>
    </cacheField>
    <cacheField name="Décision suggérée_x000a_23/07/2025" numFmtId="0">
      <sharedItems containsBlank="1" count="7">
        <s v="Terminé "/>
        <s v="Orientations attendues"/>
        <s v="En cours"/>
        <s v="Reporté"/>
        <s v="Orientations à suggérer"/>
        <m/>
        <s v="Annulé"/>
      </sharedItems>
    </cacheField>
    <cacheField name="Commentaires" numFmtId="0">
      <sharedItems containsBlank="1" containsMixedTypes="1" containsNumber="1" containsInteger="1" minValue="2026" maxValue="2026" count="10">
        <m/>
        <s v="Transfert en cours au BdC"/>
        <s v="Alix reprend"/>
        <s v="Affaires courantes"/>
        <s v="vers le delete"/>
        <s v="En cours. Plan SEI ? "/>
        <s v="Terminé ?"/>
        <s v="Hâlte chaleur (en cours)"/>
        <s v="Plan SEI 26-30"/>
        <n v="2026"/>
      </sharedItems>
    </cacheField>
  </cacheFields>
  <extLst>
    <ext xmlns:x14="http://schemas.microsoft.com/office/spreadsheetml/2009/9/main" uri="{725AE2AE-9491-48be-B2B4-4EB974FC3084}">
      <x14:pivotCacheDefinition/>
    </ext>
  </extLst>
</pivotCacheDefinition>
</file>

<file path=xl/pivotCache/pivotCacheDefinition2.xml><?xml version="1.0" encoding="utf-8"?>
<pivotCacheDefinition xmlns="http://schemas.openxmlformats.org/spreadsheetml/2006/main" xmlns:r="http://schemas.openxmlformats.org/officeDocument/2006/relationships" xmlns:mc="http://schemas.openxmlformats.org/markup-compatibility/2006" xmlns:xr="http://schemas.microsoft.com/office/spreadsheetml/2014/revision" mc:Ignorable="xr" r:id="rId1" refreshedBy="Excel Services" refreshedDate="45981.587732060187" createdVersion="8" refreshedVersion="8" minRefreshableVersion="3" recordCount="94" xr:uid="{D7CE22D6-2E6D-47F9-A768-06BC44381722}">
  <cacheSource type="worksheet">
    <worksheetSource ref="A2:AC1048576" sheet="Projets 2025"/>
  </cacheSource>
  <cacheFields count="29">
    <cacheField name="No." numFmtId="0">
      <sharedItems containsBlank="1" containsMixedTypes="1" containsNumber="1" containsInteger="1" minValue="1" maxValue="76"/>
    </cacheField>
    <cacheField name="Nom du projet" numFmtId="0">
      <sharedItems containsBlank="1" count="82">
        <s v="Consultation sur les conditions de succès visant à assurer une intégration harmonieuse des ressources dédiées aux personnes en situation d’itinérance dans les quartiers de la métropole"/>
        <s v="Politique d'accès aux services municipaux sans peur"/>
        <s v="Par et pour les jeunes 2025-2026"/>
        <s v="Forum montréalais pour la lutte contre la violence 2025"/>
        <s v="Bilan des réalisations en accessibilité universelle 2024 de la Ville de Montréal"/>
        <s v="Plan municipal en accessibilité universelle 2024-2030"/>
        <s v="Fonds dédiés aux projets de développement d'expertise et de renforcement de capacités en accessibilité universelle (FDPAU) 2025"/>
        <s v="Innovation en accessibilité universelle"/>
        <s v="Bilan de la démarche du chantier en accessibilité universelle 2020-2024"/>
        <s v="Agir ensemble contre la pauvreté et l'exclusion sociale 2024-2029"/>
        <s v="Stratégie municipale pour les personnes aînées 2023-2030"/>
        <s v="Campagne ''Témoins, agissons'' - Volet 3"/>
        <s v="Programme aménagement urbain et inclusif (PAUI)"/>
        <s v="Habitations modulaires avec accompagnement"/>
        <s v="Stratégie de recherche de sites (SHU, HC, HMA)"/>
        <s v="Rapport des échanges du comité ad hoc sur les enjeux et les besoins des personnes ​qui n'accèdent pas à l'hébergement / au logement​"/>
        <s v="Calculer la pauvreté depuis la pandémie"/>
        <s v="Suivi des plans du Service de la diversité et de l'inclusion sociale (SDIS)"/>
        <s v="Accompagnement des organismes à but non lucratif avec enjeux locatifs et soutien financier"/>
        <s v="Aide financière aux organismes à but non lucratif locataires 2026"/>
        <s v="Aide financière aux organismes à but non lucratif locataires 2025"/>
        <s v="Stratégie de reconnaissance des regroupements d'organismes communautaires"/>
        <s v="Offre de service d'accompagnement en accessibilité universelle et analyse différenciée selon les sexes dans une perspective intersectionnelle (ADS+)"/>
        <s v="Tableau de bord services ÉMMIS"/>
        <s v="Stratégie de planification, suivi, évaluation et apprentissage (PSEA)"/>
        <s v="Cadre d’intervention en Accès Loisir (CIALM) 2025-2027"/>
        <s v="Cadre de référence en itinérance 2026-2028"/>
        <s v="Municipalité amie des enfants (MAE)"/>
        <s v="Décriminalisation de la possession simple de drogues"/>
        <s v="Centre de prévention de la radicalisation menant à la violence (CPRMV) - Gouvernance"/>
        <s v="Soutien et accompagnement des locataires 2025-2027"/>
        <s v="Initiative montréalaise de soutien au développement social local (IMSDSL) 2025"/>
        <s v="Cahier de breffage des élu·e·s 2025-2029"/>
        <s v="Plan d'action solidarité, équité et inclusion 2026-2030"/>
        <s v="Processus cartographié optimisé de gestion de requêtes au Service de la diversité et de l'inclusion sociale (SDIS)"/>
        <s v="Cadre stratégique en diversité sexuelle et pluralité des genres"/>
        <s v="Cadre stratégique en sécurité alimentaire"/>
        <s v="Pré-conférence - 3e Conférence Internationale Francophone LGBTQI"/>
        <s v="Montréal Inclusive 2024-2026"/>
        <s v="ÉMMIS - implantation 3 nouveaux arrondissements zone Centre"/>
        <s v="ÉMMIS - Implantation - Zone Nord-Ouest"/>
        <s v="ÉMMIS - Implantation - Zone Nord-Est"/>
        <s v="ÉMMIS - Implantation - Centrale d'appel 211 et système d'information"/>
        <s v="ÉMMIS - Évaluation projet pilote 2021-2024"/>
        <s v="ÉMMIS - Évaluation 2025-2028"/>
        <s v="50 - MIFI-Ville - Gestion de l'entente 2024-2026"/>
        <s v="Plateforme de suivi des subventions en développement social (SSDS)"/>
        <s v="Prévention Montréal 2023-2025"/>
        <s v="Itinérance et milieux inclusifs (PIMI) 2023-2025"/>
        <s v="Entente sectorielle de développement en égalité entre les femmes et les hommes 2025-2029"/>
        <s v="Montréal pour toutes et tous, sans égard au statut 2024-2026"/>
        <s v="Alliances pour la solidarité 2018-2024 - Gestion de l'entente"/>
        <s v="Programme Accès-Loisirs de la Ville de Montréal (PALM) 2023-2025"/>
        <s v="Programme de reconnaissance et de soutien financier des organismes panmontréalais (PANAM) 2021-2024"/>
        <s v="Programme de revitalisation urbaine intégrée (RUI) 2002-2025"/>
        <s v="Alliances pour la solidarité 2024-2029 - Gestion de l'entente"/>
        <s v="Cité-des-hospitalières"/>
        <s v="Fonds bâtir des communautés plus sûres (FBSC) 2022-2026 - Gestion de l'entente"/>
        <s v="Prévenir et intervenir sur les violences observées sur le territoire (PIVOT)"/>
        <s v="Quartiers inclusifs et résilients (QIR)"/>
        <m/>
        <s v="Grand rendez-vous du développement social"/>
        <s v="EMMIS Mise en place d'une démarche de gestion de qualité"/>
        <s v="EMMIS Gestion de la performance"/>
        <s v="EMMIS Formation"/>
        <s v="EMMIS Implantation d'une communauté de pratique"/>
        <s v="Planification et mise en opération Centre du jour 2025-2026"/>
        <s v="Appel de projet Centre de jour sites LS et STM"/>
        <s v="Financements hors programme"/>
        <s v="Approche municipale - Partage de l'espace public"/>
        <s v="Appel de projet HMA - Cohabitation sociale"/>
        <s v="Interventions de milieu en itinérance et cohabitation sociale dans les installations municipales (ICIM) 2025"/>
        <s v="Fonds québécois d'initiatives sociales (FQIS) 2024-2026"/>
        <s v="PAUI 2026-2028"/>
        <s v="Théorie du changement du SDIS"/>
        <s v="Transformation organisationnelle du SDIS"/>
        <s v="Développer et lancer un parcours de formation en accessibilité universelle pour le personnel de la Ville"/>
        <s v="Mécanisme d'Action Rapide et Intégrée pour les personnes en situation de Vulnérabilité (ARIV)"/>
        <s v="ICIM - Itinérance et infrastructures municipales"/>
        <s v="Trousse d'accompagnement aux arrondissements"/>
        <s v="Calendrier SDIS des activités + projets en arrondissements"/>
        <s v="Opération chaleur"/>
      </sharedItems>
    </cacheField>
    <cacheField name="/" numFmtId="0">
      <sharedItems containsDate="1" containsBlank="1" containsMixedTypes="1" minDate="2024-04-01T00:00:00" maxDate="2025-06-02T00:00:00"/>
    </cacheField>
    <cacheField name="Date de fin" numFmtId="0">
      <sharedItems containsDate="1" containsBlank="1" containsMixedTypes="1" minDate="2024-12-31T00:00:00" maxDate="2029-04-01T00:00:00"/>
    </cacheField>
    <cacheField name="Priorité " numFmtId="0">
      <sharedItems containsBlank="1"/>
    </cacheField>
    <cacheField name="Matrice" numFmtId="0">
      <sharedItems containsBlank="1"/>
    </cacheField>
    <cacheField name="Division" numFmtId="0">
      <sharedItems containsBlank="1"/>
    </cacheField>
    <cacheField name="Promoteur·ice" numFmtId="0">
      <sharedItems containsBlank="1"/>
    </cacheField>
    <cacheField name="Porteur·e" numFmtId="0">
      <sharedItems containsBlank="1"/>
    </cacheField>
    <cacheField name="Équipe-projet" numFmtId="0">
      <sharedItems containsBlank="1"/>
    </cacheField>
    <cacheField name="Notes" numFmtId="0">
      <sharedItems containsBlank="1"/>
    </cacheField>
    <cacheField name="Janvier" numFmtId="0">
      <sharedItems containsString="0" containsBlank="1" containsNumber="1" minValue="0" maxValue="7583.333333333333"/>
    </cacheField>
    <cacheField name="Février" numFmtId="0">
      <sharedItems containsString="0" containsBlank="1" containsNumber="1" minValue="0" maxValue="7583.333333333333"/>
    </cacheField>
    <cacheField name="Mars" numFmtId="0">
      <sharedItems containsString="0" containsBlank="1" containsNumber="1" minValue="0" maxValue="7583.333333333333"/>
    </cacheField>
    <cacheField name="Avril" numFmtId="0">
      <sharedItems containsString="0" containsBlank="1" containsNumber="1" minValue="0" maxValue="7583.333333333333"/>
    </cacheField>
    <cacheField name="Mai" numFmtId="0">
      <sharedItems containsString="0" containsBlank="1" containsNumber="1" minValue="0" maxValue="7583.333333333333"/>
    </cacheField>
    <cacheField name="Juin" numFmtId="0">
      <sharedItems containsString="0" containsBlank="1" containsNumber="1" minValue="0" maxValue="7583.333333333333"/>
    </cacheField>
    <cacheField name="Juillet" numFmtId="0">
      <sharedItems containsString="0" containsBlank="1" containsNumber="1" minValue="0" maxValue="7583.333333333333"/>
    </cacheField>
    <cacheField name="Août" numFmtId="0">
      <sharedItems containsString="0" containsBlank="1" containsNumber="1" minValue="0" maxValue="7583.333333333333"/>
    </cacheField>
    <cacheField name="Septembre" numFmtId="0">
      <sharedItems containsString="0" containsBlank="1" containsNumber="1" minValue="0" maxValue="7583.333333333333"/>
    </cacheField>
    <cacheField name="Octobre" numFmtId="0">
      <sharedItems containsString="0" containsBlank="1" containsNumber="1" minValue="0" maxValue="7583.333333333333"/>
    </cacheField>
    <cacheField name="Novembre" numFmtId="0">
      <sharedItems containsString="0" containsBlank="1" containsNumber="1" minValue="0" maxValue="7583.333333333333"/>
    </cacheField>
    <cacheField name="Décembre" numFmtId="0">
      <sharedItems containsString="0" containsBlank="1" containsNumber="1" minValue="0" maxValue="7583.333333333333"/>
    </cacheField>
    <cacheField name="Total" numFmtId="0">
      <sharedItems containsString="0" containsBlank="1" containsNumber="1" minValue="0" maxValue="90999.999999999985"/>
    </cacheField>
    <cacheField name="Projections BF non taggées" numFmtId="0">
      <sharedItems containsString="0" containsBlank="1" containsNumber="1" containsInteger="1" minValue="0" maxValue="4075000"/>
    </cacheField>
    <cacheField name="Notes2" numFmtId="0">
      <sharedItems containsBlank="1" longText="1"/>
    </cacheField>
    <cacheField name="Décision suggérée_x000a_23/07/2025" numFmtId="0">
      <sharedItems containsBlank="1" count="8">
        <s v="Terminé "/>
        <s v="Orientations attendues"/>
        <s v="En cours"/>
        <s v="Reporté"/>
        <m/>
        <s v="Annulé"/>
        <s v="À venir"/>
        <s v="Orientations à suggérer" u="1"/>
      </sharedItems>
    </cacheField>
    <cacheField name="Commentaires" numFmtId="0">
      <sharedItems containsBlank="1" containsMixedTypes="1" containsNumber="1" containsInteger="1" minValue="2026" maxValue="2026"/>
    </cacheField>
    <cacheField name="Théma" numFmtId="0">
      <sharedItems containsNonDate="0" containsString="0" containsBlank="1"/>
    </cacheField>
  </cacheFields>
  <extLst>
    <ext xmlns:x14="http://schemas.microsoft.com/office/spreadsheetml/2009/9/main" uri="{725AE2AE-9491-48be-B2B4-4EB974FC3084}">
      <x14:pivotCacheDefinition/>
    </ext>
  </extLst>
</pivotCacheDefinition>
</file>

<file path=xl/pivotCache/pivotCacheDefinition3.xml><?xml version="1.0" encoding="utf-8"?>
<pivotCacheDefinition xmlns="http://schemas.openxmlformats.org/spreadsheetml/2006/main" xmlns:r="http://schemas.openxmlformats.org/officeDocument/2006/relationships" xmlns:mc="http://schemas.openxmlformats.org/markup-compatibility/2006" xmlns:xr="http://schemas.microsoft.com/office/spreadsheetml/2014/revision" mc:Ignorable="xr" r:id="rId1" refreshedBy="Excel Services" refreshedDate="45981.602671064815" createdVersion="8" refreshedVersion="8" minRefreshableVersion="3" recordCount="80" xr:uid="{EAC711F2-D09E-4961-9881-A11D5B65A101}">
  <cacheSource type="worksheet">
    <worksheetSource ref="B1:K80" sheet="priorité_A faire"/>
  </cacheSource>
  <cacheFields count="9">
    <cacheField name="Projet" numFmtId="0">
      <sharedItems containsBlank="1" count="75">
        <m/>
        <s v="IMSDL - Nouveaux engagements politiques"/>
        <s v="Grand rendez-vous du développement social"/>
        <s v="Gratuité - 2026"/>
        <s v="Renégociation Entente MIFI"/>
        <s v="Renégociation FBCS - MSP"/>
        <s v="Renégociation EMMIS - MSP"/>
        <s v="IMSDL - Poursuite"/>
        <s v="Offre de services auprès des arr"/>
        <s v="Gouvernance régionale en IT"/>
        <s v="COSSUM"/>
        <s v="Planification municipale en DS"/>
        <s v="Agir ensemble contre la pauvreté et l'exclusion sociale 2024-2029"/>
        <s v="Gratuité - 2027+"/>
        <s v="PAUI 2026-2028"/>
        <s v="50 - MIFI-Ville - Gestion de l'entente 2024-2026"/>
        <s v="Aide financière aux organismes à but non lucratif locataires 2025"/>
        <s v="Alliances pour la solidarité 2018-2024 - Gestion de l'entente"/>
        <s v="Alliances pour la solidarité 2024-2029 - Gestion de l'entente"/>
        <s v="Appel de projet HMA - Cohabitation sociale"/>
        <s v="Bilan de la démarche du chantier en accessibilité universelle 2020-2024"/>
        <s v="Bilan des réalisations en accessibilité universelle 2024 de la Ville de Montréal"/>
        <s v="Cadre d’intervention en Accès Loisir (CIALM) 2025-2027"/>
        <s v="Cadre de référence en itinérance 2026-2028"/>
        <s v="Cahier de breffage des élu·e·s 2025-2029"/>
        <s v="Calendrier SDIS des activités + projets en arrondissements"/>
        <s v="Cité-des-hospitalières"/>
        <s v="Décriminalisation de la possession simple de drogues"/>
        <s v="ÉMMIS - Évaluation 2025-2028"/>
        <s v="ÉMMIS - Évaluation projet pilote 2021-2024"/>
        <s v="ÉMMIS - Implantation - Zone Nord-Ouest"/>
        <s v="ÉMMIS - implantation 3 nouveaux arrondissements zone Centre"/>
        <s v="EMMIS Formation"/>
        <s v="EMMIS Gestion de la performance"/>
        <s v="EMMIS Implantation d'une communauté de pratique"/>
        <s v="EMMIS Mise en place d'une démarche de gestion de qualité"/>
        <s v="Entente sectorielle de développement en égalité entre les femmes et les hommes 2025-2029"/>
        <s v="Financements hors programme"/>
        <s v="Fonds bâtir des communautés plus sûres (FBSC) 2022-2026 - Gestion de l'entente"/>
        <s v="Fonds dédiés aux projets de développement d'expertise et de renforcement de capacités en accessibilité universelle (FDPAU) 2025"/>
        <s v="Fonds québécois d'initiatives sociales (FQIS) 2024-2026"/>
        <s v="Habitations modulaires avec accompagnement"/>
        <s v="ICIM - Itinérance et infrastructures municipales"/>
        <s v="Initiative montréalaise de soutien au développement social local (IMSDSL) 2025"/>
        <s v="Innovation en accessibilité universelle"/>
        <s v="Interventions de milieu en itinérance et cohabitation sociale dans les installations municipales (ICIM) 2025"/>
        <s v="Itinérance et milieux inclusifs (PIMI) 2023-2025"/>
        <s v="Mécanisme d'Action Rapide et Intégrée pour les personnes en situation de Vulnérabilité (ARIV)"/>
        <s v="Montréal Inclusive 2024-2026"/>
        <s v="Montréal pour toutes et tous, sans égard au statut 2024-2026"/>
        <s v="Offre de service d'accompagnement en accessibilité universelle et analyse différenciée selon les sexes dans une perspective intersectionnelle (ADS+)"/>
        <s v="Par et pour les jeunes 2025-2026"/>
        <s v="Plan d'action solidarité, équité et inclusion 2026-2030"/>
        <s v="Plateforme de suivi des subventions en développement social (SSDS)"/>
        <s v="Pré-conférence - 3e Conférence Internationale Francophone LGBTQI"/>
        <s v="Prévenir et intervenir sur les violences observées sur le territoire (PIVOT)"/>
        <s v="Prévention Montréal 2023-2025"/>
        <s v="Programme aménagement urbain et inclusif (PAUI)"/>
        <s v="Programme de revitalisation urbaine intégrée (RUI) 2002-2025"/>
        <s v="Quartiers inclusifs et résilients (QIR)"/>
        <s v="Soutien et accompagnement des locataires 2025-2027"/>
        <s v="Stratégie de recherche de sites (SHU, HC, HMA)"/>
        <s v="Suivi des plans du Service de la diversité et de l'inclusion sociale (SDIS)"/>
        <s v="Tableau de bord services ÉMMIS"/>
        <s v="Théorie du changement du SDIS"/>
        <s v="Transformation organisationnelle du SDIS"/>
        <s v="Trousse d'accompagnement aux arrondissements"/>
        <s v="Accompagnement des organismes à but non lucratif avec enjeux locatifs et soutien financier"/>
        <s v="Cadre stratégique en sécurité alimentaire"/>
        <s v="Politique d'accès aux services municipaux sans peur"/>
        <s v="Stratégie de reconnaissance des regroupements d'organismes communautaires"/>
        <s v="Aide financière aux organismes à but non lucratif locataires 2026"/>
        <s v="Calculer la pauvreté depuis la pandémie"/>
        <s v="Campagne ''Témoins, agissons'' - Volet 3"/>
        <s v="Développer et lancer un parcours de formation en accessibilité universelle pour le personnel de la Ville"/>
      </sharedItems>
    </cacheField>
    <cacheField name="Engagement politique" numFmtId="0">
      <sharedItems containsMixedTypes="1" containsNumber="1" containsInteger="1" minValue="0" maxValue="5" count="3">
        <s v="Oui = 5 points (projet lié à une orientation DG/DGA, décision du conseil, ou enjeu médiatique fort)_x000a__x000a_Non = 0 point"/>
        <n v="5"/>
        <n v="0"/>
      </sharedItems>
    </cacheField>
    <cacheField name="Alignement stratégique" numFmtId="0">
      <sharedItems containsMixedTypes="1" containsNumber="1" containsInteger="1" minValue="0" maxValue="4" count="4">
        <s v="Contribue directement à un engagement (ex. Réduire les inégalités, Cohabitation sociale) = 4 points_x000a__x000a_Contribue indirectement = 2 points_x000a__x000a_HS = 0 point"/>
        <n v="4"/>
        <n v="0"/>
        <n v="2"/>
      </sharedItems>
    </cacheField>
    <cacheField name="Impact attendu" numFmtId="0">
      <sharedItems containsMixedTypes="1" containsNumber="1" containsInteger="1" minValue="2" maxValue="4" count="3">
        <s v="Fort impact populationnel ou visibilité externe = 4 points_x000a__x000a_Impact limité = 2 points"/>
        <n v="4"/>
        <n v="2"/>
      </sharedItems>
    </cacheField>
    <cacheField name="Urgence/échéance" numFmtId="0">
      <sharedItems containsMixedTypes="1" containsNumber="1" containsInteger="1" minValue="1" maxValue="3" count="3">
        <s v="&lt; 6 mois = 3 points_x000a__x000a__x000a_6 mois = 1 point"/>
        <n v="1"/>
        <n v="3"/>
      </sharedItems>
    </cacheField>
    <cacheField name="Ressources dispo" numFmtId="0">
      <sharedItems containsMixedTypes="1" containsNumber="1" containsInteger="1" minValue="0" maxValue="2" count="4">
        <s v="RH et budget confirmés = 2 points_x000a__x000a_Partiellement confirmés = 1 point_x000a__x000a_Non confirmés = 0 point"/>
        <n v="2"/>
        <n v="0"/>
        <n v="1"/>
      </sharedItems>
    </cacheField>
    <cacheField name="Complexité / risque" numFmtId="0">
      <sharedItems containsMixedTypes="1" containsNumber="1" containsInteger="1" minValue="0" maxValue="2" count="3">
        <s v="inverse_x000a__x000a_Faible complexité = 2 points_x000a__x000a_Complexité élevée = 0 point"/>
        <n v="2"/>
        <n v="0"/>
      </sharedItems>
    </cacheField>
    <cacheField name="Total" numFmtId="0">
      <sharedItems containsString="0" containsBlank="1" containsNumber="1" containsInteger="1" minValue="5" maxValue="20"/>
    </cacheField>
    <cacheField name="Priorité" numFmtId="0">
      <sharedItems containsBlank="1" count="4">
        <m/>
        <s v="P1"/>
        <s v="P2"/>
        <s v="P3"/>
      </sharedItems>
    </cacheField>
  </cacheFields>
  <extLst>
    <ext xmlns:x14="http://schemas.microsoft.com/office/spreadsheetml/2009/9/main" uri="{725AE2AE-9491-48be-B2B4-4EB974FC3084}">
      <x14:pivotCacheDefinition pivotCacheId="101406691"/>
    </ext>
  </extLst>
</pivotCacheDefinition>
</file>

<file path=xl/pivotCache/pivotCacheRecords1.xml><?xml version="1.0" encoding="utf-8"?>
<pivotCacheRecords xmlns="http://schemas.openxmlformats.org/spreadsheetml/2006/main" xmlns:r="http://schemas.openxmlformats.org/officeDocument/2006/relationships" xmlns:mc="http://schemas.openxmlformats.org/markup-compatibility/2006" xmlns:xr="http://schemas.microsoft.com/office/spreadsheetml/2014/revision" mc:Ignorable="xr" count="84">
  <r>
    <n v="1"/>
    <x v="0"/>
    <d v="2024-07-08T00:00:00"/>
    <d v="2025-06-30T00:00:00"/>
    <s v="P1"/>
    <s v="PRIORITÉ STRATÉGIQUE"/>
    <s v="Stratégie"/>
    <s v="Andréanne"/>
    <s v="Annie Lar."/>
    <s v="-"/>
    <m/>
    <n v="60"/>
    <n v="60"/>
    <n v="0"/>
    <n v="0"/>
    <n v="10"/>
    <n v="20"/>
    <n v="0"/>
    <n v="0"/>
    <n v="0"/>
    <n v="0"/>
    <n v="0"/>
    <n v="0"/>
    <n v="150"/>
    <n v="0"/>
    <s v="Il est possible que des projets additionnels découlent du rapport qui sera produit par l'OCPM. Ceux-ci pourraient engendrer des dépenses supplémentaires imprévues, mais il est probable que les répercussions soient surtout sur l'année financière 2026."/>
    <x v="0"/>
    <x v="0"/>
  </r>
  <r>
    <n v="2"/>
    <x v="1"/>
    <m/>
    <m/>
    <s v="P3"/>
    <s v="PRIORITÉ STRATÉGIQUE"/>
    <s v="Stratégie"/>
    <s v="Andréanne"/>
    <s v="Marie-Claude"/>
    <s v="Oui"/>
    <s v="Gestion de la carte sans peur par Dina H. Audrey B Audrey M Patricia H "/>
    <n v="70"/>
    <n v="70"/>
    <n v="70"/>
    <n v="70"/>
    <n v="70"/>
    <n v="35"/>
    <n v="20"/>
    <n v="50"/>
    <n v="50"/>
    <n v="50"/>
    <n v="20"/>
    <n v="10"/>
    <n v="585"/>
    <n v="0"/>
    <s v="Il est probable que la révision de la Politique d'accès aux services municipaux sans peur engendre le déploiement de nouvelles initiatives qui devront être financées. Cela devrait toutefois surtout se répercuter sur l'année financière 2026."/>
    <x v="1"/>
    <x v="0"/>
  </r>
  <r>
    <n v="4"/>
    <x v="2"/>
    <s v="01-01-2025"/>
    <s v="31-01-2027"/>
    <s v="P1"/>
    <s v="DO IT"/>
    <s v="Programmes"/>
    <s v="Karine-Myrgianie"/>
    <s v="Anne Laurence"/>
    <s v="Mourad_x000a_Myriam_x000a_ Cateline"/>
    <m/>
    <n v="40"/>
    <n v="60"/>
    <n v="70"/>
    <n v="70"/>
    <n v="50"/>
    <n v="50"/>
    <n v="50"/>
    <n v="50"/>
    <n v="70"/>
    <n v="70"/>
    <n v="70"/>
    <n v="45"/>
    <n v="695"/>
    <n v="25000"/>
    <s v="25 k $ pour offre de service (similaire a 2023) en contrat de service : clé budgétaire encore inconnue (mais approuvé par Jessica)._x000a_1M$ du MSP (FBSC) permettant de financer les projets. Total du projet : 1 025 000$"/>
    <x v="2"/>
    <x v="0"/>
  </r>
  <r>
    <n v="5"/>
    <x v="3"/>
    <d v="2025-02-28T00:00:00"/>
    <d v="2025-04-30T00:00:00"/>
    <s v="P1"/>
    <s v="DO IT"/>
    <s v="Intervention territoriale"/>
    <s v="Dina"/>
    <s v="Cateline"/>
    <s v="Oui"/>
    <s v="événement jour J : 26 avril . "/>
    <n v="70"/>
    <n v="85"/>
    <n v="100"/>
    <n v="130"/>
    <n v="20"/>
    <n v="5"/>
    <m/>
    <m/>
    <m/>
    <m/>
    <m/>
    <m/>
    <n v="410"/>
    <n v="70000"/>
    <s v="clé budgétaire encore inconnue.  70 k$ inclut logistique (salle, traiteur, autres)  // demande approuvé par JLB et MJM "/>
    <x v="0"/>
    <x v="0"/>
  </r>
  <r>
    <n v="6"/>
    <x v="4"/>
    <m/>
    <m/>
    <s v="P1"/>
    <s v="DO IT"/>
    <s v="Stratégie"/>
    <s v="Andréanne"/>
    <s v="Alix"/>
    <s v="Annie Laf_x000a_Cecilia"/>
    <s v="Transfert au BC en 2026"/>
    <n v="70"/>
    <n v="35"/>
    <n v="50"/>
    <n v="70"/>
    <n v="70"/>
    <n v="30"/>
    <n v="10"/>
    <n v="10"/>
    <m/>
    <m/>
    <m/>
    <m/>
    <n v="345"/>
    <m/>
    <m/>
    <x v="2"/>
    <x v="0"/>
  </r>
  <r>
    <n v="7"/>
    <x v="5"/>
    <m/>
    <m/>
    <s v="P1"/>
    <s v="DO IT"/>
    <s v="Stratégie"/>
    <s v="Andréanne"/>
    <s v="Annie Laf."/>
    <s v="Alix_x000a_Cecilia"/>
    <s v="Incluant le transfert vers le BC"/>
    <m/>
    <m/>
    <m/>
    <m/>
    <m/>
    <m/>
    <m/>
    <m/>
    <m/>
    <m/>
    <m/>
    <m/>
    <n v="0"/>
    <m/>
    <m/>
    <x v="0"/>
    <x v="1"/>
  </r>
  <r>
    <n v="8"/>
    <x v="6"/>
    <d v="2025-04-01T00:00:00"/>
    <d v="2026-03-01T00:00:00"/>
    <s v="P2"/>
    <s v="DELEGATE"/>
    <s v="Programmes"/>
    <s v="Thibault"/>
    <s v="Jean-Pierre"/>
    <s v="-"/>
    <m/>
    <n v="40"/>
    <n v="35"/>
    <n v="40"/>
    <n v="35"/>
    <n v="40"/>
    <n v="35"/>
    <n v="70"/>
    <n v="30"/>
    <n v="10"/>
    <n v="10"/>
    <n v="10"/>
    <n v="10"/>
    <n v="365"/>
    <m/>
    <m/>
    <x v="2"/>
    <x v="0"/>
  </r>
  <r>
    <n v="9"/>
    <x v="7"/>
    <m/>
    <d v="2025-09-30T00:00:00"/>
    <s v="P2"/>
    <s v="DO IT"/>
    <s v="Stratégie"/>
    <s v="Andréanne"/>
    <s v="Annie Laf."/>
    <s v="Oui"/>
    <m/>
    <n v="20"/>
    <n v="40"/>
    <n v="30"/>
    <n v="15"/>
    <n v="30"/>
    <n v="15"/>
    <n v="15"/>
    <n v="30"/>
    <n v="30"/>
    <n v="40"/>
    <n v="40"/>
    <n v="15"/>
    <n v="320"/>
    <m/>
    <m/>
    <x v="2"/>
    <x v="2"/>
  </r>
  <r>
    <n v="10"/>
    <x v="8"/>
    <m/>
    <m/>
    <s v="P2"/>
    <s v="PRIORITÉ STRATÉGIQUE"/>
    <s v="Stratégie"/>
    <s v="Andréanne"/>
    <s v="Annie Laf."/>
    <s v="-"/>
    <m/>
    <n v="15"/>
    <n v="30"/>
    <n v="30"/>
    <n v="15"/>
    <n v="10"/>
    <n v="0"/>
    <n v="0"/>
    <n v="0"/>
    <n v="0"/>
    <n v="0"/>
    <n v="0"/>
    <n v="0"/>
    <n v="100"/>
    <m/>
    <m/>
    <x v="2"/>
    <x v="0"/>
  </r>
  <r>
    <n v="11"/>
    <x v="9"/>
    <s v="01-04-2024"/>
    <s v="30-05-2029"/>
    <s v="P1"/>
    <s v="DO IT"/>
    <s v="Programmes"/>
    <s v="Geneviève"/>
    <s v="Yan"/>
    <s v="Caroline_x000a_Isabelle_x000a_Louise-Michel_x000a_Marcela"/>
    <m/>
    <n v="169"/>
    <n v="509"/>
    <n v="827"/>
    <n v="139"/>
    <m/>
    <m/>
    <m/>
    <m/>
    <m/>
    <m/>
    <m/>
    <m/>
    <n v="1644"/>
    <m/>
    <m/>
    <x v="2"/>
    <x v="0"/>
  </r>
  <r>
    <n v="12"/>
    <x v="10"/>
    <m/>
    <m/>
    <s v="P3"/>
    <s v="DELEGATE"/>
    <s v="Stratégie"/>
    <s v="Andréanne"/>
    <s v="Phillip"/>
    <s v="Oui"/>
    <s v="Suivi de la stratégie municipale - À intégrer dans le plan SEI. Supprimer la ligne ?"/>
    <n v="40"/>
    <n v="28"/>
    <n v="91"/>
    <n v="40"/>
    <n v="40"/>
    <n v="75"/>
    <n v="70"/>
    <n v="0"/>
    <n v="0"/>
    <n v="0"/>
    <n v="0"/>
    <n v="0"/>
    <n v="384"/>
    <m/>
    <m/>
    <x v="0"/>
    <x v="3"/>
  </r>
  <r>
    <n v="13"/>
    <x v="11"/>
    <m/>
    <d v="2026-05-29T00:00:00"/>
    <s v="P1"/>
    <s v="PRIORITÉ STRATÉGIQUE"/>
    <s v="Stratégie"/>
    <s v="Andréanne"/>
    <s v="Marie-Claude"/>
    <s v="Oui"/>
    <s v="marianne C. participe"/>
    <n v="14"/>
    <n v="35"/>
    <n v="35"/>
    <n v="35"/>
    <n v="35"/>
    <n v="35"/>
    <n v="70"/>
    <n v="70"/>
    <n v="70"/>
    <n v="140"/>
    <n v="140"/>
    <n v="140"/>
    <n v="819"/>
    <m/>
    <m/>
    <x v="3"/>
    <x v="0"/>
  </r>
  <r>
    <n v="14"/>
    <x v="12"/>
    <n v="2022"/>
    <s v="Jusqu'à épuisement du budget"/>
    <s v="P2"/>
    <s v="DELEGATE"/>
    <s v="Programmes"/>
    <s v="Thibault"/>
    <s v="Jean-Pierre"/>
    <s v="Mourad"/>
    <s v="Manque un porteur pour ce dossier "/>
    <n v="0"/>
    <n v="5"/>
    <n v="5"/>
    <n v="49"/>
    <n v="49"/>
    <n v="49"/>
    <n v="5"/>
    <n v="5"/>
    <n v="49"/>
    <n v="19"/>
    <n v="19"/>
    <n v="5"/>
    <n v="259"/>
    <m/>
    <s v="Info des finances : Le règlement d'emprunt 22-031 Travaux espace public sécuritaire CM22 0997 a été adopté en 2022._x000a_Bien que les montants des règlements d'emprunts soient calculés sur la base des hypothèses des coûts annuels (ex. 2022 à 2024 pour le CM22 0997) , les règlements d'emprunts n'ont pas de date de fin tant qu'il y a des crédits disponibles."/>
    <x v="2"/>
    <x v="0"/>
  </r>
  <r>
    <n v="15"/>
    <x v="13"/>
    <s v="06-2025"/>
    <s v="03-2035"/>
    <s v="P1"/>
    <s v="DO IT"/>
    <s v="Intervention territoriale"/>
    <s v="Marie-France"/>
    <s v="Patricia"/>
    <s v="Audrey B._x000a_Audrey M._x000a_Gaëlle"/>
    <m/>
    <n v="320"/>
    <n v="340"/>
    <n v="340"/>
    <n v="320"/>
    <n v="320"/>
    <n v="320"/>
    <n v="300"/>
    <n v="300"/>
    <n v="300"/>
    <n v="300"/>
    <n v="300"/>
    <n v="300"/>
    <n v="3760"/>
    <n v="1000000"/>
    <s v="1 Million : pour HMA et SHU"/>
    <x v="2"/>
    <x v="0"/>
  </r>
  <r>
    <n v="16"/>
    <x v="14"/>
    <s v="02-2025"/>
    <s v="03-2035"/>
    <s v="P1"/>
    <s v="DO IT"/>
    <s v="Intervention territoriale"/>
    <s v="Marie-France"/>
    <s v="Anthony"/>
    <m/>
    <m/>
    <n v="280"/>
    <n v="260"/>
    <n v="260"/>
    <n v="220"/>
    <n v="160"/>
    <n v="160"/>
    <n v="160"/>
    <n v="200"/>
    <n v="200"/>
    <n v="200"/>
    <n v="200"/>
    <n v="200"/>
    <n v="2500"/>
    <m/>
    <m/>
    <x v="2"/>
    <x v="0"/>
  </r>
  <r>
    <n v="17"/>
    <x v="15"/>
    <d v="2024-05-01T00:00:00"/>
    <d v="2025-02-28T00:00:00"/>
    <s v="P1"/>
    <s v="DO IT"/>
    <s v="Intervention territoriale"/>
    <s v="Nicolas"/>
    <s v="Maude"/>
    <s v="-"/>
    <m/>
    <n v="30"/>
    <n v="30"/>
    <n v="30"/>
    <n v="15"/>
    <n v="15"/>
    <n v="10"/>
    <n v="10"/>
    <n v="10"/>
    <n v="10"/>
    <n v="10"/>
    <n v="10"/>
    <n v="10"/>
    <n v="190"/>
    <n v="550000"/>
    <m/>
    <x v="1"/>
    <x v="0"/>
  </r>
  <r>
    <n v="18"/>
    <x v="16"/>
    <m/>
    <m/>
    <s v="P3"/>
    <s v="DELETE"/>
    <s v="DIASO"/>
    <s v="Thibault"/>
    <s v="Victoria"/>
    <s v="-"/>
    <m/>
    <m/>
    <m/>
    <n v="30"/>
    <m/>
    <m/>
    <m/>
    <m/>
    <m/>
    <m/>
    <m/>
    <m/>
    <m/>
    <n v="30"/>
    <n v="20000"/>
    <m/>
    <x v="3"/>
    <x v="0"/>
  </r>
  <r>
    <n v="19"/>
    <x v="17"/>
    <d v="2025-06-01T00:00:00"/>
    <s v="- "/>
    <s v="P1"/>
    <s v="PRIORITÉ STRATÉGIQUE"/>
    <s v="DIASO"/>
    <s v="Thibault"/>
    <s v="Louiza"/>
    <s v="Oui"/>
    <s v="Plan en cours de construction dans une logique d'arrimage avec plan AU, ADS+, MADA, réconciliation autochtone, SEI et Montréal 2030"/>
    <n v="0"/>
    <n v="0"/>
    <n v="10"/>
    <n v="10"/>
    <n v="50"/>
    <n v="50"/>
    <n v="10"/>
    <n v="10"/>
    <n v="20"/>
    <m/>
    <m/>
    <m/>
    <n v="160"/>
    <n v="30000"/>
    <m/>
    <x v="2"/>
    <x v="0"/>
  </r>
  <r>
    <n v="20"/>
    <x v="18"/>
    <m/>
    <m/>
    <s v="P2"/>
    <s v="DELEGATE"/>
    <s v="Intervention territoriale"/>
    <s v="Nicolas"/>
    <s v="Ève"/>
    <s v="Yan"/>
    <s v="YMCA (+), Jeunesse au soleil (+), Ali et les princes de la rue, IJQ, CoCo, Transfret progressive en 2026 la période P1 a PROGRAMME"/>
    <n v="28"/>
    <n v="28"/>
    <n v="28"/>
    <n v="28"/>
    <n v="28"/>
    <n v="28"/>
    <n v="28"/>
    <n v="28"/>
    <n v="28"/>
    <n v="28"/>
    <n v="28"/>
    <n v="28"/>
    <n v="336"/>
    <m/>
    <m/>
    <x v="1"/>
    <x v="0"/>
  </r>
  <r>
    <n v="21"/>
    <x v="19"/>
    <m/>
    <m/>
    <s v="P2"/>
    <s v="DELETE"/>
    <s v="Stratégie"/>
    <s v="Andréanne"/>
    <s v="Rabia"/>
    <s v="Oui"/>
    <m/>
    <n v="0"/>
    <n v="35"/>
    <n v="7"/>
    <n v="7"/>
    <n v="7"/>
    <n v="7"/>
    <n v="0"/>
    <n v="0"/>
    <n v="0"/>
    <n v="0"/>
    <n v="0"/>
    <n v="0"/>
    <n v="63"/>
    <m/>
    <m/>
    <x v="3"/>
    <x v="0"/>
  </r>
  <r>
    <n v="22"/>
    <x v="20"/>
    <s v="01-03-2025"/>
    <s v="31-12-2025"/>
    <s v="P1"/>
    <s v="DELEGATE"/>
    <s v="Programmes"/>
    <s v="Karine-Myrgianie"/>
    <s v="Stéphanie V"/>
    <s v="Isabelle_x000a_Maulore"/>
    <s v="Mesure OBNL Locataires"/>
    <n v="10"/>
    <n v="10"/>
    <n v="10"/>
    <n v="50"/>
    <n v="50"/>
    <n v="50"/>
    <n v="150"/>
    <n v="150"/>
    <n v="150"/>
    <n v="150"/>
    <n v="150"/>
    <n v="150"/>
    <n v="1080"/>
    <m/>
    <m/>
    <x v="2"/>
    <x v="0"/>
  </r>
  <r>
    <n v="23"/>
    <x v="21"/>
    <m/>
    <s v="31-dec-2025"/>
    <s v="P2"/>
    <s v="DELETE"/>
    <s v="Programmes"/>
    <s v="Thibault"/>
    <s v="Louise-Michel"/>
    <m/>
    <s v="on parle d'un déploiement 2026 "/>
    <m/>
    <m/>
    <m/>
    <m/>
    <m/>
    <m/>
    <m/>
    <m/>
    <m/>
    <m/>
    <m/>
    <m/>
    <n v="0"/>
    <m/>
    <m/>
    <x v="1"/>
    <x v="0"/>
  </r>
  <r>
    <n v="24"/>
    <x v="22"/>
    <s v="01-01-2025"/>
    <s v="31-12-2025"/>
    <s v="P1"/>
    <s v="DO IT"/>
    <s v="Programmes"/>
    <s v="Thibault"/>
    <s v="Marie-Anne"/>
    <s v="Guylaine_x000a_Karine-Myrgianie_x000a_Marianne_x000a_Rabia"/>
    <s v="! tous les produits ADS+ sont contenus ici : communauté de pratique, accompagnement et cohorte ainsi que tous les accompangements AU"/>
    <n v="150"/>
    <n v="150"/>
    <n v="150"/>
    <n v="150"/>
    <n v="150"/>
    <n v="150"/>
    <m/>
    <m/>
    <m/>
    <m/>
    <m/>
    <m/>
    <n v="900"/>
    <m/>
    <m/>
    <x v="2"/>
    <x v="0"/>
  </r>
  <r>
    <n v="25"/>
    <x v="23"/>
    <d v="2024-09-09T00:00:00"/>
    <d v="2025-04-30T00:00:00"/>
    <s v="P1"/>
    <s v="DO IT"/>
    <s v="PRÉMIS"/>
    <s v="Elizabeth"/>
    <m/>
    <s v="Oui"/>
    <s v="Outil PowerBI "/>
    <n v="70"/>
    <n v="120"/>
    <n v="120"/>
    <n v="120"/>
    <m/>
    <m/>
    <m/>
    <m/>
    <m/>
    <m/>
    <m/>
    <m/>
    <n v="430"/>
    <m/>
    <m/>
    <x v="2"/>
    <x v="0"/>
  </r>
  <r>
    <n v="26"/>
    <x v="24"/>
    <m/>
    <m/>
    <s v="P1"/>
    <s v="DO IT"/>
    <s v="DIASO"/>
    <s v="Thibault"/>
    <s v="Louiza"/>
    <s v="Oui"/>
    <s v="Ce projet pourrait être soit terminé soir vu comme la transfo organisationnelle qui reprend les éléments et les amplifie"/>
    <m/>
    <n v="40"/>
    <n v="40"/>
    <n v="40"/>
    <n v="40"/>
    <n v="40"/>
    <n v="40"/>
    <n v="40"/>
    <n v="40"/>
    <n v="40"/>
    <n v="40"/>
    <n v="40"/>
    <n v="440"/>
    <m/>
    <m/>
    <x v="0"/>
    <x v="0"/>
  </r>
  <r>
    <n v="27"/>
    <x v="25"/>
    <s v="01-01-2025"/>
    <s v="30-04-2027"/>
    <s v="P1"/>
    <s v="DELEGATE"/>
    <s v="Programmes"/>
    <s v="Geneviève"/>
    <s v="Mona"/>
    <s v="Stéphanie V"/>
    <m/>
    <n v="140"/>
    <n v="144"/>
    <n v="140"/>
    <n v="26"/>
    <n v="49"/>
    <n v="14"/>
    <n v="0"/>
    <n v="0"/>
    <n v="0"/>
    <n v="0"/>
    <n v="0"/>
    <n v="0"/>
    <n v="513"/>
    <m/>
    <m/>
    <x v="2"/>
    <x v="0"/>
  </r>
  <r>
    <n v="28"/>
    <x v="26"/>
    <m/>
    <m/>
    <s v="P3"/>
    <s v="DO IT"/>
    <s v="Stratégie"/>
    <s v="Andréanne"/>
    <s v="Annie Lar."/>
    <s v="Louise-Michel_x000a_Maude"/>
    <m/>
    <n v="0"/>
    <n v="0"/>
    <n v="0"/>
    <n v="70"/>
    <n v="70"/>
    <n v="70"/>
    <n v="0"/>
    <n v="70"/>
    <n v="0"/>
    <n v="0"/>
    <n v="0"/>
    <n v="0"/>
    <n v="280"/>
    <m/>
    <m/>
    <x v="2"/>
    <x v="0"/>
  </r>
  <r>
    <n v="29"/>
    <x v="27"/>
    <m/>
    <m/>
    <s v="P4"/>
    <s v="DELETE"/>
    <s v="Stratégie"/>
    <s v="Marie-Josée"/>
    <s v="Marie-Josée"/>
    <s v="-"/>
    <m/>
    <m/>
    <m/>
    <m/>
    <m/>
    <m/>
    <m/>
    <m/>
    <m/>
    <m/>
    <m/>
    <m/>
    <m/>
    <n v="0"/>
    <m/>
    <m/>
    <x v="1"/>
    <x v="4"/>
  </r>
  <r>
    <n v="31"/>
    <x v="28"/>
    <m/>
    <m/>
    <s v="P4"/>
    <s v="DELETE"/>
    <s v="Stratégie"/>
    <s v="Marie-Josée"/>
    <s v="Marie-Josée"/>
    <s v="-"/>
    <m/>
    <m/>
    <m/>
    <m/>
    <m/>
    <m/>
    <m/>
    <m/>
    <m/>
    <m/>
    <m/>
    <m/>
    <m/>
    <n v="0"/>
    <m/>
    <m/>
    <x v="1"/>
    <x v="4"/>
  </r>
  <r>
    <n v="32"/>
    <x v="29"/>
    <m/>
    <m/>
    <s v="P3"/>
    <s v="DELEGATE"/>
    <s v="Stratégie"/>
    <s v="Jessica"/>
    <s v="Jessica"/>
    <s v="-"/>
    <m/>
    <n v="0"/>
    <n v="4"/>
    <n v="0"/>
    <n v="4"/>
    <n v="0"/>
    <n v="4"/>
    <n v="0"/>
    <n v="0"/>
    <n v="0"/>
    <n v="0"/>
    <n v="0"/>
    <n v="0"/>
    <n v="12"/>
    <m/>
    <m/>
    <x v="0"/>
    <x v="3"/>
  </r>
  <r>
    <n v="33"/>
    <x v="30"/>
    <d v="2024-06-06T00:00:00"/>
    <d v="2027-12-31T00:00:00"/>
    <s v="P1"/>
    <s v="DELEGATE"/>
    <s v="Programmes"/>
    <s v="Andréanne"/>
    <s v="Louise-Michel"/>
    <s v="Marianne_x000a_Stéphanie M"/>
    <m/>
    <n v="119"/>
    <n v="63"/>
    <n v="140"/>
    <n v="28"/>
    <m/>
    <m/>
    <m/>
    <m/>
    <m/>
    <m/>
    <m/>
    <m/>
    <n v="350"/>
    <m/>
    <m/>
    <x v="2"/>
    <x v="0"/>
  </r>
  <r>
    <n v="34"/>
    <x v="31"/>
    <m/>
    <m/>
    <s v="P2"/>
    <s v="PRIORITÉ STRATÉGIQUE"/>
    <s v="Intervention territoriale"/>
    <s v="Nicolas"/>
    <s v="Ève"/>
    <s v="-"/>
    <s v="Incluant le Grand RDV"/>
    <n v="50"/>
    <n v="50"/>
    <n v="50"/>
    <n v="50"/>
    <n v="50"/>
    <n v="50"/>
    <n v="30"/>
    <n v="30"/>
    <n v="60"/>
    <n v="60"/>
    <n v="60"/>
    <n v="60"/>
    <n v="600"/>
    <m/>
    <m/>
    <x v="2"/>
    <x v="0"/>
  </r>
  <r>
    <n v="35"/>
    <x v="32"/>
    <d v="2025-01-01T00:00:00"/>
    <d v="2025-10-31T00:00:00"/>
    <s v="P2"/>
    <s v="PRIORITÉ STRATÉGIQUE"/>
    <s v="Stratégie"/>
    <s v="Andréanne"/>
    <s v="Rabia"/>
    <s v="Oui"/>
    <m/>
    <n v="0"/>
    <n v="0"/>
    <n v="0"/>
    <n v="0"/>
    <n v="0"/>
    <n v="20"/>
    <n v="20"/>
    <n v="20"/>
    <n v="40"/>
    <n v="50"/>
    <n v="50"/>
    <n v="0"/>
    <n v="200"/>
    <m/>
    <m/>
    <x v="4"/>
    <x v="0"/>
  </r>
  <r>
    <n v="36"/>
    <x v="33"/>
    <d v="2025-01-01T00:00:00"/>
    <d v="2026-10-31T00:00:00"/>
    <s v="P2"/>
    <s v="PRIORITÉ STRATÉGIQUE"/>
    <s v="Stratégie"/>
    <s v="Andréanne"/>
    <s v="Phillip"/>
    <s v="Marianne_x000a_Marilyne"/>
    <m/>
    <n v="100"/>
    <n v="200"/>
    <n v="200"/>
    <n v="200"/>
    <n v="200"/>
    <n v="200"/>
    <n v="200"/>
    <n v="200"/>
    <n v="200"/>
    <n v="200"/>
    <n v="200"/>
    <n v="200"/>
    <n v="2300"/>
    <m/>
    <m/>
    <x v="2"/>
    <x v="0"/>
  </r>
  <r>
    <n v="37"/>
    <x v="34"/>
    <m/>
    <m/>
    <s v="P1"/>
    <s v="DO IT"/>
    <s v="Intervention territoriale"/>
    <s v="Thibaullt"/>
    <s v="Eve"/>
    <s v="Oui"/>
    <m/>
    <n v="16"/>
    <n v="16"/>
    <n v="24"/>
    <n v="24"/>
    <n v="24"/>
    <n v="16"/>
    <n v="16"/>
    <n v="16"/>
    <n v="8"/>
    <n v="8"/>
    <n v="8"/>
    <n v="8"/>
    <n v="184"/>
    <n v="0"/>
    <m/>
    <x v="2"/>
    <x v="0"/>
  </r>
  <r>
    <n v="38"/>
    <x v="35"/>
    <m/>
    <m/>
    <s v="P2"/>
    <s v="PRIORITÉ STRATÉGIQUE"/>
    <s v="Stratégie"/>
    <s v="Andréanne"/>
    <s v="Marilyne"/>
    <s v="Oui"/>
    <m/>
    <n v="35"/>
    <n v="85"/>
    <n v="85"/>
    <n v="85"/>
    <n v="85"/>
    <n v="85"/>
    <n v="85"/>
    <n v="85"/>
    <n v="85"/>
    <n v="85"/>
    <n v="85"/>
    <n v="85"/>
    <n v="970"/>
    <m/>
    <m/>
    <x v="1"/>
    <x v="5"/>
  </r>
  <r>
    <n v="39"/>
    <x v="36"/>
    <m/>
    <d v="2025-12-31T00:00:00"/>
    <s v="P2"/>
    <s v="PRIORITÉ STRATÉGIQUE"/>
    <s v="Stratégie"/>
    <s v="Andréanne"/>
    <s v="Stéphanie M"/>
    <s v="-"/>
    <m/>
    <n v="15"/>
    <n v="35"/>
    <n v="35"/>
    <n v="0"/>
    <n v="70"/>
    <n v="70"/>
    <n v="70"/>
    <n v="70"/>
    <n v="70"/>
    <n v="70"/>
    <n v="70"/>
    <n v="70"/>
    <n v="645"/>
    <m/>
    <m/>
    <x v="1"/>
    <x v="5"/>
  </r>
  <r>
    <n v="41"/>
    <x v="37"/>
    <m/>
    <m/>
    <s v="P2"/>
    <s v="DELEGATE"/>
    <s v="Intervention territoriale"/>
    <s v="Nicolas"/>
    <s v="Marianne"/>
    <s v="Oui"/>
    <m/>
    <n v="30"/>
    <n v="30"/>
    <n v="25"/>
    <n v="25"/>
    <n v="25"/>
    <n v="25"/>
    <n v="35"/>
    <n v="35"/>
    <n v="10"/>
    <n v="0"/>
    <n v="0"/>
    <n v="0"/>
    <n v="240"/>
    <m/>
    <m/>
    <x v="2"/>
    <x v="3"/>
  </r>
  <r>
    <n v="42"/>
    <x v="38"/>
    <d v="2024-12-16T00:00:00"/>
    <d v="2026-03-31T00:00:00"/>
    <s v="P1"/>
    <s v="DO IT"/>
    <s v="Programmes"/>
    <s v="Karine-Myrgianie"/>
    <s v="Manuel"/>
    <s v="Anne Laurence_x000a_Audrey MM_x000a_Cateline, Gaëlle, Myriam"/>
    <m/>
    <n v="420"/>
    <n v="370"/>
    <n v="400"/>
    <n v="250"/>
    <n v="280"/>
    <m/>
    <m/>
    <m/>
    <m/>
    <m/>
    <m/>
    <m/>
    <n v="1720"/>
    <m/>
    <m/>
    <x v="2"/>
    <x v="0"/>
  </r>
  <r>
    <n v="43"/>
    <x v="39"/>
    <d v="2025-01-03T00:00:00"/>
    <d v="2025-12-31T00:00:00"/>
    <s v="P1"/>
    <s v="DO IT"/>
    <s v="PRÉMIS"/>
    <s v="Elizabeth"/>
    <s v="Roxanne"/>
    <s v="-"/>
    <m/>
    <n v="20"/>
    <n v="40"/>
    <n v="70"/>
    <n v="70"/>
    <n v="70"/>
    <n v="70"/>
    <n v="70"/>
    <n v="70"/>
    <n v="70"/>
    <n v="70"/>
    <n v="70"/>
    <n v="70"/>
    <n v="760"/>
    <m/>
    <m/>
    <x v="2"/>
    <x v="0"/>
  </r>
  <r>
    <n v="44"/>
    <x v="40"/>
    <d v="2024-08-19T00:00:00"/>
    <d v="2025-12-31T00:00:00"/>
    <s v="P1"/>
    <s v="DO IT"/>
    <s v="PRÉMIS"/>
    <s v="Elizabeth"/>
    <s v="Stéphanie C"/>
    <s v="-"/>
    <m/>
    <n v="140"/>
    <n v="140"/>
    <n v="140"/>
    <n v="140"/>
    <n v="140"/>
    <n v="140"/>
    <n v="140"/>
    <n v="140"/>
    <n v="140"/>
    <n v="140"/>
    <n v="140"/>
    <n v="140"/>
    <n v="1680"/>
    <m/>
    <m/>
    <x v="2"/>
    <x v="0"/>
  </r>
  <r>
    <n v="45"/>
    <x v="41"/>
    <d v="2024-08-19T00:00:00"/>
    <d v="2025-12-31T00:00:00"/>
    <s v="P1"/>
    <s v="DO IT"/>
    <s v="PRÉMIS"/>
    <s v="Elizabeth"/>
    <s v="Margaux"/>
    <s v="-"/>
    <m/>
    <n v="70"/>
    <n v="120"/>
    <n v="140"/>
    <n v="140"/>
    <n v="140"/>
    <n v="100"/>
    <n v="100"/>
    <n v="100"/>
    <n v="70"/>
    <n v="70"/>
    <n v="70"/>
    <n v="35"/>
    <n v="1155"/>
    <m/>
    <m/>
    <x v="0"/>
    <x v="3"/>
  </r>
  <r>
    <n v="46"/>
    <x v="42"/>
    <d v="2024-08-19T00:00:00"/>
    <d v="2025-12-23T00:00:00"/>
    <s v="P1"/>
    <s v="DO IT"/>
    <s v="PRÉMIS"/>
    <s v="Elizabeth"/>
    <s v="Marie-Joëlle"/>
    <s v="-"/>
    <s v="N'inclut pas intégration 911."/>
    <n v="140"/>
    <n v="140"/>
    <n v="140"/>
    <n v="140"/>
    <n v="140"/>
    <n v="100"/>
    <n v="100"/>
    <n v="100"/>
    <n v="70"/>
    <n v="70"/>
    <n v="70"/>
    <n v="35"/>
    <n v="1245"/>
    <m/>
    <m/>
    <x v="0"/>
    <x v="3"/>
  </r>
  <r>
    <n v="48"/>
    <x v="43"/>
    <d v="2025-01-07T00:00:00"/>
    <d v="2025-05-30T00:00:00"/>
    <s v="P1"/>
    <s v="DO IT"/>
    <s v="PRÉMIS"/>
    <s v="Elizabeth"/>
    <s v="Camille"/>
    <s v="Ariane_x000a_Roxanne"/>
    <s v="Accompagnement par André Cliche (Firme SMS)."/>
    <n v="90"/>
    <n v="90"/>
    <n v="110"/>
    <n v="110"/>
    <n v="55"/>
    <n v="0"/>
    <n v="0"/>
    <n v="0"/>
    <n v="0"/>
    <n v="0"/>
    <n v="0"/>
    <n v="0"/>
    <n v="455"/>
    <n v="30000"/>
    <s v="Contrat octroyé en gré à gré à SMS (André Cliche)"/>
    <x v="1"/>
    <x v="0"/>
  </r>
  <r>
    <n v="49"/>
    <x v="44"/>
    <d v="2025-02-10T00:00:00"/>
    <d v="2028-03-31T00:00:00"/>
    <s v="P1"/>
    <s v="DO IT"/>
    <s v="PRÉMIS"/>
    <s v="Elizabeth"/>
    <s v="Camille"/>
    <s v="Oui"/>
    <s v="Appel d'offre à définir et à réaliser en 2025. Octroi du contrat en 2025."/>
    <n v="0"/>
    <n v="8"/>
    <n v="25"/>
    <n v="45"/>
    <n v="55"/>
    <n v="25"/>
    <n v="25"/>
    <n v="25"/>
    <n v="100"/>
    <n v="100"/>
    <n v="100"/>
    <n v="100"/>
    <n v="608"/>
    <n v="100000"/>
    <m/>
    <x v="1"/>
    <x v="0"/>
  </r>
  <r>
    <n v="50"/>
    <x v="45"/>
    <d v="2024-04-01T00:00:00"/>
    <d v="2026-03-31T00:00:00"/>
    <s v="P1"/>
    <s v="DO IT"/>
    <s v="Programmes"/>
    <s v="Karine-Myrgianie"/>
    <s v="Manuel"/>
    <s v="Anne Laurence"/>
    <m/>
    <m/>
    <m/>
    <m/>
    <m/>
    <m/>
    <m/>
    <m/>
    <m/>
    <m/>
    <m/>
    <m/>
    <m/>
    <m/>
    <m/>
    <m/>
    <x v="2"/>
    <x v="0"/>
  </r>
  <r>
    <n v="51"/>
    <x v="46"/>
    <m/>
    <m/>
    <s v="P1"/>
    <s v="DO IT"/>
    <s v="Programmes"/>
    <s v="Thibault"/>
    <s v="Isabelle "/>
    <s v="Joëlle"/>
    <m/>
    <m/>
    <m/>
    <m/>
    <m/>
    <m/>
    <m/>
    <m/>
    <m/>
    <m/>
    <m/>
    <m/>
    <m/>
    <n v="0"/>
    <m/>
    <m/>
    <x v="2"/>
    <x v="0"/>
  </r>
  <r>
    <n v="53"/>
    <x v="47"/>
    <m/>
    <s v="31-12-2025"/>
    <s v="P1"/>
    <s v="DO IT"/>
    <s v="Programmes"/>
    <s v="Karine-Myrgianie"/>
    <s v="Manuel"/>
    <s v="Anne Laurence_x000a_Cateline_x000a_Pier Alexandre"/>
    <m/>
    <n v="40"/>
    <n v="40"/>
    <n v="50"/>
    <m/>
    <m/>
    <m/>
    <m/>
    <m/>
    <m/>
    <m/>
    <m/>
    <m/>
    <n v="130"/>
    <m/>
    <m/>
    <x v="2"/>
    <x v="0"/>
  </r>
  <r>
    <n v="54"/>
    <x v="48"/>
    <m/>
    <d v="2025-12-31T00:00:00"/>
    <s v="P1"/>
    <s v="DO IT"/>
    <s v="Intervention territoriale"/>
    <s v="Nicolas"/>
    <s v="Annie Larouche"/>
    <s v="Maude"/>
    <m/>
    <n v="8"/>
    <n v="8"/>
    <n v="8"/>
    <n v="8"/>
    <n v="8"/>
    <n v="8"/>
    <m/>
    <m/>
    <m/>
    <m/>
    <m/>
    <m/>
    <n v="48"/>
    <m/>
    <m/>
    <x v="2"/>
    <x v="0"/>
  </r>
  <r>
    <n v="55"/>
    <x v="49"/>
    <m/>
    <m/>
    <s v="P1"/>
    <s v="DO IT"/>
    <s v="Intervention territoriale"/>
    <s v="Dina"/>
    <s v="Marianne"/>
    <m/>
    <m/>
    <n v="10"/>
    <n v="10"/>
    <n v="10"/>
    <n v="10"/>
    <n v="10"/>
    <n v="10"/>
    <n v="10"/>
    <m/>
    <m/>
    <m/>
    <m/>
    <m/>
    <n v="70"/>
    <n v="250000"/>
    <m/>
    <x v="2"/>
    <x v="0"/>
  </r>
  <r>
    <n v="56"/>
    <x v="50"/>
    <m/>
    <m/>
    <s v="P1"/>
    <s v="DO IT"/>
    <s v="Intervention territoriale"/>
    <s v="Dina"/>
    <s v="Audrey M."/>
    <s v="- "/>
    <m/>
    <n v="20"/>
    <n v="20"/>
    <n v="20"/>
    <n v="20"/>
    <n v="20"/>
    <n v="35"/>
    <m/>
    <m/>
    <m/>
    <m/>
    <m/>
    <m/>
    <n v="135"/>
    <n v="2000000"/>
    <m/>
    <x v="2"/>
    <x v="0"/>
  </r>
  <r>
    <n v="57"/>
    <x v="51"/>
    <s v="01-04-2018"/>
    <d v="2025-03-31T00:00:00"/>
    <s v="P1"/>
    <s v="DO IT"/>
    <s v="Programmes"/>
    <s v="Geneviève"/>
    <s v="Isabelle "/>
    <s v="Yan"/>
    <m/>
    <n v="30"/>
    <n v="30"/>
    <n v="30"/>
    <m/>
    <m/>
    <m/>
    <m/>
    <m/>
    <m/>
    <m/>
    <m/>
    <m/>
    <n v="90"/>
    <m/>
    <m/>
    <x v="2"/>
    <x v="0"/>
  </r>
  <r>
    <n v="58"/>
    <x v="52"/>
    <s v="01-04-2023"/>
    <d v="2025-03-31T00:00:00"/>
    <s v="P1"/>
    <s v="DO IT"/>
    <s v="Programmes"/>
    <s v="Geneviève"/>
    <s v="Mourad"/>
    <s v="-"/>
    <m/>
    <n v="10"/>
    <n v="20"/>
    <n v="20"/>
    <n v="30"/>
    <m/>
    <m/>
    <m/>
    <m/>
    <m/>
    <m/>
    <m/>
    <m/>
    <n v="80"/>
    <m/>
    <m/>
    <x v="0"/>
    <x v="0"/>
  </r>
  <r>
    <n v="59"/>
    <x v="53"/>
    <m/>
    <d v="2024-12-31T00:00:00"/>
    <s v="P1"/>
    <s v="DO IT"/>
    <s v="Programmes"/>
    <s v="Geneviève"/>
    <s v="Mourad"/>
    <s v="-"/>
    <m/>
    <n v="10"/>
    <n v="20"/>
    <m/>
    <m/>
    <m/>
    <m/>
    <m/>
    <m/>
    <m/>
    <m/>
    <m/>
    <m/>
    <n v="30"/>
    <m/>
    <m/>
    <x v="0"/>
    <x v="0"/>
  </r>
  <r>
    <n v="60"/>
    <x v="54"/>
    <m/>
    <d v="2025-12-31T00:00:00"/>
    <s v="P1"/>
    <s v="DO IT"/>
    <s v="Intervention territoriale"/>
    <s v="Nicolas"/>
    <s v="Jessyca C."/>
    <s v="non"/>
    <m/>
    <n v="8"/>
    <n v="8"/>
    <n v="8"/>
    <n v="12"/>
    <n v="12"/>
    <n v="12"/>
    <m/>
    <m/>
    <m/>
    <m/>
    <m/>
    <m/>
    <n v="60"/>
    <m/>
    <m/>
    <x v="1"/>
    <x v="0"/>
  </r>
  <r>
    <n v="61"/>
    <x v="55"/>
    <d v="2025-04-01T00:00:00"/>
    <d v="2029-03-31T00:00:00"/>
    <s v="P1"/>
    <s v="DO IT"/>
    <s v="Programmes"/>
    <s v="Karine-Myrgianie"/>
    <s v="Yan"/>
    <s v="Louise-Michel_x000a_ Marcela"/>
    <m/>
    <m/>
    <m/>
    <m/>
    <m/>
    <m/>
    <m/>
    <m/>
    <m/>
    <m/>
    <m/>
    <m/>
    <m/>
    <n v="0"/>
    <m/>
    <m/>
    <x v="2"/>
    <x v="0"/>
  </r>
  <r>
    <n v="62"/>
    <x v="56"/>
    <m/>
    <m/>
    <s v="P1"/>
    <s v="DO IT"/>
    <s v="Direction"/>
    <s v="Jessica"/>
    <s v="Karine"/>
    <s v="-"/>
    <s v="Présentation de la Vision initiale et actualisation de celle-ci suivant les 3 ans d'opération transitoire"/>
    <n v="4"/>
    <n v="16"/>
    <m/>
    <m/>
    <m/>
    <m/>
    <m/>
    <m/>
    <m/>
    <m/>
    <m/>
    <m/>
    <n v="20"/>
    <m/>
    <m/>
    <x v="1"/>
    <x v="6"/>
  </r>
  <r>
    <n v="63"/>
    <x v="57"/>
    <m/>
    <d v="2026-12-31T00:00:00"/>
    <s v="P2"/>
    <s v="DO IT"/>
    <s v="Programmes"/>
    <s v="Karine-Myrgianie"/>
    <s v="Mourad"/>
    <s v="Anne Laurence"/>
    <m/>
    <m/>
    <m/>
    <m/>
    <m/>
    <m/>
    <m/>
    <m/>
    <m/>
    <m/>
    <m/>
    <m/>
    <m/>
    <n v="0"/>
    <m/>
    <m/>
    <x v="2"/>
    <x v="0"/>
  </r>
  <r>
    <n v="64"/>
    <x v="58"/>
    <m/>
    <d v="2025-12-31T00:00:00"/>
    <s v="P2"/>
    <s v="-"/>
    <s v="Intervention territoriale"/>
    <s v="Dina"/>
    <s v="Cateline"/>
    <s v="Oui"/>
    <m/>
    <n v="10"/>
    <n v="50"/>
    <n v="50"/>
    <n v="50"/>
    <n v="60"/>
    <m/>
    <m/>
    <m/>
    <m/>
    <m/>
    <m/>
    <m/>
    <n v="220"/>
    <m/>
    <m/>
    <x v="2"/>
    <x v="0"/>
  </r>
  <r>
    <n v="65"/>
    <x v="59"/>
    <m/>
    <d v="2025-12-31T00:00:00"/>
    <s v="P1"/>
    <s v="DO IT"/>
    <s v="Intervention territoriale"/>
    <s v="Jessica"/>
    <s v="Jessyca C."/>
    <s v="-"/>
    <m/>
    <n v="304"/>
    <n v="304"/>
    <n v="304"/>
    <n v="304"/>
    <n v="304"/>
    <n v="304"/>
    <n v="304"/>
    <n v="304"/>
    <n v="304"/>
    <n v="304"/>
    <n v="304"/>
    <n v="304"/>
    <m/>
    <m/>
    <m/>
    <x v="2"/>
    <x v="0"/>
  </r>
  <r>
    <m/>
    <x v="60"/>
    <m/>
    <m/>
    <m/>
    <m/>
    <m/>
    <m/>
    <m/>
    <m/>
    <m/>
    <m/>
    <m/>
    <m/>
    <m/>
    <m/>
    <m/>
    <m/>
    <m/>
    <m/>
    <m/>
    <m/>
    <m/>
    <m/>
    <m/>
    <m/>
    <x v="5"/>
    <x v="0"/>
  </r>
  <r>
    <m/>
    <x v="60"/>
    <m/>
    <m/>
    <m/>
    <m/>
    <m/>
    <m/>
    <m/>
    <m/>
    <m/>
    <m/>
    <m/>
    <m/>
    <m/>
    <m/>
    <m/>
    <m/>
    <m/>
    <m/>
    <m/>
    <m/>
    <m/>
    <m/>
    <m/>
    <m/>
    <x v="5"/>
    <x v="0"/>
  </r>
  <r>
    <m/>
    <x v="60"/>
    <m/>
    <m/>
    <m/>
    <m/>
    <m/>
    <m/>
    <m/>
    <m/>
    <m/>
    <m/>
    <m/>
    <m/>
    <m/>
    <m/>
    <m/>
    <m/>
    <m/>
    <m/>
    <m/>
    <m/>
    <m/>
    <m/>
    <m/>
    <m/>
    <x v="5"/>
    <x v="0"/>
  </r>
  <r>
    <m/>
    <x v="60"/>
    <m/>
    <m/>
    <m/>
    <m/>
    <m/>
    <m/>
    <m/>
    <m/>
    <m/>
    <m/>
    <m/>
    <m/>
    <m/>
    <m/>
    <m/>
    <m/>
    <m/>
    <m/>
    <m/>
    <m/>
    <m/>
    <m/>
    <m/>
    <m/>
    <x v="5"/>
    <x v="0"/>
  </r>
  <r>
    <m/>
    <x v="60"/>
    <m/>
    <m/>
    <m/>
    <m/>
    <m/>
    <m/>
    <m/>
    <m/>
    <m/>
    <m/>
    <m/>
    <m/>
    <m/>
    <m/>
    <m/>
    <m/>
    <m/>
    <m/>
    <m/>
    <m/>
    <m/>
    <m/>
    <m/>
    <m/>
    <x v="5"/>
    <x v="0"/>
  </r>
  <r>
    <n v="66"/>
    <x v="61"/>
    <m/>
    <m/>
    <m/>
    <m/>
    <s v="Intervention_x000a_ territoriale"/>
    <s v="Nicolas"/>
    <s v="Amélie B."/>
    <s v="Oui"/>
    <m/>
    <m/>
    <m/>
    <m/>
    <m/>
    <m/>
    <m/>
    <m/>
    <m/>
    <m/>
    <m/>
    <m/>
    <m/>
    <m/>
    <m/>
    <m/>
    <x v="2"/>
    <x v="0"/>
  </r>
  <r>
    <m/>
    <x v="60"/>
    <m/>
    <m/>
    <m/>
    <m/>
    <m/>
    <m/>
    <m/>
    <m/>
    <m/>
    <m/>
    <m/>
    <m/>
    <m/>
    <m/>
    <m/>
    <m/>
    <m/>
    <m/>
    <m/>
    <m/>
    <m/>
    <m/>
    <m/>
    <m/>
    <x v="5"/>
    <x v="0"/>
  </r>
  <r>
    <n v="65"/>
    <x v="62"/>
    <d v="2025-01-03T00:00:00"/>
    <d v="2026-03-31T00:00:00"/>
    <s v="P1"/>
    <s v="DO IT"/>
    <s v="PRÉMIS"/>
    <s v="Elizabeth"/>
    <s v="Camille"/>
    <m/>
    <m/>
    <n v="60"/>
    <n v="40"/>
    <n v="40"/>
    <n v="129"/>
    <n v="40"/>
    <n v="40"/>
    <n v="129"/>
    <n v="40"/>
    <n v="40"/>
    <n v="129"/>
    <n v="40"/>
    <n v="81"/>
    <n v="808"/>
    <m/>
    <m/>
    <x v="2"/>
    <x v="0"/>
  </r>
  <r>
    <n v="66"/>
    <x v="63"/>
    <d v="2025-01-03T00:00:00"/>
    <d v="2025-12-23T00:00:00"/>
    <s v="P1"/>
    <s v="DO IT"/>
    <s v="PRÉMIS"/>
    <s v="Elizabeth"/>
    <s v="Ariane"/>
    <m/>
    <s v="Inclut les volets contractuel, qualité, données des services (tableau de bord) et données désagrégées"/>
    <n v="30"/>
    <n v="30"/>
    <n v="30"/>
    <n v="30"/>
    <n v="30"/>
    <n v="60"/>
    <n v="60"/>
    <n v="60"/>
    <n v="60"/>
    <n v="60"/>
    <n v="60"/>
    <n v="60"/>
    <n v="570"/>
    <m/>
    <m/>
    <x v="2"/>
    <x v="0"/>
  </r>
  <r>
    <n v="67"/>
    <x v="64"/>
    <d v="2025-01-03T00:00:00"/>
    <d v="2025-12-23T00:00:00"/>
    <s v="P1"/>
    <s v="DO IT"/>
    <s v="PRÉMIS"/>
    <s v="Elizabeth"/>
    <s v="Marie-Joëlle"/>
    <m/>
    <m/>
    <n v="70"/>
    <n v="20"/>
    <n v="70"/>
    <n v="70"/>
    <n v="70"/>
    <n v="5"/>
    <n v="5"/>
    <n v="5"/>
    <n v="5"/>
    <n v="5"/>
    <n v="5"/>
    <n v="5"/>
    <n v="335"/>
    <m/>
    <m/>
    <x v="2"/>
    <x v="0"/>
  </r>
  <r>
    <n v="68"/>
    <x v="65"/>
    <d v="2025-03-03T00:00:00"/>
    <d v="2025-12-23T00:00:00"/>
    <s v="P1"/>
    <s v="DO IT"/>
    <s v="PRÉMIS"/>
    <s v="Elizabeth"/>
    <s v="Margaux"/>
    <s v="Stéphanie C, Marie-Joëlle"/>
    <m/>
    <n v="0"/>
    <n v="0"/>
    <n v="70"/>
    <n v="70"/>
    <n v="70"/>
    <n v="5"/>
    <n v="5"/>
    <n v="5"/>
    <n v="5"/>
    <n v="5"/>
    <n v="5"/>
    <n v="5"/>
    <n v="245"/>
    <m/>
    <m/>
    <x v="2"/>
    <x v="0"/>
  </r>
  <r>
    <n v="69"/>
    <x v="66"/>
    <d v="2025-04-30T00:00:00"/>
    <d v="2025-08-31T00:00:00"/>
    <s v="P1"/>
    <m/>
    <s v="Intervention territoriale"/>
    <s v="Marie-France"/>
    <s v="Antony"/>
    <m/>
    <m/>
    <m/>
    <m/>
    <m/>
    <n v="70"/>
    <n v="70"/>
    <n v="70"/>
    <n v="70"/>
    <n v="70"/>
    <n v="70"/>
    <n v="70"/>
    <m/>
    <m/>
    <n v="490"/>
    <m/>
    <m/>
    <x v="6"/>
    <x v="0"/>
  </r>
  <r>
    <n v="70"/>
    <x v="67"/>
    <s v="30-04-2025"/>
    <s v="30-08-2025"/>
    <m/>
    <m/>
    <s v="Intervention territoriale"/>
    <s v="Marie-France"/>
    <s v="Antony"/>
    <m/>
    <m/>
    <m/>
    <m/>
    <m/>
    <m/>
    <m/>
    <m/>
    <m/>
    <m/>
    <m/>
    <n v="50"/>
    <n v="100"/>
    <n v="100"/>
    <n v="250"/>
    <m/>
    <m/>
    <x v="0"/>
    <x v="7"/>
  </r>
  <r>
    <n v="71"/>
    <x v="68"/>
    <d v="2025-01-01T00:00:00"/>
    <d v="2025-12-23T00:00:00"/>
    <s v="P1"/>
    <s v="DO IT"/>
    <s v="Programmes"/>
    <s v="Geneviève"/>
    <s v="Mourad"/>
    <m/>
    <m/>
    <m/>
    <m/>
    <m/>
    <m/>
    <m/>
    <m/>
    <m/>
    <m/>
    <m/>
    <m/>
    <m/>
    <m/>
    <m/>
    <m/>
    <m/>
    <x v="2"/>
    <x v="0"/>
  </r>
  <r>
    <n v="72"/>
    <x v="69"/>
    <m/>
    <m/>
    <m/>
    <m/>
    <s v="Stratégie"/>
    <s v="Andréanne"/>
    <s v="Maude"/>
    <m/>
    <m/>
    <m/>
    <m/>
    <m/>
    <m/>
    <m/>
    <m/>
    <m/>
    <m/>
    <m/>
    <m/>
    <m/>
    <m/>
    <m/>
    <m/>
    <m/>
    <x v="0"/>
    <x v="0"/>
  </r>
  <r>
    <n v="73"/>
    <x v="70"/>
    <m/>
    <m/>
    <m/>
    <m/>
    <m/>
    <m/>
    <m/>
    <m/>
    <m/>
    <m/>
    <m/>
    <m/>
    <m/>
    <m/>
    <m/>
    <m/>
    <m/>
    <m/>
    <m/>
    <m/>
    <m/>
    <m/>
    <m/>
    <m/>
    <x v="2"/>
    <x v="0"/>
  </r>
  <r>
    <n v="74"/>
    <x v="71"/>
    <m/>
    <d v="2025-12-31T00:00:00"/>
    <m/>
    <s v="DO IT"/>
    <s v="Intervention territoriale"/>
    <s v="Nicolas"/>
    <s v="Maude"/>
    <s v="Stéphanie V"/>
    <m/>
    <m/>
    <m/>
    <m/>
    <m/>
    <m/>
    <m/>
    <m/>
    <m/>
    <m/>
    <m/>
    <m/>
    <m/>
    <m/>
    <m/>
    <m/>
    <x v="2"/>
    <x v="0"/>
  </r>
  <r>
    <n v="75"/>
    <x v="72"/>
    <d v="2025-04-01T00:00:00"/>
    <s v="31-03-2026"/>
    <m/>
    <m/>
    <s v="Programmes"/>
    <s v="Geneviève"/>
    <m/>
    <m/>
    <m/>
    <m/>
    <m/>
    <m/>
    <m/>
    <m/>
    <m/>
    <m/>
    <m/>
    <m/>
    <m/>
    <m/>
    <m/>
    <m/>
    <m/>
    <m/>
    <x v="2"/>
    <x v="0"/>
  </r>
  <r>
    <n v="76"/>
    <x v="73"/>
    <s v="1er janv. '26"/>
    <s v="31 déc. 2028"/>
    <m/>
    <m/>
    <s v="Programmes"/>
    <s v="Geneviève"/>
    <s v="Mourad"/>
    <s v="Jean-Pierre"/>
    <s v="2e édition de ce programme (PDI).  "/>
    <m/>
    <m/>
    <m/>
    <m/>
    <m/>
    <m/>
    <m/>
    <m/>
    <m/>
    <m/>
    <m/>
    <m/>
    <m/>
    <m/>
    <m/>
    <x v="5"/>
    <x v="0"/>
  </r>
  <r>
    <m/>
    <x v="60"/>
    <m/>
    <m/>
    <m/>
    <m/>
    <m/>
    <m/>
    <m/>
    <m/>
    <m/>
    <m/>
    <m/>
    <m/>
    <m/>
    <m/>
    <m/>
    <m/>
    <m/>
    <m/>
    <m/>
    <m/>
    <m/>
    <m/>
    <m/>
    <m/>
    <x v="5"/>
    <x v="0"/>
  </r>
  <r>
    <m/>
    <x v="74"/>
    <d v="2025-03-01T00:00:00"/>
    <d v="2025-10-01T00:00:00"/>
    <m/>
    <m/>
    <s v="DIASO"/>
    <s v="Thibault"/>
    <s v="Louiza"/>
    <m/>
    <s v="Phase 1 : 1ère itération déployé"/>
    <m/>
    <m/>
    <m/>
    <m/>
    <m/>
    <m/>
    <m/>
    <m/>
    <m/>
    <m/>
    <m/>
    <m/>
    <m/>
    <m/>
    <m/>
    <x v="2"/>
    <x v="8"/>
  </r>
  <r>
    <m/>
    <x v="75"/>
    <d v="2025-01-01T00:00:00"/>
    <d v="2025-11-01T00:00:00"/>
    <m/>
    <m/>
    <s v="DIASO"/>
    <s v="Thibault"/>
    <s v="Carolyn"/>
    <s v="Flavia, Julie, Mona"/>
    <m/>
    <m/>
    <m/>
    <m/>
    <m/>
    <m/>
    <m/>
    <m/>
    <m/>
    <m/>
    <m/>
    <m/>
    <m/>
    <m/>
    <m/>
    <m/>
    <x v="2"/>
    <x v="0"/>
  </r>
  <r>
    <m/>
    <x v="76"/>
    <m/>
    <m/>
    <m/>
    <m/>
    <m/>
    <m/>
    <m/>
    <m/>
    <m/>
    <m/>
    <m/>
    <m/>
    <m/>
    <m/>
    <m/>
    <m/>
    <m/>
    <m/>
    <m/>
    <m/>
    <m/>
    <m/>
    <m/>
    <m/>
    <x v="3"/>
    <x v="9"/>
  </r>
  <r>
    <m/>
    <x v="77"/>
    <m/>
    <m/>
    <s v="P4"/>
    <m/>
    <s v="Intervention territoriale"/>
    <s v="Andréanne"/>
    <s v="Pier Alexandre"/>
    <m/>
    <s v="projet se finalise en juin 2025. suivi ombudsman + avec VM. "/>
    <m/>
    <m/>
    <m/>
    <m/>
    <m/>
    <m/>
    <m/>
    <m/>
    <m/>
    <m/>
    <m/>
    <m/>
    <m/>
    <m/>
    <m/>
    <x v="2"/>
    <x v="0"/>
  </r>
</pivotCacheRecords>
</file>

<file path=xl/pivotCache/pivotCacheRecords2.xml><?xml version="1.0" encoding="utf-8"?>
<pivotCacheRecords xmlns="http://schemas.openxmlformats.org/spreadsheetml/2006/main" xmlns:r="http://schemas.openxmlformats.org/officeDocument/2006/relationships" xmlns:mc="http://schemas.openxmlformats.org/markup-compatibility/2006" xmlns:xr="http://schemas.microsoft.com/office/spreadsheetml/2014/revision" mc:Ignorable="xr" count="94">
  <r>
    <n v="1"/>
    <x v="0"/>
    <d v="2024-07-08T00:00:00"/>
    <d v="2025-06-30T00:00:00"/>
    <s v="P1"/>
    <s v="PRIORITÉ STRATÉGIQUE"/>
    <s v="Stratégie"/>
    <s v="Andréanne"/>
    <s v="Annie Lar."/>
    <s v="-"/>
    <m/>
    <n v="60"/>
    <n v="60"/>
    <n v="0"/>
    <n v="0"/>
    <n v="10"/>
    <n v="20"/>
    <n v="0"/>
    <n v="0"/>
    <n v="0"/>
    <n v="0"/>
    <n v="0"/>
    <n v="0"/>
    <n v="150"/>
    <n v="0"/>
    <s v="Il est possible que des projets additionnels découlent du rapport qui sera produit par l'OCPM. Ceux-ci pourraient engendrer des dépenses supplémentaires imprévues, mais il est probable que les répercussions soient surtout sur l'année financière 2026."/>
    <x v="0"/>
    <m/>
    <m/>
  </r>
  <r>
    <n v="2"/>
    <x v="1"/>
    <m/>
    <m/>
    <s v="P3"/>
    <s v="PRIORITÉ STRATÉGIQUE"/>
    <s v="Stratégie"/>
    <s v="Andréanne"/>
    <s v="Marie-Claude"/>
    <s v="Oui"/>
    <s v="Gestion de la carte sans peur par Dina H. Audrey B Audrey M Patricia H "/>
    <n v="70"/>
    <n v="70"/>
    <n v="70"/>
    <n v="70"/>
    <n v="70"/>
    <n v="35"/>
    <n v="20"/>
    <n v="50"/>
    <n v="50"/>
    <n v="50"/>
    <n v="20"/>
    <n v="10"/>
    <n v="585"/>
    <n v="0"/>
    <s v="Il est probable que la révision de la Politique d'accès aux services municipaux sans peur engendre le déploiement de nouvelles initiatives qui devront être financées. Cela devrait toutefois surtout se répercuter sur l'année financière 2026."/>
    <x v="1"/>
    <m/>
    <m/>
  </r>
  <r>
    <n v="4"/>
    <x v="2"/>
    <s v="01-01-2025"/>
    <s v="31-01-2027"/>
    <s v="P1"/>
    <s v="DO IT"/>
    <s v="Programmes"/>
    <s v="Karine-Myrgianie"/>
    <s v="Anne Laurence"/>
    <s v="Mourad_x000a_Myriam_x000a_ Cateline"/>
    <m/>
    <n v="40"/>
    <n v="60"/>
    <n v="70"/>
    <n v="70"/>
    <n v="50"/>
    <n v="50"/>
    <n v="50"/>
    <n v="50"/>
    <n v="70"/>
    <n v="70"/>
    <n v="70"/>
    <n v="45"/>
    <n v="695"/>
    <n v="25000"/>
    <s v="25 k $ pour offre de service (similaire a 2023) en contrat de service : clé budgétaire encore inconnue (mais approuvé par Jessica)._x000a_1M$ du MSP (FBSC) permettant de financer les projets. Total du projet : 1 025 000$"/>
    <x v="2"/>
    <m/>
    <m/>
  </r>
  <r>
    <n v="5"/>
    <x v="3"/>
    <d v="2025-02-28T00:00:00"/>
    <d v="2025-04-30T00:00:00"/>
    <s v="P1"/>
    <s v="DO IT"/>
    <s v="Intervention territoriale"/>
    <s v="Dina"/>
    <s v="Cateline"/>
    <s v="Oui"/>
    <s v="événement jour J : 26 avril . "/>
    <n v="70"/>
    <n v="85"/>
    <n v="100"/>
    <n v="130"/>
    <n v="20"/>
    <n v="5"/>
    <m/>
    <m/>
    <m/>
    <m/>
    <m/>
    <m/>
    <n v="410"/>
    <n v="70000"/>
    <s v="clé budgétaire encore inconnue.  70 k$ inclut logistique (salle, traiteur, autres)  // demande approuvé par JLB et MJM "/>
    <x v="0"/>
    <m/>
    <m/>
  </r>
  <r>
    <n v="6"/>
    <x v="4"/>
    <m/>
    <m/>
    <s v="P1"/>
    <s v="DO IT"/>
    <s v="Stratégie"/>
    <s v="Andréanne"/>
    <s v="Alix"/>
    <s v="Annie Laf_x000a_Cecilia"/>
    <s v="Transfert au BC en 2026"/>
    <n v="70"/>
    <n v="35"/>
    <n v="50"/>
    <n v="70"/>
    <n v="70"/>
    <n v="30"/>
    <n v="10"/>
    <n v="10"/>
    <m/>
    <m/>
    <m/>
    <m/>
    <n v="345"/>
    <m/>
    <m/>
    <x v="2"/>
    <m/>
    <m/>
  </r>
  <r>
    <n v="7"/>
    <x v="5"/>
    <m/>
    <m/>
    <s v="P1"/>
    <s v="DO IT"/>
    <s v="Stratégie"/>
    <s v="Andréanne"/>
    <s v="Annie Laf."/>
    <s v="Alix_x000a_Cecilia"/>
    <s v="Incluant le transfert vers le BC"/>
    <m/>
    <m/>
    <m/>
    <m/>
    <m/>
    <m/>
    <m/>
    <m/>
    <m/>
    <m/>
    <m/>
    <m/>
    <n v="0"/>
    <m/>
    <m/>
    <x v="0"/>
    <s v="Transfert en cours au BdC"/>
    <m/>
  </r>
  <r>
    <n v="8"/>
    <x v="6"/>
    <d v="2025-04-01T00:00:00"/>
    <d v="2026-03-01T00:00:00"/>
    <s v="P2"/>
    <s v="DELEGATE"/>
    <s v="Programmes"/>
    <s v="Thibault"/>
    <s v="Jean-Pierre"/>
    <s v="-"/>
    <m/>
    <n v="40"/>
    <n v="35"/>
    <n v="40"/>
    <n v="35"/>
    <n v="40"/>
    <n v="35"/>
    <n v="70"/>
    <n v="30"/>
    <n v="10"/>
    <n v="10"/>
    <n v="10"/>
    <n v="10"/>
    <n v="365"/>
    <m/>
    <m/>
    <x v="2"/>
    <m/>
    <m/>
  </r>
  <r>
    <n v="9"/>
    <x v="7"/>
    <m/>
    <d v="2025-09-30T00:00:00"/>
    <s v="P2"/>
    <s v="DO IT"/>
    <s v="Stratégie"/>
    <s v="Andréanne"/>
    <s v="Annie Laf."/>
    <s v="Oui"/>
    <m/>
    <n v="20"/>
    <n v="40"/>
    <n v="30"/>
    <n v="15"/>
    <n v="30"/>
    <n v="15"/>
    <n v="15"/>
    <n v="30"/>
    <n v="30"/>
    <n v="40"/>
    <n v="40"/>
    <n v="15"/>
    <n v="320"/>
    <m/>
    <m/>
    <x v="2"/>
    <s v="Alix reprend"/>
    <m/>
  </r>
  <r>
    <n v="10"/>
    <x v="8"/>
    <m/>
    <m/>
    <s v="P2"/>
    <s v="PRIORITÉ STRATÉGIQUE"/>
    <s v="Stratégie"/>
    <s v="Andréanne"/>
    <s v="Annie Laf."/>
    <s v="-"/>
    <m/>
    <n v="15"/>
    <n v="30"/>
    <n v="30"/>
    <n v="15"/>
    <n v="10"/>
    <n v="0"/>
    <n v="0"/>
    <n v="0"/>
    <n v="0"/>
    <n v="0"/>
    <n v="0"/>
    <n v="0"/>
    <n v="100"/>
    <m/>
    <m/>
    <x v="2"/>
    <m/>
    <m/>
  </r>
  <r>
    <n v="11"/>
    <x v="9"/>
    <s v="01-04-2024"/>
    <s v="30-05-2029"/>
    <s v="P1"/>
    <s v="DO IT"/>
    <s v="Programmes"/>
    <s v="Geneviève"/>
    <s v="Yan"/>
    <s v="Caroline_x000a_Isabelle_x000a_Louise-Michel_x000a_Marcela"/>
    <m/>
    <n v="169"/>
    <n v="509"/>
    <n v="827"/>
    <n v="139"/>
    <m/>
    <m/>
    <m/>
    <m/>
    <m/>
    <m/>
    <m/>
    <m/>
    <n v="1644"/>
    <m/>
    <m/>
    <x v="2"/>
    <m/>
    <m/>
  </r>
  <r>
    <n v="12"/>
    <x v="10"/>
    <m/>
    <m/>
    <s v="P3"/>
    <s v="DELEGATE"/>
    <s v="Stratégie"/>
    <s v="Andréanne"/>
    <s v="Phillip"/>
    <s v="Oui"/>
    <s v="Suivi de la stratégie municipale - À intégrer dans le plan SEI. Supprimer la ligne ?"/>
    <n v="40"/>
    <n v="28"/>
    <n v="91"/>
    <n v="40"/>
    <n v="40"/>
    <n v="75"/>
    <n v="70"/>
    <n v="0"/>
    <n v="0"/>
    <n v="0"/>
    <n v="0"/>
    <n v="0"/>
    <n v="384"/>
    <m/>
    <m/>
    <x v="0"/>
    <s v="Affaires courantes"/>
    <m/>
  </r>
  <r>
    <n v="13"/>
    <x v="11"/>
    <m/>
    <d v="2026-05-29T00:00:00"/>
    <s v="P1"/>
    <s v="PRIORITÉ STRATÉGIQUE"/>
    <s v="Stratégie"/>
    <s v="Andréanne"/>
    <s v="Marie-Claude"/>
    <s v="Oui"/>
    <s v="marianne C. participe"/>
    <n v="14"/>
    <n v="35"/>
    <n v="35"/>
    <n v="35"/>
    <n v="35"/>
    <n v="35"/>
    <n v="70"/>
    <n v="70"/>
    <n v="70"/>
    <n v="140"/>
    <n v="140"/>
    <n v="140"/>
    <n v="819"/>
    <m/>
    <m/>
    <x v="3"/>
    <m/>
    <m/>
  </r>
  <r>
    <n v="14"/>
    <x v="12"/>
    <n v="2022"/>
    <s v="Jusqu'à épuisement du budget"/>
    <s v="P2"/>
    <s v="DELEGATE"/>
    <s v="Programmes"/>
    <s v="Thibault"/>
    <s v="Jean-Pierre"/>
    <s v="Mourad"/>
    <s v="Manque un porteur pour ce dossier "/>
    <n v="0"/>
    <n v="5"/>
    <n v="5"/>
    <n v="49"/>
    <n v="49"/>
    <n v="49"/>
    <n v="5"/>
    <n v="5"/>
    <n v="49"/>
    <n v="19"/>
    <n v="19"/>
    <n v="5"/>
    <n v="259"/>
    <m/>
    <s v="Info des finances : Le règlement d'emprunt 22-031 Travaux espace public sécuritaire CM22 0997 a été adopté en 2022._x000a_Bien que les montants des règlements d'emprunts soient calculés sur la base des hypothèses des coûts annuels (ex. 2022 à 2024 pour le CM22 0997) , les règlements d'emprunts n'ont pas de date de fin tant qu'il y a des crédits disponibles."/>
    <x v="2"/>
    <m/>
    <m/>
  </r>
  <r>
    <n v="15"/>
    <x v="13"/>
    <s v="06-2025"/>
    <s v="03-2035"/>
    <s v="P1"/>
    <s v="DO IT"/>
    <s v="Intervention territoriale"/>
    <s v="Marie-France"/>
    <s v="Patricia"/>
    <s v="Audrey B._x000a_Audrey M._x000a_Gaëlle"/>
    <m/>
    <n v="320"/>
    <n v="340"/>
    <n v="340"/>
    <n v="320"/>
    <n v="320"/>
    <n v="320"/>
    <n v="300"/>
    <n v="300"/>
    <n v="300"/>
    <n v="300"/>
    <n v="300"/>
    <n v="300"/>
    <n v="3760"/>
    <n v="1000000"/>
    <s v="1 Million : pour HMA et SHU"/>
    <x v="2"/>
    <m/>
    <m/>
  </r>
  <r>
    <n v="16"/>
    <x v="14"/>
    <s v="02-2025"/>
    <s v="03-2035"/>
    <s v="P1"/>
    <s v="DO IT"/>
    <s v="Intervention territoriale"/>
    <s v="Marie-France"/>
    <s v="Anthony"/>
    <m/>
    <m/>
    <n v="280"/>
    <n v="260"/>
    <n v="260"/>
    <n v="220"/>
    <n v="160"/>
    <n v="160"/>
    <n v="160"/>
    <n v="200"/>
    <n v="200"/>
    <n v="200"/>
    <n v="200"/>
    <n v="200"/>
    <n v="2500"/>
    <m/>
    <m/>
    <x v="2"/>
    <m/>
    <m/>
  </r>
  <r>
    <n v="17"/>
    <x v="15"/>
    <d v="2024-05-01T00:00:00"/>
    <d v="2025-02-28T00:00:00"/>
    <s v="P1"/>
    <s v="DO IT"/>
    <s v="Intervention territoriale"/>
    <s v="Nicolas"/>
    <s v="Maude"/>
    <s v="-"/>
    <m/>
    <n v="30"/>
    <n v="30"/>
    <n v="30"/>
    <n v="15"/>
    <n v="15"/>
    <n v="10"/>
    <n v="10"/>
    <n v="10"/>
    <n v="10"/>
    <n v="10"/>
    <n v="10"/>
    <n v="10"/>
    <n v="190"/>
    <n v="550000"/>
    <m/>
    <x v="0"/>
    <m/>
    <m/>
  </r>
  <r>
    <n v="18"/>
    <x v="16"/>
    <m/>
    <m/>
    <s v="P3"/>
    <s v="DELETE"/>
    <s v="DIASO"/>
    <s v="Thibault"/>
    <s v="Victoria"/>
    <s v="-"/>
    <m/>
    <m/>
    <m/>
    <n v="30"/>
    <m/>
    <m/>
    <m/>
    <m/>
    <m/>
    <m/>
    <m/>
    <m/>
    <m/>
    <n v="30"/>
    <n v="20000"/>
    <m/>
    <x v="3"/>
    <m/>
    <m/>
  </r>
  <r>
    <n v="19"/>
    <x v="17"/>
    <d v="2025-06-01T00:00:00"/>
    <s v="- "/>
    <s v="P1"/>
    <s v="PRIORITÉ STRATÉGIQUE"/>
    <s v="DIASO"/>
    <s v="Thibault"/>
    <s v="Louiza"/>
    <s v="Oui"/>
    <s v="Plan en cours de construction dans une logique d'arrimage avec plan AU, ADS+, MADA, réconciliation autochtone, SEI et Montréal 2030"/>
    <n v="0"/>
    <n v="0"/>
    <n v="10"/>
    <n v="10"/>
    <n v="50"/>
    <n v="50"/>
    <n v="10"/>
    <n v="10"/>
    <n v="20"/>
    <m/>
    <m/>
    <m/>
    <n v="160"/>
    <n v="30000"/>
    <m/>
    <x v="2"/>
    <m/>
    <m/>
  </r>
  <r>
    <n v="20"/>
    <x v="18"/>
    <m/>
    <m/>
    <s v="P2"/>
    <s v="DELEGATE"/>
    <s v="Intervention territoriale"/>
    <s v="Nicolas"/>
    <s v="Ève"/>
    <s v="Yan"/>
    <s v="YMCA (+), Jeunesse au soleil (+), Ali et les princes de la rue, IJQ, CoCo, Transfret progressive en 2026 la période P1 a PROGRAMME"/>
    <n v="28"/>
    <n v="28"/>
    <n v="28"/>
    <n v="28"/>
    <n v="28"/>
    <n v="28"/>
    <n v="28"/>
    <n v="28"/>
    <n v="28"/>
    <n v="28"/>
    <n v="28"/>
    <n v="28"/>
    <n v="336"/>
    <m/>
    <m/>
    <x v="1"/>
    <s v="I.e. : YMCA, Jeunesse au soleil, etc."/>
    <m/>
  </r>
  <r>
    <n v="21"/>
    <x v="19"/>
    <m/>
    <m/>
    <s v="P2"/>
    <s v="DELETE"/>
    <s v="Stratégie"/>
    <s v="Andréanne"/>
    <s v="Rabia"/>
    <s v="Oui"/>
    <m/>
    <n v="0"/>
    <n v="35"/>
    <n v="7"/>
    <n v="7"/>
    <n v="7"/>
    <n v="7"/>
    <n v="0"/>
    <n v="0"/>
    <n v="0"/>
    <n v="0"/>
    <n v="0"/>
    <n v="0"/>
    <n v="63"/>
    <m/>
    <m/>
    <x v="3"/>
    <m/>
    <m/>
  </r>
  <r>
    <n v="22"/>
    <x v="20"/>
    <s v="01-03-2025"/>
    <s v="31-12-2025"/>
    <s v="P1"/>
    <s v="DELEGATE"/>
    <s v="Programmes"/>
    <s v="Karine-Myrgianie"/>
    <s v="Stéphanie V"/>
    <s v="Isabelle_x000a_Maulore"/>
    <s v="Mesure OBNL Locataires"/>
    <n v="10"/>
    <n v="10"/>
    <n v="10"/>
    <n v="50"/>
    <n v="50"/>
    <n v="50"/>
    <n v="150"/>
    <n v="150"/>
    <n v="150"/>
    <n v="150"/>
    <n v="150"/>
    <n v="150"/>
    <n v="1080"/>
    <m/>
    <m/>
    <x v="2"/>
    <m/>
    <m/>
  </r>
  <r>
    <n v="23"/>
    <x v="21"/>
    <m/>
    <s v="31-dec-2025"/>
    <s v="P2"/>
    <s v="DELETE"/>
    <s v="Programmes"/>
    <s v="Thibault"/>
    <s v="Louise-Michel"/>
    <m/>
    <s v="on parle d'un déploiement 2026 "/>
    <m/>
    <m/>
    <m/>
    <m/>
    <m/>
    <m/>
    <m/>
    <m/>
    <m/>
    <m/>
    <m/>
    <m/>
    <n v="0"/>
    <m/>
    <m/>
    <x v="1"/>
    <m/>
    <m/>
  </r>
  <r>
    <n v="24"/>
    <x v="22"/>
    <s v="01-01-2025"/>
    <s v="31-12-2025"/>
    <s v="P1"/>
    <s v="DO IT"/>
    <s v="Programmes"/>
    <s v="Thibault"/>
    <s v="Marie-Anne"/>
    <s v="Guylaine_x000a_Karine-Myrgianie_x000a_Marianne_x000a_Rabia"/>
    <s v="! tous les produits ADS+ sont contenus ici : communauté de pratique, accompagnement et cohorte ainsi que tous les accompangements AU"/>
    <n v="150"/>
    <n v="150"/>
    <n v="150"/>
    <n v="150"/>
    <n v="150"/>
    <n v="150"/>
    <m/>
    <m/>
    <m/>
    <m/>
    <m/>
    <m/>
    <n v="900"/>
    <m/>
    <m/>
    <x v="2"/>
    <m/>
    <m/>
  </r>
  <r>
    <n v="25"/>
    <x v="23"/>
    <d v="2024-09-09T00:00:00"/>
    <d v="2025-04-30T00:00:00"/>
    <s v="P1"/>
    <s v="DO IT"/>
    <s v="PRÉMIS"/>
    <s v="Elizabeth"/>
    <m/>
    <s v="Oui"/>
    <s v="Outil PowerBI "/>
    <n v="70"/>
    <n v="120"/>
    <n v="120"/>
    <n v="120"/>
    <m/>
    <m/>
    <m/>
    <m/>
    <m/>
    <m/>
    <m/>
    <m/>
    <n v="430"/>
    <m/>
    <m/>
    <x v="2"/>
    <m/>
    <m/>
  </r>
  <r>
    <n v="26"/>
    <x v="24"/>
    <m/>
    <m/>
    <s v="P1"/>
    <s v="DO IT"/>
    <s v="DIASO"/>
    <s v="Thibault"/>
    <s v="Louiza"/>
    <s v="Oui"/>
    <s v="Ce projet pourrait être soit terminé soir vu comme la transfo organisationnelle qui reprend les éléments et les amplifie"/>
    <m/>
    <n v="40"/>
    <n v="40"/>
    <n v="40"/>
    <n v="40"/>
    <n v="40"/>
    <n v="40"/>
    <n v="40"/>
    <n v="40"/>
    <n v="40"/>
    <n v="40"/>
    <n v="40"/>
    <n v="440"/>
    <m/>
    <m/>
    <x v="0"/>
    <s v="Basculé dans la T.O. et les processus"/>
    <m/>
  </r>
  <r>
    <n v="27"/>
    <x v="25"/>
    <s v="01-01-2025"/>
    <s v="30-04-2027"/>
    <s v="P1"/>
    <s v="DELEGATE"/>
    <s v="Programmes"/>
    <s v="Geneviève"/>
    <s v="Mona"/>
    <s v="Stéphanie V"/>
    <m/>
    <n v="140"/>
    <n v="144"/>
    <n v="140"/>
    <n v="26"/>
    <n v="49"/>
    <n v="14"/>
    <n v="0"/>
    <n v="0"/>
    <n v="0"/>
    <n v="0"/>
    <n v="0"/>
    <n v="0"/>
    <n v="513"/>
    <m/>
    <m/>
    <x v="2"/>
    <m/>
    <m/>
  </r>
  <r>
    <n v="28"/>
    <x v="26"/>
    <m/>
    <m/>
    <s v="P3"/>
    <s v="DO IT"/>
    <s v="Stratégie"/>
    <s v="Andréanne"/>
    <s v="Annie Lar."/>
    <s v="Louise-Michel_x000a_Maude"/>
    <m/>
    <n v="0"/>
    <n v="0"/>
    <n v="0"/>
    <n v="70"/>
    <n v="70"/>
    <n v="70"/>
    <n v="0"/>
    <n v="70"/>
    <n v="0"/>
    <n v="0"/>
    <n v="0"/>
    <n v="0"/>
    <n v="280"/>
    <m/>
    <m/>
    <x v="2"/>
    <m/>
    <m/>
  </r>
  <r>
    <n v="29"/>
    <x v="27"/>
    <m/>
    <m/>
    <s v="P4"/>
    <s v="DELETE"/>
    <s v="Stratégie"/>
    <s v="Marie-Josée"/>
    <s v="Marie-Josée"/>
    <s v="-"/>
    <m/>
    <m/>
    <m/>
    <m/>
    <m/>
    <m/>
    <m/>
    <m/>
    <m/>
    <m/>
    <m/>
    <m/>
    <m/>
    <n v="0"/>
    <m/>
    <m/>
    <x v="0"/>
    <s v="vers le delete"/>
    <m/>
  </r>
  <r>
    <n v="31"/>
    <x v="28"/>
    <m/>
    <m/>
    <s v="P4"/>
    <s v="DELETE"/>
    <s v="Stratégie"/>
    <s v="Marie-Josée"/>
    <s v="Marie-Josée"/>
    <s v="-"/>
    <m/>
    <m/>
    <m/>
    <m/>
    <m/>
    <m/>
    <m/>
    <m/>
    <m/>
    <m/>
    <m/>
    <m/>
    <m/>
    <n v="0"/>
    <m/>
    <m/>
    <x v="2"/>
    <s v="vers le delete"/>
    <m/>
  </r>
  <r>
    <n v="32"/>
    <x v="29"/>
    <m/>
    <m/>
    <s v="P3"/>
    <s v="DELEGATE"/>
    <s v="Stratégie"/>
    <s v="Jessica"/>
    <s v="Jessica"/>
    <s v="-"/>
    <m/>
    <n v="0"/>
    <n v="4"/>
    <n v="0"/>
    <n v="4"/>
    <n v="0"/>
    <n v="4"/>
    <n v="0"/>
    <n v="0"/>
    <n v="0"/>
    <n v="0"/>
    <n v="0"/>
    <n v="0"/>
    <n v="12"/>
    <m/>
    <m/>
    <x v="0"/>
    <s v="Affaires courantes"/>
    <m/>
  </r>
  <r>
    <n v="33"/>
    <x v="30"/>
    <d v="2024-06-06T00:00:00"/>
    <d v="2027-12-31T00:00:00"/>
    <s v="P1"/>
    <s v="DELEGATE"/>
    <s v="Programmes"/>
    <s v="Andréanne"/>
    <s v="Louise-Michel"/>
    <s v="Marianne_x000a_Stéphanie M"/>
    <m/>
    <n v="119"/>
    <n v="63"/>
    <n v="140"/>
    <n v="28"/>
    <m/>
    <m/>
    <m/>
    <m/>
    <m/>
    <m/>
    <m/>
    <m/>
    <n v="350"/>
    <m/>
    <m/>
    <x v="2"/>
    <m/>
    <m/>
  </r>
  <r>
    <n v="34"/>
    <x v="31"/>
    <m/>
    <m/>
    <s v="P2"/>
    <s v="PRIORITÉ STRATÉGIQUE"/>
    <s v="Intervention territoriale"/>
    <s v="Nicolas"/>
    <s v="Ève"/>
    <s v="-"/>
    <s v="Incluant le Grand RDV"/>
    <n v="50"/>
    <n v="50"/>
    <n v="50"/>
    <n v="50"/>
    <n v="50"/>
    <n v="50"/>
    <n v="30"/>
    <n v="30"/>
    <n v="60"/>
    <n v="60"/>
    <n v="60"/>
    <n v="60"/>
    <n v="600"/>
    <m/>
    <m/>
    <x v="2"/>
    <m/>
    <m/>
  </r>
  <r>
    <n v="35"/>
    <x v="32"/>
    <d v="2025-01-01T00:00:00"/>
    <d v="2025-10-31T00:00:00"/>
    <s v="P2"/>
    <s v="PRIORITÉ STRATÉGIQUE"/>
    <s v="Stratégie"/>
    <s v="Andréanne"/>
    <s v="Rabia"/>
    <s v="Oui"/>
    <m/>
    <n v="0"/>
    <n v="0"/>
    <n v="0"/>
    <n v="0"/>
    <n v="0"/>
    <n v="20"/>
    <n v="20"/>
    <n v="20"/>
    <n v="40"/>
    <n v="50"/>
    <n v="50"/>
    <n v="0"/>
    <n v="200"/>
    <m/>
    <m/>
    <x v="2"/>
    <m/>
    <m/>
  </r>
  <r>
    <n v="36"/>
    <x v="33"/>
    <d v="2025-01-01T00:00:00"/>
    <d v="2026-10-31T00:00:00"/>
    <s v="P2"/>
    <s v="PRIORITÉ STRATÉGIQUE"/>
    <s v="Stratégie"/>
    <s v="Andréanne"/>
    <s v="Phillip"/>
    <s v="Marianne_x000a_Marilyne"/>
    <m/>
    <n v="100"/>
    <n v="200"/>
    <n v="200"/>
    <n v="200"/>
    <n v="200"/>
    <n v="200"/>
    <n v="200"/>
    <n v="200"/>
    <n v="200"/>
    <n v="200"/>
    <n v="200"/>
    <n v="200"/>
    <n v="2300"/>
    <m/>
    <m/>
    <x v="2"/>
    <m/>
    <m/>
  </r>
  <r>
    <n v="37"/>
    <x v="34"/>
    <m/>
    <m/>
    <s v="P1"/>
    <s v="DO IT"/>
    <s v="Intervention territoriale"/>
    <s v="Thibaullt"/>
    <s v="Eve"/>
    <s v="Oui"/>
    <m/>
    <n v="16"/>
    <n v="16"/>
    <n v="24"/>
    <n v="24"/>
    <n v="24"/>
    <n v="16"/>
    <n v="16"/>
    <n v="16"/>
    <n v="8"/>
    <n v="8"/>
    <n v="8"/>
    <n v="8"/>
    <n v="184"/>
    <n v="0"/>
    <m/>
    <x v="0"/>
    <s v="t"/>
    <m/>
  </r>
  <r>
    <n v="38"/>
    <x v="35"/>
    <m/>
    <m/>
    <s v="P2"/>
    <s v="PRIORITÉ STRATÉGIQUE"/>
    <s v="Stratégie"/>
    <s v="Andréanne"/>
    <s v="Marilyne"/>
    <s v="Oui"/>
    <m/>
    <n v="35"/>
    <n v="85"/>
    <n v="85"/>
    <n v="85"/>
    <n v="85"/>
    <n v="85"/>
    <n v="85"/>
    <n v="85"/>
    <n v="85"/>
    <n v="85"/>
    <n v="85"/>
    <n v="85"/>
    <n v="970"/>
    <m/>
    <m/>
    <x v="0"/>
    <s v="En cours. Plan SEI ? "/>
    <m/>
  </r>
  <r>
    <n v="39"/>
    <x v="36"/>
    <m/>
    <d v="2025-12-31T00:00:00"/>
    <s v="P2"/>
    <s v="PRIORITÉ STRATÉGIQUE"/>
    <s v="Stratégie"/>
    <s v="Andréanne"/>
    <s v="Stéphanie M"/>
    <s v="-"/>
    <m/>
    <n v="15"/>
    <n v="35"/>
    <n v="35"/>
    <n v="0"/>
    <n v="70"/>
    <n v="70"/>
    <n v="70"/>
    <n v="70"/>
    <n v="70"/>
    <n v="70"/>
    <n v="70"/>
    <n v="70"/>
    <n v="645"/>
    <m/>
    <m/>
    <x v="1"/>
    <s v="En cours. Plan SEI ? "/>
    <m/>
  </r>
  <r>
    <n v="41"/>
    <x v="37"/>
    <m/>
    <m/>
    <s v="P2"/>
    <s v="DELEGATE"/>
    <s v="Intervention territoriale"/>
    <s v="Nicolas"/>
    <s v="Marianne"/>
    <s v="Oui"/>
    <m/>
    <n v="30"/>
    <n v="30"/>
    <n v="25"/>
    <n v="25"/>
    <n v="25"/>
    <n v="25"/>
    <n v="35"/>
    <n v="35"/>
    <n v="10"/>
    <n v="0"/>
    <n v="0"/>
    <n v="0"/>
    <n v="240"/>
    <m/>
    <m/>
    <x v="2"/>
    <s v="Affaires courantes"/>
    <m/>
  </r>
  <r>
    <n v="42"/>
    <x v="38"/>
    <d v="2024-12-16T00:00:00"/>
    <d v="2026-03-31T00:00:00"/>
    <s v="P1"/>
    <s v="DO IT"/>
    <s v="Programmes"/>
    <s v="Karine-Myrgianie"/>
    <s v="Manuel"/>
    <s v="Anne Laurence_x000a_Audrey MM_x000a_Cateline, Gaëlle, Myriam"/>
    <m/>
    <n v="420"/>
    <n v="370"/>
    <n v="400"/>
    <n v="250"/>
    <n v="280"/>
    <m/>
    <m/>
    <m/>
    <m/>
    <m/>
    <m/>
    <m/>
    <n v="1720"/>
    <m/>
    <m/>
    <x v="2"/>
    <m/>
    <m/>
  </r>
  <r>
    <n v="43"/>
    <x v="39"/>
    <d v="2025-01-03T00:00:00"/>
    <d v="2025-12-31T00:00:00"/>
    <s v="P1"/>
    <s v="DO IT"/>
    <s v="PRÉMIS"/>
    <s v="Elizabeth"/>
    <s v="Roxanne"/>
    <s v="-"/>
    <m/>
    <n v="20"/>
    <n v="40"/>
    <n v="70"/>
    <n v="70"/>
    <n v="70"/>
    <n v="70"/>
    <n v="70"/>
    <n v="70"/>
    <n v="70"/>
    <n v="70"/>
    <n v="70"/>
    <n v="70"/>
    <n v="760"/>
    <m/>
    <m/>
    <x v="2"/>
    <m/>
    <m/>
  </r>
  <r>
    <n v="44"/>
    <x v="40"/>
    <d v="2024-08-19T00:00:00"/>
    <d v="2025-12-31T00:00:00"/>
    <s v="P1"/>
    <s v="DO IT"/>
    <s v="PRÉMIS"/>
    <s v="Elizabeth"/>
    <s v="Stéphanie C"/>
    <s v="-"/>
    <m/>
    <n v="140"/>
    <n v="140"/>
    <n v="140"/>
    <n v="140"/>
    <n v="140"/>
    <n v="140"/>
    <n v="140"/>
    <n v="140"/>
    <n v="140"/>
    <n v="140"/>
    <n v="140"/>
    <n v="140"/>
    <n v="1680"/>
    <m/>
    <m/>
    <x v="2"/>
    <m/>
    <m/>
  </r>
  <r>
    <n v="45"/>
    <x v="41"/>
    <d v="2024-08-19T00:00:00"/>
    <d v="2025-12-31T00:00:00"/>
    <s v="P1"/>
    <s v="DO IT"/>
    <s v="PRÉMIS"/>
    <s v="Elizabeth"/>
    <s v="Margaux"/>
    <s v="-"/>
    <m/>
    <n v="70"/>
    <n v="120"/>
    <n v="140"/>
    <n v="140"/>
    <n v="140"/>
    <n v="100"/>
    <n v="100"/>
    <n v="100"/>
    <n v="70"/>
    <n v="70"/>
    <n v="70"/>
    <n v="35"/>
    <n v="1155"/>
    <m/>
    <m/>
    <x v="0"/>
    <s v="Affaires courantes"/>
    <m/>
  </r>
  <r>
    <n v="46"/>
    <x v="42"/>
    <d v="2024-08-19T00:00:00"/>
    <d v="2025-12-23T00:00:00"/>
    <s v="P1"/>
    <s v="DO IT"/>
    <s v="PRÉMIS"/>
    <s v="Elizabeth"/>
    <s v="Marie-Joëlle"/>
    <s v="-"/>
    <s v="N'inclut pas intégration 911."/>
    <n v="140"/>
    <n v="140"/>
    <n v="140"/>
    <n v="140"/>
    <n v="140"/>
    <n v="100"/>
    <n v="100"/>
    <n v="100"/>
    <n v="70"/>
    <n v="70"/>
    <n v="70"/>
    <n v="35"/>
    <n v="1245"/>
    <m/>
    <m/>
    <x v="0"/>
    <s v="Affaires courantes"/>
    <m/>
  </r>
  <r>
    <n v="48"/>
    <x v="43"/>
    <d v="2025-01-07T00:00:00"/>
    <d v="2025-05-30T00:00:00"/>
    <s v="P1"/>
    <s v="DO IT"/>
    <s v="PRÉMIS"/>
    <s v="Elizabeth"/>
    <s v="Camille"/>
    <s v="Ariane_x000a_Roxanne"/>
    <s v="Accompagnement par André Cliche (Firme SMS)."/>
    <n v="90"/>
    <n v="90"/>
    <n v="110"/>
    <n v="110"/>
    <n v="55"/>
    <n v="0"/>
    <n v="0"/>
    <n v="0"/>
    <n v="0"/>
    <n v="0"/>
    <n v="0"/>
    <n v="0"/>
    <n v="455"/>
    <n v="30000"/>
    <s v="Contrat octroyé en gré à gré à SMS (André Cliche)"/>
    <x v="2"/>
    <m/>
    <m/>
  </r>
  <r>
    <n v="49"/>
    <x v="44"/>
    <d v="2025-02-10T00:00:00"/>
    <d v="2028-03-31T00:00:00"/>
    <s v="P1"/>
    <s v="DO IT"/>
    <s v="PRÉMIS"/>
    <s v="Elizabeth"/>
    <s v="Camille"/>
    <s v="Oui"/>
    <s v="Appel d'offre à définir et à réaliser en 2025. Octroi du contrat en 2025."/>
    <n v="0"/>
    <n v="8"/>
    <n v="25"/>
    <n v="45"/>
    <n v="55"/>
    <n v="25"/>
    <n v="25"/>
    <n v="25"/>
    <n v="100"/>
    <n v="100"/>
    <n v="100"/>
    <n v="100"/>
    <n v="608"/>
    <n v="100000"/>
    <m/>
    <x v="2"/>
    <m/>
    <m/>
  </r>
  <r>
    <n v="50"/>
    <x v="45"/>
    <d v="2024-04-01T00:00:00"/>
    <d v="2026-03-31T00:00:00"/>
    <s v="P1"/>
    <s v="DO IT"/>
    <s v="Programmes"/>
    <s v="Karine-Myrgianie"/>
    <s v="Manuel"/>
    <s v="Anne Laurence"/>
    <m/>
    <m/>
    <m/>
    <m/>
    <m/>
    <m/>
    <m/>
    <m/>
    <m/>
    <m/>
    <m/>
    <m/>
    <m/>
    <m/>
    <m/>
    <m/>
    <x v="2"/>
    <m/>
    <m/>
  </r>
  <r>
    <n v="51"/>
    <x v="46"/>
    <m/>
    <m/>
    <s v="P1"/>
    <s v="DO IT"/>
    <s v="Programmes"/>
    <s v="Thibault"/>
    <s v="Isabelle "/>
    <s v="Joëlle"/>
    <m/>
    <m/>
    <m/>
    <m/>
    <m/>
    <m/>
    <m/>
    <m/>
    <m/>
    <m/>
    <m/>
    <m/>
    <m/>
    <n v="0"/>
    <m/>
    <m/>
    <x v="2"/>
    <m/>
    <m/>
  </r>
  <r>
    <n v="53"/>
    <x v="47"/>
    <m/>
    <s v="31-12-2025"/>
    <s v="P1"/>
    <s v="DO IT"/>
    <s v="Programmes"/>
    <s v="Karine-Myrgianie"/>
    <s v="Manuel"/>
    <s v="Anne Laurence_x000a_Cateline_x000a_Pier Alexandre"/>
    <m/>
    <n v="40"/>
    <n v="40"/>
    <n v="50"/>
    <m/>
    <m/>
    <m/>
    <m/>
    <m/>
    <m/>
    <m/>
    <m/>
    <m/>
    <n v="130"/>
    <m/>
    <m/>
    <x v="2"/>
    <m/>
    <m/>
  </r>
  <r>
    <n v="54"/>
    <x v="48"/>
    <m/>
    <d v="2025-12-31T00:00:00"/>
    <s v="P1"/>
    <s v="DO IT"/>
    <s v="Intervention territoriale"/>
    <s v="Nicolas"/>
    <s v="Annie Larouche"/>
    <s v="Maude"/>
    <m/>
    <n v="8"/>
    <n v="8"/>
    <n v="8"/>
    <n v="8"/>
    <n v="8"/>
    <n v="8"/>
    <m/>
    <m/>
    <m/>
    <m/>
    <m/>
    <m/>
    <n v="48"/>
    <m/>
    <m/>
    <x v="2"/>
    <m/>
    <m/>
  </r>
  <r>
    <n v="55"/>
    <x v="49"/>
    <m/>
    <m/>
    <s v="P1"/>
    <s v="DO IT"/>
    <s v="Intervention territoriale"/>
    <s v="Dina"/>
    <s v="Marianne"/>
    <m/>
    <m/>
    <n v="10"/>
    <n v="10"/>
    <n v="10"/>
    <n v="10"/>
    <n v="10"/>
    <n v="10"/>
    <n v="10"/>
    <m/>
    <m/>
    <m/>
    <m/>
    <m/>
    <n v="70"/>
    <n v="250000"/>
    <m/>
    <x v="2"/>
    <m/>
    <m/>
  </r>
  <r>
    <n v="56"/>
    <x v="50"/>
    <m/>
    <m/>
    <s v="P1"/>
    <s v="DO IT"/>
    <s v="Intervention territoriale"/>
    <s v="Dina"/>
    <s v="Audrey M."/>
    <s v="- "/>
    <m/>
    <n v="20"/>
    <n v="20"/>
    <n v="20"/>
    <n v="20"/>
    <n v="20"/>
    <n v="35"/>
    <m/>
    <m/>
    <m/>
    <m/>
    <m/>
    <m/>
    <n v="135"/>
    <n v="2000000"/>
    <m/>
    <x v="2"/>
    <m/>
    <m/>
  </r>
  <r>
    <n v="57"/>
    <x v="51"/>
    <s v="01-04-2018"/>
    <d v="2025-03-31T00:00:00"/>
    <s v="P1"/>
    <s v="DO IT"/>
    <s v="Programmes"/>
    <s v="Geneviève"/>
    <s v="Isabelle "/>
    <s v="Yan"/>
    <m/>
    <n v="30"/>
    <n v="30"/>
    <n v="30"/>
    <m/>
    <m/>
    <m/>
    <m/>
    <m/>
    <m/>
    <m/>
    <m/>
    <m/>
    <n v="90"/>
    <m/>
    <m/>
    <x v="2"/>
    <m/>
    <m/>
  </r>
  <r>
    <n v="58"/>
    <x v="52"/>
    <s v="01-04-2023"/>
    <d v="2025-03-31T00:00:00"/>
    <s v="P1"/>
    <s v="DO IT"/>
    <s v="Programmes"/>
    <s v="Geneviève"/>
    <s v="Mourad"/>
    <s v="-"/>
    <m/>
    <n v="10"/>
    <n v="20"/>
    <n v="20"/>
    <n v="30"/>
    <m/>
    <m/>
    <m/>
    <m/>
    <m/>
    <m/>
    <m/>
    <m/>
    <n v="80"/>
    <m/>
    <m/>
    <x v="0"/>
    <m/>
    <m/>
  </r>
  <r>
    <n v="59"/>
    <x v="53"/>
    <m/>
    <d v="2024-12-31T00:00:00"/>
    <s v="P1"/>
    <s v="DO IT"/>
    <s v="Programmes"/>
    <s v="Geneviève"/>
    <s v="Mourad"/>
    <s v="-"/>
    <m/>
    <n v="10"/>
    <n v="20"/>
    <m/>
    <m/>
    <m/>
    <m/>
    <m/>
    <m/>
    <m/>
    <m/>
    <m/>
    <m/>
    <n v="30"/>
    <m/>
    <m/>
    <x v="0"/>
    <m/>
    <m/>
  </r>
  <r>
    <n v="60"/>
    <x v="54"/>
    <m/>
    <d v="2025-12-31T00:00:00"/>
    <s v="P1"/>
    <s v="DO IT"/>
    <s v="Intervention territoriale"/>
    <s v="Nicolas"/>
    <s v="Jessyca C."/>
    <s v="non"/>
    <m/>
    <n v="8"/>
    <n v="8"/>
    <n v="8"/>
    <n v="12"/>
    <n v="12"/>
    <n v="12"/>
    <m/>
    <m/>
    <m/>
    <m/>
    <m/>
    <m/>
    <n v="60"/>
    <m/>
    <m/>
    <x v="2"/>
    <m/>
    <m/>
  </r>
  <r>
    <n v="61"/>
    <x v="55"/>
    <d v="2025-04-01T00:00:00"/>
    <d v="2029-03-31T00:00:00"/>
    <s v="P1"/>
    <s v="DO IT"/>
    <s v="Programmes"/>
    <s v="Karine-Myrgianie"/>
    <s v="Yan"/>
    <s v="Louise-Michel_x000a_ Marcela"/>
    <m/>
    <m/>
    <m/>
    <m/>
    <m/>
    <m/>
    <m/>
    <m/>
    <m/>
    <m/>
    <m/>
    <m/>
    <m/>
    <n v="0"/>
    <m/>
    <m/>
    <x v="2"/>
    <m/>
    <m/>
  </r>
  <r>
    <n v="62"/>
    <x v="56"/>
    <m/>
    <m/>
    <s v="P1"/>
    <s v="DO IT"/>
    <s v="Direction"/>
    <s v="Jessica"/>
    <s v="Karine"/>
    <s v="-"/>
    <s v="Présentation de la Vision initiale et actualisation de celle-ci suivant les 3 ans d'opération transitoire"/>
    <n v="4"/>
    <n v="16"/>
    <m/>
    <m/>
    <m/>
    <m/>
    <m/>
    <m/>
    <m/>
    <m/>
    <m/>
    <m/>
    <n v="20"/>
    <m/>
    <m/>
    <x v="2"/>
    <s v="Terminé ?"/>
    <m/>
  </r>
  <r>
    <n v="63"/>
    <x v="57"/>
    <m/>
    <d v="2026-12-31T00:00:00"/>
    <s v="P2"/>
    <s v="DO IT"/>
    <s v="Programmes"/>
    <s v="Karine-Myrgianie"/>
    <s v="Mourad"/>
    <s v="Anne Laurence"/>
    <m/>
    <m/>
    <m/>
    <m/>
    <m/>
    <m/>
    <m/>
    <m/>
    <m/>
    <m/>
    <m/>
    <m/>
    <m/>
    <n v="0"/>
    <m/>
    <m/>
    <x v="2"/>
    <m/>
    <m/>
  </r>
  <r>
    <n v="64"/>
    <x v="58"/>
    <m/>
    <d v="2025-12-31T00:00:00"/>
    <s v="P2"/>
    <s v="-"/>
    <s v="Intervention territoriale"/>
    <s v="Dina"/>
    <s v="Cateline"/>
    <s v="Oui"/>
    <m/>
    <n v="10"/>
    <n v="50"/>
    <n v="50"/>
    <n v="50"/>
    <n v="60"/>
    <m/>
    <m/>
    <m/>
    <m/>
    <m/>
    <m/>
    <m/>
    <n v="220"/>
    <m/>
    <m/>
    <x v="2"/>
    <m/>
    <m/>
  </r>
  <r>
    <n v="65"/>
    <x v="59"/>
    <m/>
    <d v="2025-12-31T00:00:00"/>
    <s v="P1"/>
    <s v="DO IT"/>
    <s v="Intervention territoriale"/>
    <s v="Jessica"/>
    <s v="Jessyca C."/>
    <s v="-"/>
    <m/>
    <n v="304"/>
    <n v="304"/>
    <n v="304"/>
    <n v="304"/>
    <n v="304"/>
    <n v="304"/>
    <n v="304"/>
    <n v="304"/>
    <n v="304"/>
    <n v="304"/>
    <n v="304"/>
    <n v="304"/>
    <m/>
    <m/>
    <m/>
    <x v="2"/>
    <m/>
    <m/>
  </r>
  <r>
    <m/>
    <x v="60"/>
    <m/>
    <m/>
    <m/>
    <m/>
    <m/>
    <m/>
    <m/>
    <m/>
    <m/>
    <m/>
    <m/>
    <m/>
    <m/>
    <m/>
    <m/>
    <m/>
    <m/>
    <m/>
    <m/>
    <m/>
    <m/>
    <m/>
    <m/>
    <m/>
    <x v="4"/>
    <m/>
    <m/>
  </r>
  <r>
    <m/>
    <x v="60"/>
    <m/>
    <m/>
    <m/>
    <m/>
    <m/>
    <m/>
    <m/>
    <m/>
    <m/>
    <m/>
    <m/>
    <m/>
    <m/>
    <m/>
    <m/>
    <m/>
    <m/>
    <m/>
    <m/>
    <m/>
    <m/>
    <m/>
    <m/>
    <m/>
    <x v="4"/>
    <m/>
    <m/>
  </r>
  <r>
    <m/>
    <x v="60"/>
    <m/>
    <m/>
    <m/>
    <m/>
    <m/>
    <m/>
    <m/>
    <m/>
    <m/>
    <m/>
    <m/>
    <m/>
    <m/>
    <m/>
    <m/>
    <m/>
    <m/>
    <m/>
    <m/>
    <m/>
    <m/>
    <m/>
    <m/>
    <m/>
    <x v="4"/>
    <m/>
    <m/>
  </r>
  <r>
    <m/>
    <x v="60"/>
    <m/>
    <m/>
    <m/>
    <m/>
    <m/>
    <m/>
    <m/>
    <m/>
    <m/>
    <m/>
    <m/>
    <m/>
    <m/>
    <m/>
    <m/>
    <m/>
    <m/>
    <m/>
    <m/>
    <m/>
    <m/>
    <m/>
    <m/>
    <m/>
    <x v="4"/>
    <m/>
    <m/>
  </r>
  <r>
    <m/>
    <x v="60"/>
    <m/>
    <m/>
    <m/>
    <m/>
    <m/>
    <m/>
    <m/>
    <m/>
    <m/>
    <m/>
    <m/>
    <m/>
    <m/>
    <m/>
    <m/>
    <m/>
    <m/>
    <m/>
    <m/>
    <m/>
    <m/>
    <m/>
    <m/>
    <m/>
    <x v="4"/>
    <m/>
    <m/>
  </r>
  <r>
    <n v="66"/>
    <x v="61"/>
    <m/>
    <m/>
    <m/>
    <m/>
    <s v="Intervention_x000a_ territoriale"/>
    <s v="Nicolas"/>
    <s v="Amélie B."/>
    <s v="Oui"/>
    <m/>
    <m/>
    <m/>
    <m/>
    <m/>
    <m/>
    <m/>
    <m/>
    <m/>
    <m/>
    <m/>
    <m/>
    <m/>
    <m/>
    <m/>
    <m/>
    <x v="2"/>
    <m/>
    <m/>
  </r>
  <r>
    <m/>
    <x v="60"/>
    <m/>
    <m/>
    <m/>
    <m/>
    <m/>
    <m/>
    <m/>
    <m/>
    <m/>
    <m/>
    <m/>
    <m/>
    <m/>
    <m/>
    <m/>
    <m/>
    <m/>
    <m/>
    <m/>
    <m/>
    <m/>
    <m/>
    <m/>
    <m/>
    <x v="4"/>
    <m/>
    <m/>
  </r>
  <r>
    <n v="65"/>
    <x v="62"/>
    <d v="2025-01-03T00:00:00"/>
    <d v="2026-03-31T00:00:00"/>
    <s v="P1"/>
    <s v="DO IT"/>
    <s v="PRÉMIS"/>
    <s v="Elizabeth"/>
    <s v="Camille"/>
    <m/>
    <m/>
    <n v="60"/>
    <n v="40"/>
    <n v="40"/>
    <n v="129"/>
    <n v="40"/>
    <n v="40"/>
    <n v="129"/>
    <n v="40"/>
    <n v="40"/>
    <n v="129"/>
    <n v="40"/>
    <n v="81"/>
    <n v="808"/>
    <m/>
    <m/>
    <x v="2"/>
    <m/>
    <m/>
  </r>
  <r>
    <n v="66"/>
    <x v="63"/>
    <d v="2025-01-03T00:00:00"/>
    <d v="2025-12-23T00:00:00"/>
    <s v="P1"/>
    <s v="DO IT"/>
    <s v="PRÉMIS"/>
    <s v="Elizabeth"/>
    <s v="Ariane"/>
    <s v="Camille, Marie-Noëlle"/>
    <s v="Inclut les volets contractuel, qualité, données des services (tableau de bord) et données désagrégées"/>
    <n v="30"/>
    <n v="30"/>
    <n v="30"/>
    <n v="30"/>
    <n v="30"/>
    <n v="60"/>
    <n v="60"/>
    <n v="60"/>
    <n v="60"/>
    <n v="60"/>
    <n v="60"/>
    <n v="60"/>
    <n v="570"/>
    <m/>
    <m/>
    <x v="2"/>
    <m/>
    <m/>
  </r>
  <r>
    <n v="67"/>
    <x v="64"/>
    <d v="2025-01-03T00:00:00"/>
    <d v="2025-12-23T00:00:00"/>
    <s v="P1"/>
    <s v="DO IT"/>
    <s v="PRÉMIS"/>
    <s v="Elizabeth"/>
    <s v="Marie-Joëlle"/>
    <s v="Margaux"/>
    <m/>
    <n v="70"/>
    <n v="20"/>
    <n v="70"/>
    <n v="70"/>
    <n v="70"/>
    <n v="5"/>
    <n v="5"/>
    <n v="5"/>
    <n v="5"/>
    <n v="5"/>
    <n v="5"/>
    <n v="5"/>
    <n v="335"/>
    <m/>
    <m/>
    <x v="2"/>
    <m/>
    <m/>
  </r>
  <r>
    <n v="68"/>
    <x v="65"/>
    <d v="2025-03-03T00:00:00"/>
    <d v="2025-12-23T00:00:00"/>
    <s v="P1"/>
    <s v="DO IT"/>
    <s v="PRÉMIS"/>
    <s v="Elizabeth"/>
    <s v="Margaux"/>
    <s v="Stéphanie C"/>
    <m/>
    <n v="0"/>
    <n v="0"/>
    <n v="70"/>
    <n v="70"/>
    <n v="70"/>
    <n v="5"/>
    <n v="5"/>
    <n v="5"/>
    <n v="5"/>
    <n v="5"/>
    <n v="5"/>
    <n v="5"/>
    <n v="245"/>
    <m/>
    <m/>
    <x v="2"/>
    <m/>
    <m/>
  </r>
  <r>
    <n v="69"/>
    <x v="66"/>
    <d v="2025-04-30T00:00:00"/>
    <d v="2025-08-31T00:00:00"/>
    <s v="P1"/>
    <m/>
    <s v="Intervention territoriale"/>
    <s v="Marie-France"/>
    <s v="Antony"/>
    <m/>
    <m/>
    <m/>
    <m/>
    <m/>
    <n v="70"/>
    <n v="70"/>
    <n v="70"/>
    <n v="70"/>
    <n v="70"/>
    <n v="70"/>
    <n v="70"/>
    <m/>
    <m/>
    <n v="490"/>
    <m/>
    <m/>
    <x v="5"/>
    <m/>
    <m/>
  </r>
  <r>
    <n v="70"/>
    <x v="67"/>
    <s v="30-04-2025"/>
    <s v="30-08-2025"/>
    <m/>
    <m/>
    <s v="Intervention territoriale"/>
    <s v="Marie-France"/>
    <s v="Antony"/>
    <m/>
    <m/>
    <m/>
    <m/>
    <m/>
    <m/>
    <m/>
    <m/>
    <m/>
    <m/>
    <m/>
    <n v="50"/>
    <n v="100"/>
    <n v="100"/>
    <n v="250"/>
    <m/>
    <m/>
    <x v="0"/>
    <s v="Hâlte chaleur (en cours)"/>
    <m/>
  </r>
  <r>
    <n v="71"/>
    <x v="68"/>
    <d v="2025-01-01T00:00:00"/>
    <d v="2025-12-23T00:00:00"/>
    <s v="P1"/>
    <s v="DO IT"/>
    <s v="Programmes"/>
    <s v="Geneviève"/>
    <s v="Mourad"/>
    <m/>
    <m/>
    <m/>
    <m/>
    <m/>
    <m/>
    <m/>
    <m/>
    <m/>
    <m/>
    <m/>
    <m/>
    <m/>
    <m/>
    <m/>
    <m/>
    <m/>
    <x v="2"/>
    <m/>
    <m/>
  </r>
  <r>
    <n v="72"/>
    <x v="69"/>
    <m/>
    <m/>
    <m/>
    <m/>
    <s v="Stratégie"/>
    <s v="Andréanne"/>
    <s v="Maude"/>
    <m/>
    <m/>
    <m/>
    <m/>
    <m/>
    <m/>
    <m/>
    <m/>
    <m/>
    <m/>
    <m/>
    <m/>
    <m/>
    <m/>
    <m/>
    <m/>
    <m/>
    <x v="0"/>
    <m/>
    <m/>
  </r>
  <r>
    <n v="73"/>
    <x v="70"/>
    <m/>
    <m/>
    <m/>
    <m/>
    <m/>
    <m/>
    <m/>
    <m/>
    <m/>
    <m/>
    <m/>
    <m/>
    <m/>
    <m/>
    <m/>
    <m/>
    <m/>
    <m/>
    <m/>
    <m/>
    <m/>
    <m/>
    <m/>
    <m/>
    <x v="2"/>
    <m/>
    <m/>
  </r>
  <r>
    <n v="74"/>
    <x v="71"/>
    <m/>
    <d v="2025-12-31T00:00:00"/>
    <m/>
    <s v="DO IT"/>
    <s v="Intervention territoriale"/>
    <s v="Nicolas"/>
    <s v="Jolyane"/>
    <s v="Stéphanie V_x000a_Maude"/>
    <m/>
    <m/>
    <m/>
    <m/>
    <m/>
    <m/>
    <m/>
    <m/>
    <m/>
    <m/>
    <m/>
    <m/>
    <m/>
    <m/>
    <m/>
    <m/>
    <x v="2"/>
    <m/>
    <m/>
  </r>
  <r>
    <n v="75"/>
    <x v="72"/>
    <d v="2025-04-01T00:00:00"/>
    <s v="31-03-2026"/>
    <m/>
    <m/>
    <s v="Programmes"/>
    <s v="Geneviève"/>
    <m/>
    <m/>
    <m/>
    <m/>
    <m/>
    <m/>
    <m/>
    <m/>
    <m/>
    <m/>
    <m/>
    <m/>
    <m/>
    <m/>
    <m/>
    <m/>
    <m/>
    <m/>
    <x v="2"/>
    <m/>
    <m/>
  </r>
  <r>
    <n v="76"/>
    <x v="73"/>
    <s v="1er janv. '26"/>
    <s v="31 déc. 2028"/>
    <m/>
    <m/>
    <s v="Programmes"/>
    <s v="Geneviève"/>
    <s v="Mourad"/>
    <s v="Jean-Pierre"/>
    <s v="2e édition de ce programme (PDI).  "/>
    <m/>
    <m/>
    <m/>
    <m/>
    <m/>
    <m/>
    <m/>
    <m/>
    <m/>
    <m/>
    <m/>
    <m/>
    <m/>
    <m/>
    <m/>
    <x v="6"/>
    <s v="Orientations à prévoir cet automne (Attentes des arrondissements pour accès au PDI)"/>
    <m/>
  </r>
  <r>
    <m/>
    <x v="60"/>
    <m/>
    <m/>
    <m/>
    <m/>
    <m/>
    <m/>
    <m/>
    <m/>
    <m/>
    <m/>
    <m/>
    <m/>
    <m/>
    <m/>
    <m/>
    <m/>
    <m/>
    <m/>
    <m/>
    <m/>
    <m/>
    <m/>
    <m/>
    <m/>
    <x v="4"/>
    <m/>
    <m/>
  </r>
  <r>
    <m/>
    <x v="74"/>
    <d v="2025-03-01T00:00:00"/>
    <d v="2025-10-01T00:00:00"/>
    <m/>
    <m/>
    <s v="DIASO"/>
    <s v="Thibault"/>
    <s v="Louiza"/>
    <m/>
    <s v="Phase 1 : 1ère itération déployé"/>
    <m/>
    <m/>
    <m/>
    <m/>
    <m/>
    <m/>
    <m/>
    <m/>
    <m/>
    <m/>
    <m/>
    <m/>
    <m/>
    <m/>
    <m/>
    <x v="2"/>
    <s v="Plan SEI 26-30"/>
    <m/>
  </r>
  <r>
    <m/>
    <x v="75"/>
    <d v="2025-01-01T00:00:00"/>
    <d v="2025-11-01T00:00:00"/>
    <m/>
    <m/>
    <s v="DIASO"/>
    <s v="Thibault"/>
    <s v="Carolyn"/>
    <s v="Flavia, Julie, Mona"/>
    <m/>
    <m/>
    <m/>
    <m/>
    <m/>
    <m/>
    <m/>
    <m/>
    <m/>
    <m/>
    <m/>
    <m/>
    <m/>
    <m/>
    <m/>
    <m/>
    <x v="2"/>
    <m/>
    <m/>
  </r>
  <r>
    <m/>
    <x v="76"/>
    <m/>
    <m/>
    <m/>
    <m/>
    <m/>
    <m/>
    <m/>
    <m/>
    <m/>
    <m/>
    <m/>
    <m/>
    <m/>
    <m/>
    <m/>
    <m/>
    <m/>
    <m/>
    <m/>
    <m/>
    <m/>
    <m/>
    <m/>
    <m/>
    <x v="3"/>
    <n v="2026"/>
    <m/>
  </r>
  <r>
    <m/>
    <x v="77"/>
    <m/>
    <m/>
    <s v="P4"/>
    <m/>
    <s v="Intervention territoriale"/>
    <s v="Andréanne"/>
    <s v="Pier Alexandre"/>
    <m/>
    <s v="projet se finalise en juin 2025. suivi ombudsman + avec VM. "/>
    <m/>
    <m/>
    <m/>
    <m/>
    <m/>
    <m/>
    <m/>
    <m/>
    <m/>
    <m/>
    <m/>
    <m/>
    <m/>
    <m/>
    <m/>
    <x v="2"/>
    <m/>
    <m/>
  </r>
  <r>
    <m/>
    <x v="78"/>
    <m/>
    <m/>
    <m/>
    <m/>
    <s v="Intervention territoriale"/>
    <s v="Nicolas"/>
    <s v="Jolyane"/>
    <m/>
    <m/>
    <m/>
    <m/>
    <m/>
    <m/>
    <m/>
    <m/>
    <m/>
    <m/>
    <m/>
    <m/>
    <m/>
    <m/>
    <m/>
    <m/>
    <m/>
    <x v="2"/>
    <m/>
    <m/>
  </r>
  <r>
    <m/>
    <x v="79"/>
    <m/>
    <m/>
    <m/>
    <m/>
    <m/>
    <s v="Dina"/>
    <s v="Joelle"/>
    <m/>
    <m/>
    <m/>
    <m/>
    <m/>
    <m/>
    <m/>
    <m/>
    <m/>
    <m/>
    <m/>
    <m/>
    <m/>
    <m/>
    <m/>
    <m/>
    <m/>
    <x v="2"/>
    <s v="2025-2026"/>
    <m/>
  </r>
  <r>
    <m/>
    <x v="80"/>
    <m/>
    <m/>
    <m/>
    <m/>
    <m/>
    <s v="Dina"/>
    <s v="Caroline"/>
    <m/>
    <m/>
    <m/>
    <m/>
    <m/>
    <m/>
    <m/>
    <m/>
    <m/>
    <m/>
    <m/>
    <m/>
    <m/>
    <m/>
    <m/>
    <m/>
    <m/>
    <x v="2"/>
    <m/>
    <m/>
  </r>
  <r>
    <s v="Heures occupées"/>
    <x v="60"/>
    <m/>
    <m/>
    <m/>
    <m/>
    <m/>
    <m/>
    <m/>
    <m/>
    <m/>
    <n v="3335"/>
    <n v="4066"/>
    <n v="4597"/>
    <n v="3469"/>
    <n v="3111"/>
    <n v="2218"/>
    <n v="2213"/>
    <n v="2248"/>
    <n v="2254"/>
    <n v="2284"/>
    <n v="2254"/>
    <n v="2060"/>
    <n v="30765"/>
    <n v="4075000"/>
    <m/>
    <x v="4"/>
    <m/>
    <m/>
  </r>
  <r>
    <s v="Heures de travail"/>
    <x v="60"/>
    <m/>
    <m/>
    <m/>
    <m/>
    <m/>
    <m/>
    <m/>
    <m/>
    <m/>
    <n v="7583.333333333333"/>
    <n v="7583.333333333333"/>
    <n v="7583.333333333333"/>
    <n v="7583.333333333333"/>
    <n v="7583.333333333333"/>
    <n v="7583.333333333333"/>
    <n v="7583.333333333333"/>
    <n v="7583.333333333333"/>
    <n v="7583.333333333333"/>
    <n v="7583.333333333333"/>
    <n v="7583.333333333333"/>
    <n v="7583.333333333333"/>
    <n v="90999.999999999985"/>
    <m/>
    <m/>
    <x v="4"/>
    <m/>
    <m/>
  </r>
  <r>
    <s v="Absences"/>
    <x v="60"/>
    <m/>
    <m/>
    <m/>
    <m/>
    <m/>
    <m/>
    <m/>
    <m/>
    <m/>
    <m/>
    <m/>
    <m/>
    <m/>
    <m/>
    <m/>
    <m/>
    <m/>
    <m/>
    <m/>
    <m/>
    <m/>
    <n v="0"/>
    <m/>
    <m/>
    <x v="4"/>
    <m/>
    <m/>
  </r>
  <r>
    <s v="Heures disponibles"/>
    <x v="60"/>
    <m/>
    <m/>
    <m/>
    <m/>
    <m/>
    <m/>
    <m/>
    <m/>
    <m/>
    <n v="4248.333333333333"/>
    <n v="3517.333333333333"/>
    <n v="2986.333333333333"/>
    <n v="4114.333333333333"/>
    <n v="4472.333333333333"/>
    <n v="5365.333333333333"/>
    <n v="5370.333333333333"/>
    <n v="5335.333333333333"/>
    <n v="5329.333333333333"/>
    <n v="5299.333333333333"/>
    <n v="5329.333333333333"/>
    <n v="5523.333333333333"/>
    <n v="60234.999999999985"/>
    <m/>
    <m/>
    <x v="4"/>
    <m/>
    <m/>
  </r>
  <r>
    <s v="Ratio d'occupation"/>
    <x v="60"/>
    <m/>
    <m/>
    <m/>
    <m/>
    <m/>
    <m/>
    <m/>
    <m/>
    <m/>
    <n v="0.43978021978021975"/>
    <n v="0.53617582417582421"/>
    <n v="0.60619780219780228"/>
    <n v="0.45745054945054942"/>
    <n v="0.41024175824175824"/>
    <n v="0.29248351648351645"/>
    <n v="0.29182417582417586"/>
    <n v="0.29643956043956043"/>
    <n v="0.29723076923076919"/>
    <n v="0.30118681318681317"/>
    <n v="0.29723076923076919"/>
    <n v="0.27164835164835166"/>
    <n v="0.33807692307692316"/>
    <m/>
    <m/>
    <x v="4"/>
    <m/>
    <m/>
  </r>
  <r>
    <m/>
    <x v="81"/>
    <m/>
    <m/>
    <m/>
    <m/>
    <m/>
    <m/>
    <m/>
    <m/>
    <m/>
    <m/>
    <m/>
    <m/>
    <m/>
    <m/>
    <m/>
    <m/>
    <m/>
    <m/>
    <m/>
    <m/>
    <m/>
    <m/>
    <m/>
    <m/>
    <x v="4"/>
    <m/>
    <m/>
  </r>
  <r>
    <m/>
    <x v="60"/>
    <m/>
    <m/>
    <m/>
    <m/>
    <m/>
    <m/>
    <m/>
    <m/>
    <m/>
    <m/>
    <m/>
    <m/>
    <m/>
    <m/>
    <m/>
    <m/>
    <m/>
    <m/>
    <m/>
    <m/>
    <m/>
    <m/>
    <m/>
    <m/>
    <x v="4"/>
    <m/>
    <m/>
  </r>
</pivotCacheRecords>
</file>

<file path=xl/pivotCache/pivotCacheRecords3.xml><?xml version="1.0" encoding="utf-8"?>
<pivotCacheRecords xmlns="http://schemas.openxmlformats.org/spreadsheetml/2006/main" xmlns:r="http://schemas.openxmlformats.org/officeDocument/2006/relationships" xmlns:mc="http://schemas.openxmlformats.org/markup-compatibility/2006" xmlns:xr="http://schemas.microsoft.com/office/spreadsheetml/2014/revision" mc:Ignorable="xr" count="80">
  <r>
    <x v="0"/>
    <x v="0"/>
    <x v="0"/>
    <x v="0"/>
    <x v="0"/>
    <x v="0"/>
    <x v="0"/>
    <m/>
    <x v="0"/>
  </r>
  <r>
    <x v="1"/>
    <x v="1"/>
    <x v="1"/>
    <x v="1"/>
    <x v="1"/>
    <x v="1"/>
    <x v="1"/>
    <n v="18"/>
    <x v="1"/>
  </r>
  <r>
    <x v="2"/>
    <x v="2"/>
    <x v="1"/>
    <x v="1"/>
    <x v="1"/>
    <x v="1"/>
    <x v="1"/>
    <n v="13"/>
    <x v="2"/>
  </r>
  <r>
    <x v="3"/>
    <x v="2"/>
    <x v="2"/>
    <x v="2"/>
    <x v="2"/>
    <x v="2"/>
    <x v="2"/>
    <n v="5"/>
    <x v="3"/>
  </r>
  <r>
    <x v="4"/>
    <x v="1"/>
    <x v="3"/>
    <x v="1"/>
    <x v="1"/>
    <x v="3"/>
    <x v="1"/>
    <n v="15"/>
    <x v="1"/>
  </r>
  <r>
    <x v="5"/>
    <x v="2"/>
    <x v="3"/>
    <x v="1"/>
    <x v="1"/>
    <x v="3"/>
    <x v="1"/>
    <n v="10"/>
    <x v="2"/>
  </r>
  <r>
    <x v="6"/>
    <x v="1"/>
    <x v="1"/>
    <x v="2"/>
    <x v="2"/>
    <x v="1"/>
    <x v="1"/>
    <n v="18"/>
    <x v="1"/>
  </r>
  <r>
    <x v="7"/>
    <x v="2"/>
    <x v="1"/>
    <x v="1"/>
    <x v="1"/>
    <x v="1"/>
    <x v="1"/>
    <n v="13"/>
    <x v="2"/>
  </r>
  <r>
    <x v="1"/>
    <x v="2"/>
    <x v="2"/>
    <x v="1"/>
    <x v="1"/>
    <x v="2"/>
    <x v="1"/>
    <n v="7"/>
    <x v="3"/>
  </r>
  <r>
    <x v="8"/>
    <x v="1"/>
    <x v="3"/>
    <x v="2"/>
    <x v="2"/>
    <x v="3"/>
    <x v="1"/>
    <n v="15"/>
    <x v="1"/>
  </r>
  <r>
    <x v="9"/>
    <x v="2"/>
    <x v="3"/>
    <x v="1"/>
    <x v="1"/>
    <x v="3"/>
    <x v="1"/>
    <n v="10"/>
    <x v="2"/>
  </r>
  <r>
    <x v="10"/>
    <x v="2"/>
    <x v="1"/>
    <x v="1"/>
    <x v="1"/>
    <x v="1"/>
    <x v="1"/>
    <n v="13"/>
    <x v="2"/>
  </r>
  <r>
    <x v="11"/>
    <x v="1"/>
    <x v="1"/>
    <x v="2"/>
    <x v="2"/>
    <x v="1"/>
    <x v="1"/>
    <n v="18"/>
    <x v="1"/>
  </r>
  <r>
    <x v="12"/>
    <x v="2"/>
    <x v="2"/>
    <x v="1"/>
    <x v="1"/>
    <x v="2"/>
    <x v="1"/>
    <n v="7"/>
    <x v="3"/>
  </r>
  <r>
    <x v="2"/>
    <x v="1"/>
    <x v="3"/>
    <x v="1"/>
    <x v="1"/>
    <x v="3"/>
    <x v="1"/>
    <n v="15"/>
    <x v="1"/>
  </r>
  <r>
    <x v="3"/>
    <x v="2"/>
    <x v="3"/>
    <x v="2"/>
    <x v="2"/>
    <x v="3"/>
    <x v="1"/>
    <n v="10"/>
    <x v="2"/>
  </r>
  <r>
    <x v="13"/>
    <x v="2"/>
    <x v="1"/>
    <x v="1"/>
    <x v="1"/>
    <x v="1"/>
    <x v="1"/>
    <n v="13"/>
    <x v="2"/>
  </r>
  <r>
    <x v="14"/>
    <x v="1"/>
    <x v="1"/>
    <x v="1"/>
    <x v="1"/>
    <x v="1"/>
    <x v="1"/>
    <n v="18"/>
    <x v="1"/>
  </r>
  <r>
    <x v="15"/>
    <x v="2"/>
    <x v="2"/>
    <x v="2"/>
    <x v="2"/>
    <x v="2"/>
    <x v="1"/>
    <n v="7"/>
    <x v="3"/>
  </r>
  <r>
    <x v="12"/>
    <x v="2"/>
    <x v="3"/>
    <x v="1"/>
    <x v="1"/>
    <x v="3"/>
    <x v="1"/>
    <n v="10"/>
    <x v="2"/>
  </r>
  <r>
    <x v="16"/>
    <x v="1"/>
    <x v="3"/>
    <x v="1"/>
    <x v="1"/>
    <x v="3"/>
    <x v="1"/>
    <n v="15"/>
    <x v="1"/>
  </r>
  <r>
    <x v="17"/>
    <x v="2"/>
    <x v="1"/>
    <x v="2"/>
    <x v="2"/>
    <x v="1"/>
    <x v="2"/>
    <n v="11"/>
    <x v="2"/>
  </r>
  <r>
    <x v="18"/>
    <x v="1"/>
    <x v="1"/>
    <x v="1"/>
    <x v="1"/>
    <x v="1"/>
    <x v="1"/>
    <n v="18"/>
    <x v="1"/>
  </r>
  <r>
    <x v="19"/>
    <x v="2"/>
    <x v="2"/>
    <x v="1"/>
    <x v="1"/>
    <x v="2"/>
    <x v="1"/>
    <n v="7"/>
    <x v="3"/>
  </r>
  <r>
    <x v="20"/>
    <x v="2"/>
    <x v="3"/>
    <x v="2"/>
    <x v="2"/>
    <x v="3"/>
    <x v="1"/>
    <n v="10"/>
    <x v="2"/>
  </r>
  <r>
    <x v="21"/>
    <x v="1"/>
    <x v="3"/>
    <x v="1"/>
    <x v="1"/>
    <x v="3"/>
    <x v="1"/>
    <n v="15"/>
    <x v="1"/>
  </r>
  <r>
    <x v="22"/>
    <x v="2"/>
    <x v="1"/>
    <x v="1"/>
    <x v="1"/>
    <x v="1"/>
    <x v="1"/>
    <n v="13"/>
    <x v="2"/>
  </r>
  <r>
    <x v="23"/>
    <x v="2"/>
    <x v="1"/>
    <x v="2"/>
    <x v="2"/>
    <x v="1"/>
    <x v="1"/>
    <n v="13"/>
    <x v="2"/>
  </r>
  <r>
    <x v="24"/>
    <x v="1"/>
    <x v="2"/>
    <x v="1"/>
    <x v="1"/>
    <x v="2"/>
    <x v="1"/>
    <n v="12"/>
    <x v="2"/>
  </r>
  <r>
    <x v="25"/>
    <x v="2"/>
    <x v="3"/>
    <x v="1"/>
    <x v="1"/>
    <x v="3"/>
    <x v="1"/>
    <n v="10"/>
    <x v="2"/>
  </r>
  <r>
    <x v="26"/>
    <x v="1"/>
    <x v="3"/>
    <x v="2"/>
    <x v="2"/>
    <x v="3"/>
    <x v="1"/>
    <n v="15"/>
    <x v="1"/>
  </r>
  <r>
    <x v="27"/>
    <x v="2"/>
    <x v="1"/>
    <x v="1"/>
    <x v="1"/>
    <x v="1"/>
    <x v="1"/>
    <n v="13"/>
    <x v="2"/>
  </r>
  <r>
    <x v="28"/>
    <x v="2"/>
    <x v="1"/>
    <x v="1"/>
    <x v="1"/>
    <x v="1"/>
    <x v="1"/>
    <n v="13"/>
    <x v="2"/>
  </r>
  <r>
    <x v="29"/>
    <x v="1"/>
    <x v="2"/>
    <x v="2"/>
    <x v="2"/>
    <x v="2"/>
    <x v="1"/>
    <n v="12"/>
    <x v="2"/>
  </r>
  <r>
    <x v="30"/>
    <x v="2"/>
    <x v="3"/>
    <x v="1"/>
    <x v="1"/>
    <x v="3"/>
    <x v="1"/>
    <n v="10"/>
    <x v="2"/>
  </r>
  <r>
    <x v="31"/>
    <x v="2"/>
    <x v="3"/>
    <x v="1"/>
    <x v="1"/>
    <x v="3"/>
    <x v="1"/>
    <n v="10"/>
    <x v="2"/>
  </r>
  <r>
    <x v="32"/>
    <x v="1"/>
    <x v="1"/>
    <x v="1"/>
    <x v="2"/>
    <x v="1"/>
    <x v="1"/>
    <n v="20"/>
    <x v="1"/>
  </r>
  <r>
    <x v="33"/>
    <x v="2"/>
    <x v="1"/>
    <x v="2"/>
    <x v="1"/>
    <x v="1"/>
    <x v="1"/>
    <n v="11"/>
    <x v="2"/>
  </r>
  <r>
    <x v="34"/>
    <x v="1"/>
    <x v="2"/>
    <x v="1"/>
    <x v="1"/>
    <x v="2"/>
    <x v="1"/>
    <n v="12"/>
    <x v="2"/>
  </r>
  <r>
    <x v="35"/>
    <x v="2"/>
    <x v="3"/>
    <x v="1"/>
    <x v="2"/>
    <x v="3"/>
    <x v="2"/>
    <n v="10"/>
    <x v="2"/>
  </r>
  <r>
    <x v="36"/>
    <x v="2"/>
    <x v="3"/>
    <x v="2"/>
    <x v="1"/>
    <x v="3"/>
    <x v="1"/>
    <n v="8"/>
    <x v="3"/>
  </r>
  <r>
    <x v="37"/>
    <x v="1"/>
    <x v="1"/>
    <x v="1"/>
    <x v="1"/>
    <x v="1"/>
    <x v="1"/>
    <n v="18"/>
    <x v="1"/>
  </r>
  <r>
    <x v="38"/>
    <x v="2"/>
    <x v="1"/>
    <x v="1"/>
    <x v="2"/>
    <x v="1"/>
    <x v="1"/>
    <n v="15"/>
    <x v="1"/>
  </r>
  <r>
    <x v="39"/>
    <x v="2"/>
    <x v="2"/>
    <x v="2"/>
    <x v="1"/>
    <x v="2"/>
    <x v="1"/>
    <n v="5"/>
    <x v="3"/>
  </r>
  <r>
    <x v="40"/>
    <x v="1"/>
    <x v="3"/>
    <x v="1"/>
    <x v="1"/>
    <x v="3"/>
    <x v="1"/>
    <n v="15"/>
    <x v="1"/>
  </r>
  <r>
    <x v="2"/>
    <x v="2"/>
    <x v="3"/>
    <x v="1"/>
    <x v="2"/>
    <x v="3"/>
    <x v="1"/>
    <n v="12"/>
    <x v="2"/>
  </r>
  <r>
    <x v="41"/>
    <x v="1"/>
    <x v="1"/>
    <x v="2"/>
    <x v="1"/>
    <x v="1"/>
    <x v="1"/>
    <n v="16"/>
    <x v="1"/>
  </r>
  <r>
    <x v="42"/>
    <x v="2"/>
    <x v="1"/>
    <x v="1"/>
    <x v="1"/>
    <x v="1"/>
    <x v="1"/>
    <n v="13"/>
    <x v="2"/>
  </r>
  <r>
    <x v="43"/>
    <x v="2"/>
    <x v="2"/>
    <x v="1"/>
    <x v="2"/>
    <x v="2"/>
    <x v="1"/>
    <n v="9"/>
    <x v="3"/>
  </r>
  <r>
    <x v="44"/>
    <x v="1"/>
    <x v="3"/>
    <x v="2"/>
    <x v="1"/>
    <x v="3"/>
    <x v="1"/>
    <n v="13"/>
    <x v="2"/>
  </r>
  <r>
    <x v="45"/>
    <x v="2"/>
    <x v="3"/>
    <x v="1"/>
    <x v="1"/>
    <x v="3"/>
    <x v="1"/>
    <n v="10"/>
    <x v="2"/>
  </r>
  <r>
    <x v="46"/>
    <x v="2"/>
    <x v="1"/>
    <x v="1"/>
    <x v="2"/>
    <x v="1"/>
    <x v="1"/>
    <n v="15"/>
    <x v="1"/>
  </r>
  <r>
    <x v="47"/>
    <x v="1"/>
    <x v="1"/>
    <x v="1"/>
    <x v="1"/>
    <x v="1"/>
    <x v="1"/>
    <n v="18"/>
    <x v="1"/>
  </r>
  <r>
    <x v="48"/>
    <x v="2"/>
    <x v="2"/>
    <x v="2"/>
    <x v="1"/>
    <x v="2"/>
    <x v="1"/>
    <n v="5"/>
    <x v="3"/>
  </r>
  <r>
    <x v="49"/>
    <x v="1"/>
    <x v="3"/>
    <x v="1"/>
    <x v="2"/>
    <x v="3"/>
    <x v="1"/>
    <n v="17"/>
    <x v="1"/>
  </r>
  <r>
    <x v="50"/>
    <x v="2"/>
    <x v="3"/>
    <x v="1"/>
    <x v="1"/>
    <x v="3"/>
    <x v="1"/>
    <n v="10"/>
    <x v="2"/>
  </r>
  <r>
    <x v="51"/>
    <x v="2"/>
    <x v="1"/>
    <x v="2"/>
    <x v="1"/>
    <x v="1"/>
    <x v="1"/>
    <n v="11"/>
    <x v="2"/>
  </r>
  <r>
    <x v="52"/>
    <x v="1"/>
    <x v="1"/>
    <x v="1"/>
    <x v="2"/>
    <x v="1"/>
    <x v="2"/>
    <n v="18"/>
    <x v="1"/>
  </r>
  <r>
    <x v="53"/>
    <x v="2"/>
    <x v="2"/>
    <x v="1"/>
    <x v="1"/>
    <x v="2"/>
    <x v="1"/>
    <n v="7"/>
    <x v="3"/>
  </r>
  <r>
    <x v="54"/>
    <x v="2"/>
    <x v="3"/>
    <x v="2"/>
    <x v="1"/>
    <x v="3"/>
    <x v="1"/>
    <n v="8"/>
    <x v="3"/>
  </r>
  <r>
    <x v="55"/>
    <x v="1"/>
    <x v="3"/>
    <x v="1"/>
    <x v="2"/>
    <x v="3"/>
    <x v="1"/>
    <n v="17"/>
    <x v="1"/>
  </r>
  <r>
    <x v="56"/>
    <x v="2"/>
    <x v="1"/>
    <x v="1"/>
    <x v="1"/>
    <x v="1"/>
    <x v="1"/>
    <n v="13"/>
    <x v="2"/>
  </r>
  <r>
    <x v="57"/>
    <x v="1"/>
    <x v="1"/>
    <x v="2"/>
    <x v="1"/>
    <x v="1"/>
    <x v="1"/>
    <n v="16"/>
    <x v="1"/>
  </r>
  <r>
    <x v="58"/>
    <x v="2"/>
    <x v="2"/>
    <x v="1"/>
    <x v="2"/>
    <x v="2"/>
    <x v="1"/>
    <n v="9"/>
    <x v="3"/>
  </r>
  <r>
    <x v="59"/>
    <x v="2"/>
    <x v="3"/>
    <x v="1"/>
    <x v="1"/>
    <x v="3"/>
    <x v="1"/>
    <n v="10"/>
    <x v="2"/>
  </r>
  <r>
    <x v="60"/>
    <x v="1"/>
    <x v="3"/>
    <x v="2"/>
    <x v="1"/>
    <x v="3"/>
    <x v="1"/>
    <n v="13"/>
    <x v="2"/>
  </r>
  <r>
    <x v="61"/>
    <x v="2"/>
    <x v="1"/>
    <x v="1"/>
    <x v="2"/>
    <x v="1"/>
    <x v="1"/>
    <n v="15"/>
    <x v="1"/>
  </r>
  <r>
    <x v="62"/>
    <x v="2"/>
    <x v="1"/>
    <x v="1"/>
    <x v="1"/>
    <x v="1"/>
    <x v="1"/>
    <n v="13"/>
    <x v="2"/>
  </r>
  <r>
    <x v="63"/>
    <x v="1"/>
    <x v="2"/>
    <x v="1"/>
    <x v="1"/>
    <x v="2"/>
    <x v="1"/>
    <n v="12"/>
    <x v="2"/>
  </r>
  <r>
    <x v="64"/>
    <x v="2"/>
    <x v="3"/>
    <x v="2"/>
    <x v="2"/>
    <x v="3"/>
    <x v="1"/>
    <n v="10"/>
    <x v="2"/>
  </r>
  <r>
    <x v="65"/>
    <x v="1"/>
    <x v="3"/>
    <x v="1"/>
    <x v="1"/>
    <x v="3"/>
    <x v="1"/>
    <n v="15"/>
    <x v="1"/>
  </r>
  <r>
    <x v="66"/>
    <x v="2"/>
    <x v="1"/>
    <x v="1"/>
    <x v="1"/>
    <x v="1"/>
    <x v="1"/>
    <n v="13"/>
    <x v="2"/>
  </r>
  <r>
    <x v="67"/>
    <x v="2"/>
    <x v="1"/>
    <x v="2"/>
    <x v="2"/>
    <x v="1"/>
    <x v="1"/>
    <n v="13"/>
    <x v="2"/>
  </r>
  <r>
    <x v="68"/>
    <x v="1"/>
    <x v="2"/>
    <x v="1"/>
    <x v="1"/>
    <x v="2"/>
    <x v="1"/>
    <n v="12"/>
    <x v="2"/>
  </r>
  <r>
    <x v="69"/>
    <x v="2"/>
    <x v="3"/>
    <x v="1"/>
    <x v="1"/>
    <x v="3"/>
    <x v="1"/>
    <n v="10"/>
    <x v="2"/>
  </r>
  <r>
    <x v="70"/>
    <x v="2"/>
    <x v="3"/>
    <x v="2"/>
    <x v="2"/>
    <x v="3"/>
    <x v="2"/>
    <n v="8"/>
    <x v="3"/>
  </r>
  <r>
    <x v="71"/>
    <x v="1"/>
    <x v="1"/>
    <x v="1"/>
    <x v="1"/>
    <x v="1"/>
    <x v="1"/>
    <n v="18"/>
    <x v="1"/>
  </r>
  <r>
    <x v="72"/>
    <x v="2"/>
    <x v="1"/>
    <x v="1"/>
    <x v="1"/>
    <x v="1"/>
    <x v="1"/>
    <n v="13"/>
    <x v="2"/>
  </r>
  <r>
    <x v="73"/>
    <x v="1"/>
    <x v="2"/>
    <x v="2"/>
    <x v="2"/>
    <x v="2"/>
    <x v="1"/>
    <n v="12"/>
    <x v="2"/>
  </r>
  <r>
    <x v="74"/>
    <x v="2"/>
    <x v="3"/>
    <x v="1"/>
    <x v="1"/>
    <x v="3"/>
    <x v="1"/>
    <n v="10"/>
    <x v="2"/>
  </r>
</pivotCacheRecords>
</file>

<file path=xl/pivotTables/_rels/pivotTable1.xml.rels><?xml version="1.0" encoding="UTF-8" standalone="yes"?>
<Relationships xmlns="http://schemas.openxmlformats.org/package/2006/relationships"><Relationship Id="rId1" Type="http://schemas.openxmlformats.org/officeDocument/2006/relationships/pivotCacheDefinition" Target="../pivotCache/pivotCacheDefinition1.xml"/></Relationships>
</file>

<file path=xl/pivotTables/_rels/pivotTable2.xml.rels><?xml version="1.0" encoding="UTF-8" standalone="yes"?>
<Relationships xmlns="http://schemas.openxmlformats.org/package/2006/relationships"><Relationship Id="rId1" Type="http://schemas.openxmlformats.org/officeDocument/2006/relationships/pivotCacheDefinition" Target="../pivotCache/pivotCacheDefinition2.xml"/></Relationships>
</file>

<file path=xl/pivotTables/_rels/pivotTable3.xml.rels><?xml version="1.0" encoding="UTF-8" standalone="yes"?>
<Relationships xmlns="http://schemas.openxmlformats.org/package/2006/relationships"><Relationship Id="rId1" Type="http://schemas.openxmlformats.org/officeDocument/2006/relationships/pivotCacheDefinition" Target="../pivotCache/pivotCacheDefinition3.xml"/></Relationships>
</file>

<file path=xl/pivotTables/pivotTable1.xml><?xml version="1.0" encoding="utf-8"?>
<pivotTableDefinition xmlns="http://schemas.openxmlformats.org/spreadsheetml/2006/main" xmlns:mc="http://schemas.openxmlformats.org/markup-compatibility/2006" xmlns:xr="http://schemas.microsoft.com/office/spreadsheetml/2014/revision" mc:Ignorable="xr" xr:uid="{8C3C1D7B-E115-4B42-B6E5-3CF863613BC3}" name="Tableau croisé dynamique1" cacheId="0" applyNumberFormats="0" applyBorderFormats="0" applyFontFormats="0" applyPatternFormats="0" applyAlignmentFormats="0" applyWidthHeightFormats="1" dataCaption="Valeurs" updatedVersion="8" minRefreshableVersion="3" useAutoFormatting="1" itemPrintTitles="1" createdVersion="8" indent="0" compact="0" compactData="0" multipleFieldFilters="0">
  <location ref="A2:C39" firstHeaderRow="1" firstDataRow="1" firstDataCol="2"/>
  <pivotFields count="28">
    <pivotField dataField="1" compact="0" outline="0" showAll="0"/>
    <pivotField axis="axisRow" compact="0" outline="0" showAll="0">
      <items count="79">
        <item x="45"/>
        <item x="18"/>
        <item x="9"/>
        <item x="20"/>
        <item x="19"/>
        <item x="51"/>
        <item x="55"/>
        <item x="67"/>
        <item x="70"/>
        <item x="69"/>
        <item x="8"/>
        <item x="4"/>
        <item x="25"/>
        <item x="26"/>
        <item x="35"/>
        <item x="36"/>
        <item x="32"/>
        <item x="16"/>
        <item x="11"/>
        <item x="29"/>
        <item x="56"/>
        <item x="0"/>
        <item x="28"/>
        <item x="76"/>
        <item x="44"/>
        <item x="43"/>
        <item x="42"/>
        <item x="41"/>
        <item x="40"/>
        <item x="39"/>
        <item x="64"/>
        <item x="63"/>
        <item x="65"/>
        <item x="62"/>
        <item x="49"/>
        <item x="68"/>
        <item x="57"/>
        <item x="6"/>
        <item x="72"/>
        <item x="3"/>
        <item x="61"/>
        <item x="13"/>
        <item x="31"/>
        <item x="7"/>
        <item x="71"/>
        <item x="48"/>
        <item x="77"/>
        <item x="38"/>
        <item x="50"/>
        <item x="27"/>
        <item x="22"/>
        <item x="2"/>
        <item x="73"/>
        <item x="33"/>
        <item x="5"/>
        <item x="66"/>
        <item x="46"/>
        <item x="1"/>
        <item x="37"/>
        <item x="58"/>
        <item n="Prévention Montréal 2023-2025 + reconduction 2026" x="47"/>
        <item x="34"/>
        <item x="52"/>
        <item x="12"/>
        <item x="53"/>
        <item x="54"/>
        <item x="59"/>
        <item x="15"/>
        <item x="30"/>
        <item x="24"/>
        <item x="14"/>
        <item x="21"/>
        <item x="10"/>
        <item x="17"/>
        <item x="23"/>
        <item x="74"/>
        <item x="75"/>
        <item x="60"/>
        <item t="default"/>
      </items>
    </pivotField>
    <pivotField compact="0" outline="0" showAll="0"/>
    <pivotField compact="0" outline="0" showAll="0"/>
    <pivotField compact="0" outline="0" showAll="0"/>
    <pivotField compact="0" outline="0" showAll="0"/>
    <pivotField compact="0" outline="0" showAll="0"/>
    <pivotField compact="0" outline="0" showAll="0"/>
    <pivotField compact="0" outline="0" showAll="0"/>
    <pivotField compact="0" outline="0" showAll="0"/>
    <pivotField compact="0" outline="0" showAll="0"/>
    <pivotField compact="0" outline="0" showAll="0"/>
    <pivotField compact="0" outline="0" showAll="0"/>
    <pivotField compact="0" outline="0" showAll="0"/>
    <pivotField compact="0" outline="0" showAll="0"/>
    <pivotField compact="0" outline="0" showAll="0"/>
    <pivotField compact="0" outline="0" showAll="0"/>
    <pivotField compact="0" outline="0" showAll="0"/>
    <pivotField compact="0" outline="0" showAll="0"/>
    <pivotField compact="0" outline="0" showAll="0"/>
    <pivotField compact="0" outline="0" showAll="0"/>
    <pivotField compact="0" outline="0" showAll="0"/>
    <pivotField compact="0" outline="0" showAll="0"/>
    <pivotField compact="0" outline="0" showAll="0"/>
    <pivotField compact="0" outline="0" showAll="0"/>
    <pivotField compact="0" outline="0" showAll="0"/>
    <pivotField axis="axisRow" compact="0" outline="0" showAll="0">
      <items count="8">
        <item sd="0" x="6"/>
        <item sd="0" x="2"/>
        <item x="4"/>
        <item x="1"/>
        <item x="3"/>
        <item x="0"/>
        <item sd="0" x="5"/>
        <item t="default"/>
      </items>
    </pivotField>
    <pivotField compact="0" outline="0" showAll="0">
      <items count="11">
        <item x="9"/>
        <item x="3"/>
        <item x="2"/>
        <item x="5"/>
        <item x="7"/>
        <item x="8"/>
        <item x="6"/>
        <item x="1"/>
        <item x="4"/>
        <item x="0"/>
        <item t="default"/>
      </items>
    </pivotField>
  </pivotFields>
  <rowFields count="2">
    <field x="26"/>
    <field x="1"/>
  </rowFields>
  <rowItems count="37">
    <i>
      <x/>
    </i>
    <i>
      <x v="1"/>
    </i>
    <i>
      <x v="2"/>
      <x v="16"/>
    </i>
    <i t="default">
      <x v="2"/>
    </i>
    <i>
      <x v="3"/>
      <x v="1"/>
    </i>
    <i r="1">
      <x v="14"/>
    </i>
    <i r="1">
      <x v="15"/>
    </i>
    <i r="1">
      <x v="20"/>
    </i>
    <i r="1">
      <x v="22"/>
    </i>
    <i r="1">
      <x v="24"/>
    </i>
    <i r="1">
      <x v="25"/>
    </i>
    <i r="1">
      <x v="49"/>
    </i>
    <i r="1">
      <x v="57"/>
    </i>
    <i r="1">
      <x v="65"/>
    </i>
    <i r="1">
      <x v="67"/>
    </i>
    <i r="1">
      <x v="71"/>
    </i>
    <i t="default">
      <x v="3"/>
    </i>
    <i>
      <x v="4"/>
      <x v="4"/>
    </i>
    <i r="1">
      <x v="17"/>
    </i>
    <i r="1">
      <x v="18"/>
    </i>
    <i r="1">
      <x v="23"/>
    </i>
    <i t="default">
      <x v="4"/>
    </i>
    <i>
      <x v="5"/>
      <x v="7"/>
    </i>
    <i r="1">
      <x v="9"/>
    </i>
    <i r="1">
      <x v="19"/>
    </i>
    <i r="1">
      <x v="21"/>
    </i>
    <i r="1">
      <x v="26"/>
    </i>
    <i r="1">
      <x v="27"/>
    </i>
    <i r="1">
      <x v="39"/>
    </i>
    <i r="1">
      <x v="54"/>
    </i>
    <i r="1">
      <x v="62"/>
    </i>
    <i r="1">
      <x v="64"/>
    </i>
    <i r="1">
      <x v="69"/>
    </i>
    <i r="1">
      <x v="72"/>
    </i>
    <i t="default">
      <x v="5"/>
    </i>
    <i>
      <x v="6"/>
    </i>
    <i t="grand">
      <x/>
    </i>
  </rowItems>
  <colItems count="1">
    <i/>
  </colItems>
  <dataFields count="1">
    <dataField name="Nombre de No." fld="0" subtotal="count" baseField="0" baseItem="0"/>
  </dataFields>
  <formats count="21">
    <format dxfId="29">
      <pivotArea dataOnly="0" labelOnly="1" outline="0" fieldPosition="0">
        <references count="2">
          <reference field="1" count="1">
            <x v="50"/>
          </reference>
          <reference field="26" count="1" selected="0">
            <x v="1"/>
          </reference>
        </references>
      </pivotArea>
    </format>
    <format dxfId="28">
      <pivotArea dataOnly="0" labelOnly="1" outline="0" fieldPosition="0">
        <references count="2">
          <reference field="1" count="1">
            <x v="58"/>
          </reference>
          <reference field="26" count="1" selected="0">
            <x v="1"/>
          </reference>
        </references>
      </pivotArea>
    </format>
    <format dxfId="27">
      <pivotArea dataOnly="0" labelOnly="1" outline="0" fieldPosition="0">
        <references count="2">
          <reference field="1" count="1">
            <x v="61"/>
          </reference>
          <reference field="26" count="1" selected="0">
            <x v="1"/>
          </reference>
        </references>
      </pivotArea>
    </format>
    <format dxfId="26">
      <pivotArea dataOnly="0" labelOnly="1" outline="0" fieldPosition="0">
        <references count="2">
          <reference field="1" count="1">
            <x v="14"/>
          </reference>
          <reference field="26" count="1" selected="0">
            <x v="3"/>
          </reference>
        </references>
      </pivotArea>
    </format>
    <format dxfId="25">
      <pivotArea dataOnly="0" labelOnly="1" outline="0" fieldPosition="0">
        <references count="2">
          <reference field="1" count="1">
            <x v="20"/>
          </reference>
          <reference field="26" count="1" selected="0">
            <x v="3"/>
          </reference>
        </references>
      </pivotArea>
    </format>
    <format dxfId="24">
      <pivotArea dataOnly="0" labelOnly="1" outline="0" fieldPosition="0">
        <references count="2">
          <reference field="1" count="1">
            <x v="22"/>
          </reference>
          <reference field="26" count="1" selected="0">
            <x v="3"/>
          </reference>
        </references>
      </pivotArea>
    </format>
    <format dxfId="23">
      <pivotArea dataOnly="0" labelOnly="1" outline="0" fieldPosition="0">
        <references count="2">
          <reference field="1" count="1">
            <x v="49"/>
          </reference>
          <reference field="26" count="1" selected="0">
            <x v="3"/>
          </reference>
        </references>
      </pivotArea>
    </format>
    <format dxfId="22">
      <pivotArea dataOnly="0" labelOnly="1" outline="0" fieldPosition="0">
        <references count="2">
          <reference field="1" count="1">
            <x v="1"/>
          </reference>
          <reference field="26" count="1" selected="0">
            <x v="3"/>
          </reference>
        </references>
      </pivotArea>
    </format>
    <format dxfId="21">
      <pivotArea dataOnly="0" labelOnly="1" outline="0" fieldPosition="0">
        <references count="2">
          <reference field="1" count="1">
            <x v="71"/>
          </reference>
          <reference field="26" count="1" selected="0">
            <x v="3"/>
          </reference>
        </references>
      </pivotArea>
    </format>
    <format dxfId="20">
      <pivotArea dataOnly="0" labelOnly="1" outline="0" fieldPosition="0">
        <references count="2">
          <reference field="1" count="1">
            <x v="15"/>
          </reference>
          <reference field="26" count="1" selected="0">
            <x v="3"/>
          </reference>
        </references>
      </pivotArea>
    </format>
    <format dxfId="19">
      <pivotArea dataOnly="0" labelOnly="1" outline="0" fieldPosition="0">
        <references count="2">
          <reference field="1" count="2">
            <x v="24"/>
            <x v="25"/>
          </reference>
          <reference field="26" count="1" selected="0">
            <x v="3"/>
          </reference>
        </references>
      </pivotArea>
    </format>
    <format dxfId="18">
      <pivotArea dataOnly="0" labelOnly="1" outline="0" fieldPosition="0">
        <references count="2">
          <reference field="1" count="1">
            <x v="65"/>
          </reference>
          <reference field="26" count="1" selected="0">
            <x v="3"/>
          </reference>
        </references>
      </pivotArea>
    </format>
    <format dxfId="17">
      <pivotArea dataOnly="0" labelOnly="1" outline="0" fieldPosition="0">
        <references count="2">
          <reference field="1" count="1">
            <x v="57"/>
          </reference>
          <reference field="26" count="1" selected="0">
            <x v="3"/>
          </reference>
        </references>
      </pivotArea>
    </format>
    <format dxfId="16">
      <pivotArea dataOnly="0" labelOnly="1" outline="0" fieldPosition="0">
        <references count="2">
          <reference field="1" count="1">
            <x v="67"/>
          </reference>
          <reference field="26" count="1" selected="0">
            <x v="3"/>
          </reference>
        </references>
      </pivotArea>
    </format>
    <format dxfId="15">
      <pivotArea dataOnly="0" labelOnly="1" outline="0" fieldPosition="0">
        <references count="2">
          <reference field="1" count="1">
            <x v="16"/>
          </reference>
          <reference field="26" count="1" selected="0">
            <x v="2"/>
          </reference>
        </references>
      </pivotArea>
    </format>
    <format dxfId="14">
      <pivotArea dataOnly="0" labelOnly="1" outline="0" fieldPosition="0">
        <references count="2">
          <reference field="1" count="1">
            <x v="1"/>
          </reference>
          <reference field="26" count="1" selected="0">
            <x v="3"/>
          </reference>
        </references>
      </pivotArea>
    </format>
    <format dxfId="13">
      <pivotArea dataOnly="0" labelOnly="1" outline="0" fieldPosition="0">
        <references count="2">
          <reference field="1" count="1">
            <x v="71"/>
          </reference>
          <reference field="26" count="1" selected="0">
            <x v="3"/>
          </reference>
        </references>
      </pivotArea>
    </format>
    <format dxfId="12">
      <pivotArea dataOnly="0" labelOnly="1" outline="0" fieldPosition="0">
        <references count="2">
          <reference field="1" count="2">
            <x v="24"/>
            <x v="25"/>
          </reference>
          <reference field="26" count="1" selected="0">
            <x v="3"/>
          </reference>
        </references>
      </pivotArea>
    </format>
    <format dxfId="11">
      <pivotArea dataOnly="0" labelOnly="1" outline="0" fieldPosition="0">
        <references count="2">
          <reference field="1" count="1">
            <x v="67"/>
          </reference>
          <reference field="26" count="1" selected="0">
            <x v="3"/>
          </reference>
        </references>
      </pivotArea>
    </format>
    <format dxfId="10">
      <pivotArea dataOnly="0" labelOnly="1" outline="0" fieldPosition="0">
        <references count="2">
          <reference field="1" count="2">
            <x v="24"/>
            <x v="25"/>
          </reference>
          <reference field="26" count="1" selected="0">
            <x v="3"/>
          </reference>
        </references>
      </pivotArea>
    </format>
    <format dxfId="9">
      <pivotArea dataOnly="0" labelOnly="1" outline="0" fieldPosition="0">
        <references count="2">
          <reference field="1" count="1">
            <x v="67"/>
          </reference>
          <reference field="26" count="1" selected="0">
            <x v="3"/>
          </reference>
        </references>
      </pivotArea>
    </format>
  </formats>
  <pivotTableStyleInfo name="PivotStyleLight16" showRowHeaders="1" showColHeaders="1" showRowStripes="0" showColStripes="0" showLastColumn="1"/>
  <extLst>
    <ext xmlns:x14="http://schemas.microsoft.com/office/spreadsheetml/2009/9/main" uri="{962EF5D1-5CA2-4c93-8EF4-DBF5C05439D2}">
      <x14:pivotTableDefinition xmlns:xm="http://schemas.microsoft.com/office/excel/2006/main" hideValuesRow="1"/>
    </ext>
    <ext xmlns:xpdl="http://schemas.microsoft.com/office/spreadsheetml/2016/pivotdefaultlayout" uri="{747A6164-185A-40DC-8AA5-F01512510D54}">
      <xpdl:pivotTableDefinition16/>
    </ext>
  </extLst>
</pivotTableDefinition>
</file>

<file path=xl/pivotTables/pivotTable2.xml><?xml version="1.0" encoding="utf-8"?>
<pivotTableDefinition xmlns="http://schemas.openxmlformats.org/spreadsheetml/2006/main" xmlns:mc="http://schemas.openxmlformats.org/markup-compatibility/2006" xmlns:xr="http://schemas.microsoft.com/office/spreadsheetml/2014/revision" mc:Ignorable="xr" xr:uid="{DF970BB1-F145-480D-90F1-F51C86D791BA}" name="Tableau croisé dynamique3" cacheId="1" applyNumberFormats="0" applyBorderFormats="0" applyFontFormats="0" applyPatternFormats="0" applyAlignmentFormats="0" applyWidthHeightFormats="1" dataCaption="Valeurs" updatedVersion="8" minRefreshableVersion="3" useAutoFormatting="1" itemPrintTitles="1" createdVersion="8" indent="0" compact="0" compactData="0" multipleFieldFilters="0">
  <location ref="A2:C92" firstHeaderRow="1" firstDataRow="1" firstDataCol="2"/>
  <pivotFields count="29">
    <pivotField compact="0" outline="0" showAll="0"/>
    <pivotField axis="axisRow" compact="0" outline="0" showAll="0">
      <items count="83">
        <item x="45"/>
        <item x="18"/>
        <item x="9"/>
        <item x="20"/>
        <item x="19"/>
        <item x="51"/>
        <item x="55"/>
        <item x="67"/>
        <item x="70"/>
        <item x="69"/>
        <item x="8"/>
        <item x="4"/>
        <item x="25"/>
        <item x="26"/>
        <item x="35"/>
        <item x="36"/>
        <item x="32"/>
        <item x="16"/>
        <item x="80"/>
        <item x="11"/>
        <item x="29"/>
        <item x="56"/>
        <item x="0"/>
        <item x="28"/>
        <item x="76"/>
        <item x="44"/>
        <item x="43"/>
        <item x="42"/>
        <item x="41"/>
        <item x="40"/>
        <item x="39"/>
        <item x="64"/>
        <item x="63"/>
        <item x="65"/>
        <item x="62"/>
        <item x="49"/>
        <item x="68"/>
        <item x="57"/>
        <item x="6"/>
        <item x="72"/>
        <item x="3"/>
        <item x="61"/>
        <item x="13"/>
        <item x="78"/>
        <item x="31"/>
        <item x="7"/>
        <item x="71"/>
        <item x="48"/>
        <item x="77"/>
        <item x="38"/>
        <item x="50"/>
        <item x="27"/>
        <item x="22"/>
        <item x="81"/>
        <item x="2"/>
        <item x="73"/>
        <item x="33"/>
        <item x="5"/>
        <item x="66"/>
        <item x="46"/>
        <item x="1"/>
        <item x="37"/>
        <item x="58"/>
        <item x="47"/>
        <item x="34"/>
        <item x="52"/>
        <item x="12"/>
        <item x="53"/>
        <item x="54"/>
        <item x="59"/>
        <item x="15"/>
        <item x="30"/>
        <item x="24"/>
        <item x="14"/>
        <item x="21"/>
        <item x="10"/>
        <item x="17"/>
        <item x="23"/>
        <item x="74"/>
        <item x="75"/>
        <item x="79"/>
        <item x="60"/>
        <item t="default"/>
      </items>
    </pivotField>
    <pivotField compact="0" outline="0" showAll="0"/>
    <pivotField compact="0" outline="0" showAll="0"/>
    <pivotField compact="0" outline="0" showAll="0"/>
    <pivotField compact="0" outline="0" showAll="0"/>
    <pivotField compact="0" outline="0" showAll="0"/>
    <pivotField compact="0" outline="0" showAll="0"/>
    <pivotField compact="0" outline="0" showAll="0"/>
    <pivotField compact="0" outline="0" showAll="0"/>
    <pivotField compact="0" outline="0" showAll="0"/>
    <pivotField compact="0" outline="0" showAll="0"/>
    <pivotField compact="0" outline="0" showAll="0"/>
    <pivotField compact="0" outline="0" showAll="0"/>
    <pivotField compact="0" outline="0" showAll="0"/>
    <pivotField compact="0" outline="0" showAll="0"/>
    <pivotField compact="0" outline="0" showAll="0"/>
    <pivotField compact="0" outline="0" showAll="0"/>
    <pivotField compact="0" outline="0" showAll="0"/>
    <pivotField compact="0" outline="0" showAll="0"/>
    <pivotField compact="0" outline="0" showAll="0"/>
    <pivotField compact="0" outline="0" showAll="0"/>
    <pivotField compact="0" outline="0" showAll="0"/>
    <pivotField compact="0" outline="0" showAll="0"/>
    <pivotField compact="0" outline="0" showAll="0"/>
    <pivotField compact="0" outline="0" showAll="0"/>
    <pivotField axis="axisRow" dataField="1" compact="0" outline="0" showAll="0">
      <items count="9">
        <item x="6"/>
        <item x="5"/>
        <item x="2"/>
        <item m="1" x="7"/>
        <item x="1"/>
        <item x="3"/>
        <item x="0"/>
        <item x="4"/>
        <item t="default"/>
      </items>
    </pivotField>
    <pivotField compact="0" outline="0" showAll="0"/>
    <pivotField compact="0" outline="0" showAll="0"/>
  </pivotFields>
  <rowFields count="2">
    <field x="26"/>
    <field x="1"/>
  </rowFields>
  <rowItems count="90">
    <i>
      <x/>
      <x v="55"/>
    </i>
    <i t="default">
      <x/>
    </i>
    <i>
      <x v="1"/>
      <x v="58"/>
    </i>
    <i t="default">
      <x v="1"/>
    </i>
    <i>
      <x v="2"/>
      <x/>
    </i>
    <i r="1">
      <x v="2"/>
    </i>
    <i r="1">
      <x v="3"/>
    </i>
    <i r="1">
      <x v="5"/>
    </i>
    <i r="1">
      <x v="6"/>
    </i>
    <i r="1">
      <x v="8"/>
    </i>
    <i r="1">
      <x v="10"/>
    </i>
    <i r="1">
      <x v="11"/>
    </i>
    <i r="1">
      <x v="12"/>
    </i>
    <i r="1">
      <x v="13"/>
    </i>
    <i r="1">
      <x v="16"/>
    </i>
    <i r="1">
      <x v="18"/>
    </i>
    <i r="1">
      <x v="21"/>
    </i>
    <i r="1">
      <x v="23"/>
    </i>
    <i r="1">
      <x v="25"/>
    </i>
    <i r="1">
      <x v="26"/>
    </i>
    <i r="1">
      <x v="29"/>
    </i>
    <i r="1">
      <x v="30"/>
    </i>
    <i r="1">
      <x v="31"/>
    </i>
    <i r="1">
      <x v="32"/>
    </i>
    <i r="1">
      <x v="33"/>
    </i>
    <i r="1">
      <x v="34"/>
    </i>
    <i r="1">
      <x v="35"/>
    </i>
    <i r="1">
      <x v="36"/>
    </i>
    <i r="1">
      <x v="37"/>
    </i>
    <i r="1">
      <x v="38"/>
    </i>
    <i r="1">
      <x v="39"/>
    </i>
    <i r="1">
      <x v="41"/>
    </i>
    <i r="1">
      <x v="42"/>
    </i>
    <i r="1">
      <x v="43"/>
    </i>
    <i r="1">
      <x v="44"/>
    </i>
    <i r="1">
      <x v="45"/>
    </i>
    <i r="1">
      <x v="46"/>
    </i>
    <i r="1">
      <x v="47"/>
    </i>
    <i r="1">
      <x v="48"/>
    </i>
    <i r="1">
      <x v="49"/>
    </i>
    <i r="1">
      <x v="50"/>
    </i>
    <i r="1">
      <x v="52"/>
    </i>
    <i r="1">
      <x v="54"/>
    </i>
    <i r="1">
      <x v="56"/>
    </i>
    <i r="1">
      <x v="59"/>
    </i>
    <i r="1">
      <x v="61"/>
    </i>
    <i r="1">
      <x v="62"/>
    </i>
    <i r="1">
      <x v="63"/>
    </i>
    <i r="1">
      <x v="66"/>
    </i>
    <i r="1">
      <x v="68"/>
    </i>
    <i r="1">
      <x v="69"/>
    </i>
    <i r="1">
      <x v="71"/>
    </i>
    <i r="1">
      <x v="73"/>
    </i>
    <i r="1">
      <x v="76"/>
    </i>
    <i r="1">
      <x v="77"/>
    </i>
    <i r="1">
      <x v="78"/>
    </i>
    <i r="1">
      <x v="79"/>
    </i>
    <i r="1">
      <x v="80"/>
    </i>
    <i t="default">
      <x v="2"/>
    </i>
    <i>
      <x v="4"/>
      <x v="1"/>
    </i>
    <i r="1">
      <x v="15"/>
    </i>
    <i r="1">
      <x v="60"/>
    </i>
    <i r="1">
      <x v="74"/>
    </i>
    <i t="default">
      <x v="4"/>
    </i>
    <i>
      <x v="5"/>
      <x v="4"/>
    </i>
    <i r="1">
      <x v="17"/>
    </i>
    <i r="1">
      <x v="19"/>
    </i>
    <i r="1">
      <x v="24"/>
    </i>
    <i t="default">
      <x v="5"/>
    </i>
    <i>
      <x v="6"/>
      <x v="7"/>
    </i>
    <i r="1">
      <x v="9"/>
    </i>
    <i r="1">
      <x v="14"/>
    </i>
    <i r="1">
      <x v="20"/>
    </i>
    <i r="1">
      <x v="22"/>
    </i>
    <i r="1">
      <x v="27"/>
    </i>
    <i r="1">
      <x v="28"/>
    </i>
    <i r="1">
      <x v="40"/>
    </i>
    <i r="1">
      <x v="51"/>
    </i>
    <i r="1">
      <x v="57"/>
    </i>
    <i r="1">
      <x v="64"/>
    </i>
    <i r="1">
      <x v="65"/>
    </i>
    <i r="1">
      <x v="67"/>
    </i>
    <i r="1">
      <x v="70"/>
    </i>
    <i r="1">
      <x v="72"/>
    </i>
    <i r="1">
      <x v="75"/>
    </i>
    <i t="default">
      <x v="6"/>
    </i>
    <i>
      <x v="7"/>
      <x v="53"/>
    </i>
    <i r="1">
      <x v="81"/>
    </i>
    <i t="default">
      <x v="7"/>
    </i>
    <i t="grand">
      <x/>
    </i>
  </rowItems>
  <colItems count="1">
    <i/>
  </colItems>
  <dataFields count="1">
    <dataField name="Nombre de Décision suggérée_x000a_23/07/2025" fld="26" subtotal="count" baseField="0" baseItem="0"/>
  </dataFields>
  <pivotTableStyleInfo name="PivotStyleLight16" showRowHeaders="1" showColHeaders="1" showRowStripes="0" showColStripes="0" showLastColumn="1"/>
  <extLst>
    <ext xmlns:x14="http://schemas.microsoft.com/office/spreadsheetml/2009/9/main" uri="{962EF5D1-5CA2-4c93-8EF4-DBF5C05439D2}">
      <x14:pivotTableDefinition xmlns:xm="http://schemas.microsoft.com/office/excel/2006/main" hideValuesRow="1"/>
    </ext>
    <ext xmlns:xpdl="http://schemas.microsoft.com/office/spreadsheetml/2016/pivotdefaultlayout" uri="{747A6164-185A-40DC-8AA5-F01512510D54}">
      <xpdl:pivotTableDefinition16/>
    </ext>
  </extLst>
</pivotTableDefinition>
</file>

<file path=xl/pivotTables/pivotTable3.xml><?xml version="1.0" encoding="utf-8"?>
<pivotTableDefinition xmlns="http://schemas.openxmlformats.org/spreadsheetml/2006/main" xmlns:mc="http://schemas.openxmlformats.org/markup-compatibility/2006" xmlns:xr="http://schemas.microsoft.com/office/spreadsheetml/2014/revision" mc:Ignorable="xr" xr:uid="{6421AB1D-7638-4FB2-B6CE-C85F489BC844}" name="Tableau croisé dynamique2" cacheId="2" applyNumberFormats="0" applyBorderFormats="0" applyFontFormats="0" applyPatternFormats="0" applyAlignmentFormats="0" applyWidthHeightFormats="1" dataCaption="Valeurs" updatedVersion="8" minRefreshableVersion="3" useAutoFormatting="1" itemPrintTitles="1" createdVersion="8" indent="0" compact="0" compactData="0" multipleFieldFilters="0">
  <location ref="B2:B43" firstHeaderRow="1" firstDataRow="1" firstDataCol="1"/>
  <pivotFields count="9">
    <pivotField axis="axisRow" compact="0" outline="0" showAll="0">
      <items count="76">
        <item x="15"/>
        <item x="67"/>
        <item x="12"/>
        <item x="16"/>
        <item x="71"/>
        <item x="17"/>
        <item x="18"/>
        <item x="19"/>
        <item x="20"/>
        <item x="21"/>
        <item x="22"/>
        <item x="23"/>
        <item x="68"/>
        <item x="24"/>
        <item x="72"/>
        <item x="25"/>
        <item x="73"/>
        <item x="26"/>
        <item x="10"/>
        <item x="27"/>
        <item x="74"/>
        <item x="28"/>
        <item x="29"/>
        <item x="30"/>
        <item x="31"/>
        <item x="32"/>
        <item x="33"/>
        <item x="34"/>
        <item x="35"/>
        <item x="36"/>
        <item x="37"/>
        <item x="38"/>
        <item x="39"/>
        <item x="40"/>
        <item x="9"/>
        <item x="2"/>
        <item x="3"/>
        <item x="13"/>
        <item x="41"/>
        <item x="42"/>
        <item x="1"/>
        <item x="7"/>
        <item x="43"/>
        <item x="44"/>
        <item x="45"/>
        <item x="46"/>
        <item x="47"/>
        <item x="48"/>
        <item x="49"/>
        <item x="50"/>
        <item x="8"/>
        <item x="51"/>
        <item x="14"/>
        <item x="52"/>
        <item x="11"/>
        <item x="53"/>
        <item x="69"/>
        <item x="54"/>
        <item x="55"/>
        <item x="56"/>
        <item x="57"/>
        <item x="58"/>
        <item x="59"/>
        <item x="6"/>
        <item x="4"/>
        <item x="5"/>
        <item x="60"/>
        <item x="61"/>
        <item x="70"/>
        <item x="62"/>
        <item x="63"/>
        <item x="64"/>
        <item x="65"/>
        <item x="66"/>
        <item x="0"/>
        <item t="default"/>
      </items>
    </pivotField>
    <pivotField compact="0" outline="0" showAll="0">
      <items count="4">
        <item x="2"/>
        <item x="1"/>
        <item x="0"/>
        <item t="default"/>
      </items>
    </pivotField>
    <pivotField compact="0" outline="0" showAll="0">
      <items count="5">
        <item x="2"/>
        <item x="3"/>
        <item x="1"/>
        <item x="0"/>
        <item t="default"/>
      </items>
    </pivotField>
    <pivotField compact="0" outline="0" showAll="0">
      <items count="4">
        <item x="2"/>
        <item x="1"/>
        <item x="0"/>
        <item t="default"/>
      </items>
    </pivotField>
    <pivotField compact="0" outline="0" showAll="0">
      <items count="4">
        <item x="1"/>
        <item x="2"/>
        <item x="0"/>
        <item t="default"/>
      </items>
    </pivotField>
    <pivotField compact="0" outline="0" showAll="0">
      <items count="5">
        <item x="2"/>
        <item x="3"/>
        <item x="1"/>
        <item x="0"/>
        <item t="default"/>
      </items>
    </pivotField>
    <pivotField compact="0" outline="0" showAll="0">
      <items count="4">
        <item x="2"/>
        <item x="1"/>
        <item x="0"/>
        <item t="default"/>
      </items>
    </pivotField>
    <pivotField compact="0" outline="0" showAll="0"/>
    <pivotField compact="0" outline="0" showAll="0">
      <items count="5">
        <item h="1" x="1"/>
        <item x="2"/>
        <item h="1" x="3"/>
        <item h="1" x="0"/>
        <item t="default"/>
      </items>
    </pivotField>
  </pivotFields>
  <rowFields count="1">
    <field x="0"/>
  </rowFields>
  <rowItems count="41">
    <i>
      <x v="1"/>
    </i>
    <i>
      <x v="2"/>
    </i>
    <i>
      <x v="5"/>
    </i>
    <i>
      <x v="8"/>
    </i>
    <i>
      <x v="10"/>
    </i>
    <i>
      <x v="11"/>
    </i>
    <i>
      <x v="12"/>
    </i>
    <i>
      <x v="13"/>
    </i>
    <i>
      <x v="14"/>
    </i>
    <i>
      <x v="15"/>
    </i>
    <i>
      <x v="16"/>
    </i>
    <i>
      <x v="18"/>
    </i>
    <i>
      <x v="19"/>
    </i>
    <i>
      <x v="20"/>
    </i>
    <i>
      <x v="21"/>
    </i>
    <i>
      <x v="22"/>
    </i>
    <i>
      <x v="23"/>
    </i>
    <i>
      <x v="24"/>
    </i>
    <i>
      <x v="26"/>
    </i>
    <i>
      <x v="27"/>
    </i>
    <i>
      <x v="28"/>
    </i>
    <i>
      <x v="34"/>
    </i>
    <i>
      <x v="35"/>
    </i>
    <i>
      <x v="36"/>
    </i>
    <i>
      <x v="37"/>
    </i>
    <i>
      <x v="39"/>
    </i>
    <i>
      <x v="41"/>
    </i>
    <i>
      <x v="43"/>
    </i>
    <i>
      <x v="44"/>
    </i>
    <i>
      <x v="49"/>
    </i>
    <i>
      <x v="51"/>
    </i>
    <i>
      <x v="56"/>
    </i>
    <i>
      <x v="59"/>
    </i>
    <i>
      <x v="62"/>
    </i>
    <i>
      <x v="65"/>
    </i>
    <i>
      <x v="66"/>
    </i>
    <i>
      <x v="69"/>
    </i>
    <i>
      <x v="70"/>
    </i>
    <i>
      <x v="71"/>
    </i>
    <i>
      <x v="73"/>
    </i>
    <i t="grand">
      <x/>
    </i>
  </rowItems>
  <colItems count="1">
    <i/>
  </colItems>
  <pivotTableStyleInfo name="PivotStyleLight16" showRowHeaders="1" showColHeaders="1" showRowStripes="0" showColStripes="0" showLastColumn="1"/>
  <extLst>
    <ext xmlns:x14="http://schemas.microsoft.com/office/spreadsheetml/2009/9/main" uri="{962EF5D1-5CA2-4c93-8EF4-DBF5C05439D2}">
      <x14:pivotTableDefinition xmlns:xm="http://schemas.microsoft.com/office/excel/2006/main" hideValuesRow="1"/>
    </ext>
    <ext xmlns:xpdl="http://schemas.microsoft.com/office/spreadsheetml/2016/pivotdefaultlayout" uri="{747A6164-185A-40DC-8AA5-F01512510D54}">
      <xpdl:pivotTableDefinition16/>
    </ext>
  </extLst>
</pivotTableDefinition>
</file>

<file path=xl/slicerCaches/slicerCache1.xml><?xml version="1.0" encoding="utf-8"?>
<slicerCacheDefinition xmlns="http://schemas.microsoft.com/office/spreadsheetml/2009/9/main" xmlns:mc="http://schemas.openxmlformats.org/markup-compatibility/2006" xmlns:x="http://schemas.openxmlformats.org/spreadsheetml/2006/main" xmlns:xr10="http://schemas.microsoft.com/office/spreadsheetml/2016/revision10" mc:Ignorable="x xr10" name="Segment_Priorité" xr10:uid="{9E1331AC-71FB-4010-B378-978ED66BD373}" sourceName="Priorité">
  <pivotTables>
    <pivotTable tabId="19" name="Tableau croisé dynamique2"/>
  </pivotTables>
  <data>
    <tabular pivotCacheId="101406691">
      <items count="4">
        <i x="1"/>
        <i x="2" s="1"/>
        <i x="3"/>
        <i x="0"/>
      </items>
    </tabular>
  </data>
</slicerCacheDefinition>
</file>

<file path=xl/slicerCaches/slicerCache2.xml><?xml version="1.0" encoding="utf-8"?>
<slicerCacheDefinition xmlns="http://schemas.microsoft.com/office/spreadsheetml/2009/9/main" xmlns:mc="http://schemas.openxmlformats.org/markup-compatibility/2006" xmlns:x="http://schemas.openxmlformats.org/spreadsheetml/2006/main" xmlns:xr10="http://schemas.microsoft.com/office/spreadsheetml/2016/revision10" mc:Ignorable="x xr10" name="Segment_Engagement_politique" xr10:uid="{571FB9B0-07E2-47AF-9876-1E5134385BEA}" sourceName="Engagement politique">
  <pivotTables>
    <pivotTable tabId="19" name="Tableau croisé dynamique2"/>
  </pivotTables>
  <data>
    <tabular pivotCacheId="101406691">
      <items count="3">
        <i x="2" s="1"/>
        <i x="1" s="1"/>
        <i x="0" s="1" nd="1"/>
      </items>
    </tabular>
  </data>
</slicerCacheDefinition>
</file>

<file path=xl/slicerCaches/slicerCache3.xml><?xml version="1.0" encoding="utf-8"?>
<slicerCacheDefinition xmlns="http://schemas.microsoft.com/office/spreadsheetml/2009/9/main" xmlns:mc="http://schemas.openxmlformats.org/markup-compatibility/2006" xmlns:x="http://schemas.openxmlformats.org/spreadsheetml/2006/main" xmlns:xr10="http://schemas.microsoft.com/office/spreadsheetml/2016/revision10" mc:Ignorable="x xr10" name="Segment_Alignement_stratégique" xr10:uid="{FFD86A6C-42DD-4F11-B9FE-5DACBD107ADD}" sourceName="Alignement stratégique">
  <pivotTables>
    <pivotTable tabId="19" name="Tableau croisé dynamique2"/>
  </pivotTables>
  <data>
    <tabular pivotCacheId="101406691">
      <items count="4">
        <i x="2" s="1"/>
        <i x="3" s="1"/>
        <i x="1" s="1"/>
        <i x="0" s="1" nd="1"/>
      </items>
    </tabular>
  </data>
</slicerCacheDefinition>
</file>

<file path=xl/slicerCaches/slicerCache4.xml><?xml version="1.0" encoding="utf-8"?>
<slicerCacheDefinition xmlns="http://schemas.microsoft.com/office/spreadsheetml/2009/9/main" xmlns:mc="http://schemas.openxmlformats.org/markup-compatibility/2006" xmlns:x="http://schemas.openxmlformats.org/spreadsheetml/2006/main" xmlns:xr10="http://schemas.microsoft.com/office/spreadsheetml/2016/revision10" mc:Ignorable="x xr10" name="Segment_Impact_attendu" xr10:uid="{5E7B0BAD-203D-48E2-AD8E-50C56E1AF2B4}" sourceName="Impact attendu">
  <pivotTables>
    <pivotTable tabId="19" name="Tableau croisé dynamique2"/>
  </pivotTables>
  <data>
    <tabular pivotCacheId="101406691">
      <items count="3">
        <i x="2" s="1"/>
        <i x="1" s="1"/>
        <i x="0" s="1" nd="1"/>
      </items>
    </tabular>
  </data>
</slicerCacheDefinition>
</file>

<file path=xl/slicerCaches/slicerCache5.xml><?xml version="1.0" encoding="utf-8"?>
<slicerCacheDefinition xmlns="http://schemas.microsoft.com/office/spreadsheetml/2009/9/main" xmlns:mc="http://schemas.openxmlformats.org/markup-compatibility/2006" xmlns:x="http://schemas.openxmlformats.org/spreadsheetml/2006/main" xmlns:xr10="http://schemas.microsoft.com/office/spreadsheetml/2016/revision10" mc:Ignorable="x xr10" name="Segment_Urgence_échéance" xr10:uid="{1EDE4492-F0DC-4754-BE38-A3B80BAA167B}" sourceName="Urgence/échéance">
  <pivotTables>
    <pivotTable tabId="19" name="Tableau croisé dynamique2"/>
  </pivotTables>
  <data>
    <tabular pivotCacheId="101406691">
      <items count="3">
        <i x="1" s="1"/>
        <i x="2" s="1"/>
        <i x="0" s="1" nd="1"/>
      </items>
    </tabular>
  </data>
</slicerCacheDefinition>
</file>

<file path=xl/slicerCaches/slicerCache6.xml><?xml version="1.0" encoding="utf-8"?>
<slicerCacheDefinition xmlns="http://schemas.microsoft.com/office/spreadsheetml/2009/9/main" xmlns:mc="http://schemas.openxmlformats.org/markup-compatibility/2006" xmlns:x="http://schemas.openxmlformats.org/spreadsheetml/2006/main" xmlns:xr10="http://schemas.microsoft.com/office/spreadsheetml/2016/revision10" mc:Ignorable="x xr10" name="Segment_Ressources_dispo" xr10:uid="{63153B6F-A38F-4486-BCD5-CA8CF08BDA59}" sourceName="Ressources dispo">
  <pivotTables>
    <pivotTable tabId="19" name="Tableau croisé dynamique2"/>
  </pivotTables>
  <data>
    <tabular pivotCacheId="101406691">
      <items count="4">
        <i x="2" s="1"/>
        <i x="3" s="1"/>
        <i x="1" s="1"/>
        <i x="0" s="1" nd="1"/>
      </items>
    </tabular>
  </data>
</slicerCacheDefinition>
</file>

<file path=xl/slicerCaches/slicerCache7.xml><?xml version="1.0" encoding="utf-8"?>
<slicerCacheDefinition xmlns="http://schemas.microsoft.com/office/spreadsheetml/2009/9/main" xmlns:mc="http://schemas.openxmlformats.org/markup-compatibility/2006" xmlns:x="http://schemas.openxmlformats.org/spreadsheetml/2006/main" xmlns:xr10="http://schemas.microsoft.com/office/spreadsheetml/2016/revision10" mc:Ignorable="x xr10" name="Segment_Complexité___risque" xr10:uid="{6973D7D4-2421-4DB0-894C-90CD7E62C327}" sourceName="Complexité / risque">
  <pivotTables>
    <pivotTable tabId="19" name="Tableau croisé dynamique2"/>
  </pivotTables>
  <data>
    <tabular pivotCacheId="101406691">
      <items count="3">
        <i x="2" s="1"/>
        <i x="1" s="1"/>
        <i x="0" s="1" nd="1"/>
      </items>
    </tabular>
  </data>
</slicerCacheDefinition>
</file>

<file path=xl/slicers/slicer1.xml><?xml version="1.0" encoding="utf-8"?>
<slicers xmlns="http://schemas.microsoft.com/office/spreadsheetml/2009/9/main" xmlns:mc="http://schemas.openxmlformats.org/markup-compatibility/2006" xmlns:x="http://schemas.openxmlformats.org/spreadsheetml/2006/main" xmlns:xr10="http://schemas.microsoft.com/office/spreadsheetml/2016/revision10" mc:Ignorable="x xr10">
  <slicer name="Priorité 1" xr10:uid="{9F06303B-9C9E-4AD1-B1A0-FAEFF21328AF}" cache="Segment_Priorité" caption="Priorité" rowHeight="228600"/>
  <slicer name="Engagement politique" xr10:uid="{BB1639D9-0A2E-494F-8603-1284B0F14761}" cache="Segment_Engagement_politique" caption="Engagement politique" rowHeight="228600"/>
  <slicer name="Alignement stratégique" xr10:uid="{44408F74-050B-4B41-9908-425420693B7F}" cache="Segment_Alignement_stratégique" caption="Alignement stratégique" rowHeight="228600"/>
  <slicer name="Impact attendu" xr10:uid="{B1D6A29F-4283-44DB-8284-07EFC240B49A}" cache="Segment_Impact_attendu" caption="Impact attendu" rowHeight="228600"/>
  <slicer name="Urgence/échéance" xr10:uid="{B5962A01-601E-416C-9E82-9BA60503DA7C}" cache="Segment_Urgence_échéance" caption="Urgence/échéance" rowHeight="228600"/>
  <slicer name="Ressources dispo" xr10:uid="{7EF50F68-2904-4230-B620-0AFA4EECB83C}" cache="Segment_Ressources_dispo" caption="Ressources dispo" rowHeight="228600"/>
  <slicer name="Complexité / risque" xr10:uid="{9E41CBB6-BBC7-43C5-8A3F-3B125C47FEC0}" cache="Segment_Complexité___risque" caption="Complexité / risque" rowHeight="228600"/>
</slicers>
</file>

<file path=xl/theme/theme1.xml><?xml version="1.0" encoding="utf-8"?>
<a:theme xmlns:a="http://schemas.openxmlformats.org/drawingml/2006/main" name="Office Theme">
  <a:themeElements>
    <a:clrScheme name="Office">
      <a:dk1>
        <a:sysClr val="windowText" lastClr="000000"/>
      </a:dk1>
      <a:lt1>
        <a:sysClr val="window" lastClr="FFFFFF"/>
      </a:lt1>
      <a:dk2>
        <a:srgbClr val="0E2841"/>
      </a:dk2>
      <a:lt2>
        <a:srgbClr val="E8E8E8"/>
      </a:lt2>
      <a:accent1>
        <a:srgbClr val="145F82"/>
      </a:accent1>
      <a:accent2>
        <a:srgbClr val="E87331"/>
      </a:accent2>
      <a:accent3>
        <a:srgbClr val="186C24"/>
      </a:accent3>
      <a:accent4>
        <a:srgbClr val="0F9ED5"/>
      </a:accent4>
      <a:accent5>
        <a:srgbClr val="A02B93"/>
      </a:accent5>
      <a:accent6>
        <a:srgbClr val="4EA72E"/>
      </a:accent6>
      <a:hlink>
        <a:srgbClr val="467886"/>
      </a:hlink>
      <a:folHlink>
        <a:srgbClr val="96607D"/>
      </a:folHlink>
    </a:clrScheme>
    <a:fontScheme name="Office">
      <a:majorFont>
        <a:latin typeface="Aptos Display"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Aptos Narrow" panose="0211000402020202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12700" cap="flat" cmpd="sng" algn="ctr">
          <a:solidFill>
            <a:schemeClr val="phClr"/>
          </a:solidFill>
          <a:prstDash val="solid"/>
          <a:miter lim="800000"/>
        </a:ln>
        <a:ln w="19050" cap="flat" cmpd="sng" algn="ctr">
          <a:solidFill>
            <a:schemeClr val="phClr"/>
          </a:solidFill>
          <a:prstDash val="solid"/>
          <a:miter lim="800000"/>
        </a:ln>
        <a:ln w="2540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lnDef>
      <a:spPr/>
      <a:bodyPr/>
      <a:lstStyle/>
      <a:style>
        <a:lnRef idx="2">
          <a:schemeClr val="accent1"/>
        </a:lnRef>
        <a:fillRef idx="0">
          <a:schemeClr val="accent1"/>
        </a:fillRef>
        <a:effectRef idx="1">
          <a:schemeClr val="accent1"/>
        </a:effectRef>
        <a:fontRef idx="minor">
          <a:schemeClr val="tx1"/>
        </a:fontRef>
      </a:style>
    </a:lnDef>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threadedComments/threadedComment1.xml><?xml version="1.0" encoding="utf-8"?>
<ThreadedComments xmlns="http://schemas.microsoft.com/office/spreadsheetml/2018/threadedcomments" xmlns:x="http://schemas.openxmlformats.org/spreadsheetml/2006/main">
  <threadedComment ref="P2" dT="2025-03-20T17:40:56.88" personId="{CC88B6D1-0B78-4250-A63C-6F452D4790E0}" id="{73661D85-0576-436E-9502-7F3238A6D9E2}">
    <text>Devront être validées</text>
  </threadedComment>
  <threadedComment ref="C6" dT="2025-03-20T16:58:08.13" personId="{CC88B6D1-0B78-4250-A63C-6F452D4790E0}" id="{634E0B09-E922-44F1-B635-D973309B61AE}">
    <text>@Dina HUSSEINI Quel est le nom officiel de l'événement ? Harmoniser le nom entre ce qui est inscrit ici et le nom du projet dans Asana.</text>
    <mentions>
      <mention mentionpersonId="{CE5322AA-6120-471E-A794-B6F73D7A4356}" mentionId="{926A8C3A-3902-40E9-A46F-0875CC119382}" startIndex="0" length="14"/>
    </mentions>
  </threadedComment>
  <threadedComment ref="X7" dT="2025-03-20T16:58:44.12" personId="{CC88B6D1-0B78-4250-A63C-6F452D4790E0}" id="{E63EBCB9-D7C3-43FB-B9C4-C6A0FC610602}">
    <text>@Dina HUSSEINI Finaliser les estimations d'heures ici. Est-ce 0 partout ?</text>
    <mentions>
      <mention mentionpersonId="{CE5322AA-6120-471E-A794-B6F73D7A4356}" mentionId="{665B6BF3-1EFA-4E68-ADC0-1EA5DD5F208C}" startIndex="0" length="14"/>
    </mentions>
  </threadedComment>
  <threadedComment ref="C9" dT="2025-03-20T16:59:30.98" personId="{CC88B6D1-0B78-4250-A63C-6F452D4790E0}" id="{667EBBA8-896D-4AE5-B219-7986B506D20E}" done="1">
    <text>@Thibault CAMARA Lié le projet Asana ici.</text>
    <mentions>
      <mention mentionpersonId="{84063440-59C7-4872-A7D0-C2B3530333CF}" mentionId="{E5DB93BD-F500-431C-A800-04392D0C734C}" startIndex="0" length="16"/>
    </mentions>
  </threadedComment>
  <threadedComment ref="J9" dT="2025-03-20T16:59:48.26" personId="{CC88B6D1-0B78-4250-A63C-6F452D4790E0}" id="{72B39AF3-8585-46F7-9A06-2686DAD43ABB}" done="1">
    <text>@Thibault CAMARA Inscrire les dates de début et de fin de projet.</text>
    <mentions>
      <mention mentionpersonId="{84063440-59C7-4872-A7D0-C2B3530333CF}" mentionId="{D70CA846-C6D3-4A62-AE06-515D8859130B}" startIndex="0" length="16"/>
    </mentions>
  </threadedComment>
  <threadedComment ref="X9" dT="2025-03-20T17:00:05.14" personId="{CC88B6D1-0B78-4250-A63C-6F452D4790E0}" id="{CCEFC0D7-C943-4979-A1D4-BB4EF9331028}">
    <text>@Thibault CAMARA Finaliser les estimations d'heure pour ce projet</text>
    <mentions>
      <mention mentionpersonId="{84063440-59C7-4872-A7D0-C2B3530333CF}" mentionId="{9CEC4ECB-4313-47FE-8AD9-B836A4199EFA}" startIndex="0" length="16"/>
    </mentions>
  </threadedComment>
  <threadedComment ref="X9" dT="2025-04-08T14:05:57.74" personId="{B97748E6-B123-4E7B-83A7-93AEFAF808CE}" id="{6E5FC7C3-4E09-404F-841D-0239A45D6B89}" parentId="{CCEFC0D7-C943-4979-A1D4-BB4EF9331028}">
    <text>non prioritaire. serait fait plus tard</text>
  </threadedComment>
  <threadedComment ref="AE9" dT="2025-03-20T17:00:24.14" personId="{CC88B6D1-0B78-4250-A63C-6F452D4790E0}" id="{B4D40249-ACC2-4725-9FF5-FCEC08A45EFC}" done="1">
    <text>@Thibault CAMARA Inscrire les projections non taggées pour ce projet, s'il y a lieu.</text>
    <mentions>
      <mention mentionpersonId="{84063440-59C7-4872-A7D0-C2B3530333CF}" mentionId="{B596CFE8-984C-4B25-A784-56AE3A9D43D1}" startIndex="0" length="16"/>
    </mentions>
  </threadedComment>
  <threadedComment ref="AE9" dT="2025-04-08T14:08:26.37" personId="{B97748E6-B123-4E7B-83A7-93AEFAF808CE}" id="{9BC69838-55AA-4B7A-80CD-31856FC0CB2E}" parentId="{B4D40249-ACC2-4725-9FF5-FCEC08A45EFC}">
    <text xml:space="preserve">tout est déjà taggé </text>
  </threadedComment>
  <threadedComment ref="O10" dT="2025-01-08T21:47:09.08" personId="{B97748E6-B123-4E7B-83A7-93AEFAF808CE}" id="{7D6A8BF6-01DC-4CE4-89E5-09034E5C6D89}" done="1">
    <text xml:space="preserve">@Andreanne ST-GELAIS </text>
    <mentions>
      <mention mentionpersonId="{CE9AC593-761F-4464-B9C6-991A9A6A9682}" mentionId="{D048A271-BC71-4BF1-B088-981E2EE717A7}" startIndex="0" length="20"/>
    </mentions>
  </threadedComment>
  <threadedComment ref="O10" dT="2025-01-08T21:47:27.33" personId="{B97748E6-B123-4E7B-83A7-93AEFAF808CE}" id="{4DFE2A9C-51F5-4B98-97A9-90A4FF29B062}" parentId="{7D6A8BF6-01DC-4CE4-89E5-09034E5C6D89}">
    <text>et ligne 15</text>
  </threadedComment>
  <threadedComment ref="O10" dT="2025-01-08T22:01:21.26" personId="{CC88B6D1-0B78-4250-A63C-6F452D4790E0}" id="{D150E07D-D080-40A6-A3C4-9E8DDD544FC6}" parentId="{7D6A8BF6-01DC-4CE4-89E5-09034E5C6D89}">
    <text>Oui ?</text>
  </threadedComment>
  <threadedComment ref="O10" dT="2025-01-09T00:15:34.35" personId="{B97748E6-B123-4E7B-83A7-93AEFAF808CE}" id="{62B510B7-F54B-4D4F-B51B-B3EB51ADD4DD}" parentId="{7D6A8BF6-01DC-4CE4-89E5-09034E5C6D89}">
    <text xml:space="preserve">Est-ce que tu veux-tu que je valide avec Annie ou je te laisse le faire ? </text>
  </threadedComment>
  <threadedComment ref="O10" dT="2025-01-09T14:24:48.59" personId="{CC88B6D1-0B78-4250-A63C-6F452D4790E0}" id="{55FF9094-EE8F-4CD0-89E7-85B3DC98440C}" parentId="{7D6A8BF6-01DC-4CE4-89E5-09034E5C6D89}">
    <text>Valider quoi ? Je ne vois pas de question ? Je vois juste que tu m'as taggué sur la case ?</text>
  </threadedComment>
  <threadedComment ref="R12" dT="2025-03-25T10:59:49.83" personId="{51855564-6635-43C7-B676-DFF231FAAB04}" id="{DD894F23-FAC5-49F0-9F89-1E3602937C47}">
    <text>@Andreanne ST-GELAIS @Karine-Myrgiani JEAN-FRANCOIS Bonjour, est-ce que vous savez qui a inscrit ces données pour Agir ensemble (Nb heures Janvier à avril ?) J'aimerais les corriger car ce 'projet' est en fait l'équivalent de 20 appels de projets. Merci :)</text>
    <mentions>
      <mention mentionpersonId="{CE9AC593-761F-4464-B9C6-991A9A6A9682}" mentionId="{C6931B16-9173-4F19-B630-4AFE39871436}" startIndex="0" length="20"/>
      <mention mentionpersonId="{3724B700-4911-4894-8323-1A251CAE82EB}" mentionId="{258ACF8F-2C7B-49AB-9AE1-7EFAF5CC3192}" startIndex="21" length="30"/>
    </mentions>
  </threadedComment>
  <threadedComment ref="R12" dT="2025-03-25T16:43:58.49" personId="{2109AEB2-96A3-443E-AC87-2A685CBEDE63}" id="{ADE089F5-3A01-42F4-A468-2D41E84A49B1}" parentId="{DD894F23-FAC5-49F0-9F89-1E3602937C47}">
    <text xml:space="preserve">c'est moi, basé sur les estimés de Agir ensemble, mais ajuste-les à la hausse. On sait maintenant que les heures des membres de l'équipe projet coeur ont été très sous-estimées. @Genevieve LOCAS </text>
    <mentions>
      <mention mentionpersonId="{2E0D3CA1-9A02-4A7B-A466-9F4278397CA5}" mentionId="{D5E09523-EC01-4A48-8E4B-DD55EC37C6B4}" startIndex="178" length="16"/>
    </mentions>
  </threadedComment>
  <threadedComment ref="V12" dT="2025-03-20T17:01:18.26" personId="{CC88B6D1-0B78-4250-A63C-6F452D4790E0}" id="{FB3A8B32-A4C5-4A82-8D89-627E56152B8D}">
    <text>@Genevieve LOCAS Finaliser les estimations de temps requis.</text>
    <mentions>
      <mention mentionpersonId="{2E0D3CA1-9A02-4A7B-A466-9F4278397CA5}" mentionId="{19F91A82-DAA7-422E-8FB2-CCF1CB0A8F61}" startIndex="0" length="16"/>
    </mentions>
  </threadedComment>
  <threadedComment ref="AE12" dT="2025-03-20T17:04:10.13" personId="{CC88B6D1-0B78-4250-A63C-6F452D4790E0}" id="{CB3DB38B-0435-44AE-A6E4-64EA56E85EA6}">
    <text>@Genevieve LOCAS Inscrire le montant, s'il y a lieu. Autrement, inscrire 0.</text>
    <mentions>
      <mention mentionpersonId="{2E0D3CA1-9A02-4A7B-A466-9F4278397CA5}" mentionId="{6F009F0E-4F3F-4B51-BE99-6099EAFAF382}" startIndex="0" length="16"/>
    </mentions>
  </threadedComment>
  <threadedComment ref="C13" dT="2025-03-20T17:05:50.67" personId="{CC88B6D1-0B78-4250-A63C-6F452D4790E0}" id="{2784D17F-4C48-4FA9-B4C1-B5F93CA29E0A}">
    <text>@Thibault CAMARA Mettre le lien vers le projet Asana.</text>
    <mentions>
      <mention mentionpersonId="{84063440-59C7-4872-A7D0-C2B3530333CF}" mentionId="{0240A78B-3541-4808-AC37-4D819DF39EF1}" startIndex="0" length="16"/>
    </mentions>
  </threadedComment>
  <threadedComment ref="C13" dT="2025-04-08T14:11:20.34" personId="{B97748E6-B123-4E7B-83A7-93AEFAF808CE}" id="{9A21A50C-7876-478D-A626-C172C22EF160}" parentId="{2784D17F-4C48-4FA9-B4C1-B5F93CA29E0A}">
    <text xml:space="preserve">euh, tu es la promotrice, n'est-ce pas à toi ? </text>
  </threadedComment>
  <threadedComment ref="C13" dT="2025-04-08T14:11:29.81" personId="{B97748E6-B123-4E7B-83A7-93AEFAF808CE}" id="{2041A17B-5EAB-4AD2-82A0-B92231777F05}" parentId="{2784D17F-4C48-4FA9-B4C1-B5F93CA29E0A}">
    <text xml:space="preserve">@Andreanne ST-GELAIS </text>
    <mentions>
      <mention mentionpersonId="{CE9AC593-761F-4464-B9C6-991A9A6A9682}" mentionId="{FE3851FC-1DDE-4538-96EC-D4A1C2E2D4B6}" startIndex="0" length="20"/>
    </mentions>
  </threadedComment>
  <threadedComment ref="AE13" dT="2025-03-20T17:05:20.60" personId="{CC88B6D1-0B78-4250-A63C-6F452D4790E0}" id="{6626ED69-C748-4B56-9B24-82FB7896C96F}" done="1">
    <text>@Thibault CAMARA Inscrire le montant, s'il y a lieu.</text>
    <mentions>
      <mention mentionpersonId="{84063440-59C7-4872-A7D0-C2B3530333CF}" mentionId="{FCE72F47-BAA5-4A18-85EF-72C1C6BBF38D}" startIndex="0" length="16"/>
    </mentions>
  </threadedComment>
  <threadedComment ref="AE13" dT="2025-04-08T14:12:04.87" personId="{B97748E6-B123-4E7B-83A7-93AEFAF808CE}" id="{B088C767-A257-42B4-9004-7D902DEB6025}" parentId="{6626ED69-C748-4B56-9B24-82FB7896C96F}">
    <text xml:space="preserve">si on l'intègre dans le suivi des plans, ceci est donc désuet </text>
  </threadedComment>
  <threadedComment ref="C15" dT="2025-03-20T17:33:36.81" personId="{CC88B6D1-0B78-4250-A63C-6F452D4790E0}" id="{A80E48B7-68FC-4CA6-8FB7-2050CE97CF9B}" done="1">
    <text>@Thibault CAMARA Inclure le lien vers le projet dans Asana SVP</text>
    <mentions>
      <mention mentionpersonId="{84063440-59C7-4872-A7D0-C2B3530333CF}" mentionId="{F2A23ECE-BF89-4570-BEDC-09DA39318434}" startIndex="0" length="16"/>
    </mentions>
  </threadedComment>
  <threadedComment ref="J15" dT="2025-03-20T17:33:54.46" personId="{CC88B6D1-0B78-4250-A63C-6F452D4790E0}" id="{85A12A7F-BB95-40F1-A3CC-EAFBAB3661AE}">
    <text>@Thibault CAMARA Inclure les dates de début et de fin de projet</text>
    <mentions>
      <mention mentionpersonId="{84063440-59C7-4872-A7D0-C2B3530333CF}" mentionId="{D00C5EBA-A5F4-49D4-8980-8F7229F3D6BC}" startIndex="0" length="16"/>
    </mentions>
  </threadedComment>
  <threadedComment ref="J15" dT="2025-04-08T14:12:21.53" personId="{B97748E6-B123-4E7B-83A7-93AEFAF808CE}" id="{1548593F-783D-4CE5-AEDD-4667AD3953AF}" parentId="{85A12A7F-BB95-40F1-A3CC-EAFBAB3661AE}">
    <text xml:space="preserve">@Genevieve LOCAS </text>
    <mentions>
      <mention mentionpersonId="{2E0D3CA1-9A02-4A7B-A466-9F4278397CA5}" mentionId="{D5D4828C-4759-47D7-87E6-4F5579479D34}" startIndex="0" length="16"/>
    </mentions>
  </threadedComment>
  <threadedComment ref="J15" dT="2025-04-08T19:08:58.31" personId="{51855564-6635-43C7-B676-DFF231FAAB04}" id="{9C8B8525-36FD-48CD-BAC5-A007BDB030F6}" parentId="{85A12A7F-BB95-40F1-A3CC-EAFBAB3661AE}">
    <text xml:space="preserve">Je vais demander à Jed les dates du règlements d'emprunt et je vous reviens rapidement. </text>
  </threadedComment>
  <threadedComment ref="R15" dT="2025-03-20T17:34:49.47" personId="{CC88B6D1-0B78-4250-A63C-6F452D4790E0}" id="{66EF5E1B-5CD9-4C3C-A4A8-6B316D4FA856}" done="1">
    <text>@Thibault CAMARA Inscrire les heures envisagées pour le projet</text>
    <mentions>
      <mention mentionpersonId="{84063440-59C7-4872-A7D0-C2B3530333CF}" mentionId="{A34CB4B8-D155-444E-BE20-181530E32CA6}" startIndex="0" length="16"/>
    </mentions>
  </threadedComment>
  <threadedComment ref="R15" dT="2025-03-25T11:01:29.33" personId="{51855564-6635-43C7-B676-DFF231FAAB04}" id="{D5A2A133-73E3-4E7B-B1A2-528924600F0F}" parentId="{66EF5E1B-5CD9-4C3C-A4A8-6B316D4FA856}">
    <text xml:space="preserve">@Andreanne ST-GELAIS @Thibault CAMARA : PVI, j'ai indiqué les heures réelles pour Janvier à Mars, pour Avril à décembre, je vais mettre les heures que nous devrions vraiment prévoir pour ce programme, bien que nous n'avons pas de professionnel assigné pour le moment pour gérer ce fonds immobilier (PDI). </text>
    <mentions>
      <mention mentionpersonId="{CE9AC593-761F-4464-B9C6-991A9A6A9682}" mentionId="{9EC27CA9-1F1F-4F1C-B4E2-E9CB3D1A0C50}" startIndex="0" length="20"/>
      <mention mentionpersonId="{84063440-59C7-4872-A7D0-C2B3530333CF}" mentionId="{EB442A30-0C9A-4836-B496-F2D13CEE252D}" startIndex="21" length="16"/>
    </mentions>
  </threadedComment>
  <threadedComment ref="AE15" dT="2025-03-20T17:35:06.65" personId="{CC88B6D1-0B78-4250-A63C-6F452D4790E0}" id="{5D7E8F1A-5638-4C91-AEF6-C4C0E7909957}">
    <text>@Thibault CAMARA Inscrire un montant, si nécessaire</text>
    <mentions>
      <mention mentionpersonId="{84063440-59C7-4872-A7D0-C2B3530333CF}" mentionId="{C52FF8BE-399B-4DB7-93C0-3EC2AD2E08CF}" startIndex="0" length="16"/>
    </mentions>
  </threadedComment>
  <threadedComment ref="AE15" dT="2025-04-09T12:58:30.01" personId="{51855564-6635-43C7-B676-DFF231FAAB04}" id="{FD407379-D3FA-4A45-AFC9-2BD8D539FD0D}" parentId="{5D7E8F1A-5638-4C91-AEF6-C4C0E7909957}">
    <text xml:space="preserve">C'est du PDI, donc, il faut le séparer des autres projections. Actuellement, nous avons une projection de 3,9M$ sur 4,4 M$. Je dois refaire le tour des services. Le PDI est toujours un budget à part et RÉSERVÉ. @Andreanne ST-GELAIS </text>
    <mentions>
      <mention mentionpersonId="{CE9AC593-761F-4464-B9C6-991A9A6A9682}" mentionId="{C2F67210-6B19-4E9C-BF03-3E974D78EE54}" startIndex="211" length="20"/>
    </mentions>
  </threadedComment>
  <threadedComment ref="C16" dT="2025-02-13T19:53:45.34" personId="{60AE290A-DD56-473B-B36D-69FE656779C5}" id="{E92824D2-1980-4106-BFE5-1741C0D22BDD}" done="1">
    <text>@Marie-France RENE merci mettre le lien asana stp</text>
    <mentions>
      <mention mentionpersonId="{69764970-2F99-46E7-BE85-0003EFD4C971}" mentionId="{D1A31351-9783-4C1B-AB1E-C8291FE97E88}" startIndex="0" length="18"/>
    </mentions>
  </threadedComment>
  <threadedComment ref="J16" dT="2025-03-20T17:35:55.65" personId="{CC88B6D1-0B78-4250-A63C-6F452D4790E0}" id="{FFEAFD8F-55E1-406E-A55A-CFE414175477}" done="1">
    <text>@Marie-France RENE  Inscrire les heures de début et de fin de projet SVP :)</text>
    <mentions>
      <mention mentionpersonId="{69764970-2F99-46E7-BE85-0003EFD4C971}" mentionId="{595A5660-E204-4AEB-BCE3-C47B47D11CFA}" startIndex="0" length="18"/>
    </mentions>
  </threadedComment>
  <threadedComment ref="C17" dT="2025-02-13T19:53:51.14" personId="{60AE290A-DD56-473B-B36D-69FE656779C5}" id="{830AF755-F78C-4831-8879-5AB511947F32}" done="1">
    <text>@Marie-France RENE merci mettre le lien asana stp</text>
    <mentions>
      <mention mentionpersonId="{69764970-2F99-46E7-BE85-0003EFD4C971}" mentionId="{4B2787CB-73C7-4A9D-BA72-1B84D1C31D39}" startIndex="0" length="18"/>
    </mentions>
  </threadedComment>
  <threadedComment ref="J17" dT="2025-03-20T17:36:52.08" personId="{CC88B6D1-0B78-4250-A63C-6F452D4790E0}" id="{0E7F0592-0856-4A81-924C-20528CFEE6CF}" done="1">
    <text>@Marie-France RENE Inscrire les dates de début et de fin SVP</text>
    <mentions>
      <mention mentionpersonId="{69764970-2F99-46E7-BE85-0003EFD4C971}" mentionId="{DC06D00B-FDAC-4250-9A0D-3C0B605D4053}" startIndex="0" length="18"/>
    </mentions>
  </threadedComment>
  <threadedComment ref="J17" dT="2025-03-20T18:39:22.44" personId="{B703A553-DBED-4608-8BD8-42FF1155895B}" id="{10263156-7C29-4019-B36D-CE71A721B3CF}" parentId="{0E7F0592-0856-4A81-924C-20528CFEE6CF}">
    <text>Elles ne sont pas cannées encore mais j'ai mis des dates ;)</text>
  </threadedComment>
  <threadedComment ref="AE17" dT="2025-03-20T17:37:14.72" personId="{CC88B6D1-0B78-4250-A63C-6F452D4790E0}" id="{5EB8393B-8F67-4B8B-ABC0-77CD095771AF}" done="1">
    <text>@Marie-France RENE Inscrire un montant ici si nécessaire</text>
    <mentions>
      <mention mentionpersonId="{69764970-2F99-46E7-BE85-0003EFD4C971}" mentionId="{E2213797-4254-458F-8CBB-AAD166BB2770}" startIndex="0" length="18"/>
    </mentions>
  </threadedComment>
  <threadedComment ref="C18" dT="2025-03-20T18:06:40.58" personId="{60AE290A-DD56-473B-B36D-69FE656779C5}" id="{7D9FAE24-B8F3-43D8-ACB5-452FD853ACF2}">
    <text>@Andreanne ST-GELAIS CE QUI se travaille actuellement avec protocole etc on le met dans un autre projet?</text>
    <mentions>
      <mention mentionpersonId="{CE9AC593-761F-4464-B9C6-991A9A6A9682}" mentionId="{67AB799C-F147-4CB3-96BA-6B35B26544AF}" startIndex="0" length="20"/>
    </mentions>
  </threadedComment>
  <threadedComment ref="J18" dT="2025-03-20T17:38:51.56" personId="{CC88B6D1-0B78-4250-A63C-6F452D4790E0}" id="{4B8EE1D7-A318-4012-BE81-9161AC0099D7}" done="1">
    <text>@Nicolas PAGOT Inscrire les dates de début et de fin</text>
    <mentions>
      <mention mentionpersonId="{5D27F5EE-9204-4347-9FFE-AB7AED2AC862}" mentionId="{32844B72-3790-4D40-96BA-F76D2EA50D48}" startIndex="0" length="14"/>
    </mentions>
  </threadedComment>
  <threadedComment ref="AE18" dT="2025-03-20T17:39:09.84" personId="{CC88B6D1-0B78-4250-A63C-6F452D4790E0}" id="{75CA4A2C-E53C-401D-9C8F-30CD4F954656}" done="1">
    <text>@Nicolas PAGOT Inscrire un montant ici, au besoin</text>
    <mentions>
      <mention mentionpersonId="{5D27F5EE-9204-4347-9FFE-AB7AED2AC862}" mentionId="{FFAD74FD-945A-4040-8227-0DA1DEDE290A}" startIndex="0" length="14"/>
    </mentions>
  </threadedComment>
  <threadedComment ref="C19" dT="2025-03-20T17:39:29.34" personId="{CC88B6D1-0B78-4250-A63C-6F452D4790E0}" id="{ACD8BC2E-91F7-4019-A0FB-DB198EE2DD31}" done="1">
    <text>@Thibault CAMARA Mettre le lien vers le projet dans Asana</text>
    <mentions>
      <mention mentionpersonId="{84063440-59C7-4872-A7D0-C2B3530333CF}" mentionId="{9F8596EB-BDC6-49A4-812E-835CF10CF1A1}" startIndex="0" length="16"/>
    </mentions>
  </threadedComment>
  <threadedComment ref="C19" dT="2025-04-08T14:08:57.91" personId="{B97748E6-B123-4E7B-83A7-93AEFAF808CE}" id="{7A092EDA-7275-404F-9657-35FF0C93E780}" parentId="{ACD8BC2E-91F7-4019-A0FB-DB198EE2DD31}">
    <text xml:space="preserve">c'est à supprimer ;) </text>
  </threadedComment>
  <threadedComment ref="R19" dT="2025-03-20T17:39:56.44" personId="{CC88B6D1-0B78-4250-A63C-6F452D4790E0}" id="{9CA2E7DA-071B-4872-A4BA-A584BC1BA0D6}">
    <text>@Thibault CAMARA Finaliser l'estimation des heures SVP</text>
    <mentions>
      <mention mentionpersonId="{84063440-59C7-4872-A7D0-C2B3530333CF}" mentionId="{15759E65-FB19-4166-A8E3-C5685D2F258B}" startIndex="0" length="16"/>
    </mentions>
  </threadedComment>
  <threadedComment ref="R19" dT="2025-04-08T14:09:42.74" personId="{B97748E6-B123-4E7B-83A7-93AEFAF808CE}" id="{A8546A1E-C711-4016-8735-0004284E5A1B}" parentId="{9CA2E7DA-071B-4872-A4BA-A584BC1BA0D6}">
    <text xml:space="preserve">en cours de validation de la charte de projet </text>
  </threadedComment>
  <threadedComment ref="C20" dT="2025-03-20T17:40:23.88" personId="{CC88B6D1-0B78-4250-A63C-6F452D4790E0}" id="{6DD4BE76-170B-4EB4-BC14-57210BB12AF8}" done="1">
    <text>@Thibault CAMARA Inclure le lien du projet vers Asana</text>
    <mentions>
      <mention mentionpersonId="{84063440-59C7-4872-A7D0-C2B3530333CF}" mentionId="{94A76845-5DAF-4564-B908-21B94BB575E3}" startIndex="0" length="16"/>
    </mentions>
  </threadedComment>
  <threadedComment ref="J20" dT="2025-03-20T17:40:37.72" personId="{CC88B6D1-0B78-4250-A63C-6F452D4790E0}" id="{9C1C2D70-692F-4D5B-BB85-C3A329003AF1}" done="1">
    <text>@Thibault CAMARA Inscrire les dates de début et de fin</text>
    <mentions>
      <mention mentionpersonId="{84063440-59C7-4872-A7D0-C2B3530333CF}" mentionId="{A2592D33-3552-4F16-BAC3-4CA6D7E403CE}" startIndex="0" length="16"/>
    </mentions>
  </threadedComment>
  <threadedComment ref="J20" dT="2025-04-08T14:10:16.47" personId="{B97748E6-B123-4E7B-83A7-93AEFAF808CE}" id="{3B353DB4-CA60-4940-B24E-77DDFE4050CD}" parentId="{9C1C2D70-692F-4D5B-BB85-C3A329003AF1}">
    <text xml:space="preserve">le projet commence en juin puis fera ensuite parti des affaires courantes </text>
  </threadedComment>
  <threadedComment ref="AA20" dT="2025-03-20T17:41:57.50" personId="{CC88B6D1-0B78-4250-A63C-6F452D4790E0}" id="{07F8AA76-3E26-481A-9250-CE31BE5D5CB4}">
    <text>@Thibault CAMARA Terminer l'estimation des heures SVP</text>
    <mentions>
      <mention mentionpersonId="{84063440-59C7-4872-A7D0-C2B3530333CF}" mentionId="{67200B86-5661-40DB-AFFA-BB7A8AA91CD6}" startIndex="0" length="16"/>
    </mentions>
  </threadedComment>
  <threadedComment ref="AA20" dT="2025-04-08T14:10:38.11" personId="{B97748E6-B123-4E7B-83A7-93AEFAF808CE}" id="{17CFC11A-F10C-450D-B932-7050212D8B8C}" parentId="{07F8AA76-3E26-481A-9250-CE31BE5D5CB4}">
    <text>en cours d'estimation</text>
  </threadedComment>
  <threadedComment ref="O23" dT="2025-06-09T17:26:05.72" personId="{B97748E6-B123-4E7B-83A7-93AEFAF808CE}" id="{672A87F3-D9DE-4928-8698-17ACE5BBD72A}">
    <text xml:space="preserve">@Genevieve LOCAS  c'est bien Anne-Laurence ? </text>
    <mentions>
      <mention mentionpersonId="{2E0D3CA1-9A02-4A7B-A466-9F4278397CA5}" mentionId="{D02DBBA7-48D1-45FC-B0BB-C8E16441C619}" startIndex="0" length="16"/>
    </mentions>
  </threadedComment>
  <threadedComment ref="C56" dT="2024-12-20T14:20:12.19" personId="{CC88B6D1-0B78-4250-A63C-6F452D4790E0}" id="{829ADE87-67BB-4A69-A093-2B4157952186}" done="1">
    <text>@Karine-Myrgiani JEAN-FRANCOIS Est-ce le bon nom ? Est-ce que nous avons un nom de ''programme'' pour les projets financés dans l'entente MESS ?</text>
    <mentions>
      <mention mentionpersonId="{3724B700-4911-4894-8323-1A251CAE82EB}" mentionId="{417A63B4-31A1-45C6-9C8C-AD8F4694E115}" startIndex="0" length="30"/>
    </mentions>
  </threadedComment>
  <threadedComment ref="C56" dT="2025-01-03T21:15:39.27" personId="{2109AEB2-96A3-443E-AC87-2A685CBEDE63}" id="{EDC4A5A1-4287-4559-ABC2-AC0F13E657C2}" parentId="{829ADE87-67BB-4A69-A093-2B4157952186}">
    <text>C'était MESS à l'interne, mais c'est le nom officiel du programme que j'ai mis. Il y avait plusieurs appels différents qui répondent au Fonds.</text>
  </threadedComment>
  <threadedComment ref="A59" dT="2025-07-10T12:38:37.94" personId="{CC88B6D1-0B78-4250-A63C-6F452D4790E0}" id="{1B0E76FA-E527-4D5C-945E-B3B25086E298}">
    <text>@Genevieve LOCAS - RUI était déjà dans la liste identifié comme projet #60. Avais-tu besoin d'un autre ajout ?</text>
    <mentions>
      <mention mentionpersonId="{2E0D3CA1-9A02-4A7B-A466-9F4278397CA5}" mentionId="{7FCA3A60-EE5C-4D3B-B1CE-20DA467B2100}" startIndex="0" length="16"/>
    </mentions>
  </threadedComment>
  <threadedComment ref="R61" dT="2025-02-06T20:15:00.37" personId="{B97748E6-B123-4E7B-83A7-93AEFAF808CE}" id="{EDC1B244-B93F-44BA-A480-0EBA3509C7B9}">
    <text xml:space="preserve">@Karine Jalbert   :peux tu faire ta planif ? </text>
    <mentions>
      <mention mentionpersonId="{42A4B25C-5C06-4DE2-AB15-0B2F97EB6940}" mentionId="{01A86149-A2B6-403A-96D8-F3444F8DC399}" startIndex="0" length="15"/>
    </mentions>
  </threadedComment>
  <threadedComment ref="R61" dT="2025-02-10T13:37:57.60" personId="{AC25107B-81BB-416F-B42B-25B4796C75AB}" id="{BF12D8C8-E6BA-4286-9425-6E4E7F5F9FD6}" parentId="{EDC1B244-B93F-44BA-A480-0EBA3509C7B9}">
    <text>Un projet vraiment difficile à planifier ... je t'expliquerai ;-)</text>
  </threadedComment>
  <threadedComment ref="N64" dT="2025-02-21T00:39:35.18" personId="{60AE290A-DD56-473B-B36D-69FE656779C5}" id="{C2638588-DFAA-47B5-9E80-75DA33E35BC5}" done="1">
    <text>@Jessica LAGACE-BANVILLE on évalue a combien le temps horaires mensuel pour ce dossier</text>
    <mentions>
      <mention mentionpersonId="{BE93FFB0-1CFF-4E72-B62F-A309945D75E2}" mentionId="{FC9E7CB1-6950-4CE3-904C-0DA90CB91B0F}" startIndex="0" length="24"/>
    </mentions>
  </threadedComment>
  <threadedComment ref="N64" dT="2025-02-21T15:14:19.42" personId="{353ED3A8-A0EC-4545-BFA7-63E8A9920EAA}" id="{12CD9C82-011F-4C5B-B074-9A751A77BACC}" parentId="{C2638588-DFAA-47B5-9E80-75DA33E35BC5}">
    <text xml:space="preserve">35h semaine x 2 AP. </text>
  </threadedComment>
</ThreadedComments>
</file>

<file path=xl/threadedComments/threadedComment2.xml><?xml version="1.0" encoding="utf-8"?>
<ThreadedComments xmlns="http://schemas.microsoft.com/office/spreadsheetml/2018/threadedcomments" xmlns:x="http://schemas.openxmlformats.org/spreadsheetml/2006/main">
  <threadedComment ref="J2" dT="2025-03-20T17:40:56.88" personId="{CC88B6D1-0B78-4250-A63C-6F452D4790E0}" id="{35338CE6-C7E1-4C71-9EF5-EE85D31AFA41}">
    <text>Devront être validées</text>
  </threadedComment>
  <threadedComment ref="B6" dT="2025-03-20T16:58:08.13" personId="{CC88B6D1-0B78-4250-A63C-6F452D4790E0}" id="{1976DE71-C977-4F56-927F-6E268CF34007}">
    <text>@Dina HUSSEINI Quel est le nom officiel de l'événement ? Harmoniser le nom entre ce qui est inscrit ici et le nom du projet dans Asana.</text>
    <mentions>
      <mention mentionpersonId="{CE5322AA-6120-471E-A794-B6F73D7A4356}" mentionId="{9EF477B9-9C49-401F-9840-FD657A904EC8}" startIndex="0" length="14"/>
    </mentions>
  </threadedComment>
  <threadedComment ref="R7" dT="2025-03-20T16:58:44.12" personId="{CC88B6D1-0B78-4250-A63C-6F452D4790E0}" id="{5AE334AA-8588-4FEC-9FE4-43677E561D5E}">
    <text>@Dina HUSSEINI Finaliser les estimations d'heures ici. Est-ce 0 partout ?</text>
    <mentions>
      <mention mentionpersonId="{CE5322AA-6120-471E-A794-B6F73D7A4356}" mentionId="{B96011F9-79C5-4A49-8054-8D26B87274C2}" startIndex="0" length="14"/>
    </mentions>
  </threadedComment>
  <threadedComment ref="B9" dT="2025-03-20T16:59:30.98" personId="{CC88B6D1-0B78-4250-A63C-6F452D4790E0}" id="{9C8C2B2E-06C7-4163-A467-E2C46AFFFE1C}" done="1">
    <text>@Thibault CAMARA Lié le projet Asana ici.</text>
    <mentions>
      <mention mentionpersonId="{84063440-59C7-4872-A7D0-C2B3530333CF}" mentionId="{52DB9A5E-0E1B-4730-8892-01F6AC44B901}" startIndex="0" length="16"/>
    </mentions>
  </threadedComment>
  <threadedComment ref="C9" dT="2025-03-20T16:59:48.26" personId="{CC88B6D1-0B78-4250-A63C-6F452D4790E0}" id="{9C3B85F4-8B12-4C3D-BC51-BD61C4BB167C}" done="1">
    <text>@Thibault CAMARA Inscrire les dates de début et de fin de projet.</text>
    <mentions>
      <mention mentionpersonId="{84063440-59C7-4872-A7D0-C2B3530333CF}" mentionId="{F35A1371-0626-45E6-A2E5-C28F0C67A9CE}" startIndex="0" length="16"/>
    </mentions>
  </threadedComment>
  <threadedComment ref="R9" dT="2025-03-20T17:00:05.14" personId="{CC88B6D1-0B78-4250-A63C-6F452D4790E0}" id="{2D546CB9-EED7-44D1-88E5-909E7A3DA16B}">
    <text>@Thibault CAMARA Finaliser les estimations d'heure pour ce projet</text>
    <mentions>
      <mention mentionpersonId="{84063440-59C7-4872-A7D0-C2B3530333CF}" mentionId="{3654EDB5-EAB5-4F17-9361-399A378B1CFC}" startIndex="0" length="16"/>
    </mentions>
  </threadedComment>
  <threadedComment ref="R9" dT="2025-04-08T14:05:57.74" personId="{B97748E6-B123-4E7B-83A7-93AEFAF808CE}" id="{5DEC9F75-B139-4CBE-822A-2D58F471B247}" parentId="{2D546CB9-EED7-44D1-88E5-909E7A3DA16B}">
    <text>non prioritaire. serait fait plus tard</text>
  </threadedComment>
  <threadedComment ref="Y9" dT="2025-03-20T17:00:24.14" personId="{CC88B6D1-0B78-4250-A63C-6F452D4790E0}" id="{A15E9158-016D-43C1-ADAA-1E58D349578C}" done="1">
    <text>@Thibault CAMARA Inscrire les projections non taggées pour ce projet, s'il y a lieu.</text>
    <mentions>
      <mention mentionpersonId="{84063440-59C7-4872-A7D0-C2B3530333CF}" mentionId="{D08D4E02-C8F3-408E-BEC5-C734D8BCEE45}" startIndex="0" length="16"/>
    </mentions>
  </threadedComment>
  <threadedComment ref="Y9" dT="2025-04-08T14:08:26.37" personId="{B97748E6-B123-4E7B-83A7-93AEFAF808CE}" id="{11721C87-348F-4286-A0B9-042857DDC3B4}" parentId="{A15E9158-016D-43C1-ADAA-1E58D349578C}">
    <text xml:space="preserve">tout est déjà taggé </text>
  </threadedComment>
  <threadedComment ref="I10" dT="2025-01-08T21:47:09.08" personId="{B97748E6-B123-4E7B-83A7-93AEFAF808CE}" id="{6CB3B9BB-D8AD-47CC-B1C4-1B256D64D7AD}" done="1">
    <text xml:space="preserve">@Andreanne ST-GELAIS </text>
    <mentions>
      <mention mentionpersonId="{CE9AC593-761F-4464-B9C6-991A9A6A9682}" mentionId="{547051A6-2417-431E-B64C-3091BA1BAB9D}" startIndex="0" length="20"/>
    </mentions>
  </threadedComment>
  <threadedComment ref="I10" dT="2025-01-08T21:47:27.33" personId="{B97748E6-B123-4E7B-83A7-93AEFAF808CE}" id="{672339AD-EFB8-4DD0-BCBC-1885BBEF2F75}" parentId="{6CB3B9BB-D8AD-47CC-B1C4-1B256D64D7AD}">
    <text>et ligne 15</text>
  </threadedComment>
  <threadedComment ref="I10" dT="2025-01-08T22:01:21.26" personId="{CC88B6D1-0B78-4250-A63C-6F452D4790E0}" id="{4D4EDE73-2355-41D7-A52D-8218D1D3136F}" parentId="{6CB3B9BB-D8AD-47CC-B1C4-1B256D64D7AD}">
    <text>Oui ?</text>
  </threadedComment>
  <threadedComment ref="I10" dT="2025-01-09T00:15:34.35" personId="{B97748E6-B123-4E7B-83A7-93AEFAF808CE}" id="{2F6F6FE2-E0DF-4656-9862-E25846F5D2B3}" parentId="{6CB3B9BB-D8AD-47CC-B1C4-1B256D64D7AD}">
    <text xml:space="preserve">Est-ce que tu veux-tu que je valide avec Annie ou je te laisse le faire ? </text>
  </threadedComment>
  <threadedComment ref="I10" dT="2025-01-09T14:24:48.59" personId="{CC88B6D1-0B78-4250-A63C-6F452D4790E0}" id="{B872E80D-01A4-4EED-8EF8-0306EB4A7A89}" parentId="{6CB3B9BB-D8AD-47CC-B1C4-1B256D64D7AD}">
    <text>Valider quoi ? Je ne vois pas de question ? Je vois juste que tu m'as taggué sur la case ?</text>
  </threadedComment>
  <threadedComment ref="L12" dT="2025-03-25T10:59:49.83" personId="{51855564-6635-43C7-B676-DFF231FAAB04}" id="{267772EE-526F-42D3-8E31-9A08B9047763}">
    <text>@Andreanne ST-GELAIS @Karine-Myrgiani JEAN-FRANCOIS Bonjour, est-ce que vous savez qui a inscrit ces données pour Agir ensemble (Nb heures Janvier à avril ?) J'aimerais les corriger car ce 'projet' est en fait l'équivalent de 20 appels de projets. Merci :)</text>
    <mentions>
      <mention mentionpersonId="{CE9AC593-761F-4464-B9C6-991A9A6A9682}" mentionId="{231CA83E-0944-4598-9303-5353297EFA38}" startIndex="0" length="20"/>
      <mention mentionpersonId="{3724B700-4911-4894-8323-1A251CAE82EB}" mentionId="{7C8239AF-7FFE-4B84-A99F-B6C8ED6C330D}" startIndex="21" length="30"/>
    </mentions>
  </threadedComment>
  <threadedComment ref="L12" dT="2025-03-25T16:43:58.49" personId="{2109AEB2-96A3-443E-AC87-2A685CBEDE63}" id="{481B781B-414A-43EF-8254-C9FAB25BC4D6}" parentId="{267772EE-526F-42D3-8E31-9A08B9047763}">
    <text xml:space="preserve">c'est moi, basé sur les estimés de Agir ensemble, mais ajuste-les à la hausse. On sait maintenant que les heures des membres de l'équipe projet coeur ont été très sous-estimées. @Genevieve LOCAS </text>
    <mentions>
      <mention mentionpersonId="{2E0D3CA1-9A02-4A7B-A466-9F4278397CA5}" mentionId="{0B01B648-4885-4227-8A69-7FCFA1FC717C}" startIndex="178" length="16"/>
    </mentions>
  </threadedComment>
  <threadedComment ref="P12" dT="2025-03-20T17:01:18.26" personId="{CC88B6D1-0B78-4250-A63C-6F452D4790E0}" id="{F3BCD450-3C45-4D8F-A889-525F4EA11AF6}">
    <text>@Genevieve LOCAS Finaliser les estimations de temps requis.</text>
    <mentions>
      <mention mentionpersonId="{2E0D3CA1-9A02-4A7B-A466-9F4278397CA5}" mentionId="{FC132817-6F1C-418B-8653-43462E4D28E1}" startIndex="0" length="16"/>
    </mentions>
  </threadedComment>
  <threadedComment ref="Y12" dT="2025-03-20T17:04:10.13" personId="{CC88B6D1-0B78-4250-A63C-6F452D4790E0}" id="{F0A13336-E33A-4111-A66D-B220E6EFC50E}">
    <text>@Genevieve LOCAS Inscrire le montant, s'il y a lieu. Autrement, inscrire 0.</text>
    <mentions>
      <mention mentionpersonId="{2E0D3CA1-9A02-4A7B-A466-9F4278397CA5}" mentionId="{AF3635C2-656D-40CC-978B-FA4686C2526C}" startIndex="0" length="16"/>
    </mentions>
  </threadedComment>
  <threadedComment ref="B13" dT="2025-03-20T17:05:50.67" personId="{CC88B6D1-0B78-4250-A63C-6F452D4790E0}" id="{882F9713-BD3B-4016-9A11-B60AD2F57D16}">
    <text>@Thibault CAMARA Mettre le lien vers le projet Asana.</text>
    <mentions>
      <mention mentionpersonId="{84063440-59C7-4872-A7D0-C2B3530333CF}" mentionId="{2EA276DA-D70B-40DA-A46E-743816B390C9}" startIndex="0" length="16"/>
    </mentions>
  </threadedComment>
  <threadedComment ref="B13" dT="2025-04-08T14:11:20.34" personId="{B97748E6-B123-4E7B-83A7-93AEFAF808CE}" id="{539EABBB-8E5B-412D-AAD8-73241E683F7D}" parentId="{882F9713-BD3B-4016-9A11-B60AD2F57D16}">
    <text xml:space="preserve">euh, tu es la promotrice, n'est-ce pas à toi ? </text>
  </threadedComment>
  <threadedComment ref="B13" dT="2025-04-08T14:11:29.81" personId="{B97748E6-B123-4E7B-83A7-93AEFAF808CE}" id="{ACDA57D8-9F2B-4633-80D6-C54075B4CAC3}" parentId="{882F9713-BD3B-4016-9A11-B60AD2F57D16}">
    <text xml:space="preserve">@Andreanne ST-GELAIS </text>
    <mentions>
      <mention mentionpersonId="{CE9AC593-761F-4464-B9C6-991A9A6A9682}" mentionId="{3BC239C7-1AD1-457F-A939-F0AA2AABAF2A}" startIndex="0" length="20"/>
    </mentions>
  </threadedComment>
  <threadedComment ref="Y13" dT="2025-03-20T17:05:20.60" personId="{CC88B6D1-0B78-4250-A63C-6F452D4790E0}" id="{A20846FA-F000-4C37-B7F9-D3AD385697A8}" done="1">
    <text>@Thibault CAMARA Inscrire le montant, s'il y a lieu.</text>
    <mentions>
      <mention mentionpersonId="{84063440-59C7-4872-A7D0-C2B3530333CF}" mentionId="{618F9E90-368F-4BC8-BE5B-561499C2E370}" startIndex="0" length="16"/>
    </mentions>
  </threadedComment>
  <threadedComment ref="Y13" dT="2025-04-08T14:12:04.87" personId="{B97748E6-B123-4E7B-83A7-93AEFAF808CE}" id="{88EA2B2D-58DA-4EDD-899C-68B3D8D1306A}" parentId="{A20846FA-F000-4C37-B7F9-D3AD385697A8}">
    <text xml:space="preserve">si on l'intègre dans le suivi des plans, ceci est donc désuet </text>
  </threadedComment>
  <threadedComment ref="B15" dT="2025-03-20T17:33:36.81" personId="{CC88B6D1-0B78-4250-A63C-6F452D4790E0}" id="{BBAD99AE-3C1E-42DF-9D40-7F7A1531BE93}" done="1">
    <text>@Thibault CAMARA Inclure le lien vers le projet dans Asana SVP</text>
    <mentions>
      <mention mentionpersonId="{84063440-59C7-4872-A7D0-C2B3530333CF}" mentionId="{A9B2C7B0-7740-4D0B-83C5-07A9BE6D01C9}" startIndex="0" length="16"/>
    </mentions>
  </threadedComment>
  <threadedComment ref="C15" dT="2025-03-20T17:33:54.46" personId="{CC88B6D1-0B78-4250-A63C-6F452D4790E0}" id="{AB9B4930-9C19-45CE-8018-6A38A7C9CFEC}">
    <text>@Thibault CAMARA Inclure les dates de début et de fin de projet</text>
    <mentions>
      <mention mentionpersonId="{84063440-59C7-4872-A7D0-C2B3530333CF}" mentionId="{3C34D279-4CFE-4AAE-AE90-B4918B0B3100}" startIndex="0" length="16"/>
    </mentions>
  </threadedComment>
  <threadedComment ref="C15" dT="2025-04-08T14:12:21.53" personId="{B97748E6-B123-4E7B-83A7-93AEFAF808CE}" id="{4C8E4167-FD87-4621-86E6-0EBD8A3CE242}" parentId="{AB9B4930-9C19-45CE-8018-6A38A7C9CFEC}">
    <text xml:space="preserve">@Genevieve LOCAS </text>
    <mentions>
      <mention mentionpersonId="{2E0D3CA1-9A02-4A7B-A466-9F4278397CA5}" mentionId="{F64626D6-B77C-4CC3-9D83-599060CB8798}" startIndex="0" length="16"/>
    </mentions>
  </threadedComment>
  <threadedComment ref="C15" dT="2025-04-08T19:08:58.31" personId="{51855564-6635-43C7-B676-DFF231FAAB04}" id="{E3605A88-BB43-433B-948A-2728985B56E6}" parentId="{AB9B4930-9C19-45CE-8018-6A38A7C9CFEC}">
    <text xml:space="preserve">Je vais demander à Jed les dates du règlements d'emprunt et je vous reviens rapidement. </text>
  </threadedComment>
  <threadedComment ref="L15" dT="2025-03-20T17:34:49.47" personId="{CC88B6D1-0B78-4250-A63C-6F452D4790E0}" id="{6B44047D-2CA2-4AE2-B0EA-E1DA9D751977}" done="1">
    <text>@Thibault CAMARA Inscrire les heures envisagées pour le projet</text>
    <mentions>
      <mention mentionpersonId="{84063440-59C7-4872-A7D0-C2B3530333CF}" mentionId="{2C88737F-B777-45D4-87B8-DA3A015A2284}" startIndex="0" length="16"/>
    </mentions>
  </threadedComment>
  <threadedComment ref="L15" dT="2025-03-25T11:01:29.33" personId="{51855564-6635-43C7-B676-DFF231FAAB04}" id="{6C713A95-FE55-48AD-9F3B-69A69F408587}" parentId="{6B44047D-2CA2-4AE2-B0EA-E1DA9D751977}">
    <text xml:space="preserve">@Andreanne ST-GELAIS @Thibault CAMARA : PVI, j'ai indiqué les heures réelles pour Janvier à Mars, pour Avril à décembre, je vais mettre les heures que nous devrions vraiment prévoir pour ce programme, bien que nous n'avons pas de professionnel assigné pour le moment pour gérer ce fonds immobilier (PDI). </text>
    <mentions>
      <mention mentionpersonId="{CE9AC593-761F-4464-B9C6-991A9A6A9682}" mentionId="{821FC61F-4B60-483F-9747-681FEAA32AB0}" startIndex="0" length="20"/>
      <mention mentionpersonId="{84063440-59C7-4872-A7D0-C2B3530333CF}" mentionId="{93A4ED4A-61B4-4B12-A56E-D9B765A9490F}" startIndex="21" length="16"/>
    </mentions>
  </threadedComment>
  <threadedComment ref="Y15" dT="2025-03-20T17:35:06.65" personId="{CC88B6D1-0B78-4250-A63C-6F452D4790E0}" id="{C2458452-1BFD-4372-BA20-40EA99DD3C95}">
    <text>@Thibault CAMARA Inscrire un montant, si nécessaire</text>
    <mentions>
      <mention mentionpersonId="{84063440-59C7-4872-A7D0-C2B3530333CF}" mentionId="{F7AFC4B0-D9E1-4EDA-AA3D-8FDC57B7998B}" startIndex="0" length="16"/>
    </mentions>
  </threadedComment>
  <threadedComment ref="Y15" dT="2025-04-09T12:58:30.01" personId="{51855564-6635-43C7-B676-DFF231FAAB04}" id="{42110E7E-38F7-4A5C-ADD5-02E095887744}" parentId="{C2458452-1BFD-4372-BA20-40EA99DD3C95}">
    <text xml:space="preserve">C'est du PDI, donc, il faut le séparer des autres projections. Actuellement, nous avons une projection de 3,9M$ sur 4,4 M$. Je dois refaire le tour des services. Le PDI est toujours un budget à part et RÉSERVÉ. @Andreanne ST-GELAIS </text>
    <mentions>
      <mention mentionpersonId="{CE9AC593-761F-4464-B9C6-991A9A6A9682}" mentionId="{6D9557D3-0D46-457C-89ED-00ED46BEC3AB}" startIndex="211" length="20"/>
    </mentions>
  </threadedComment>
  <threadedComment ref="B16" dT="2025-02-13T19:53:45.34" personId="{60AE290A-DD56-473B-B36D-69FE656779C5}" id="{CBCDF188-1310-43EF-8CFD-ACB001A3AFCE}" done="1">
    <text>@Marie-France RENE merci mettre le lien asana stp</text>
    <mentions>
      <mention mentionpersonId="{69764970-2F99-46E7-BE85-0003EFD4C971}" mentionId="{EB21D164-B65A-4F23-A549-AF1866C6969A}" startIndex="0" length="18"/>
    </mentions>
  </threadedComment>
  <threadedComment ref="C16" dT="2025-03-20T17:35:55.65" personId="{CC88B6D1-0B78-4250-A63C-6F452D4790E0}" id="{99F139D0-719A-4E45-9A05-15E03EBC2121}" done="1">
    <text>@Marie-France RENE  Inscrire les heures de début et de fin de projet SVP :)</text>
    <mentions>
      <mention mentionpersonId="{69764970-2F99-46E7-BE85-0003EFD4C971}" mentionId="{FA6FFDA6-929A-4CD0-AAB0-89A4B3500465}" startIndex="0" length="18"/>
    </mentions>
  </threadedComment>
  <threadedComment ref="B17" dT="2025-02-13T19:53:51.14" personId="{60AE290A-DD56-473B-B36D-69FE656779C5}" id="{D87E469F-9420-43E7-9603-622DF9788D68}" done="1">
    <text>@Marie-France RENE merci mettre le lien asana stp</text>
    <mentions>
      <mention mentionpersonId="{69764970-2F99-46E7-BE85-0003EFD4C971}" mentionId="{8BE58115-A3C5-47DF-AA17-80EA649C1190}" startIndex="0" length="18"/>
    </mentions>
  </threadedComment>
  <threadedComment ref="C17" dT="2025-03-20T17:36:52.08" personId="{CC88B6D1-0B78-4250-A63C-6F452D4790E0}" id="{CC5A9E17-348D-47A2-A00F-EF0D07C75365}" done="1">
    <text>@Marie-France RENE Inscrire les dates de début et de fin SVP</text>
    <mentions>
      <mention mentionpersonId="{69764970-2F99-46E7-BE85-0003EFD4C971}" mentionId="{D51A253E-46E6-4511-9B16-E9E4956EB529}" startIndex="0" length="18"/>
    </mentions>
  </threadedComment>
  <threadedComment ref="C17" dT="2025-03-20T18:39:22.44" personId="{B703A553-DBED-4608-8BD8-42FF1155895B}" id="{CB961A68-2EC4-4A87-8F05-7CE3379A7532}" parentId="{CC5A9E17-348D-47A2-A00F-EF0D07C75365}">
    <text>Elles ne sont pas cannées encore mais j'ai mis des dates ;)</text>
  </threadedComment>
  <threadedComment ref="Y17" dT="2025-03-20T17:37:14.72" personId="{CC88B6D1-0B78-4250-A63C-6F452D4790E0}" id="{95DBC41C-06AF-4970-BF4F-022124F7E4B9}" done="1">
    <text>@Marie-France RENE Inscrire un montant ici si nécessaire</text>
    <mentions>
      <mention mentionpersonId="{69764970-2F99-46E7-BE85-0003EFD4C971}" mentionId="{48764E50-E5AF-45C8-BDF0-CA980BB48BD0}" startIndex="0" length="18"/>
    </mentions>
  </threadedComment>
  <threadedComment ref="B18" dT="2025-03-20T18:06:40.58" personId="{60AE290A-DD56-473B-B36D-69FE656779C5}" id="{715B5EDA-7B17-47B9-9781-DAF9173C4570}">
    <text>@Andreanne ST-GELAIS CE QUI se travaille actuellement avec protocole etc on le met dans un autre projet?</text>
    <mentions>
      <mention mentionpersonId="{CE9AC593-761F-4464-B9C6-991A9A6A9682}" mentionId="{F0079192-5016-449C-AA98-27E1A0A282DA}" startIndex="0" length="20"/>
    </mentions>
  </threadedComment>
  <threadedComment ref="C18" dT="2025-03-20T17:38:51.56" personId="{CC88B6D1-0B78-4250-A63C-6F452D4790E0}" id="{A2B91A37-D7D4-457B-A47E-9D77B7B02B35}" done="1">
    <text>@Nicolas PAGOT Inscrire les dates de début et de fin</text>
    <mentions>
      <mention mentionpersonId="{5D27F5EE-9204-4347-9FFE-AB7AED2AC862}" mentionId="{0FB75073-4345-4DF2-BC34-02B23C3734B7}" startIndex="0" length="14"/>
    </mentions>
  </threadedComment>
  <threadedComment ref="Y18" dT="2025-03-20T17:39:09.84" personId="{CC88B6D1-0B78-4250-A63C-6F452D4790E0}" id="{375BD76A-BCD7-4293-BA4A-5951662ADD74}" done="1">
    <text>@Nicolas PAGOT Inscrire un montant ici, au besoin</text>
    <mentions>
      <mention mentionpersonId="{5D27F5EE-9204-4347-9FFE-AB7AED2AC862}" mentionId="{2B2E0707-F583-40D3-9FF7-CDD8C4798C89}" startIndex="0" length="14"/>
    </mentions>
  </threadedComment>
  <threadedComment ref="B19" dT="2025-03-20T17:39:29.34" personId="{CC88B6D1-0B78-4250-A63C-6F452D4790E0}" id="{BF2C291B-B9F2-4293-9912-C15DD81DFAEA}" done="1">
    <text>@Thibault CAMARA Mettre le lien vers le projet dans Asana</text>
    <mentions>
      <mention mentionpersonId="{84063440-59C7-4872-A7D0-C2B3530333CF}" mentionId="{A2C505E2-63C9-46F4-B03E-A9CEB0CECD26}" startIndex="0" length="16"/>
    </mentions>
  </threadedComment>
  <threadedComment ref="B19" dT="2025-04-08T14:08:57.91" personId="{B97748E6-B123-4E7B-83A7-93AEFAF808CE}" id="{2688E8A6-D3BC-4FC2-9DB9-397B9D95DE83}" parentId="{BF2C291B-B9F2-4293-9912-C15DD81DFAEA}">
    <text xml:space="preserve">c'est à supprimer ;) </text>
  </threadedComment>
  <threadedComment ref="L19" dT="2025-03-20T17:39:56.44" personId="{CC88B6D1-0B78-4250-A63C-6F452D4790E0}" id="{CBCF0ACB-1E10-4FB8-ACF8-82F693A7C293}">
    <text>@Thibault CAMARA Finaliser l'estimation des heures SVP</text>
    <mentions>
      <mention mentionpersonId="{84063440-59C7-4872-A7D0-C2B3530333CF}" mentionId="{CF7D2B8A-E16E-4B9F-8B69-BE5C0BF95F38}" startIndex="0" length="16"/>
    </mentions>
  </threadedComment>
  <threadedComment ref="L19" dT="2025-04-08T14:09:42.74" personId="{B97748E6-B123-4E7B-83A7-93AEFAF808CE}" id="{BBA9739F-8746-4441-8323-A26A3581BEB1}" parentId="{CBCF0ACB-1E10-4FB8-ACF8-82F693A7C293}">
    <text xml:space="preserve">en cours de validation de la charte de projet </text>
  </threadedComment>
  <threadedComment ref="B20" dT="2025-03-20T17:40:23.88" personId="{CC88B6D1-0B78-4250-A63C-6F452D4790E0}" id="{F4B01B9F-3DD7-46D5-A53A-8EE2AA2BBDF5}" done="1">
    <text>@Thibault CAMARA Inclure le lien du projet vers Asana</text>
    <mentions>
      <mention mentionpersonId="{84063440-59C7-4872-A7D0-C2B3530333CF}" mentionId="{A341291C-B7BD-4498-813F-BC89E9D901B7}" startIndex="0" length="16"/>
    </mentions>
  </threadedComment>
  <threadedComment ref="C20" dT="2025-03-20T17:40:37.72" personId="{CC88B6D1-0B78-4250-A63C-6F452D4790E0}" id="{D397C213-353C-4EC2-AD4F-D54200FE81F0}" done="1">
    <text>@Thibault CAMARA Inscrire les dates de début et de fin</text>
    <mentions>
      <mention mentionpersonId="{84063440-59C7-4872-A7D0-C2B3530333CF}" mentionId="{F669DAA8-BE97-4FAC-8931-D82F1FD17F2C}" startIndex="0" length="16"/>
    </mentions>
  </threadedComment>
  <threadedComment ref="C20" dT="2025-04-08T14:10:16.47" personId="{B97748E6-B123-4E7B-83A7-93AEFAF808CE}" id="{0D204FE2-F3A2-4281-9790-150D13A6B7CC}" parentId="{D397C213-353C-4EC2-AD4F-D54200FE81F0}">
    <text xml:space="preserve">le projet commence en juin puis fera ensuite parti des affaires courantes </text>
  </threadedComment>
  <threadedComment ref="U20" dT="2025-03-20T17:41:57.50" personId="{CC88B6D1-0B78-4250-A63C-6F452D4790E0}" id="{2B5C5F72-9D5F-4689-9962-DCA5B939AA06}">
    <text>@Thibault CAMARA Terminer l'estimation des heures SVP</text>
    <mentions>
      <mention mentionpersonId="{84063440-59C7-4872-A7D0-C2B3530333CF}" mentionId="{66F42C29-E375-496B-B141-580C90927176}" startIndex="0" length="16"/>
    </mentions>
  </threadedComment>
  <threadedComment ref="U20" dT="2025-04-08T14:10:38.11" personId="{B97748E6-B123-4E7B-83A7-93AEFAF808CE}" id="{3D115F82-8889-4F5D-92F9-F55263D5AF08}" parentId="{2B5C5F72-9D5F-4689-9962-DCA5B939AA06}">
    <text>en cours d'estimation</text>
  </threadedComment>
  <threadedComment ref="I23" dT="2025-06-09T17:26:05.72" personId="{B97748E6-B123-4E7B-83A7-93AEFAF808CE}" id="{E1EC52AB-F3CC-4550-ACC7-F351B045B782}">
    <text xml:space="preserve">@Genevieve LOCAS  c'est bien Anne-Laurence ? </text>
    <mentions>
      <mention mentionpersonId="{2E0D3CA1-9A02-4A7B-A466-9F4278397CA5}" mentionId="{353999AD-CA68-4496-BDE0-F871DCEDB50C}" startIndex="0" length="16"/>
    </mentions>
  </threadedComment>
  <threadedComment ref="B54" dT="2024-12-20T14:20:12.19" personId="{CC88B6D1-0B78-4250-A63C-6F452D4790E0}" id="{63F52E77-46E2-4FF3-8CE0-7D356B0576D9}" done="1">
    <text>@Karine-Myrgiani JEAN-FRANCOIS Est-ce le bon nom ? Est-ce que nous avons un nom de ''programme'' pour les projets financés dans l'entente MESS ?</text>
    <mentions>
      <mention mentionpersonId="{3724B700-4911-4894-8323-1A251CAE82EB}" mentionId="{DD67D250-A4DA-47BF-AC0D-9B0B2340C777}" startIndex="0" length="30"/>
    </mentions>
  </threadedComment>
  <threadedComment ref="B54" dT="2025-01-03T21:15:39.27" personId="{2109AEB2-96A3-443E-AC87-2A685CBEDE63}" id="{1CA4CA7B-CE99-473E-A358-C7C7506243AE}" parentId="{63F52E77-46E2-4FF3-8CE0-7D356B0576D9}">
    <text>C'était MESS à l'interne, mais c'est le nom officiel du programme que j'ai mis. Il y avait plusieurs appels différents qui répondent au Fonds.</text>
  </threadedComment>
  <threadedComment ref="A57" dT="2025-07-10T12:38:37.94" personId="{CC88B6D1-0B78-4250-A63C-6F452D4790E0}" id="{C41B698B-9893-4C3C-99E9-11F5CDC3E37B}">
    <text>@Genevieve LOCAS - RUI était déjà dans la liste identifié comme projet #60. Avais-tu besoin d'un autre ajout ?</text>
    <mentions>
      <mention mentionpersonId="{2E0D3CA1-9A02-4A7B-A466-9F4278397CA5}" mentionId="{7F6050C2-73EA-4740-A75F-22AE5816E385}" startIndex="0" length="16"/>
    </mentions>
  </threadedComment>
  <threadedComment ref="L59" dT="2025-02-06T20:15:00.37" personId="{B97748E6-B123-4E7B-83A7-93AEFAF808CE}" id="{0691DCC0-5A63-4C9D-AEE8-E1C854CAE33B}">
    <text xml:space="preserve">@Karine Jalbert   :peux tu faire ta planif ? </text>
    <mentions>
      <mention mentionpersonId="{42A4B25C-5C06-4DE2-AB15-0B2F97EB6940}" mentionId="{54030F11-3C5D-4AFE-B2C9-D15378B1EE63}" startIndex="0" length="15"/>
    </mentions>
  </threadedComment>
  <threadedComment ref="L59" dT="2025-02-10T13:37:57.60" personId="{AC25107B-81BB-416F-B42B-25B4796C75AB}" id="{61E0A667-12A6-47BD-BF03-4B401A22759B}" parentId="{0691DCC0-5A63-4C9D-AEE8-E1C854CAE33B}">
    <text>Un projet vraiment difficile à planifier ... je t'expliquerai ;-)</text>
  </threadedComment>
  <threadedComment ref="H62" dT="2025-02-21T00:39:35.18" personId="{60AE290A-DD56-473B-B36D-69FE656779C5}" id="{0BD0AA51-4CBC-4587-A4C0-0004D228B745}" done="1">
    <text>@Jessica LAGACE-BANVILLE on évalue a combien le temps horaires mensuel pour ce dossier</text>
    <mentions>
      <mention mentionpersonId="{BE93FFB0-1CFF-4E72-B62F-A309945D75E2}" mentionId="{8553121A-4CD7-4F76-A3C7-CF2DF4D0B60B}" startIndex="0" length="24"/>
    </mentions>
  </threadedComment>
  <threadedComment ref="H62" dT="2025-02-21T15:14:19.42" personId="{353ED3A8-A0EC-4545-BFA7-63E8A9920EAA}" id="{795775B1-2104-414A-97D5-EEA849F7110C}" parentId="{0BD0AA51-4CBC-4587-A4C0-0004D228B745}">
    <text xml:space="preserve">35h semaine x 2 AP. </text>
  </threadedComment>
</ThreadedComments>
</file>

<file path=xl/threadedComments/threadedComment3.xml><?xml version="1.0" encoding="utf-8"?>
<ThreadedComments xmlns="http://schemas.microsoft.com/office/spreadsheetml/2018/threadedcomments" xmlns:x="http://schemas.openxmlformats.org/spreadsheetml/2006/main">
  <threadedComment ref="A3" dT="2025-01-31T00:11:49.49" personId="{CC88B6D1-0B78-4250-A63C-6F452D4790E0}" id="{F676BE65-5712-493D-8B37-F59AD1871476}">
    <text>L'acronyme ne correspond pas au nom du projet + il me semble que ce n'est pas la conférence du MMFI</text>
  </threadedComment>
  <threadedComment ref="A63" dT="2025-07-23T15:39:49.12" personId="{60AE290A-DD56-473B-B36D-69FE656779C5}" id="{C5DF7FF5-9779-4FFE-993B-23F46BECFFA1}">
    <text>@Thibault CAMARA peut on stp le mettre dans projet terminée car pas affaires courantes</text>
    <mentions>
      <mention mentionpersonId="{84063440-59C7-4872-A7D0-C2B3530333CF}" mentionId="{4BF15022-020D-4890-B4DA-33AF45BBAD98}" startIndex="0" length="16"/>
    </mentions>
  </threadedComment>
  <threadedComment ref="J66" dT="2025-02-18T02:05:05.28" personId="{661D4EDF-7D0D-4029-9530-8BF1A9AFBE9B}" id="{9F83A3C5-066D-46FA-B52C-D59CD465AA27}">
    <text xml:space="preserve">joelle ? @Nicolas PAGOT </text>
    <mentions>
      <mention mentionpersonId="{5D27F5EE-9204-4347-9FFE-AB7AED2AC862}" mentionId="{6746E178-DC5E-45F4-9AD9-95F494198B2E}" startIndex="9" length="14"/>
    </mentions>
  </threadedComment>
  <threadedComment ref="J66" dT="2025-02-18T16:43:33.36" personId="{60AE290A-DD56-473B-B36D-69FE656779C5}" id="{325BA78A-FB2D-4192-A4E5-8DAB58FE8C62}" parentId="{9F83A3C5-066D-46FA-B52C-D59CD465AA27}">
    <text>oui bonne idée pour le trimestre 3 et/ou 4 de l année mais pa savant</text>
  </threadedComment>
  <threadedComment ref="L84" dT="2025-02-18T01:38:46.42" personId="{60AE290A-DD56-473B-B36D-69FE656779C5}" id="{1CCB89FF-FB83-42C8-9B07-B9A2A807106C}" done="1">
    <text xml:space="preserve">dina, ets ce que j ai sous évaluée? sur 8 personnes. @Dina HUSSEINI </text>
    <mentions>
      <mention mentionpersonId="{CE5322AA-6120-471E-A794-B6F73D7A4356}" mentionId="{03214E8C-73DD-4BDE-84AB-E2BBF62A88AC}" startIndex="53" length="14"/>
    </mentions>
  </threadedComment>
  <threadedComment ref="L84" dT="2025-02-18T02:19:08.68" personId="{661D4EDF-7D0D-4029-9530-8BF1A9AFBE9B}" id="{2B3C28DB-72E7-4F4C-941D-412B04F9EFE0}" parentId="{1CCB89FF-FB83-42C8-9B07-B9A2A807106C}">
    <text>je crois que c'est beaucoup plus surtout si on veut comptabilisé le volet opération.</text>
  </threadedComment>
  <threadedComment ref="L84" dT="2025-02-18T16:46:53.28" personId="{60AE290A-DD56-473B-B36D-69FE656779C5}" id="{1A02A702-6F93-476F-A424-9D91276F8398}" parentId="{1CCB89FF-FB83-42C8-9B07-B9A2A807106C}">
    <text xml:space="preserve"> merci de faire un estimé stp par mois</text>
  </threadedComment>
  <threadedComment ref="I100" dT="2025-02-18T02:08:31.03" personId="{661D4EDF-7D0D-4029-9530-8BF1A9AFBE9B}" id="{8A935715-2C0E-4CCA-97C6-20B8ECD1069D}" done="1">
    <text xml:space="preserve">@Andreanne ST-GELAIS  c'est de la stratégie </text>
    <mentions>
      <mention mentionpersonId="{CE9AC593-761F-4464-B9C6-991A9A6A9682}" mentionId="{51CFDD21-3ABF-42AA-B3DD-801289529461}" startIndex="0" length="20"/>
    </mentions>
  </threadedComment>
  <threadedComment ref="I100" dT="2025-02-18T18:31:34.55" personId="{CC88B6D1-0B78-4250-A63C-6F452D4790E0}" id="{1D2679AC-6B0D-429D-A260-27D8F1A4B25C}" parentId="{8A935715-2C0E-4CCA-97C6-20B8ECD1069D}">
    <text>OK pour moi.</text>
  </threadedComment>
</ThreadedComments>
</file>

<file path=xl/threadedComments/threadedComment4.xml><?xml version="1.0" encoding="utf-8"?>
<ThreadedComments xmlns="http://schemas.microsoft.com/office/spreadsheetml/2018/threadedcomments" xmlns:x="http://schemas.openxmlformats.org/spreadsheetml/2006/main">
  <threadedComment ref="A2" dT="2025-01-31T00:06:14.38" personId="{CC88B6D1-0B78-4250-A63C-6F452D4790E0}" id="{2CDE2D6A-93D0-440C-B105-5E856824DAE8}">
    <text>@Thibault CAMARA 
Est-ce que ceci est encore pertinent ? Je crois que tu avais produit un autre fichier de suivi au final ?</text>
    <mentions>
      <mention mentionpersonId="{84063440-59C7-4872-A7D0-C2B3530333CF}" mentionId="{36137036-5FC8-47C8-8D23-DF673F9D1D0D}" startIndex="0" length="16"/>
    </mentions>
  </threadedComment>
</ThreadedComments>
</file>

<file path=xl/threadedComments/threadedComment5.xml><?xml version="1.0" encoding="utf-8"?>
<ThreadedComments xmlns="http://schemas.microsoft.com/office/spreadsheetml/2018/threadedcomments" xmlns:x="http://schemas.openxmlformats.org/spreadsheetml/2006/main">
  <threadedComment ref="D8" dT="2025-08-01T20:36:22.42" personId="{CC88B6D1-0B78-4250-A63C-6F452D4790E0}" id="{203FF50D-7517-493F-990C-2A740614CA25}">
    <text>@Thibault CAMARA - Geneviève m'a confirmé qu'elle n'avait pas d'orientation à me fournir en ce moment. On lui reviendra lorsque nous aurons quelque chose à présenter.</text>
    <mentions>
      <mention mentionpersonId="{84063440-59C7-4872-A7D0-C2B3530333CF}" mentionId="{3705C85D-C058-44B1-8121-3BBDB71C8937}" startIndex="0" length="16"/>
    </mentions>
  </threadedComment>
  <threadedComment ref="D8" dT="2025-08-04T14:35:01.31" personId="{B97748E6-B123-4E7B-83A7-93AEFAF808CE}" id="{25B07398-0919-415F-979C-7644F81B3619}" parentId="{203FF50D-7517-493F-990C-2A740614CA25}">
    <text xml:space="preserve">super. sais tu si ce sera en 2025 ? si oui as-tu une fenêtre pour présentation au Comité Portefeuille ? si pour 2026, on peut attendre </text>
  </threadedComment>
</ThreadedComments>
</file>

<file path=xl/worksheets/_rels/sheet1.xml.rels><?xml version="1.0" encoding="UTF-8" standalone="yes"?>
<Relationships xmlns="http://schemas.openxmlformats.org/package/2006/relationships"><Relationship Id="rId8" Type="http://schemas.openxmlformats.org/officeDocument/2006/relationships/hyperlink" Target="https://app.asana.com/0/1201403224214254/1205115544124516" TargetMode="External"/><Relationship Id="rId13" Type="http://schemas.openxmlformats.org/officeDocument/2006/relationships/hyperlink" Target="https://app.asana.com/0/1201131413225821/1205114865289086" TargetMode="External"/><Relationship Id="rId18" Type="http://schemas.openxmlformats.org/officeDocument/2006/relationships/hyperlink" Target="https://app.asana.com/0/1209393404627418/list" TargetMode="External"/><Relationship Id="rId26" Type="http://schemas.openxmlformats.org/officeDocument/2006/relationships/hyperlink" Target="https://app.asana.com/0/1209411284637314/1209411557781880" TargetMode="External"/><Relationship Id="rId39" Type="http://schemas.openxmlformats.org/officeDocument/2006/relationships/comments" Target="../comments1.xml"/><Relationship Id="rId3" Type="http://schemas.openxmlformats.org/officeDocument/2006/relationships/hyperlink" Target="https://app.asana.com/0/1201403224214254/1205115544124516" TargetMode="External"/><Relationship Id="rId21" Type="http://schemas.openxmlformats.org/officeDocument/2006/relationships/hyperlink" Target="https://app.asana.com/0/1208698589398209/1208719259862016" TargetMode="External"/><Relationship Id="rId34" Type="http://schemas.openxmlformats.org/officeDocument/2006/relationships/hyperlink" Target="https://app.asana.com/0/1209227342561872/1209544593443274" TargetMode="External"/><Relationship Id="rId7" Type="http://schemas.openxmlformats.org/officeDocument/2006/relationships/hyperlink" Target="https://app.asana.com/0/1209280774124074/1209280774124074" TargetMode="External"/><Relationship Id="rId12" Type="http://schemas.openxmlformats.org/officeDocument/2006/relationships/hyperlink" Target="https://app.asana.com/0/1201131413225795/1205115500173214" TargetMode="External"/><Relationship Id="rId17" Type="http://schemas.openxmlformats.org/officeDocument/2006/relationships/hyperlink" Target="https://app.asana.com/0/1209393404627413/list" TargetMode="External"/><Relationship Id="rId25" Type="http://schemas.openxmlformats.org/officeDocument/2006/relationships/hyperlink" Target="https://app.asana.com/1/19437573993369/project/1211386992058045/list/1211388898232104" TargetMode="External"/><Relationship Id="rId33" Type="http://schemas.openxmlformats.org/officeDocument/2006/relationships/hyperlink" Target="https://app.asana.com/1/19437573993369/project/1208676901945855/list/1208678717824340" TargetMode="External"/><Relationship Id="rId38" Type="http://schemas.openxmlformats.org/officeDocument/2006/relationships/vmlDrawing" Target="../drawings/vmlDrawing1.vml"/><Relationship Id="rId2" Type="http://schemas.openxmlformats.org/officeDocument/2006/relationships/hyperlink" Target="https://app.asana.com/0/1201265230102135/1204473331739502" TargetMode="External"/><Relationship Id="rId16" Type="http://schemas.openxmlformats.org/officeDocument/2006/relationships/hyperlink" Target="https://app.asana.com/0/1207925533059936/1207926122112237" TargetMode="External"/><Relationship Id="rId20" Type="http://schemas.openxmlformats.org/officeDocument/2006/relationships/hyperlink" Target="https://app.asana.com/0/1207728860072710/1207740436050763" TargetMode="External"/><Relationship Id="rId29" Type="http://schemas.openxmlformats.org/officeDocument/2006/relationships/hyperlink" Target="https://app.asana.com/0/1209425265768952/list" TargetMode="External"/><Relationship Id="rId41" Type="http://schemas.microsoft.com/office/2019/04/relationships/documenttask" Target="../documenttasks/documenttask1.xml"/><Relationship Id="rId1" Type="http://schemas.openxmlformats.org/officeDocument/2006/relationships/hyperlink" Target="https://app.asana.com/0/1206003075575788/1206005285681603" TargetMode="External"/><Relationship Id="rId6" Type="http://schemas.openxmlformats.org/officeDocument/2006/relationships/hyperlink" Target="https://app.asana.com/0/1209111206009494/1209111322866548" TargetMode="External"/><Relationship Id="rId11" Type="http://schemas.openxmlformats.org/officeDocument/2006/relationships/hyperlink" Target="https://app.asana.com/0/1209007769100339/1209007966293524" TargetMode="External"/><Relationship Id="rId24" Type="http://schemas.openxmlformats.org/officeDocument/2006/relationships/hyperlink" Target="https://app.asana.com/0/1208992728594674/1208992854838248" TargetMode="External"/><Relationship Id="rId32" Type="http://schemas.openxmlformats.org/officeDocument/2006/relationships/hyperlink" Target="https://app.asana.com/0/1208719102444701/1208719157561043" TargetMode="External"/><Relationship Id="rId37" Type="http://schemas.openxmlformats.org/officeDocument/2006/relationships/hyperlink" Target="https://app.asana.com/1/19437573993369/project/1210533323576484/list/1210533390605403" TargetMode="External"/><Relationship Id="rId40" Type="http://schemas.microsoft.com/office/2017/10/relationships/threadedComment" Target="../threadedComments/threadedComment1.xml"/><Relationship Id="rId5" Type="http://schemas.openxmlformats.org/officeDocument/2006/relationships/hyperlink" Target="https://app.asana.com/0/1208641084351045/1208642701369447https:/app.asana.com/0/1208641084351045/1208642701369447" TargetMode="External"/><Relationship Id="rId15" Type="http://schemas.openxmlformats.org/officeDocument/2006/relationships/hyperlink" Target="https://app.asana.com/0/1208614502406752/1208614652243747" TargetMode="External"/><Relationship Id="rId23" Type="http://schemas.openxmlformats.org/officeDocument/2006/relationships/hyperlink" Target="https://app.asana.com/0/1206890945726399/1206908887764670" TargetMode="External"/><Relationship Id="rId28" Type="http://schemas.openxmlformats.org/officeDocument/2006/relationships/hyperlink" Target="https://app.asana.com/0/1209425265768948/list" TargetMode="External"/><Relationship Id="rId36" Type="http://schemas.openxmlformats.org/officeDocument/2006/relationships/hyperlink" Target="https://app.asana.com/1/19437573993369/project/1209560219095390/list/1209560607241521" TargetMode="External"/><Relationship Id="rId10" Type="http://schemas.openxmlformats.org/officeDocument/2006/relationships/hyperlink" Target="https://app.asana.com/0/1209117000217802/1209117113437082" TargetMode="External"/><Relationship Id="rId19" Type="http://schemas.openxmlformats.org/officeDocument/2006/relationships/hyperlink" Target="https://app.asana.com/0/1196571171468355/1209401615533423" TargetMode="External"/><Relationship Id="rId31" Type="http://schemas.openxmlformats.org/officeDocument/2006/relationships/hyperlink" Target="https://app.asana.com/0/1209590007380264/list" TargetMode="External"/><Relationship Id="rId4" Type="http://schemas.openxmlformats.org/officeDocument/2006/relationships/hyperlink" Target="https://app.asana.com/0/1205739786696629/1205741301405652https:/app.asana.com/0/1205739786696629/1205741301405652" TargetMode="External"/><Relationship Id="rId9" Type="http://schemas.openxmlformats.org/officeDocument/2006/relationships/hyperlink" Target="https://app.asana.com/0/1209280777610077/1209280777610077" TargetMode="External"/><Relationship Id="rId14" Type="http://schemas.openxmlformats.org/officeDocument/2006/relationships/hyperlink" Target="https://app.asana.com/0/1205681434868355/1205693734761814" TargetMode="External"/><Relationship Id="rId22" Type="http://schemas.openxmlformats.org/officeDocument/2006/relationships/hyperlink" Target="https://app.asana.com/0/1202212808835658/1205116183632623" TargetMode="External"/><Relationship Id="rId27" Type="http://schemas.openxmlformats.org/officeDocument/2006/relationships/hyperlink" Target="https://app.asana.com/0/1209412288463127/1209412726057369" TargetMode="External"/><Relationship Id="rId30" Type="http://schemas.openxmlformats.org/officeDocument/2006/relationships/hyperlink" Target="https://app.asana.com/0/1203596966971829/1205116943621408" TargetMode="External"/><Relationship Id="rId35" Type="http://schemas.openxmlformats.org/officeDocument/2006/relationships/hyperlink" Target="https://app.asana.com/0/1205908762291530/1205908628255768" TargetMode="External"/></Relationships>
</file>

<file path=xl/worksheets/_rels/sheet2.xml.rels><?xml version="1.0" encoding="UTF-8" standalone="yes"?>
<Relationships xmlns="http://schemas.openxmlformats.org/package/2006/relationships"><Relationship Id="rId8" Type="http://schemas.openxmlformats.org/officeDocument/2006/relationships/hyperlink" Target="https://app.asana.com/0/1209280774124074/1209280774124074" TargetMode="External"/><Relationship Id="rId13" Type="http://schemas.openxmlformats.org/officeDocument/2006/relationships/hyperlink" Target="https://app.asana.com/0/1201131413225795/1205115500173214" TargetMode="External"/><Relationship Id="rId18" Type="http://schemas.openxmlformats.org/officeDocument/2006/relationships/hyperlink" Target="https://app.asana.com/0/1209393404627413/list" TargetMode="External"/><Relationship Id="rId26" Type="http://schemas.openxmlformats.org/officeDocument/2006/relationships/hyperlink" Target="https://app.asana.com/1/19437573993369/project/1211386992058045/list/1211388898232104" TargetMode="External"/><Relationship Id="rId39" Type="http://schemas.openxmlformats.org/officeDocument/2006/relationships/vmlDrawing" Target="../drawings/vmlDrawing2.vml"/><Relationship Id="rId3" Type="http://schemas.openxmlformats.org/officeDocument/2006/relationships/hyperlink" Target="https://app.asana.com/0/1201403224214254/1205115544124516" TargetMode="External"/><Relationship Id="rId21" Type="http://schemas.openxmlformats.org/officeDocument/2006/relationships/hyperlink" Target="https://app.asana.com/0/1207728860072710/1207740436050763" TargetMode="External"/><Relationship Id="rId34" Type="http://schemas.openxmlformats.org/officeDocument/2006/relationships/hyperlink" Target="https://app.asana.com/1/19437573993369/project/1208676901945855/list/1208678717824340" TargetMode="External"/><Relationship Id="rId42" Type="http://schemas.microsoft.com/office/2019/04/relationships/documenttask" Target="../documenttasks/documenttask2.xml"/><Relationship Id="rId7" Type="http://schemas.openxmlformats.org/officeDocument/2006/relationships/hyperlink" Target="https://app.asana.com/0/1208631085998317/1208643826922435" TargetMode="External"/><Relationship Id="rId12" Type="http://schemas.openxmlformats.org/officeDocument/2006/relationships/hyperlink" Target="https://app.asana.com/0/1209007769100339/1209007966293524" TargetMode="External"/><Relationship Id="rId17" Type="http://schemas.openxmlformats.org/officeDocument/2006/relationships/hyperlink" Target="https://app.asana.com/0/1207925533059936/1207926122112237" TargetMode="External"/><Relationship Id="rId25" Type="http://schemas.openxmlformats.org/officeDocument/2006/relationships/hyperlink" Target="https://app.asana.com/0/1208992728594674/1208992854838248" TargetMode="External"/><Relationship Id="rId33" Type="http://schemas.openxmlformats.org/officeDocument/2006/relationships/hyperlink" Target="https://app.asana.com/0/1208719102444701/1208719157561043" TargetMode="External"/><Relationship Id="rId38" Type="http://schemas.openxmlformats.org/officeDocument/2006/relationships/hyperlink" Target="https://app.asana.com/1/19437573993369/project/1210533323576484/list/1210533390605403" TargetMode="External"/><Relationship Id="rId2" Type="http://schemas.openxmlformats.org/officeDocument/2006/relationships/hyperlink" Target="https://app.asana.com/0/1201265230102135/1204473331739502" TargetMode="External"/><Relationship Id="rId16" Type="http://schemas.openxmlformats.org/officeDocument/2006/relationships/hyperlink" Target="https://app.asana.com/0/1208614502406752/1208614652243747" TargetMode="External"/><Relationship Id="rId20" Type="http://schemas.openxmlformats.org/officeDocument/2006/relationships/hyperlink" Target="https://app.asana.com/0/1196571171468355/1209401615533423" TargetMode="External"/><Relationship Id="rId29" Type="http://schemas.openxmlformats.org/officeDocument/2006/relationships/hyperlink" Target="https://app.asana.com/0/1209425265768948/list" TargetMode="External"/><Relationship Id="rId41" Type="http://schemas.microsoft.com/office/2017/10/relationships/threadedComment" Target="../threadedComments/threadedComment2.xml"/><Relationship Id="rId1" Type="http://schemas.openxmlformats.org/officeDocument/2006/relationships/hyperlink" Target="https://app.asana.com/0/1206003075575788/1206005285681603" TargetMode="External"/><Relationship Id="rId6" Type="http://schemas.openxmlformats.org/officeDocument/2006/relationships/hyperlink" Target="https://app.asana.com/0/1209111206009494/1209111322866548" TargetMode="External"/><Relationship Id="rId11" Type="http://schemas.openxmlformats.org/officeDocument/2006/relationships/hyperlink" Target="https://app.asana.com/0/1209117000217802/1209117113437082" TargetMode="External"/><Relationship Id="rId24" Type="http://schemas.openxmlformats.org/officeDocument/2006/relationships/hyperlink" Target="https://app.asana.com/0/1206890945726399/1206908887764670" TargetMode="External"/><Relationship Id="rId32" Type="http://schemas.openxmlformats.org/officeDocument/2006/relationships/hyperlink" Target="https://app.asana.com/0/1209590007380264/list" TargetMode="External"/><Relationship Id="rId37" Type="http://schemas.openxmlformats.org/officeDocument/2006/relationships/hyperlink" Target="https://app.asana.com/1/19437573993369/project/1209560219095390/list/1209560607241521" TargetMode="External"/><Relationship Id="rId40" Type="http://schemas.openxmlformats.org/officeDocument/2006/relationships/comments" Target="../comments2.xml"/><Relationship Id="rId5" Type="http://schemas.openxmlformats.org/officeDocument/2006/relationships/hyperlink" Target="https://app.asana.com/0/1208641084351045/1208642701369447https:/app.asana.com/0/1208641084351045/1208642701369447" TargetMode="External"/><Relationship Id="rId15" Type="http://schemas.openxmlformats.org/officeDocument/2006/relationships/hyperlink" Target="https://app.asana.com/0/1205681434868355/1205693734761814" TargetMode="External"/><Relationship Id="rId23" Type="http://schemas.openxmlformats.org/officeDocument/2006/relationships/hyperlink" Target="https://app.asana.com/0/1202212808835658/1205116183632623" TargetMode="External"/><Relationship Id="rId28" Type="http://schemas.openxmlformats.org/officeDocument/2006/relationships/hyperlink" Target="https://app.asana.com/0/1209412288463127/1209412726057369" TargetMode="External"/><Relationship Id="rId36" Type="http://schemas.openxmlformats.org/officeDocument/2006/relationships/hyperlink" Target="https://app.asana.com/0/1205908762291530/1205908628255768" TargetMode="External"/><Relationship Id="rId10" Type="http://schemas.openxmlformats.org/officeDocument/2006/relationships/hyperlink" Target="https://app.asana.com/0/1209280777610077/1209280777610077" TargetMode="External"/><Relationship Id="rId19" Type="http://schemas.openxmlformats.org/officeDocument/2006/relationships/hyperlink" Target="https://app.asana.com/0/1209393404627418/list" TargetMode="External"/><Relationship Id="rId31" Type="http://schemas.openxmlformats.org/officeDocument/2006/relationships/hyperlink" Target="https://app.asana.com/0/1203596966971829/1205116943621408" TargetMode="External"/><Relationship Id="rId4" Type="http://schemas.openxmlformats.org/officeDocument/2006/relationships/hyperlink" Target="https://app.asana.com/0/1205739786696629/1205741301405652https:/app.asana.com/0/1205739786696629/1205741301405652" TargetMode="External"/><Relationship Id="rId9" Type="http://schemas.openxmlformats.org/officeDocument/2006/relationships/hyperlink" Target="https://app.asana.com/0/1201403224214254/1205115544124516" TargetMode="External"/><Relationship Id="rId14" Type="http://schemas.openxmlformats.org/officeDocument/2006/relationships/hyperlink" Target="https://app.asana.com/0/1201131413225821/1205114865289086" TargetMode="External"/><Relationship Id="rId22" Type="http://schemas.openxmlformats.org/officeDocument/2006/relationships/hyperlink" Target="https://app.asana.com/0/1208698589398209/1208719259862016" TargetMode="External"/><Relationship Id="rId27" Type="http://schemas.openxmlformats.org/officeDocument/2006/relationships/hyperlink" Target="https://app.asana.com/0/1209411284637314/1209411557781880" TargetMode="External"/><Relationship Id="rId30" Type="http://schemas.openxmlformats.org/officeDocument/2006/relationships/hyperlink" Target="https://app.asana.com/0/1209425265768952/list" TargetMode="External"/><Relationship Id="rId35" Type="http://schemas.openxmlformats.org/officeDocument/2006/relationships/hyperlink" Target="https://app.asana.com/0/1209227342561872/1209544593443274" TargetMode="External"/></Relationships>
</file>

<file path=xl/worksheets/_rels/sheet3.xml.rels><?xml version="1.0" encoding="UTF-8" standalone="yes"?>
<Relationships xmlns="http://schemas.openxmlformats.org/package/2006/relationships"><Relationship Id="rId8" Type="http://schemas.openxmlformats.org/officeDocument/2006/relationships/hyperlink" Target="https://app.asana.com/0/1201176927949307/1205115769024282" TargetMode="External"/><Relationship Id="rId13" Type="http://schemas.openxmlformats.org/officeDocument/2006/relationships/hyperlink" Target="https://app.asana.com/0/1201189576793634/1205115691652191" TargetMode="External"/><Relationship Id="rId18" Type="http://schemas.openxmlformats.org/officeDocument/2006/relationships/hyperlink" Target="mailto:ads@montreal.ca" TargetMode="External"/><Relationship Id="rId3" Type="http://schemas.openxmlformats.org/officeDocument/2006/relationships/hyperlink" Target="https://app.asana.com/0/1201020430520393/1205115447250403" TargetMode="External"/><Relationship Id="rId21" Type="http://schemas.openxmlformats.org/officeDocument/2006/relationships/comments" Target="../comments3.xml"/><Relationship Id="rId7" Type="http://schemas.openxmlformats.org/officeDocument/2006/relationships/hyperlink" Target="https://app.asana.com/0/1205741193509305/1205767992106509" TargetMode="External"/><Relationship Id="rId12" Type="http://schemas.openxmlformats.org/officeDocument/2006/relationships/hyperlink" Target="https://app.asana.com/0/1201179129784464/1205115427629069" TargetMode="External"/><Relationship Id="rId17" Type="http://schemas.openxmlformats.org/officeDocument/2006/relationships/hyperlink" Target="mailto:au@montreal.ca" TargetMode="External"/><Relationship Id="rId2" Type="http://schemas.openxmlformats.org/officeDocument/2006/relationships/hyperlink" Target="https://ccrweb.ca/fr/reunions" TargetMode="External"/><Relationship Id="rId16" Type="http://schemas.openxmlformats.org/officeDocument/2006/relationships/hyperlink" Target="mailto:diversit&#233;sociale@montreal.ca" TargetMode="External"/><Relationship Id="rId20" Type="http://schemas.openxmlformats.org/officeDocument/2006/relationships/vmlDrawing" Target="../drawings/vmlDrawing3.vml"/><Relationship Id="rId1" Type="http://schemas.openxmlformats.org/officeDocument/2006/relationships/hyperlink" Target="../../../../19-00-04-DIV-BINAM/Documents%20partages/Forms/AllItems.aspx?isAscending=true&amp;id=%2Fsites%2F19%2D00%2D04%2DDIV%2DBINAM%2FDocuments%20partages%2FGeneral%2F19%2D04%20DISQUE%20PARTAG%C3%89%20BINAM%2FMigrants%20%C3%A0%20statut%20pr%C3%A9caire%20et%20sans%20statut%2FDEMANDEURS%20D%27ASILE%202022%2D2024%2FADAQ%20%2D%20Comit%C3%A9%20accueil%20demandeurs%20d%27asile%20au%20Qu%C3%A9bec&amp;sortField=LinkFilename&amp;viewid=c873d948%2Dd1bf%2D415c%2Db500%2Df590fead0fff" TargetMode="External"/><Relationship Id="rId6" Type="http://schemas.openxmlformats.org/officeDocument/2006/relationships/hyperlink" Target="https://app.asana.com/0/1204668680062982/1204669345150311" TargetMode="External"/><Relationship Id="rId11" Type="http://schemas.openxmlformats.org/officeDocument/2006/relationships/hyperlink" Target="https://www.quebec.ca/habitation-territoire/infrastructures-municipales/programmes/aines/programme-infrastructures-municipales-aines-prima" TargetMode="External"/><Relationship Id="rId5" Type="http://schemas.openxmlformats.org/officeDocument/2006/relationships/hyperlink" Target="https://app.asana.com/0/1199642806592779/1205106799726290" TargetMode="External"/><Relationship Id="rId15" Type="http://schemas.openxmlformats.org/officeDocument/2006/relationships/hyperlink" Target="https://app.asana.com/0/1201534138791511/1207009827180344" TargetMode="External"/><Relationship Id="rId23" Type="http://schemas.microsoft.com/office/2019/04/relationships/documenttask" Target="../documenttasks/documenttask3.xml"/><Relationship Id="rId10" Type="http://schemas.openxmlformats.org/officeDocument/2006/relationships/hyperlink" Target="https://app.asana.com/0/1203448535314522/1205116683955425" TargetMode="External"/><Relationship Id="rId19" Type="http://schemas.openxmlformats.org/officeDocument/2006/relationships/hyperlink" Target="https://app.asana.com/0/1208652275507705/1209263327850152" TargetMode="External"/><Relationship Id="rId4" Type="http://schemas.openxmlformats.org/officeDocument/2006/relationships/hyperlink" Target="https://app.asana.com/0/1201105616088780/1205115206576593" TargetMode="External"/><Relationship Id="rId9" Type="http://schemas.openxmlformats.org/officeDocument/2006/relationships/hyperlink" Target="https://app.asana.com/0/1201545331899713/1204121921134547" TargetMode="External"/><Relationship Id="rId14" Type="http://schemas.openxmlformats.org/officeDocument/2006/relationships/hyperlink" Target="https://app.asana.com/0/1208652275507705/1208914112501285" TargetMode="External"/><Relationship Id="rId22" Type="http://schemas.microsoft.com/office/2017/10/relationships/threadedComment" Target="../threadedComments/threadedComment3.xml"/></Relationships>
</file>

<file path=xl/worksheets/_rels/sheet4.xml.rels><?xml version="1.0" encoding="UTF-8" standalone="yes"?>
<Relationships xmlns="http://schemas.openxmlformats.org/package/2006/relationships"><Relationship Id="rId3" Type="http://schemas.microsoft.com/office/2017/10/relationships/threadedComment" Target="../threadedComments/threadedComment4.xml"/><Relationship Id="rId2" Type="http://schemas.openxmlformats.org/officeDocument/2006/relationships/comments" Target="../comments4.xml"/><Relationship Id="rId1" Type="http://schemas.openxmlformats.org/officeDocument/2006/relationships/vmlDrawing" Target="../drawings/vmlDrawing4.vml"/><Relationship Id="rId4" Type="http://schemas.microsoft.com/office/2019/04/relationships/documenttask" Target="../documenttasks/documenttask4.xml"/></Relationships>
</file>

<file path=xl/worksheets/_rels/sheet6.xml.rels><?xml version="1.0" encoding="UTF-8" standalone="yes"?>
<Relationships xmlns="http://schemas.openxmlformats.org/package/2006/relationships"><Relationship Id="rId3" Type="http://schemas.openxmlformats.org/officeDocument/2006/relationships/comments" Target="../comments5.xml"/><Relationship Id="rId2" Type="http://schemas.openxmlformats.org/officeDocument/2006/relationships/vmlDrawing" Target="../drawings/vmlDrawing5.vml"/><Relationship Id="rId1" Type="http://schemas.openxmlformats.org/officeDocument/2006/relationships/pivotTable" Target="../pivotTables/pivotTable1.xml"/><Relationship Id="rId5" Type="http://schemas.microsoft.com/office/2019/04/relationships/documenttask" Target="../documenttasks/documenttask5.xml"/><Relationship Id="rId4" Type="http://schemas.microsoft.com/office/2017/10/relationships/threadedComment" Target="../threadedComments/threadedComment5.xml"/></Relationships>
</file>

<file path=xl/worksheets/_rels/sheet9.xml.rels><?xml version="1.0" encoding="UTF-8" standalone="yes"?>
<Relationships xmlns="http://schemas.openxmlformats.org/package/2006/relationships"><Relationship Id="rId2" Type="http://schemas.openxmlformats.org/officeDocument/2006/relationships/comments" Target="../comments6.xml"/><Relationship Id="rId1" Type="http://schemas.openxmlformats.org/officeDocument/2006/relationships/vmlDrawing" Target="../drawings/vmlDrawing6.vml"/></Relationships>
</file>

<file path=xl/worksheets/_rels/sheet10.xml.rels><?xml version="1.0" encoding="UTF-8" standalone="yes"?>
<Relationships xmlns="http://schemas.openxmlformats.org/package/2006/relationships"><Relationship Id="rId1" Type="http://schemas.openxmlformats.org/officeDocument/2006/relationships/pivotTable" Target="../pivotTables/pivotTable2.xml"/></Relationships>
</file>

<file path=xl/worksheets/_rels/sheet11.xml.rels><?xml version="1.0" encoding="UTF-8" standalone="yes"?>
<Relationships xmlns="http://schemas.openxmlformats.org/package/2006/relationships"><Relationship Id="rId3" Type="http://schemas.microsoft.com/office/2007/relationships/slicer" Target="../slicers/slicer1.xml"/><Relationship Id="rId2" Type="http://schemas.openxmlformats.org/officeDocument/2006/relationships/drawing" Target="../drawings/drawing1.xml"/><Relationship Id="rId1" Type="http://schemas.openxmlformats.org/officeDocument/2006/relationships/pivotTable" Target="../pivotTables/pivotTable3.xml"/></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5DD51E5C-8FA3-4E15-A05C-5AC9ADB2C025}">
  <sheetPr filterMode="1"/>
  <dimension ref="A1:AL97"/>
  <sheetViews>
    <sheetView zoomScale="84" workbookViewId="0">
      <pane xSplit="3" ySplit="2" topLeftCell="D47" activePane="bottomRight" state="frozen"/>
      <selection pane="topRight"/>
      <selection pane="bottomLeft"/>
      <selection pane="bottomRight" activeCell="C47" sqref="C47"/>
    </sheetView>
  </sheetViews>
  <sheetFormatPr baseColWidth="10" defaultColWidth="9.140625" defaultRowHeight="15" customHeight="1" x14ac:dyDescent="0.25"/>
  <cols>
    <col min="1" max="1" width="3.85546875" bestFit="1" customWidth="1"/>
    <col min="2" max="2" width="41" style="75" customWidth="1"/>
    <col min="3" max="3" width="48" customWidth="1"/>
    <col min="4" max="4" width="26" customWidth="1"/>
    <col min="5" max="6" width="24" customWidth="1"/>
    <col min="7" max="7" width="16.85546875" style="19" customWidth="1"/>
    <col min="8" max="9" width="24" customWidth="1"/>
    <col min="10" max="10" width="15.140625" hidden="1" customWidth="1"/>
    <col min="11" max="11" width="10.85546875" hidden="1" customWidth="1"/>
    <col min="12" max="12" width="6.7109375" style="53" customWidth="1"/>
    <col min="13" max="13" width="13.7109375" style="53" customWidth="1"/>
    <col min="14" max="14" width="16.85546875" hidden="1" customWidth="1"/>
    <col min="15" max="15" width="13.28515625" hidden="1" customWidth="1"/>
    <col min="16" max="16" width="20.28515625" style="19" hidden="1" customWidth="1"/>
    <col min="17" max="17" width="42.7109375" style="14" hidden="1" customWidth="1"/>
    <col min="18" max="23" width="0" hidden="1" customWidth="1"/>
    <col min="24" max="24" width="14.7109375" hidden="1" customWidth="1"/>
    <col min="25" max="25" width="13.140625" hidden="1" customWidth="1"/>
    <col min="26" max="27" width="10" hidden="1" customWidth="1"/>
    <col min="28" max="29" width="0" hidden="1" customWidth="1"/>
    <col min="30" max="30" width="7.5703125" style="156" hidden="1" customWidth="1"/>
    <col min="31" max="31" width="15.7109375" style="102" hidden="1" customWidth="1"/>
    <col min="32" max="32" width="83.7109375" hidden="1" customWidth="1"/>
    <col min="33" max="33" width="22.28515625" customWidth="1"/>
    <col min="34" max="34" width="22.85546875" bestFit="1" customWidth="1"/>
  </cols>
  <sheetData>
    <row r="1" spans="1:38" ht="13.5" hidden="1" customHeight="1" x14ac:dyDescent="0.25">
      <c r="B1"/>
      <c r="L1"/>
      <c r="M1"/>
      <c r="R1" s="295" t="s">
        <v>0</v>
      </c>
      <c r="S1" s="295"/>
      <c r="T1" s="295"/>
      <c r="U1" s="295"/>
      <c r="V1" s="295"/>
      <c r="W1" s="295"/>
      <c r="X1" s="295"/>
      <c r="Y1" s="295"/>
      <c r="Z1" s="295"/>
      <c r="AA1" s="295"/>
      <c r="AB1" s="295"/>
      <c r="AC1" s="295"/>
      <c r="AD1" s="158"/>
      <c r="AE1" s="296" t="s">
        <v>1</v>
      </c>
      <c r="AF1" s="296"/>
    </row>
    <row r="2" spans="1:38" s="53" customFormat="1" ht="60" x14ac:dyDescent="0.25">
      <c r="A2" s="66" t="s">
        <v>2</v>
      </c>
      <c r="B2" s="82" t="s">
        <v>3</v>
      </c>
      <c r="C2" s="82" t="s">
        <v>4</v>
      </c>
      <c r="D2" s="82" t="s">
        <v>5</v>
      </c>
      <c r="E2" s="82" t="s">
        <v>6</v>
      </c>
      <c r="F2" s="82" t="s">
        <v>7</v>
      </c>
      <c r="G2" s="66" t="s">
        <v>8</v>
      </c>
      <c r="H2" s="82" t="s">
        <v>9</v>
      </c>
      <c r="I2" s="82" t="s">
        <v>10</v>
      </c>
      <c r="J2" s="66" t="s">
        <v>11</v>
      </c>
      <c r="K2" s="66" t="s">
        <v>12</v>
      </c>
      <c r="L2" s="66" t="s">
        <v>13</v>
      </c>
      <c r="M2" s="66" t="s">
        <v>14</v>
      </c>
      <c r="N2" s="66" t="s">
        <v>15</v>
      </c>
      <c r="O2" s="66" t="s">
        <v>16</v>
      </c>
      <c r="P2" s="216" t="s">
        <v>17</v>
      </c>
      <c r="Q2" s="131" t="s">
        <v>18</v>
      </c>
      <c r="R2" s="73" t="s">
        <v>19</v>
      </c>
      <c r="S2" s="68" t="s">
        <v>20</v>
      </c>
      <c r="T2" s="68" t="s">
        <v>21</v>
      </c>
      <c r="U2" s="68" t="s">
        <v>22</v>
      </c>
      <c r="V2" s="68" t="s">
        <v>23</v>
      </c>
      <c r="W2" s="68" t="s">
        <v>24</v>
      </c>
      <c r="X2" s="68" t="s">
        <v>25</v>
      </c>
      <c r="Y2" s="68" t="s">
        <v>26</v>
      </c>
      <c r="Z2" s="68" t="s">
        <v>27</v>
      </c>
      <c r="AA2" s="68" t="s">
        <v>28</v>
      </c>
      <c r="AB2" s="68" t="s">
        <v>29</v>
      </c>
      <c r="AC2" s="68" t="s">
        <v>30</v>
      </c>
      <c r="AD2" s="159" t="s">
        <v>31</v>
      </c>
      <c r="AE2" s="108" t="s">
        <v>32</v>
      </c>
      <c r="AF2" s="76" t="s">
        <v>18</v>
      </c>
      <c r="AG2" s="54" t="s">
        <v>33</v>
      </c>
      <c r="AH2" s="53" t="s">
        <v>34</v>
      </c>
      <c r="AI2" s="53" t="s">
        <v>35</v>
      </c>
    </row>
    <row r="3" spans="1:38" ht="60" hidden="1" x14ac:dyDescent="0.25">
      <c r="A3">
        <v>1</v>
      </c>
      <c r="B3" s="75" t="s">
        <v>36</v>
      </c>
      <c r="C3" s="55" t="s">
        <v>37</v>
      </c>
      <c r="D3" s="98"/>
      <c r="E3" s="249"/>
      <c r="F3" s="249"/>
      <c r="G3" s="54" t="s">
        <v>38</v>
      </c>
      <c r="H3" s="249"/>
      <c r="I3" s="249"/>
      <c r="J3" s="99">
        <v>45481</v>
      </c>
      <c r="K3" s="99">
        <v>45838</v>
      </c>
      <c r="L3" s="139" t="s">
        <v>39</v>
      </c>
      <c r="M3" s="138" t="s">
        <v>40</v>
      </c>
      <c r="N3" s="54" t="s">
        <v>41</v>
      </c>
      <c r="O3" s="54" t="s">
        <v>42</v>
      </c>
      <c r="P3" s="54" t="s">
        <v>43</v>
      </c>
      <c r="Q3" s="150"/>
      <c r="R3" s="53">
        <v>60</v>
      </c>
      <c r="S3" s="53">
        <v>60</v>
      </c>
      <c r="T3" s="53">
        <v>0</v>
      </c>
      <c r="U3" s="53">
        <v>0</v>
      </c>
      <c r="V3" s="53">
        <v>10</v>
      </c>
      <c r="W3" s="53">
        <v>20</v>
      </c>
      <c r="X3" s="53">
        <v>0</v>
      </c>
      <c r="Y3" s="53">
        <v>0</v>
      </c>
      <c r="Z3" s="53">
        <v>0</v>
      </c>
      <c r="AA3" s="53">
        <v>0</v>
      </c>
      <c r="AB3" s="54">
        <v>0</v>
      </c>
      <c r="AC3" s="54">
        <v>0</v>
      </c>
      <c r="AD3" s="160">
        <f>SUM(R3:AC3)</f>
        <v>150</v>
      </c>
      <c r="AE3" s="103">
        <v>0</v>
      </c>
      <c r="AF3" s="55" t="s">
        <v>44</v>
      </c>
      <c r="AG3" t="s">
        <v>45</v>
      </c>
    </row>
    <row r="4" spans="1:38" ht="45" x14ac:dyDescent="0.25">
      <c r="A4" s="249">
        <v>2</v>
      </c>
      <c r="B4" s="254" t="s">
        <v>46</v>
      </c>
      <c r="C4" s="249" t="s">
        <v>47</v>
      </c>
      <c r="D4" s="249"/>
      <c r="E4" s="249"/>
      <c r="F4" s="249"/>
      <c r="G4" s="249" t="s">
        <v>38</v>
      </c>
      <c r="H4" s="249"/>
      <c r="I4" s="249"/>
      <c r="J4" s="249"/>
      <c r="K4" s="249"/>
      <c r="L4" s="249" t="s">
        <v>48</v>
      </c>
      <c r="M4" s="249" t="s">
        <v>40</v>
      </c>
      <c r="N4" s="249" t="s">
        <v>41</v>
      </c>
      <c r="O4" s="249" t="s">
        <v>49</v>
      </c>
      <c r="P4" s="249" t="s">
        <v>50</v>
      </c>
      <c r="Q4" s="249" t="s">
        <v>51</v>
      </c>
      <c r="R4" s="249">
        <v>70</v>
      </c>
      <c r="S4" s="249">
        <v>70</v>
      </c>
      <c r="T4" s="249">
        <v>70</v>
      </c>
      <c r="U4" s="249">
        <v>70</v>
      </c>
      <c r="V4" s="249">
        <v>70</v>
      </c>
      <c r="W4" s="249">
        <v>35</v>
      </c>
      <c r="X4" s="249">
        <v>20</v>
      </c>
      <c r="Y4" s="249">
        <v>50</v>
      </c>
      <c r="Z4" s="249">
        <v>50</v>
      </c>
      <c r="AA4" s="249">
        <v>50</v>
      </c>
      <c r="AB4" s="249">
        <v>20</v>
      </c>
      <c r="AC4" s="249">
        <v>10</v>
      </c>
      <c r="AD4" s="249">
        <f t="shared" ref="AD4:AD63" si="0">SUM(R4:AC4)</f>
        <v>585</v>
      </c>
      <c r="AE4" s="249">
        <v>0</v>
      </c>
      <c r="AF4" s="249" t="s">
        <v>52</v>
      </c>
      <c r="AG4" s="249" t="s">
        <v>53</v>
      </c>
      <c r="AH4" s="249"/>
      <c r="AI4" s="249"/>
      <c r="AJ4" s="249"/>
      <c r="AK4" s="249"/>
      <c r="AL4" s="249"/>
    </row>
    <row r="5" spans="1:38" ht="45" x14ac:dyDescent="0.25">
      <c r="A5" s="251">
        <v>4</v>
      </c>
      <c r="B5" s="255" t="s">
        <v>54</v>
      </c>
      <c r="C5" s="146" t="s">
        <v>55</v>
      </c>
      <c r="D5" s="146"/>
      <c r="E5" s="146"/>
      <c r="F5" s="146"/>
      <c r="G5" s="54" t="s">
        <v>56</v>
      </c>
      <c r="H5" s="146"/>
      <c r="I5" s="146"/>
      <c r="J5" s="51" t="s">
        <v>57</v>
      </c>
      <c r="K5" s="51" t="s">
        <v>58</v>
      </c>
      <c r="L5" s="140" t="s">
        <v>39</v>
      </c>
      <c r="M5" s="116" t="s">
        <v>59</v>
      </c>
      <c r="N5" s="54" t="s">
        <v>60</v>
      </c>
      <c r="O5" s="54" t="s">
        <v>61</v>
      </c>
      <c r="P5" s="54" t="s">
        <v>62</v>
      </c>
      <c r="Q5" s="150"/>
      <c r="R5" s="53">
        <v>40</v>
      </c>
      <c r="S5" s="53">
        <v>60</v>
      </c>
      <c r="T5" s="53">
        <v>70</v>
      </c>
      <c r="U5" s="53">
        <v>70</v>
      </c>
      <c r="V5" s="53">
        <v>50</v>
      </c>
      <c r="W5" s="53">
        <v>50</v>
      </c>
      <c r="X5" s="53">
        <v>50</v>
      </c>
      <c r="Y5" s="53">
        <v>50</v>
      </c>
      <c r="Z5" s="53">
        <v>70</v>
      </c>
      <c r="AA5" s="53">
        <v>70</v>
      </c>
      <c r="AB5" s="54">
        <v>70</v>
      </c>
      <c r="AC5" s="54">
        <v>45</v>
      </c>
      <c r="AD5" s="160">
        <f t="shared" si="0"/>
        <v>695</v>
      </c>
      <c r="AE5" s="103">
        <v>25000</v>
      </c>
      <c r="AF5" s="55" t="s">
        <v>63</v>
      </c>
      <c r="AG5" t="s">
        <v>64</v>
      </c>
    </row>
    <row r="6" spans="1:38" ht="35.25" hidden="1" x14ac:dyDescent="0.25">
      <c r="A6" s="211">
        <v>5</v>
      </c>
      <c r="B6" s="254" t="s">
        <v>65</v>
      </c>
      <c r="C6" s="121" t="s">
        <v>66</v>
      </c>
      <c r="D6" s="121"/>
      <c r="E6" s="121"/>
      <c r="F6" s="121"/>
      <c r="G6" s="54" t="s">
        <v>67</v>
      </c>
      <c r="H6" s="121"/>
      <c r="I6" s="121"/>
      <c r="J6" s="215">
        <v>45716</v>
      </c>
      <c r="K6" s="215">
        <v>45777</v>
      </c>
      <c r="L6" s="140" t="s">
        <v>39</v>
      </c>
      <c r="M6" s="116" t="s">
        <v>59</v>
      </c>
      <c r="N6" s="54" t="s">
        <v>68</v>
      </c>
      <c r="O6" s="54" t="s">
        <v>69</v>
      </c>
      <c r="P6" s="54" t="s">
        <v>50</v>
      </c>
      <c r="Q6" s="150" t="s">
        <v>70</v>
      </c>
      <c r="R6" s="53">
        <v>70</v>
      </c>
      <c r="S6" s="53">
        <v>85</v>
      </c>
      <c r="T6" s="53">
        <v>100</v>
      </c>
      <c r="U6" s="53">
        <v>130</v>
      </c>
      <c r="V6" s="53">
        <v>20</v>
      </c>
      <c r="W6" s="53">
        <v>5</v>
      </c>
      <c r="Z6" s="67"/>
      <c r="AA6" s="67"/>
      <c r="AB6" s="59"/>
      <c r="AC6" s="59"/>
      <c r="AD6" s="160">
        <f t="shared" si="0"/>
        <v>410</v>
      </c>
      <c r="AE6" s="103">
        <v>70000</v>
      </c>
      <c r="AF6" s="55" t="s">
        <v>71</v>
      </c>
      <c r="AG6" t="s">
        <v>45</v>
      </c>
    </row>
    <row r="7" spans="1:38" ht="30" x14ac:dyDescent="0.25">
      <c r="A7" s="1">
        <v>6</v>
      </c>
      <c r="B7" s="255"/>
      <c r="C7" s="56" t="s">
        <v>72</v>
      </c>
      <c r="D7" s="56"/>
      <c r="E7" s="56"/>
      <c r="F7" s="56"/>
      <c r="G7" s="54" t="s">
        <v>38</v>
      </c>
      <c r="H7" s="56"/>
      <c r="I7" s="56"/>
      <c r="J7" s="56"/>
      <c r="K7" s="56"/>
      <c r="L7" s="54" t="s">
        <v>39</v>
      </c>
      <c r="M7" s="54" t="s">
        <v>59</v>
      </c>
      <c r="N7" s="54" t="s">
        <v>41</v>
      </c>
      <c r="O7" s="54" t="s">
        <v>73</v>
      </c>
      <c r="P7" s="54" t="s">
        <v>74</v>
      </c>
      <c r="Q7" s="123" t="s">
        <v>75</v>
      </c>
      <c r="R7" s="53">
        <v>70</v>
      </c>
      <c r="S7" s="53">
        <v>35</v>
      </c>
      <c r="T7" s="53">
        <v>50</v>
      </c>
      <c r="U7" s="53">
        <v>70</v>
      </c>
      <c r="V7" s="53">
        <v>70</v>
      </c>
      <c r="W7" s="53">
        <v>30</v>
      </c>
      <c r="X7" s="53">
        <v>10</v>
      </c>
      <c r="Y7" s="53">
        <v>10</v>
      </c>
      <c r="Z7" s="67"/>
      <c r="AA7" s="67"/>
      <c r="AB7" s="59"/>
      <c r="AC7" s="59"/>
      <c r="AD7" s="160">
        <f t="shared" si="0"/>
        <v>345</v>
      </c>
      <c r="AE7" s="111"/>
      <c r="AG7" t="s">
        <v>64</v>
      </c>
    </row>
    <row r="8" spans="1:38" ht="35.25" hidden="1" x14ac:dyDescent="0.25">
      <c r="A8" s="213">
        <v>7</v>
      </c>
      <c r="B8" s="254" t="s">
        <v>76</v>
      </c>
      <c r="C8" s="63" t="s">
        <v>77</v>
      </c>
      <c r="D8" s="63"/>
      <c r="E8" s="63"/>
      <c r="F8" s="63"/>
      <c r="G8" s="54" t="s">
        <v>38</v>
      </c>
      <c r="H8" s="63"/>
      <c r="I8" s="63"/>
      <c r="J8" s="56"/>
      <c r="K8" s="56"/>
      <c r="L8" s="54" t="s">
        <v>39</v>
      </c>
      <c r="M8" s="54" t="s">
        <v>59</v>
      </c>
      <c r="N8" s="54" t="s">
        <v>41</v>
      </c>
      <c r="O8" s="54" t="s">
        <v>78</v>
      </c>
      <c r="P8" s="54" t="s">
        <v>79</v>
      </c>
      <c r="Q8" s="123" t="s">
        <v>80</v>
      </c>
      <c r="R8" s="67"/>
      <c r="S8" s="67"/>
      <c r="T8" s="67"/>
      <c r="U8" s="67"/>
      <c r="V8" s="67"/>
      <c r="W8" s="67"/>
      <c r="X8" s="67"/>
      <c r="Y8" s="67"/>
      <c r="Z8" s="67"/>
      <c r="AA8" s="67"/>
      <c r="AB8" s="59"/>
      <c r="AC8" s="59"/>
      <c r="AD8" s="160">
        <f t="shared" si="0"/>
        <v>0</v>
      </c>
      <c r="AE8" s="111"/>
      <c r="AG8" s="38" t="s">
        <v>45</v>
      </c>
      <c r="AH8" t="s">
        <v>81</v>
      </c>
    </row>
    <row r="9" spans="1:38" ht="45" x14ac:dyDescent="0.25">
      <c r="A9" s="214">
        <v>8</v>
      </c>
      <c r="B9" s="252"/>
      <c r="C9" s="252" t="s">
        <v>82</v>
      </c>
      <c r="D9" s="252"/>
      <c r="E9" s="252"/>
      <c r="F9" s="252"/>
      <c r="G9" s="54" t="s">
        <v>56</v>
      </c>
      <c r="H9" s="252"/>
      <c r="I9" s="252"/>
      <c r="J9" s="218">
        <v>45748</v>
      </c>
      <c r="K9" s="218">
        <v>46082</v>
      </c>
      <c r="L9" s="54" t="s">
        <v>83</v>
      </c>
      <c r="M9" s="53" t="s">
        <v>84</v>
      </c>
      <c r="N9" s="54" t="s">
        <v>85</v>
      </c>
      <c r="O9" s="54" t="s">
        <v>86</v>
      </c>
      <c r="P9" s="54" t="s">
        <v>43</v>
      </c>
      <c r="Q9" s="151"/>
      <c r="R9" s="53">
        <v>40</v>
      </c>
      <c r="S9" s="53">
        <v>35</v>
      </c>
      <c r="T9" s="53">
        <v>40</v>
      </c>
      <c r="U9" s="53">
        <v>35</v>
      </c>
      <c r="V9" s="53">
        <v>40</v>
      </c>
      <c r="W9" s="53">
        <v>35</v>
      </c>
      <c r="X9" s="234">
        <v>70</v>
      </c>
      <c r="Y9" s="234">
        <v>30</v>
      </c>
      <c r="Z9" s="234">
        <v>10</v>
      </c>
      <c r="AA9" s="234">
        <v>10</v>
      </c>
      <c r="AB9" s="235">
        <v>10</v>
      </c>
      <c r="AC9" s="235">
        <v>10</v>
      </c>
      <c r="AD9" s="160">
        <f t="shared" si="0"/>
        <v>365</v>
      </c>
      <c r="AE9" s="111"/>
      <c r="AG9" t="s">
        <v>64</v>
      </c>
    </row>
    <row r="10" spans="1:38" ht="35.25" x14ac:dyDescent="0.25">
      <c r="A10" s="214">
        <v>9</v>
      </c>
      <c r="B10" s="250" t="s">
        <v>87</v>
      </c>
      <c r="C10" s="56" t="s">
        <v>88</v>
      </c>
      <c r="D10" s="56" t="s">
        <v>89</v>
      </c>
      <c r="E10" s="56" t="s">
        <v>90</v>
      </c>
      <c r="F10" s="56" t="s">
        <v>91</v>
      </c>
      <c r="G10" s="54" t="s">
        <v>38</v>
      </c>
      <c r="H10" s="56" t="s">
        <v>92</v>
      </c>
      <c r="I10" s="56" t="s">
        <v>93</v>
      </c>
      <c r="J10" s="56"/>
      <c r="K10" s="99">
        <v>45930</v>
      </c>
      <c r="L10" s="54" t="s">
        <v>83</v>
      </c>
      <c r="M10" s="54" t="s">
        <v>59</v>
      </c>
      <c r="N10" s="54" t="s">
        <v>41</v>
      </c>
      <c r="O10" s="54" t="s">
        <v>78</v>
      </c>
      <c r="P10" s="54" t="s">
        <v>50</v>
      </c>
      <c r="Q10" s="151"/>
      <c r="R10" s="53">
        <v>20</v>
      </c>
      <c r="S10" s="53">
        <v>40</v>
      </c>
      <c r="T10" s="53">
        <v>30</v>
      </c>
      <c r="U10" s="53">
        <v>15</v>
      </c>
      <c r="V10" s="53">
        <v>30</v>
      </c>
      <c r="W10" s="53">
        <v>15</v>
      </c>
      <c r="X10" s="234">
        <v>15</v>
      </c>
      <c r="Y10" s="234">
        <v>30</v>
      </c>
      <c r="Z10" s="234">
        <v>30</v>
      </c>
      <c r="AA10" s="53">
        <v>40</v>
      </c>
      <c r="AB10" s="54">
        <v>40</v>
      </c>
      <c r="AC10" s="54">
        <v>15</v>
      </c>
      <c r="AD10" s="160">
        <f t="shared" si="0"/>
        <v>320</v>
      </c>
      <c r="AE10" s="111"/>
      <c r="AG10" t="s">
        <v>64</v>
      </c>
    </row>
    <row r="11" spans="1:38" ht="35.25" x14ac:dyDescent="0.25">
      <c r="A11" s="214">
        <v>10</v>
      </c>
      <c r="B11" s="250" t="s">
        <v>87</v>
      </c>
      <c r="C11" s="56" t="s">
        <v>94</v>
      </c>
      <c r="D11" s="56" t="s">
        <v>95</v>
      </c>
      <c r="E11" s="56" t="s">
        <v>96</v>
      </c>
      <c r="F11" s="56" t="s">
        <v>97</v>
      </c>
      <c r="G11" s="54" t="s">
        <v>38</v>
      </c>
      <c r="H11" s="56" t="s">
        <v>98</v>
      </c>
      <c r="I11" s="56" t="s">
        <v>93</v>
      </c>
      <c r="J11" s="56"/>
      <c r="K11" s="56"/>
      <c r="L11" s="54" t="s">
        <v>83</v>
      </c>
      <c r="M11" s="138" t="s">
        <v>40</v>
      </c>
      <c r="N11" s="54" t="s">
        <v>41</v>
      </c>
      <c r="O11" s="54" t="s">
        <v>78</v>
      </c>
      <c r="P11" s="54" t="s">
        <v>43</v>
      </c>
      <c r="Q11" s="151"/>
      <c r="R11" s="53">
        <v>15</v>
      </c>
      <c r="S11" s="53">
        <v>30</v>
      </c>
      <c r="T11" s="53">
        <v>30</v>
      </c>
      <c r="U11" s="53">
        <v>15</v>
      </c>
      <c r="V11" s="53">
        <v>10</v>
      </c>
      <c r="W11" s="53">
        <v>0</v>
      </c>
      <c r="X11" s="53">
        <v>0</v>
      </c>
      <c r="Y11" s="53">
        <v>0</v>
      </c>
      <c r="Z11" s="53">
        <v>0</v>
      </c>
      <c r="AA11" s="53">
        <v>0</v>
      </c>
      <c r="AB11" s="53">
        <v>0</v>
      </c>
      <c r="AC11" s="53">
        <v>0</v>
      </c>
      <c r="AD11" s="160">
        <f t="shared" si="0"/>
        <v>100</v>
      </c>
      <c r="AE11" s="111"/>
      <c r="AG11" t="s">
        <v>64</v>
      </c>
    </row>
    <row r="12" spans="1:38" ht="60" x14ac:dyDescent="0.25">
      <c r="A12" s="251">
        <v>11</v>
      </c>
      <c r="B12" s="251"/>
      <c r="C12" s="252" t="s">
        <v>99</v>
      </c>
      <c r="D12" s="252"/>
      <c r="E12" s="252"/>
      <c r="F12" s="252"/>
      <c r="G12" s="54" t="s">
        <v>56</v>
      </c>
      <c r="H12" s="252"/>
      <c r="I12" s="252"/>
      <c r="J12" s="56" t="s">
        <v>100</v>
      </c>
      <c r="K12" s="56" t="s">
        <v>101</v>
      </c>
      <c r="L12" s="136" t="s">
        <v>39</v>
      </c>
      <c r="M12" s="136" t="s">
        <v>59</v>
      </c>
      <c r="N12" s="54" t="s">
        <v>102</v>
      </c>
      <c r="O12" s="54" t="s">
        <v>103</v>
      </c>
      <c r="P12" s="54" t="s">
        <v>104</v>
      </c>
      <c r="Q12" s="150"/>
      <c r="R12" s="230">
        <f>169</f>
        <v>169</v>
      </c>
      <c r="S12" s="230">
        <f>218+291</f>
        <v>509</v>
      </c>
      <c r="T12" s="230">
        <f>480+347</f>
        <v>827</v>
      </c>
      <c r="U12" s="230">
        <f>81+58</f>
        <v>139</v>
      </c>
      <c r="V12" s="67"/>
      <c r="W12" s="67"/>
      <c r="X12" s="67"/>
      <c r="Y12" s="67"/>
      <c r="Z12" s="67"/>
      <c r="AA12" s="67"/>
      <c r="AB12" s="59"/>
      <c r="AC12" s="59"/>
      <c r="AD12" s="160">
        <f t="shared" si="0"/>
        <v>1644</v>
      </c>
      <c r="AE12" s="111"/>
      <c r="AG12" t="s">
        <v>64</v>
      </c>
    </row>
    <row r="13" spans="1:38" s="49" customFormat="1" ht="30" hidden="1" x14ac:dyDescent="0.25">
      <c r="A13" s="76">
        <v>12</v>
      </c>
      <c r="B13" s="76"/>
      <c r="C13" s="62" t="s">
        <v>105</v>
      </c>
      <c r="D13" s="62"/>
      <c r="E13" s="62"/>
      <c r="F13" s="62"/>
      <c r="G13" s="219" t="s">
        <v>38</v>
      </c>
      <c r="H13" s="62"/>
      <c r="I13" s="62"/>
      <c r="J13" s="62"/>
      <c r="K13" s="62"/>
      <c r="L13" s="219" t="s">
        <v>48</v>
      </c>
      <c r="M13" s="220" t="s">
        <v>84</v>
      </c>
      <c r="N13" s="219" t="s">
        <v>41</v>
      </c>
      <c r="O13" s="219" t="s">
        <v>106</v>
      </c>
      <c r="P13" s="219" t="s">
        <v>50</v>
      </c>
      <c r="Q13" s="221" t="s">
        <v>107</v>
      </c>
      <c r="R13" s="220">
        <v>40</v>
      </c>
      <c r="S13" s="220">
        <v>28</v>
      </c>
      <c r="T13" s="220">
        <v>91</v>
      </c>
      <c r="U13" s="220">
        <v>40</v>
      </c>
      <c r="V13" s="220">
        <v>40</v>
      </c>
      <c r="W13" s="220">
        <v>75</v>
      </c>
      <c r="X13" s="220">
        <v>70</v>
      </c>
      <c r="Y13" s="220">
        <v>0</v>
      </c>
      <c r="Z13" s="220">
        <v>0</v>
      </c>
      <c r="AA13" s="220">
        <v>0</v>
      </c>
      <c r="AB13" s="219">
        <v>0</v>
      </c>
      <c r="AC13" s="219">
        <v>0</v>
      </c>
      <c r="AD13" s="222">
        <f t="shared" si="0"/>
        <v>384</v>
      </c>
      <c r="AE13" s="223"/>
      <c r="AG13" s="38" t="s">
        <v>45</v>
      </c>
      <c r="AH13" s="49" t="s">
        <v>108</v>
      </c>
    </row>
    <row r="14" spans="1:38" ht="30" x14ac:dyDescent="0.25">
      <c r="A14" s="1">
        <v>13</v>
      </c>
      <c r="B14" s="1"/>
      <c r="C14" s="56" t="s">
        <v>109</v>
      </c>
      <c r="D14" s="56"/>
      <c r="E14" s="56"/>
      <c r="F14" s="56"/>
      <c r="G14" s="54" t="s">
        <v>38</v>
      </c>
      <c r="H14" s="56"/>
      <c r="I14" s="56"/>
      <c r="J14" s="56"/>
      <c r="K14" s="99">
        <v>46171</v>
      </c>
      <c r="L14" s="54" t="s">
        <v>39</v>
      </c>
      <c r="M14" s="138" t="s">
        <v>40</v>
      </c>
      <c r="N14" s="54" t="s">
        <v>41</v>
      </c>
      <c r="O14" s="54" t="s">
        <v>49</v>
      </c>
      <c r="P14" s="54" t="s">
        <v>50</v>
      </c>
      <c r="Q14" s="151" t="s">
        <v>110</v>
      </c>
      <c r="R14" s="53">
        <v>14</v>
      </c>
      <c r="S14" s="53">
        <v>35</v>
      </c>
      <c r="T14" s="53">
        <v>35</v>
      </c>
      <c r="U14" s="53">
        <v>35</v>
      </c>
      <c r="V14" s="53">
        <v>35</v>
      </c>
      <c r="W14" s="53">
        <v>35</v>
      </c>
      <c r="X14" s="53">
        <v>70</v>
      </c>
      <c r="Y14" s="53">
        <v>70</v>
      </c>
      <c r="Z14" s="53">
        <v>70</v>
      </c>
      <c r="AA14" s="53">
        <v>140</v>
      </c>
      <c r="AB14" s="54">
        <v>140</v>
      </c>
      <c r="AC14" s="54">
        <v>140</v>
      </c>
      <c r="AD14" s="160">
        <f t="shared" si="0"/>
        <v>819</v>
      </c>
      <c r="AE14" s="111"/>
      <c r="AG14" t="s">
        <v>111</v>
      </c>
    </row>
    <row r="15" spans="1:38" ht="27.75" customHeight="1" x14ac:dyDescent="0.25">
      <c r="A15" s="1">
        <v>14</v>
      </c>
      <c r="B15" s="1"/>
      <c r="C15" s="252" t="s">
        <v>112</v>
      </c>
      <c r="D15" s="252"/>
      <c r="E15" s="252"/>
      <c r="F15" s="252"/>
      <c r="G15" s="54" t="s">
        <v>56</v>
      </c>
      <c r="H15" s="252"/>
      <c r="I15" s="252"/>
      <c r="J15" s="56">
        <v>2022</v>
      </c>
      <c r="K15" s="232" t="s">
        <v>113</v>
      </c>
      <c r="L15" s="54" t="s">
        <v>83</v>
      </c>
      <c r="M15" s="53" t="s">
        <v>84</v>
      </c>
      <c r="N15" s="54" t="s">
        <v>85</v>
      </c>
      <c r="O15" s="54" t="s">
        <v>86</v>
      </c>
      <c r="P15" s="54" t="s">
        <v>114</v>
      </c>
      <c r="Q15" s="151" t="s">
        <v>115</v>
      </c>
      <c r="R15" s="53">
        <v>0</v>
      </c>
      <c r="S15" s="53">
        <v>5</v>
      </c>
      <c r="T15" s="53">
        <v>5</v>
      </c>
      <c r="U15" s="53">
        <f>(19*1)+15+15</f>
        <v>49</v>
      </c>
      <c r="V15" s="53">
        <f>(19*1)+15+15</f>
        <v>49</v>
      </c>
      <c r="W15" s="53">
        <f>(19*1)+15+15</f>
        <v>49</v>
      </c>
      <c r="X15" s="53">
        <v>5</v>
      </c>
      <c r="Y15" s="53">
        <v>5</v>
      </c>
      <c r="Z15" s="53">
        <f>W15</f>
        <v>49</v>
      </c>
      <c r="AA15" s="53">
        <v>19</v>
      </c>
      <c r="AB15" s="54">
        <v>19</v>
      </c>
      <c r="AC15" s="54">
        <v>5</v>
      </c>
      <c r="AD15" s="160">
        <f t="shared" si="0"/>
        <v>259</v>
      </c>
      <c r="AE15" s="103"/>
      <c r="AF15" s="233" t="s">
        <v>116</v>
      </c>
      <c r="AG15" t="s">
        <v>64</v>
      </c>
    </row>
    <row r="16" spans="1:38" ht="44.25" customHeight="1" x14ac:dyDescent="0.25">
      <c r="A16" s="251">
        <v>15</v>
      </c>
      <c r="B16" s="251"/>
      <c r="C16" s="252" t="s">
        <v>117</v>
      </c>
      <c r="D16" s="252"/>
      <c r="E16" s="252"/>
      <c r="F16" s="252"/>
      <c r="G16" s="54" t="s">
        <v>67</v>
      </c>
      <c r="H16" s="252"/>
      <c r="I16" s="252"/>
      <c r="J16" s="218" t="s">
        <v>118</v>
      </c>
      <c r="K16" s="56" t="s">
        <v>119</v>
      </c>
      <c r="L16" s="140" t="s">
        <v>39</v>
      </c>
      <c r="M16" s="116" t="s">
        <v>59</v>
      </c>
      <c r="N16" s="54" t="s">
        <v>120</v>
      </c>
      <c r="O16" s="54" t="s">
        <v>121</v>
      </c>
      <c r="P16" s="54" t="s">
        <v>122</v>
      </c>
      <c r="Q16" s="150"/>
      <c r="R16" s="53">
        <v>320</v>
      </c>
      <c r="S16" s="53">
        <v>340</v>
      </c>
      <c r="T16" s="53">
        <v>340</v>
      </c>
      <c r="U16" s="53">
        <v>320</v>
      </c>
      <c r="V16" s="53">
        <v>320</v>
      </c>
      <c r="W16" s="53">
        <v>320</v>
      </c>
      <c r="X16" s="53">
        <v>300</v>
      </c>
      <c r="Y16" s="53">
        <v>300</v>
      </c>
      <c r="Z16" s="53">
        <v>300</v>
      </c>
      <c r="AA16" s="53">
        <v>300</v>
      </c>
      <c r="AB16" s="54">
        <v>300</v>
      </c>
      <c r="AC16" s="54">
        <v>300</v>
      </c>
      <c r="AD16" s="160">
        <f t="shared" si="0"/>
        <v>3760</v>
      </c>
      <c r="AE16" s="103">
        <v>1000000</v>
      </c>
      <c r="AF16" s="75" t="s">
        <v>123</v>
      </c>
      <c r="AG16" t="s">
        <v>64</v>
      </c>
    </row>
    <row r="17" spans="1:34" ht="27.75" customHeight="1" x14ac:dyDescent="0.25">
      <c r="A17" s="251">
        <v>16</v>
      </c>
      <c r="B17" s="251"/>
      <c r="C17" s="252" t="s">
        <v>124</v>
      </c>
      <c r="D17" s="252"/>
      <c r="E17" s="252"/>
      <c r="F17" s="252"/>
      <c r="G17" s="54" t="s">
        <v>67</v>
      </c>
      <c r="H17" s="252"/>
      <c r="I17" s="252"/>
      <c r="J17" s="56" t="s">
        <v>125</v>
      </c>
      <c r="K17" s="56" t="s">
        <v>119</v>
      </c>
      <c r="L17" s="140" t="s">
        <v>39</v>
      </c>
      <c r="M17" s="116" t="s">
        <v>59</v>
      </c>
      <c r="N17" s="54" t="s">
        <v>120</v>
      </c>
      <c r="O17" s="54" t="s">
        <v>126</v>
      </c>
      <c r="P17" s="54"/>
      <c r="Q17" s="150"/>
      <c r="R17" s="53">
        <v>280</v>
      </c>
      <c r="S17" s="53">
        <v>260</v>
      </c>
      <c r="T17" s="53">
        <v>260</v>
      </c>
      <c r="U17" s="53">
        <v>220</v>
      </c>
      <c r="V17" s="53">
        <v>160</v>
      </c>
      <c r="W17" s="53">
        <v>160</v>
      </c>
      <c r="X17" s="53">
        <v>160</v>
      </c>
      <c r="Y17" s="53">
        <v>200</v>
      </c>
      <c r="Z17" s="53">
        <v>200</v>
      </c>
      <c r="AA17" s="53">
        <v>200</v>
      </c>
      <c r="AB17" s="54">
        <v>200</v>
      </c>
      <c r="AC17" s="54">
        <v>200</v>
      </c>
      <c r="AD17" s="160">
        <f t="shared" si="0"/>
        <v>2500</v>
      </c>
      <c r="AE17" s="111"/>
      <c r="AG17" t="s">
        <v>64</v>
      </c>
    </row>
    <row r="18" spans="1:34" ht="45" x14ac:dyDescent="0.25">
      <c r="A18" s="1">
        <v>17</v>
      </c>
      <c r="B18" s="1"/>
      <c r="C18" s="252" t="s">
        <v>127</v>
      </c>
      <c r="D18" s="252"/>
      <c r="E18" s="252"/>
      <c r="F18" s="252"/>
      <c r="G18" s="54" t="s">
        <v>67</v>
      </c>
      <c r="H18" s="252"/>
      <c r="I18" s="252"/>
      <c r="J18" s="217">
        <v>45413</v>
      </c>
      <c r="K18" s="217">
        <v>45716</v>
      </c>
      <c r="L18" s="140" t="s">
        <v>39</v>
      </c>
      <c r="M18" s="116" t="s">
        <v>59</v>
      </c>
      <c r="N18" s="54" t="s">
        <v>128</v>
      </c>
      <c r="O18" s="54" t="s">
        <v>129</v>
      </c>
      <c r="P18" s="54" t="s">
        <v>43</v>
      </c>
      <c r="Q18" s="150"/>
      <c r="R18" s="53">
        <v>30</v>
      </c>
      <c r="S18" s="53">
        <v>30</v>
      </c>
      <c r="T18" s="53">
        <v>30</v>
      </c>
      <c r="U18" s="53">
        <v>15</v>
      </c>
      <c r="V18" s="53">
        <v>15</v>
      </c>
      <c r="W18" s="53">
        <v>10</v>
      </c>
      <c r="X18" s="53">
        <v>10</v>
      </c>
      <c r="Y18" s="53">
        <v>10</v>
      </c>
      <c r="Z18" s="53">
        <v>10</v>
      </c>
      <c r="AA18" s="53">
        <v>10</v>
      </c>
      <c r="AB18" s="54">
        <v>10</v>
      </c>
      <c r="AC18" s="54">
        <v>10</v>
      </c>
      <c r="AD18" s="160">
        <f t="shared" si="0"/>
        <v>190</v>
      </c>
      <c r="AE18" s="103">
        <v>550000</v>
      </c>
      <c r="AG18" t="s">
        <v>53</v>
      </c>
    </row>
    <row r="19" spans="1:34" x14ac:dyDescent="0.25">
      <c r="A19" s="1">
        <v>18</v>
      </c>
      <c r="B19" s="1"/>
      <c r="C19" s="56" t="s">
        <v>130</v>
      </c>
      <c r="D19" s="56"/>
      <c r="E19" s="56"/>
      <c r="F19" s="56"/>
      <c r="G19" s="54" t="s">
        <v>131</v>
      </c>
      <c r="H19" s="56"/>
      <c r="I19" s="56"/>
      <c r="J19" s="71"/>
      <c r="K19" s="71"/>
      <c r="L19" s="54" t="s">
        <v>48</v>
      </c>
      <c r="M19" s="54" t="s">
        <v>132</v>
      </c>
      <c r="N19" s="54" t="s">
        <v>85</v>
      </c>
      <c r="O19" s="54" t="s">
        <v>133</v>
      </c>
      <c r="P19" s="54" t="s">
        <v>43</v>
      </c>
      <c r="Q19" s="151"/>
      <c r="R19" s="67"/>
      <c r="S19" s="67"/>
      <c r="T19" s="53">
        <v>30</v>
      </c>
      <c r="U19" s="67"/>
      <c r="V19" s="67"/>
      <c r="W19" s="67"/>
      <c r="X19" s="67"/>
      <c r="Y19" s="67"/>
      <c r="Z19" s="67"/>
      <c r="AA19" s="67"/>
      <c r="AB19" s="59"/>
      <c r="AC19" s="59"/>
      <c r="AD19" s="160">
        <f t="shared" si="0"/>
        <v>30</v>
      </c>
      <c r="AE19" s="103">
        <v>20000</v>
      </c>
      <c r="AG19" t="s">
        <v>111</v>
      </c>
    </row>
    <row r="20" spans="1:34" ht="60" x14ac:dyDescent="0.25">
      <c r="A20" s="1">
        <v>19</v>
      </c>
      <c r="B20" s="1"/>
      <c r="C20" s="252" t="s">
        <v>134</v>
      </c>
      <c r="D20" s="252"/>
      <c r="E20" s="252"/>
      <c r="F20" s="252"/>
      <c r="G20" s="54" t="s">
        <v>131</v>
      </c>
      <c r="H20" s="252"/>
      <c r="I20" s="252"/>
      <c r="J20" s="231">
        <v>45809</v>
      </c>
      <c r="K20" s="71" t="s">
        <v>135</v>
      </c>
      <c r="L20" s="141" t="s">
        <v>39</v>
      </c>
      <c r="M20" s="138" t="s">
        <v>40</v>
      </c>
      <c r="N20" s="54" t="s">
        <v>85</v>
      </c>
      <c r="O20" s="54" t="s">
        <v>136</v>
      </c>
      <c r="P20" s="54" t="s">
        <v>50</v>
      </c>
      <c r="Q20" s="151" t="s">
        <v>137</v>
      </c>
      <c r="R20" s="53">
        <v>0</v>
      </c>
      <c r="S20" s="53">
        <v>0</v>
      </c>
      <c r="T20" s="53">
        <v>10</v>
      </c>
      <c r="U20" s="53">
        <v>10</v>
      </c>
      <c r="V20" s="53">
        <v>50</v>
      </c>
      <c r="W20" s="53">
        <v>50</v>
      </c>
      <c r="X20" s="53">
        <v>10</v>
      </c>
      <c r="Y20" s="53">
        <v>10</v>
      </c>
      <c r="Z20" s="53">
        <v>20</v>
      </c>
      <c r="AA20" s="67"/>
      <c r="AB20" s="59"/>
      <c r="AC20" s="59"/>
      <c r="AD20" s="160">
        <f t="shared" si="0"/>
        <v>160</v>
      </c>
      <c r="AE20" s="103">
        <v>30000</v>
      </c>
      <c r="AG20" t="s">
        <v>64</v>
      </c>
    </row>
    <row r="21" spans="1:34" ht="60" x14ac:dyDescent="0.25">
      <c r="A21" s="1">
        <v>20</v>
      </c>
      <c r="B21" s="1"/>
      <c r="C21" s="252" t="s">
        <v>138</v>
      </c>
      <c r="D21" s="252"/>
      <c r="E21" s="252"/>
      <c r="F21" s="252"/>
      <c r="G21" s="54" t="s">
        <v>67</v>
      </c>
      <c r="H21" s="252"/>
      <c r="I21" s="252"/>
      <c r="J21" s="64"/>
      <c r="K21" s="64"/>
      <c r="L21" s="54" t="s">
        <v>83</v>
      </c>
      <c r="M21" s="53" t="s">
        <v>84</v>
      </c>
      <c r="N21" s="54" t="s">
        <v>128</v>
      </c>
      <c r="O21" s="54" t="s">
        <v>139</v>
      </c>
      <c r="P21" s="54" t="s">
        <v>103</v>
      </c>
      <c r="Q21" s="151" t="s">
        <v>140</v>
      </c>
      <c r="R21" s="53">
        <v>28</v>
      </c>
      <c r="S21" s="53">
        <v>28</v>
      </c>
      <c r="T21" s="53">
        <v>28</v>
      </c>
      <c r="U21" s="53">
        <v>28</v>
      </c>
      <c r="V21" s="53">
        <v>28</v>
      </c>
      <c r="W21" s="53">
        <v>28</v>
      </c>
      <c r="X21" s="53">
        <v>28</v>
      </c>
      <c r="Y21" s="53">
        <v>28</v>
      </c>
      <c r="Z21" s="53">
        <v>28</v>
      </c>
      <c r="AA21" s="53">
        <v>28</v>
      </c>
      <c r="AB21" s="54">
        <v>28</v>
      </c>
      <c r="AC21" s="54">
        <v>28</v>
      </c>
      <c r="AD21" s="160">
        <f t="shared" si="0"/>
        <v>336</v>
      </c>
      <c r="AE21" s="111"/>
      <c r="AG21" t="s">
        <v>53</v>
      </c>
      <c r="AH21" t="s">
        <v>141</v>
      </c>
    </row>
    <row r="22" spans="1:34" ht="30" x14ac:dyDescent="0.25">
      <c r="A22" s="145">
        <v>21</v>
      </c>
      <c r="B22" s="145"/>
      <c r="C22" s="252" t="s">
        <v>142</v>
      </c>
      <c r="D22" s="252"/>
      <c r="E22" s="252"/>
      <c r="F22" s="252"/>
      <c r="G22" s="54" t="s">
        <v>38</v>
      </c>
      <c r="H22" s="252"/>
      <c r="I22" s="252"/>
      <c r="J22" s="64"/>
      <c r="K22" s="65"/>
      <c r="L22" s="54" t="s">
        <v>83</v>
      </c>
      <c r="M22" s="54" t="s">
        <v>132</v>
      </c>
      <c r="N22" s="54" t="s">
        <v>41</v>
      </c>
      <c r="O22" s="54" t="s">
        <v>143</v>
      </c>
      <c r="P22" s="54" t="s">
        <v>50</v>
      </c>
      <c r="Q22" s="151"/>
      <c r="R22" s="53">
        <v>0</v>
      </c>
      <c r="S22" s="53">
        <v>35</v>
      </c>
      <c r="T22" s="53">
        <v>7</v>
      </c>
      <c r="U22" s="53">
        <v>7</v>
      </c>
      <c r="V22" s="53">
        <v>7</v>
      </c>
      <c r="W22" s="53">
        <v>7</v>
      </c>
      <c r="X22" s="53">
        <v>0</v>
      </c>
      <c r="Y22" s="53">
        <v>0</v>
      </c>
      <c r="Z22" s="53">
        <v>0</v>
      </c>
      <c r="AA22" s="53">
        <v>0</v>
      </c>
      <c r="AB22" s="54">
        <v>0</v>
      </c>
      <c r="AC22" s="54">
        <v>0</v>
      </c>
      <c r="AD22" s="160">
        <f t="shared" si="0"/>
        <v>63</v>
      </c>
      <c r="AE22" s="111"/>
      <c r="AG22" t="s">
        <v>111</v>
      </c>
    </row>
    <row r="23" spans="1:34" ht="30" x14ac:dyDescent="0.25">
      <c r="A23" s="1">
        <v>22</v>
      </c>
      <c r="B23" s="1"/>
      <c r="C23" s="65" t="s">
        <v>144</v>
      </c>
      <c r="D23" s="65"/>
      <c r="E23" s="65"/>
      <c r="F23" s="65"/>
      <c r="G23" s="54" t="s">
        <v>56</v>
      </c>
      <c r="H23" s="65"/>
      <c r="I23" s="65"/>
      <c r="J23" s="65" t="s">
        <v>145</v>
      </c>
      <c r="K23" s="64" t="s">
        <v>146</v>
      </c>
      <c r="L23" s="141" t="s">
        <v>39</v>
      </c>
      <c r="M23" s="53" t="s">
        <v>84</v>
      </c>
      <c r="N23" s="54" t="s">
        <v>60</v>
      </c>
      <c r="O23" s="54" t="s">
        <v>147</v>
      </c>
      <c r="P23" s="54" t="s">
        <v>148</v>
      </c>
      <c r="Q23" s="151" t="s">
        <v>149</v>
      </c>
      <c r="R23" s="53">
        <v>10</v>
      </c>
      <c r="S23" s="53">
        <v>10</v>
      </c>
      <c r="T23" s="53">
        <v>10</v>
      </c>
      <c r="U23" s="53">
        <v>50</v>
      </c>
      <c r="V23" s="53">
        <v>50</v>
      </c>
      <c r="W23" s="53">
        <v>50</v>
      </c>
      <c r="X23" s="53">
        <v>150</v>
      </c>
      <c r="Y23" s="53">
        <v>150</v>
      </c>
      <c r="Z23" s="53">
        <v>150</v>
      </c>
      <c r="AA23" s="53">
        <v>150</v>
      </c>
      <c r="AB23" s="54">
        <v>150</v>
      </c>
      <c r="AC23" s="54">
        <v>150</v>
      </c>
      <c r="AD23" s="160">
        <f t="shared" si="0"/>
        <v>1080</v>
      </c>
      <c r="AE23" s="111"/>
      <c r="AG23" t="s">
        <v>64</v>
      </c>
    </row>
    <row r="24" spans="1:34" ht="30" x14ac:dyDescent="0.25">
      <c r="A24" s="1">
        <v>23</v>
      </c>
      <c r="B24" s="1"/>
      <c r="C24" s="65" t="s">
        <v>150</v>
      </c>
      <c r="D24" s="65"/>
      <c r="E24" s="65"/>
      <c r="F24" s="65"/>
      <c r="G24" s="54" t="s">
        <v>56</v>
      </c>
      <c r="H24" s="65"/>
      <c r="I24" s="65"/>
      <c r="J24" s="64"/>
      <c r="K24" s="128" t="s">
        <v>151</v>
      </c>
      <c r="L24" s="54" t="s">
        <v>83</v>
      </c>
      <c r="M24" s="54" t="s">
        <v>132</v>
      </c>
      <c r="N24" s="59" t="s">
        <v>85</v>
      </c>
      <c r="O24" s="59" t="s">
        <v>152</v>
      </c>
      <c r="P24" s="59"/>
      <c r="Q24" s="152" t="s">
        <v>153</v>
      </c>
      <c r="R24" s="67"/>
      <c r="S24" s="67"/>
      <c r="T24" s="67"/>
      <c r="U24" s="67"/>
      <c r="V24" s="67"/>
      <c r="W24" s="67"/>
      <c r="X24" s="67"/>
      <c r="Y24" s="67"/>
      <c r="Z24" s="67"/>
      <c r="AA24" s="67"/>
      <c r="AB24" s="59"/>
      <c r="AC24" s="59"/>
      <c r="AD24" s="160">
        <f t="shared" si="0"/>
        <v>0</v>
      </c>
      <c r="AE24" s="111"/>
      <c r="AG24" t="s">
        <v>53</v>
      </c>
    </row>
    <row r="25" spans="1:34" ht="60" x14ac:dyDescent="0.25">
      <c r="A25" s="1">
        <v>24</v>
      </c>
      <c r="B25" s="1"/>
      <c r="C25" s="107" t="s">
        <v>154</v>
      </c>
      <c r="D25" s="107"/>
      <c r="E25" s="107"/>
      <c r="F25" s="107"/>
      <c r="G25" s="54" t="s">
        <v>56</v>
      </c>
      <c r="H25" s="107"/>
      <c r="I25" s="107"/>
      <c r="J25" s="127" t="s">
        <v>57</v>
      </c>
      <c r="K25" s="64" t="s">
        <v>146</v>
      </c>
      <c r="L25" s="54" t="s">
        <v>39</v>
      </c>
      <c r="M25" s="54" t="s">
        <v>59</v>
      </c>
      <c r="N25" s="54" t="s">
        <v>85</v>
      </c>
      <c r="O25" s="54" t="s">
        <v>155</v>
      </c>
      <c r="P25" s="54" t="s">
        <v>156</v>
      </c>
      <c r="Q25" s="151" t="s">
        <v>157</v>
      </c>
      <c r="R25" s="53">
        <v>150</v>
      </c>
      <c r="S25" s="53">
        <v>150</v>
      </c>
      <c r="T25" s="53">
        <v>150</v>
      </c>
      <c r="U25" s="53">
        <v>150</v>
      </c>
      <c r="V25" s="53">
        <v>150</v>
      </c>
      <c r="W25" s="53">
        <v>150</v>
      </c>
      <c r="X25" s="67"/>
      <c r="Y25" s="67"/>
      <c r="Z25" s="67"/>
      <c r="AA25" s="67"/>
      <c r="AB25" s="59"/>
      <c r="AC25" s="59"/>
      <c r="AD25" s="160">
        <f t="shared" si="0"/>
        <v>900</v>
      </c>
      <c r="AE25" s="111"/>
      <c r="AG25" t="s">
        <v>64</v>
      </c>
    </row>
    <row r="26" spans="1:34" hidden="1" x14ac:dyDescent="0.25"/>
    <row r="27" spans="1:34" ht="45" hidden="1" x14ac:dyDescent="0.25">
      <c r="A27" s="1">
        <v>26</v>
      </c>
      <c r="B27" s="1"/>
      <c r="C27" s="56" t="s">
        <v>158</v>
      </c>
      <c r="D27" s="56"/>
      <c r="E27" s="56"/>
      <c r="F27" s="56"/>
      <c r="G27" s="54" t="s">
        <v>131</v>
      </c>
      <c r="H27" s="56"/>
      <c r="I27" s="56"/>
      <c r="J27" s="65"/>
      <c r="K27" s="65"/>
      <c r="L27" s="54" t="s">
        <v>39</v>
      </c>
      <c r="M27" s="54" t="s">
        <v>59</v>
      </c>
      <c r="N27" s="54" t="s">
        <v>85</v>
      </c>
      <c r="O27" s="54" t="s">
        <v>136</v>
      </c>
      <c r="P27" s="54" t="s">
        <v>50</v>
      </c>
      <c r="Q27" s="151" t="s">
        <v>159</v>
      </c>
      <c r="R27" s="67"/>
      <c r="S27" s="53">
        <v>40</v>
      </c>
      <c r="T27" s="53">
        <v>40</v>
      </c>
      <c r="U27" s="53">
        <v>40</v>
      </c>
      <c r="V27" s="53">
        <v>40</v>
      </c>
      <c r="W27" s="53">
        <v>40</v>
      </c>
      <c r="X27" s="53">
        <v>40</v>
      </c>
      <c r="Y27" s="53">
        <v>40</v>
      </c>
      <c r="Z27" s="53">
        <v>40</v>
      </c>
      <c r="AA27" s="53">
        <v>40</v>
      </c>
      <c r="AB27" s="54">
        <v>40</v>
      </c>
      <c r="AC27" s="54">
        <v>40</v>
      </c>
      <c r="AD27" s="160">
        <f t="shared" si="0"/>
        <v>440</v>
      </c>
      <c r="AE27" s="111"/>
      <c r="AG27" t="s">
        <v>45</v>
      </c>
      <c r="AH27" t="s">
        <v>160</v>
      </c>
    </row>
    <row r="28" spans="1:34" ht="30" x14ac:dyDescent="0.25">
      <c r="A28" s="1">
        <v>27</v>
      </c>
      <c r="B28" s="1"/>
      <c r="C28" s="252" t="s">
        <v>161</v>
      </c>
      <c r="D28" s="252"/>
      <c r="E28" s="252"/>
      <c r="F28" s="252"/>
      <c r="G28" s="54" t="s">
        <v>56</v>
      </c>
      <c r="H28" s="252"/>
      <c r="I28" s="252"/>
      <c r="J28" s="127" t="s">
        <v>57</v>
      </c>
      <c r="K28" s="127" t="s">
        <v>162</v>
      </c>
      <c r="L28" s="141" t="s">
        <v>39</v>
      </c>
      <c r="M28" s="53" t="s">
        <v>84</v>
      </c>
      <c r="N28" s="54" t="s">
        <v>102</v>
      </c>
      <c r="O28" s="182" t="s">
        <v>163</v>
      </c>
      <c r="P28" s="54" t="s">
        <v>147</v>
      </c>
      <c r="Q28" s="153"/>
      <c r="R28" s="53">
        <v>140</v>
      </c>
      <c r="S28" s="53">
        <v>144</v>
      </c>
      <c r="T28" s="53">
        <v>140</v>
      </c>
      <c r="U28" s="53">
        <v>26</v>
      </c>
      <c r="V28" s="53">
        <v>49</v>
      </c>
      <c r="W28" s="53">
        <v>14</v>
      </c>
      <c r="X28" s="53">
        <v>0</v>
      </c>
      <c r="Y28" s="53">
        <v>0</v>
      </c>
      <c r="Z28" s="53">
        <v>0</v>
      </c>
      <c r="AA28" s="53">
        <v>0</v>
      </c>
      <c r="AB28" s="54">
        <v>0</v>
      </c>
      <c r="AC28" s="54">
        <v>0</v>
      </c>
      <c r="AD28" s="160">
        <f t="shared" si="0"/>
        <v>513</v>
      </c>
      <c r="AE28" s="111"/>
      <c r="AG28" t="s">
        <v>64</v>
      </c>
    </row>
    <row r="29" spans="1:34" ht="30" x14ac:dyDescent="0.25">
      <c r="A29" s="1">
        <v>28</v>
      </c>
      <c r="B29" s="1"/>
      <c r="C29" s="56" t="s">
        <v>164</v>
      </c>
      <c r="D29" s="56"/>
      <c r="E29" s="56"/>
      <c r="F29" s="56"/>
      <c r="G29" s="54" t="s">
        <v>38</v>
      </c>
      <c r="H29" s="56"/>
      <c r="I29" s="56"/>
      <c r="J29" s="56"/>
      <c r="K29" s="56"/>
      <c r="L29" s="54" t="s">
        <v>48</v>
      </c>
      <c r="M29" s="54" t="s">
        <v>59</v>
      </c>
      <c r="N29" s="54" t="s">
        <v>41</v>
      </c>
      <c r="O29" s="54" t="s">
        <v>42</v>
      </c>
      <c r="P29" s="54" t="s">
        <v>165</v>
      </c>
      <c r="Q29" s="151"/>
      <c r="R29" s="53">
        <v>0</v>
      </c>
      <c r="S29" s="53">
        <v>0</v>
      </c>
      <c r="T29" s="53">
        <v>0</v>
      </c>
      <c r="U29" s="53">
        <v>70</v>
      </c>
      <c r="V29" s="53">
        <v>70</v>
      </c>
      <c r="W29" s="53">
        <v>70</v>
      </c>
      <c r="X29" s="53">
        <v>0</v>
      </c>
      <c r="Y29" s="53">
        <v>70</v>
      </c>
      <c r="Z29" s="53">
        <v>0</v>
      </c>
      <c r="AA29" s="53">
        <v>0</v>
      </c>
      <c r="AB29" s="54">
        <v>0</v>
      </c>
      <c r="AC29" s="54">
        <v>0</v>
      </c>
      <c r="AD29" s="160">
        <f t="shared" si="0"/>
        <v>280</v>
      </c>
      <c r="AE29" s="111"/>
      <c r="AG29" t="s">
        <v>64</v>
      </c>
    </row>
    <row r="30" spans="1:34" hidden="1" x14ac:dyDescent="0.25">
      <c r="A30" s="1">
        <v>29</v>
      </c>
      <c r="B30" s="1"/>
      <c r="C30" s="56" t="s">
        <v>166</v>
      </c>
      <c r="D30" s="56"/>
      <c r="E30" s="56"/>
      <c r="F30" s="56"/>
      <c r="G30" s="54" t="s">
        <v>38</v>
      </c>
      <c r="H30" s="56"/>
      <c r="I30" s="56"/>
      <c r="J30" s="56"/>
      <c r="K30" s="56"/>
      <c r="L30" s="54" t="s">
        <v>167</v>
      </c>
      <c r="M30" s="54" t="s">
        <v>132</v>
      </c>
      <c r="N30" s="54" t="s">
        <v>168</v>
      </c>
      <c r="O30" s="54" t="s">
        <v>168</v>
      </c>
      <c r="P30" s="54" t="s">
        <v>43</v>
      </c>
      <c r="Q30" s="123"/>
      <c r="R30" s="67"/>
      <c r="S30" s="67"/>
      <c r="T30" s="67"/>
      <c r="U30" s="67"/>
      <c r="V30" s="67"/>
      <c r="W30" s="67"/>
      <c r="X30" s="67"/>
      <c r="Y30" s="67"/>
      <c r="Z30" s="67"/>
      <c r="AA30" s="67"/>
      <c r="AB30" s="59"/>
      <c r="AC30" s="59"/>
      <c r="AD30" s="160">
        <f t="shared" si="0"/>
        <v>0</v>
      </c>
      <c r="AE30" s="111"/>
      <c r="AG30" t="s">
        <v>45</v>
      </c>
      <c r="AH30" t="s">
        <v>169</v>
      </c>
    </row>
    <row r="31" spans="1:34" ht="34.5" customHeight="1" x14ac:dyDescent="0.25">
      <c r="A31" s="1">
        <v>31</v>
      </c>
      <c r="B31" s="1"/>
      <c r="C31" s="114" t="s">
        <v>170</v>
      </c>
      <c r="D31" s="114"/>
      <c r="E31" s="114"/>
      <c r="F31" s="114"/>
      <c r="G31" s="54" t="s">
        <v>38</v>
      </c>
      <c r="H31" s="114"/>
      <c r="I31" s="114"/>
      <c r="J31" s="56"/>
      <c r="K31" s="56"/>
      <c r="L31" s="54" t="s">
        <v>167</v>
      </c>
      <c r="M31" s="54" t="s">
        <v>132</v>
      </c>
      <c r="N31" s="54" t="s">
        <v>168</v>
      </c>
      <c r="O31" s="54" t="s">
        <v>168</v>
      </c>
      <c r="P31" s="54" t="s">
        <v>43</v>
      </c>
      <c r="Q31" s="123"/>
      <c r="R31" s="67"/>
      <c r="S31" s="67"/>
      <c r="T31" s="67"/>
      <c r="U31" s="67"/>
      <c r="V31" s="67"/>
      <c r="W31" s="67"/>
      <c r="X31" s="67"/>
      <c r="Y31" s="67"/>
      <c r="Z31" s="67"/>
      <c r="AA31" s="67"/>
      <c r="AB31" s="59"/>
      <c r="AC31" s="59"/>
      <c r="AD31" s="160">
        <f t="shared" si="0"/>
        <v>0</v>
      </c>
      <c r="AE31" s="111"/>
      <c r="AG31" t="s">
        <v>53</v>
      </c>
      <c r="AH31" t="s">
        <v>169</v>
      </c>
    </row>
    <row r="32" spans="1:34" ht="30" hidden="1" x14ac:dyDescent="0.25">
      <c r="A32" s="1">
        <v>32</v>
      </c>
      <c r="B32" s="1"/>
      <c r="C32" s="56" t="s">
        <v>171</v>
      </c>
      <c r="D32" s="56"/>
      <c r="E32" s="56"/>
      <c r="F32" s="56"/>
      <c r="G32" s="54" t="s">
        <v>38</v>
      </c>
      <c r="H32" s="56"/>
      <c r="I32" s="56"/>
      <c r="J32" s="58"/>
      <c r="K32" s="58"/>
      <c r="L32" s="54" t="s">
        <v>48</v>
      </c>
      <c r="M32" s="53" t="s">
        <v>84</v>
      </c>
      <c r="N32" s="54" t="s">
        <v>172</v>
      </c>
      <c r="O32" s="54" t="s">
        <v>172</v>
      </c>
      <c r="P32" s="54" t="s">
        <v>43</v>
      </c>
      <c r="Q32" s="123"/>
      <c r="R32" s="53">
        <v>0</v>
      </c>
      <c r="S32" s="53">
        <v>4</v>
      </c>
      <c r="T32" s="53">
        <v>0</v>
      </c>
      <c r="U32" s="53">
        <v>4</v>
      </c>
      <c r="V32" s="53">
        <v>0</v>
      </c>
      <c r="W32" s="53">
        <v>4</v>
      </c>
      <c r="X32" s="53">
        <v>0</v>
      </c>
      <c r="Y32" s="53">
        <v>0</v>
      </c>
      <c r="Z32" s="53">
        <v>0</v>
      </c>
      <c r="AA32" s="53">
        <v>0</v>
      </c>
      <c r="AB32" s="54">
        <v>0</v>
      </c>
      <c r="AC32" s="54">
        <v>0</v>
      </c>
      <c r="AD32" s="160">
        <f t="shared" si="0"/>
        <v>12</v>
      </c>
      <c r="AE32" s="111"/>
      <c r="AG32" t="s">
        <v>45</v>
      </c>
      <c r="AH32" t="s">
        <v>173</v>
      </c>
    </row>
    <row r="33" spans="1:34" s="32" customFormat="1" ht="30" x14ac:dyDescent="0.25">
      <c r="A33" s="1">
        <v>33</v>
      </c>
      <c r="B33" s="1"/>
      <c r="C33" s="252" t="s">
        <v>174</v>
      </c>
      <c r="D33" s="252"/>
      <c r="E33" s="252"/>
      <c r="F33" s="252"/>
      <c r="G33" s="54" t="s">
        <v>56</v>
      </c>
      <c r="H33" s="252"/>
      <c r="I33" s="252"/>
      <c r="J33" s="126">
        <v>45449</v>
      </c>
      <c r="K33" s="126">
        <v>46752</v>
      </c>
      <c r="L33" s="141" t="s">
        <v>39</v>
      </c>
      <c r="M33" s="53" t="s">
        <v>84</v>
      </c>
      <c r="N33" s="54" t="s">
        <v>41</v>
      </c>
      <c r="O33" s="54" t="s">
        <v>152</v>
      </c>
      <c r="P33" s="54" t="s">
        <v>175</v>
      </c>
      <c r="Q33" s="153"/>
      <c r="R33" s="53">
        <v>119</v>
      </c>
      <c r="S33" s="53">
        <v>63</v>
      </c>
      <c r="T33" s="53">
        <v>140</v>
      </c>
      <c r="U33" s="53">
        <v>28</v>
      </c>
      <c r="V33" s="67"/>
      <c r="W33" s="67"/>
      <c r="X33" s="67"/>
      <c r="Y33" s="67"/>
      <c r="Z33" s="67"/>
      <c r="AA33" s="67"/>
      <c r="AB33" s="59"/>
      <c r="AC33" s="59"/>
      <c r="AD33" s="160">
        <f t="shared" si="0"/>
        <v>350</v>
      </c>
      <c r="AE33" s="111"/>
      <c r="AG33" t="s">
        <v>64</v>
      </c>
    </row>
    <row r="34" spans="1:34" ht="30" x14ac:dyDescent="0.25">
      <c r="A34" s="1">
        <v>34</v>
      </c>
      <c r="B34" s="1"/>
      <c r="C34" s="252" t="s">
        <v>176</v>
      </c>
      <c r="D34" s="252"/>
      <c r="E34" s="252"/>
      <c r="F34" s="252"/>
      <c r="G34" s="57" t="s">
        <v>67</v>
      </c>
      <c r="H34" s="252"/>
      <c r="I34" s="252"/>
      <c r="J34" s="51"/>
      <c r="K34" s="51"/>
      <c r="L34" s="54" t="s">
        <v>83</v>
      </c>
      <c r="M34" s="138" t="s">
        <v>40</v>
      </c>
      <c r="N34" s="54" t="s">
        <v>128</v>
      </c>
      <c r="O34" s="60" t="s">
        <v>139</v>
      </c>
      <c r="P34" s="54" t="s">
        <v>43</v>
      </c>
      <c r="Q34" s="154" t="s">
        <v>177</v>
      </c>
      <c r="R34" s="53">
        <v>50</v>
      </c>
      <c r="S34" s="53">
        <v>50</v>
      </c>
      <c r="T34" s="53">
        <v>50</v>
      </c>
      <c r="U34" s="53">
        <v>50</v>
      </c>
      <c r="V34" s="53">
        <v>50</v>
      </c>
      <c r="W34" s="53">
        <v>50</v>
      </c>
      <c r="X34" s="53">
        <v>30</v>
      </c>
      <c r="Y34" s="53">
        <v>30</v>
      </c>
      <c r="Z34" s="53">
        <v>60</v>
      </c>
      <c r="AA34" s="53">
        <v>60</v>
      </c>
      <c r="AB34" s="53">
        <v>60</v>
      </c>
      <c r="AC34" s="53">
        <v>60</v>
      </c>
      <c r="AD34" s="160">
        <f t="shared" si="0"/>
        <v>600</v>
      </c>
      <c r="AE34" s="111"/>
      <c r="AG34" t="s">
        <v>64</v>
      </c>
    </row>
    <row r="35" spans="1:34" ht="30" x14ac:dyDescent="0.25">
      <c r="A35" s="1">
        <v>35</v>
      </c>
      <c r="B35" s="1"/>
      <c r="C35" s="56" t="s">
        <v>178</v>
      </c>
      <c r="D35" s="56"/>
      <c r="E35" s="56"/>
      <c r="F35" s="56"/>
      <c r="G35" s="54" t="s">
        <v>38</v>
      </c>
      <c r="H35" s="56"/>
      <c r="I35" s="56"/>
      <c r="J35" s="99">
        <v>45658</v>
      </c>
      <c r="K35" s="99">
        <v>45961</v>
      </c>
      <c r="L35" s="54" t="s">
        <v>83</v>
      </c>
      <c r="M35" s="138" t="s">
        <v>40</v>
      </c>
      <c r="N35" s="54" t="s">
        <v>41</v>
      </c>
      <c r="O35" s="54" t="s">
        <v>143</v>
      </c>
      <c r="P35" s="54" t="s">
        <v>50</v>
      </c>
      <c r="Q35" s="151"/>
      <c r="R35" s="53">
        <v>0</v>
      </c>
      <c r="S35" s="53">
        <v>0</v>
      </c>
      <c r="T35" s="53">
        <v>0</v>
      </c>
      <c r="U35" s="53">
        <v>0</v>
      </c>
      <c r="V35" s="53">
        <v>0</v>
      </c>
      <c r="W35" s="53">
        <v>20</v>
      </c>
      <c r="X35" s="53">
        <v>20</v>
      </c>
      <c r="Y35" s="53">
        <v>20</v>
      </c>
      <c r="Z35" s="53">
        <v>40</v>
      </c>
      <c r="AA35" s="53">
        <v>50</v>
      </c>
      <c r="AB35" s="54">
        <v>50</v>
      </c>
      <c r="AC35" s="54">
        <v>0</v>
      </c>
      <c r="AD35" s="160">
        <f t="shared" si="0"/>
        <v>200</v>
      </c>
      <c r="AE35" s="111"/>
      <c r="AG35" s="38" t="s">
        <v>179</v>
      </c>
    </row>
    <row r="36" spans="1:34" ht="30" x14ac:dyDescent="0.25">
      <c r="A36" s="145">
        <v>36</v>
      </c>
      <c r="B36" s="145"/>
      <c r="C36" s="146" t="s">
        <v>180</v>
      </c>
      <c r="D36" s="146"/>
      <c r="E36" s="146"/>
      <c r="F36" s="146"/>
      <c r="G36" s="54" t="s">
        <v>38</v>
      </c>
      <c r="H36" s="146"/>
      <c r="I36" s="146"/>
      <c r="J36" s="126">
        <v>45658</v>
      </c>
      <c r="K36" s="126">
        <v>46326</v>
      </c>
      <c r="L36" s="54" t="s">
        <v>83</v>
      </c>
      <c r="M36" s="138" t="s">
        <v>40</v>
      </c>
      <c r="N36" s="54" t="s">
        <v>41</v>
      </c>
      <c r="O36" s="54" t="s">
        <v>106</v>
      </c>
      <c r="P36" s="54" t="s">
        <v>181</v>
      </c>
      <c r="Q36" s="151"/>
      <c r="R36" s="53">
        <v>100</v>
      </c>
      <c r="S36" s="53">
        <v>200</v>
      </c>
      <c r="T36" s="53">
        <v>200</v>
      </c>
      <c r="U36" s="53">
        <v>200</v>
      </c>
      <c r="V36" s="53">
        <v>200</v>
      </c>
      <c r="W36" s="53">
        <v>200</v>
      </c>
      <c r="X36" s="53">
        <v>200</v>
      </c>
      <c r="Y36" s="53">
        <v>200</v>
      </c>
      <c r="Z36" s="53">
        <v>200</v>
      </c>
      <c r="AA36" s="53">
        <v>200</v>
      </c>
      <c r="AB36" s="53">
        <v>200</v>
      </c>
      <c r="AC36" s="53">
        <v>200</v>
      </c>
      <c r="AD36" s="160">
        <f t="shared" si="0"/>
        <v>2300</v>
      </c>
      <c r="AE36" s="111"/>
      <c r="AG36" s="32" t="s">
        <v>64</v>
      </c>
    </row>
    <row r="37" spans="1:34" s="32" customFormat="1" ht="45" hidden="1" x14ac:dyDescent="0.25">
      <c r="A37" s="1">
        <v>37</v>
      </c>
      <c r="B37" s="1"/>
      <c r="C37" s="121" t="s">
        <v>182</v>
      </c>
      <c r="D37" s="121"/>
      <c r="E37" s="121"/>
      <c r="F37" s="121"/>
      <c r="G37" s="54" t="s">
        <v>67</v>
      </c>
      <c r="H37" s="121"/>
      <c r="I37" s="121"/>
      <c r="J37" s="72"/>
      <c r="K37" s="72"/>
      <c r="L37" s="141" t="s">
        <v>39</v>
      </c>
      <c r="M37" s="136" t="s">
        <v>59</v>
      </c>
      <c r="N37" s="54" t="s">
        <v>183</v>
      </c>
      <c r="O37" s="54" t="s">
        <v>184</v>
      </c>
      <c r="P37" s="54" t="s">
        <v>50</v>
      </c>
      <c r="Q37" s="150"/>
      <c r="R37" s="53">
        <v>16</v>
      </c>
      <c r="S37" s="53">
        <v>16</v>
      </c>
      <c r="T37" s="53">
        <v>24</v>
      </c>
      <c r="U37" s="53">
        <v>24</v>
      </c>
      <c r="V37" s="53">
        <v>24</v>
      </c>
      <c r="W37" s="53">
        <v>16</v>
      </c>
      <c r="X37" s="53">
        <v>16</v>
      </c>
      <c r="Y37" s="53">
        <v>16</v>
      </c>
      <c r="Z37" s="53">
        <v>8</v>
      </c>
      <c r="AA37" s="53">
        <v>8</v>
      </c>
      <c r="AB37" s="53">
        <v>8</v>
      </c>
      <c r="AC37" s="53">
        <v>8</v>
      </c>
      <c r="AD37" s="160">
        <f t="shared" si="0"/>
        <v>184</v>
      </c>
      <c r="AE37" s="103">
        <v>0</v>
      </c>
      <c r="AG37" s="32" t="s">
        <v>45</v>
      </c>
      <c r="AH37" s="32" t="s">
        <v>185</v>
      </c>
    </row>
    <row r="38" spans="1:34" ht="30" x14ac:dyDescent="0.25">
      <c r="A38" s="1">
        <v>38</v>
      </c>
      <c r="B38" s="1"/>
      <c r="C38" s="51" t="s">
        <v>186</v>
      </c>
      <c r="D38" s="51"/>
      <c r="E38" s="51"/>
      <c r="F38" s="51"/>
      <c r="G38" s="54" t="s">
        <v>38</v>
      </c>
      <c r="H38" s="51"/>
      <c r="I38" s="51"/>
      <c r="J38" s="55"/>
      <c r="K38" s="55"/>
      <c r="L38" s="54" t="s">
        <v>83</v>
      </c>
      <c r="M38" s="138" t="s">
        <v>40</v>
      </c>
      <c r="N38" s="54" t="s">
        <v>41</v>
      </c>
      <c r="O38" s="54" t="s">
        <v>187</v>
      </c>
      <c r="P38" s="54" t="s">
        <v>50</v>
      </c>
      <c r="Q38" s="151"/>
      <c r="R38" s="53">
        <v>35</v>
      </c>
      <c r="S38" s="53">
        <v>85</v>
      </c>
      <c r="T38" s="53">
        <v>85</v>
      </c>
      <c r="U38" s="53">
        <v>85</v>
      </c>
      <c r="V38" s="53">
        <v>85</v>
      </c>
      <c r="W38" s="53">
        <v>85</v>
      </c>
      <c r="X38" s="53">
        <v>85</v>
      </c>
      <c r="Y38" s="53">
        <v>85</v>
      </c>
      <c r="Z38" s="53">
        <v>85</v>
      </c>
      <c r="AA38" s="53">
        <v>85</v>
      </c>
      <c r="AB38" s="53">
        <v>85</v>
      </c>
      <c r="AC38" s="53">
        <v>85</v>
      </c>
      <c r="AD38" s="160">
        <f t="shared" si="0"/>
        <v>970</v>
      </c>
      <c r="AE38" s="111"/>
      <c r="AF38" s="103"/>
      <c r="AG38" s="38" t="s">
        <v>53</v>
      </c>
      <c r="AH38" t="s">
        <v>188</v>
      </c>
    </row>
    <row r="39" spans="1:34" ht="30" x14ac:dyDescent="0.25">
      <c r="A39" s="145">
        <v>39</v>
      </c>
      <c r="B39" s="145"/>
      <c r="C39" s="146" t="s">
        <v>189</v>
      </c>
      <c r="D39" s="146"/>
      <c r="E39" s="146"/>
      <c r="F39" s="146"/>
      <c r="G39" s="54" t="s">
        <v>38</v>
      </c>
      <c r="H39" s="146"/>
      <c r="I39" s="146"/>
      <c r="J39" s="55"/>
      <c r="K39" s="101">
        <v>46022</v>
      </c>
      <c r="L39" s="54" t="s">
        <v>83</v>
      </c>
      <c r="M39" s="138" t="s">
        <v>40</v>
      </c>
      <c r="N39" s="54" t="s">
        <v>41</v>
      </c>
      <c r="O39" s="54" t="s">
        <v>190</v>
      </c>
      <c r="P39" s="54" t="s">
        <v>43</v>
      </c>
      <c r="Q39" s="155"/>
      <c r="R39" s="53">
        <v>15</v>
      </c>
      <c r="S39" s="53">
        <v>35</v>
      </c>
      <c r="T39" s="53">
        <v>35</v>
      </c>
      <c r="U39" s="53">
        <v>0</v>
      </c>
      <c r="V39" s="53">
        <v>70</v>
      </c>
      <c r="W39" s="53">
        <v>70</v>
      </c>
      <c r="X39" s="53">
        <v>70</v>
      </c>
      <c r="Y39" s="53">
        <v>70</v>
      </c>
      <c r="Z39" s="53">
        <v>70</v>
      </c>
      <c r="AA39" s="53">
        <v>70</v>
      </c>
      <c r="AB39" s="53">
        <v>70</v>
      </c>
      <c r="AC39" s="53">
        <v>70</v>
      </c>
      <c r="AD39" s="160">
        <f t="shared" si="0"/>
        <v>645</v>
      </c>
      <c r="AE39" s="111"/>
      <c r="AF39" s="103"/>
      <c r="AG39" s="38" t="s">
        <v>53</v>
      </c>
      <c r="AH39" t="s">
        <v>188</v>
      </c>
    </row>
    <row r="40" spans="1:34" ht="30" x14ac:dyDescent="0.25">
      <c r="A40" s="1">
        <v>41</v>
      </c>
      <c r="B40" s="1"/>
      <c r="C40" s="252" t="s">
        <v>191</v>
      </c>
      <c r="D40" s="252"/>
      <c r="E40" s="252"/>
      <c r="F40" s="252"/>
      <c r="G40" s="54" t="s">
        <v>67</v>
      </c>
      <c r="H40" s="252"/>
      <c r="I40" s="252"/>
      <c r="L40" s="53" t="s">
        <v>83</v>
      </c>
      <c r="M40" s="53" t="s">
        <v>84</v>
      </c>
      <c r="N40" s="54" t="s">
        <v>128</v>
      </c>
      <c r="O40" s="53" t="s">
        <v>192</v>
      </c>
      <c r="P40" s="54" t="s">
        <v>50</v>
      </c>
      <c r="R40" s="53">
        <v>30</v>
      </c>
      <c r="S40" s="53">
        <v>30</v>
      </c>
      <c r="T40" s="53">
        <v>25</v>
      </c>
      <c r="U40" s="53">
        <v>25</v>
      </c>
      <c r="V40" s="53">
        <v>25</v>
      </c>
      <c r="W40" s="53">
        <v>25</v>
      </c>
      <c r="X40" s="53">
        <v>35</v>
      </c>
      <c r="Y40" s="53">
        <v>35</v>
      </c>
      <c r="Z40" s="53">
        <v>10</v>
      </c>
      <c r="AA40" s="53">
        <v>0</v>
      </c>
      <c r="AB40" s="53">
        <v>0</v>
      </c>
      <c r="AC40" s="53">
        <v>0</v>
      </c>
      <c r="AD40" s="160">
        <f t="shared" si="0"/>
        <v>240</v>
      </c>
      <c r="AE40" s="111"/>
      <c r="AF40" s="103"/>
      <c r="AG40" s="38" t="s">
        <v>64</v>
      </c>
      <c r="AH40" t="s">
        <v>173</v>
      </c>
    </row>
    <row r="41" spans="1:34" ht="60" x14ac:dyDescent="0.25">
      <c r="A41" s="1">
        <v>42</v>
      </c>
      <c r="B41" s="1"/>
      <c r="C41" s="253" t="s">
        <v>193</v>
      </c>
      <c r="D41" s="253"/>
      <c r="E41" s="253"/>
      <c r="F41" s="253"/>
      <c r="G41" s="54" t="s">
        <v>56</v>
      </c>
      <c r="H41" s="253"/>
      <c r="I41" s="253"/>
      <c r="J41" s="126">
        <v>45642</v>
      </c>
      <c r="K41" s="126">
        <v>46112</v>
      </c>
      <c r="L41" s="140" t="s">
        <v>39</v>
      </c>
      <c r="M41" s="116" t="s">
        <v>59</v>
      </c>
      <c r="N41" s="54" t="s">
        <v>60</v>
      </c>
      <c r="O41" s="53" t="s">
        <v>194</v>
      </c>
      <c r="P41" s="54" t="s">
        <v>195</v>
      </c>
      <c r="R41" s="53">
        <v>420</v>
      </c>
      <c r="S41" s="53">
        <v>370</v>
      </c>
      <c r="T41" s="53">
        <v>400</v>
      </c>
      <c r="U41" s="53">
        <v>250</v>
      </c>
      <c r="V41" s="53">
        <v>280</v>
      </c>
      <c r="W41" s="67"/>
      <c r="X41" s="67"/>
      <c r="Y41" s="67"/>
      <c r="Z41" s="67"/>
      <c r="AA41" s="67"/>
      <c r="AB41" s="67"/>
      <c r="AC41" s="67"/>
      <c r="AD41" s="160">
        <f t="shared" si="0"/>
        <v>1720</v>
      </c>
      <c r="AE41" s="111"/>
      <c r="AG41" t="s">
        <v>64</v>
      </c>
    </row>
    <row r="42" spans="1:34" ht="30" x14ac:dyDescent="0.25">
      <c r="A42" s="1">
        <v>43</v>
      </c>
      <c r="B42" s="1"/>
      <c r="C42" s="257" t="s">
        <v>196</v>
      </c>
      <c r="D42" s="197"/>
      <c r="E42" s="197"/>
      <c r="F42" s="197"/>
      <c r="G42" s="54" t="s">
        <v>197</v>
      </c>
      <c r="H42" s="197"/>
      <c r="I42" s="197"/>
      <c r="J42" s="101">
        <v>45660</v>
      </c>
      <c r="K42" s="101">
        <v>46022</v>
      </c>
      <c r="L42" s="116" t="s">
        <v>39</v>
      </c>
      <c r="M42" s="116" t="s">
        <v>59</v>
      </c>
      <c r="N42" s="54" t="s">
        <v>198</v>
      </c>
      <c r="O42" s="53" t="s">
        <v>199</v>
      </c>
      <c r="P42" s="195" t="s">
        <v>43</v>
      </c>
      <c r="Q42"/>
      <c r="R42" s="53">
        <v>20</v>
      </c>
      <c r="S42" s="53">
        <v>40</v>
      </c>
      <c r="T42" s="53">
        <v>70</v>
      </c>
      <c r="U42" s="53">
        <v>70</v>
      </c>
      <c r="V42" s="53">
        <v>70</v>
      </c>
      <c r="W42" s="53">
        <v>70</v>
      </c>
      <c r="X42" s="53">
        <v>70</v>
      </c>
      <c r="Y42" s="53">
        <v>70</v>
      </c>
      <c r="Z42" s="53">
        <v>70</v>
      </c>
      <c r="AA42" s="53">
        <v>70</v>
      </c>
      <c r="AB42" s="53">
        <v>70</v>
      </c>
      <c r="AC42" s="53">
        <v>70</v>
      </c>
      <c r="AD42" s="160">
        <f t="shared" si="0"/>
        <v>760</v>
      </c>
      <c r="AE42" s="103"/>
      <c r="AG42" s="32" t="s">
        <v>64</v>
      </c>
    </row>
    <row r="43" spans="1:34" x14ac:dyDescent="0.25">
      <c r="A43" s="1">
        <v>44</v>
      </c>
      <c r="B43" s="1"/>
      <c r="C43" s="256" t="s">
        <v>200</v>
      </c>
      <c r="D43" s="198"/>
      <c r="E43" s="198"/>
      <c r="F43" s="198"/>
      <c r="G43" s="54" t="s">
        <v>197</v>
      </c>
      <c r="H43" s="198"/>
      <c r="I43" s="198"/>
      <c r="J43" s="101">
        <v>45523</v>
      </c>
      <c r="K43" s="101">
        <v>46022</v>
      </c>
      <c r="L43" s="140" t="s">
        <v>39</v>
      </c>
      <c r="M43" s="116" t="s">
        <v>59</v>
      </c>
      <c r="N43" s="54" t="s">
        <v>198</v>
      </c>
      <c r="O43" s="53" t="s">
        <v>201</v>
      </c>
      <c r="P43" s="195" t="s">
        <v>43</v>
      </c>
      <c r="R43" s="53">
        <v>140</v>
      </c>
      <c r="S43" s="53">
        <v>140</v>
      </c>
      <c r="T43" s="53">
        <v>140</v>
      </c>
      <c r="U43" s="53">
        <v>140</v>
      </c>
      <c r="V43" s="53">
        <v>140</v>
      </c>
      <c r="W43" s="53">
        <v>140</v>
      </c>
      <c r="X43" s="53">
        <v>140</v>
      </c>
      <c r="Y43" s="53">
        <v>140</v>
      </c>
      <c r="Z43" s="53">
        <v>140</v>
      </c>
      <c r="AA43" s="53">
        <v>140</v>
      </c>
      <c r="AB43" s="53">
        <v>140</v>
      </c>
      <c r="AC43" s="53">
        <v>140</v>
      </c>
      <c r="AD43" s="160">
        <f t="shared" si="0"/>
        <v>1680</v>
      </c>
      <c r="AE43" s="103"/>
      <c r="AG43" s="236" t="s">
        <v>64</v>
      </c>
    </row>
    <row r="44" spans="1:34" hidden="1" x14ac:dyDescent="0.25">
      <c r="A44" s="1">
        <v>45</v>
      </c>
      <c r="B44" s="1"/>
      <c r="C44" s="256" t="s">
        <v>202</v>
      </c>
      <c r="D44" s="198"/>
      <c r="E44" s="198"/>
      <c r="F44" s="198"/>
      <c r="G44" s="54" t="s">
        <v>197</v>
      </c>
      <c r="H44" s="198"/>
      <c r="I44" s="198"/>
      <c r="J44" s="101">
        <v>45523</v>
      </c>
      <c r="K44" s="101">
        <v>46022</v>
      </c>
      <c r="L44" s="140" t="s">
        <v>39</v>
      </c>
      <c r="M44" s="116" t="s">
        <v>59</v>
      </c>
      <c r="N44" s="54" t="s">
        <v>198</v>
      </c>
      <c r="O44" s="53" t="s">
        <v>203</v>
      </c>
      <c r="P44" s="195" t="s">
        <v>43</v>
      </c>
      <c r="R44" s="53">
        <v>70</v>
      </c>
      <c r="S44" s="53">
        <v>120</v>
      </c>
      <c r="T44" s="53">
        <v>140</v>
      </c>
      <c r="U44" s="53">
        <v>140</v>
      </c>
      <c r="V44" s="53">
        <v>140</v>
      </c>
      <c r="W44" s="53">
        <v>100</v>
      </c>
      <c r="X44" s="53">
        <v>100</v>
      </c>
      <c r="Y44" s="53">
        <v>100</v>
      </c>
      <c r="Z44" s="53">
        <v>70</v>
      </c>
      <c r="AA44" s="53">
        <v>70</v>
      </c>
      <c r="AB44" s="53">
        <v>70</v>
      </c>
      <c r="AC44" s="53">
        <v>35</v>
      </c>
      <c r="AD44" s="160">
        <f t="shared" si="0"/>
        <v>1155</v>
      </c>
      <c r="AE44" s="103"/>
      <c r="AG44" t="s">
        <v>45</v>
      </c>
      <c r="AH44" t="s">
        <v>173</v>
      </c>
    </row>
    <row r="45" spans="1:34" ht="30" hidden="1" x14ac:dyDescent="0.25">
      <c r="A45" s="1">
        <v>46</v>
      </c>
      <c r="B45" s="1"/>
      <c r="C45" s="257" t="s">
        <v>204</v>
      </c>
      <c r="D45" s="197"/>
      <c r="E45" s="197"/>
      <c r="F45" s="197"/>
      <c r="G45" s="54" t="s">
        <v>197</v>
      </c>
      <c r="H45" s="197"/>
      <c r="I45" s="197"/>
      <c r="J45" s="101">
        <v>45523</v>
      </c>
      <c r="K45" s="101">
        <v>46014</v>
      </c>
      <c r="L45" s="140" t="s">
        <v>39</v>
      </c>
      <c r="M45" s="116" t="s">
        <v>59</v>
      </c>
      <c r="N45" s="54" t="s">
        <v>198</v>
      </c>
      <c r="O45" s="53" t="s">
        <v>205</v>
      </c>
      <c r="P45" s="195" t="s">
        <v>43</v>
      </c>
      <c r="Q45" s="14" t="s">
        <v>206</v>
      </c>
      <c r="R45" s="53">
        <v>140</v>
      </c>
      <c r="S45" s="53">
        <v>140</v>
      </c>
      <c r="T45" s="53">
        <v>140</v>
      </c>
      <c r="U45" s="53">
        <v>140</v>
      </c>
      <c r="V45" s="53">
        <v>140</v>
      </c>
      <c r="W45" s="53">
        <v>100</v>
      </c>
      <c r="X45" s="53">
        <v>100</v>
      </c>
      <c r="Y45" s="53">
        <v>100</v>
      </c>
      <c r="Z45" s="53">
        <v>70</v>
      </c>
      <c r="AA45" s="53">
        <v>70</v>
      </c>
      <c r="AB45" s="53">
        <v>70</v>
      </c>
      <c r="AC45" s="53">
        <v>35</v>
      </c>
      <c r="AD45" s="160">
        <f t="shared" si="0"/>
        <v>1245</v>
      </c>
      <c r="AE45" s="103"/>
      <c r="AG45" s="38" t="s">
        <v>45</v>
      </c>
      <c r="AH45" t="s">
        <v>173</v>
      </c>
    </row>
    <row r="46" spans="1:34" ht="30" x14ac:dyDescent="0.25">
      <c r="A46" s="1">
        <v>48</v>
      </c>
      <c r="B46" s="1"/>
      <c r="C46" s="142" t="s">
        <v>207</v>
      </c>
      <c r="G46" s="54" t="s">
        <v>197</v>
      </c>
      <c r="J46" s="113">
        <v>45664</v>
      </c>
      <c r="K46" s="113">
        <v>45807</v>
      </c>
      <c r="L46" s="53" t="s">
        <v>39</v>
      </c>
      <c r="M46" s="54" t="s">
        <v>59</v>
      </c>
      <c r="N46" s="19" t="s">
        <v>198</v>
      </c>
      <c r="O46" s="19" t="s">
        <v>208</v>
      </c>
      <c r="P46" s="57" t="s">
        <v>209</v>
      </c>
      <c r="Q46" s="123" t="s">
        <v>210</v>
      </c>
      <c r="R46" s="19">
        <v>90</v>
      </c>
      <c r="S46" s="19">
        <v>90</v>
      </c>
      <c r="T46" s="19">
        <v>110</v>
      </c>
      <c r="U46" s="19">
        <v>110</v>
      </c>
      <c r="V46" s="19">
        <v>55</v>
      </c>
      <c r="W46" s="19">
        <v>0</v>
      </c>
      <c r="X46" s="19">
        <v>0</v>
      </c>
      <c r="Y46" s="19">
        <v>0</v>
      </c>
      <c r="Z46" s="19">
        <v>0</v>
      </c>
      <c r="AA46" s="19">
        <v>0</v>
      </c>
      <c r="AB46" s="19">
        <v>0</v>
      </c>
      <c r="AC46" s="19">
        <v>0</v>
      </c>
      <c r="AD46" s="160">
        <f t="shared" si="0"/>
        <v>455</v>
      </c>
      <c r="AE46" s="102">
        <v>30000</v>
      </c>
      <c r="AF46" t="s">
        <v>211</v>
      </c>
      <c r="AG46" s="38" t="s">
        <v>179</v>
      </c>
    </row>
    <row r="47" spans="1:34" ht="30" x14ac:dyDescent="0.25">
      <c r="A47" s="1">
        <v>49</v>
      </c>
      <c r="B47" s="1"/>
      <c r="C47" s="75" t="s">
        <v>212</v>
      </c>
      <c r="D47" s="75"/>
      <c r="E47" s="75"/>
      <c r="F47" s="75"/>
      <c r="G47" s="54" t="s">
        <v>197</v>
      </c>
      <c r="H47" s="75"/>
      <c r="I47" s="75"/>
      <c r="J47" s="126">
        <v>45698</v>
      </c>
      <c r="K47" s="126">
        <v>46843</v>
      </c>
      <c r="L47" s="53" t="s">
        <v>39</v>
      </c>
      <c r="M47" s="54" t="s">
        <v>59</v>
      </c>
      <c r="N47" s="53" t="s">
        <v>198</v>
      </c>
      <c r="O47" s="53" t="s">
        <v>208</v>
      </c>
      <c r="P47" s="53" t="s">
        <v>50</v>
      </c>
      <c r="Q47" s="151" t="s">
        <v>213</v>
      </c>
      <c r="R47" s="19">
        <v>0</v>
      </c>
      <c r="S47" s="19">
        <v>8</v>
      </c>
      <c r="T47" s="19">
        <v>25</v>
      </c>
      <c r="U47" s="19">
        <v>45</v>
      </c>
      <c r="V47" s="19">
        <v>55</v>
      </c>
      <c r="W47" s="19">
        <v>25</v>
      </c>
      <c r="X47" s="19">
        <v>25</v>
      </c>
      <c r="Y47" s="19">
        <v>25</v>
      </c>
      <c r="Z47" s="19">
        <v>100</v>
      </c>
      <c r="AA47" s="19">
        <v>100</v>
      </c>
      <c r="AB47" s="19">
        <v>100</v>
      </c>
      <c r="AC47" s="19">
        <v>100</v>
      </c>
      <c r="AD47" s="160">
        <f t="shared" si="0"/>
        <v>608</v>
      </c>
      <c r="AE47" s="102">
        <v>100000</v>
      </c>
      <c r="AG47" t="s">
        <v>53</v>
      </c>
    </row>
    <row r="48" spans="1:34" x14ac:dyDescent="0.25">
      <c r="A48" s="1">
        <v>25</v>
      </c>
      <c r="B48" s="1"/>
      <c r="C48" s="56" t="s">
        <v>214</v>
      </c>
      <c r="D48" s="56"/>
      <c r="E48" s="56"/>
      <c r="F48" s="56"/>
      <c r="G48" s="54" t="s">
        <v>197</v>
      </c>
      <c r="H48" s="56"/>
      <c r="I48" s="56"/>
      <c r="J48" s="126">
        <v>45544</v>
      </c>
      <c r="K48" s="100">
        <v>45777</v>
      </c>
      <c r="L48" s="54" t="s">
        <v>39</v>
      </c>
      <c r="M48" s="54" t="s">
        <v>59</v>
      </c>
      <c r="N48" s="54" t="s">
        <v>198</v>
      </c>
      <c r="O48" s="54"/>
      <c r="P48" s="54" t="s">
        <v>50</v>
      </c>
      <c r="Q48" s="123" t="s">
        <v>215</v>
      </c>
      <c r="R48" s="53">
        <v>70</v>
      </c>
      <c r="S48" s="53">
        <v>120</v>
      </c>
      <c r="T48" s="53">
        <v>120</v>
      </c>
      <c r="U48" s="53">
        <v>120</v>
      </c>
      <c r="V48" s="53"/>
      <c r="W48" s="53"/>
      <c r="X48" s="53"/>
      <c r="Y48" s="53"/>
      <c r="Z48" s="53"/>
      <c r="AA48" s="53"/>
      <c r="AB48" s="54"/>
      <c r="AC48" s="54"/>
      <c r="AD48" s="160">
        <f>SUM(R48:AC48)</f>
        <v>430</v>
      </c>
      <c r="AE48" s="111"/>
      <c r="AG48" t="s">
        <v>64</v>
      </c>
    </row>
    <row r="49" spans="1:34" hidden="1" x14ac:dyDescent="0.25">
      <c r="A49" s="1"/>
      <c r="B49" s="1"/>
      <c r="C49" s="75" t="s">
        <v>216</v>
      </c>
      <c r="D49" s="75"/>
      <c r="E49" s="75"/>
      <c r="F49" s="75"/>
      <c r="G49" s="54"/>
      <c r="H49" s="75"/>
      <c r="I49" s="75"/>
      <c r="J49" s="126"/>
      <c r="K49" s="126"/>
      <c r="M49" s="54"/>
      <c r="N49" s="53"/>
      <c r="O49" s="53"/>
      <c r="P49" s="53"/>
      <c r="Q49" s="151"/>
      <c r="R49" s="19"/>
      <c r="S49" s="19"/>
      <c r="T49" s="19"/>
      <c r="U49" s="19"/>
      <c r="V49" s="19"/>
      <c r="W49" s="19"/>
      <c r="X49" s="19"/>
      <c r="Y49" s="19"/>
      <c r="Z49" s="19"/>
      <c r="AA49" s="19"/>
      <c r="AB49" s="19"/>
      <c r="AC49" s="19"/>
      <c r="AD49" s="160"/>
    </row>
    <row r="50" spans="1:34" x14ac:dyDescent="0.25">
      <c r="A50" s="1">
        <v>50</v>
      </c>
      <c r="B50" s="1"/>
      <c r="C50" s="243" t="s">
        <v>217</v>
      </c>
      <c r="D50" s="243"/>
      <c r="E50" s="243"/>
      <c r="F50" s="243"/>
      <c r="G50" s="54" t="s">
        <v>56</v>
      </c>
      <c r="H50" s="243"/>
      <c r="I50" s="243"/>
      <c r="J50" s="126">
        <v>45383</v>
      </c>
      <c r="K50" s="126">
        <v>46112</v>
      </c>
      <c r="L50" s="53" t="s">
        <v>39</v>
      </c>
      <c r="M50" s="54" t="s">
        <v>59</v>
      </c>
      <c r="N50" s="54" t="s">
        <v>60</v>
      </c>
      <c r="O50" s="54" t="s">
        <v>194</v>
      </c>
      <c r="P50" s="19" t="s">
        <v>61</v>
      </c>
      <c r="R50" s="142"/>
      <c r="S50" s="142"/>
      <c r="T50" s="142"/>
      <c r="U50" s="142"/>
      <c r="V50" s="142"/>
      <c r="W50" s="142"/>
      <c r="X50" s="142"/>
      <c r="Y50" s="142"/>
      <c r="Z50" s="142"/>
      <c r="AA50" s="142"/>
      <c r="AB50" s="142"/>
      <c r="AC50" s="142"/>
      <c r="AD50" s="161"/>
      <c r="AE50" s="147"/>
      <c r="AF50" s="142"/>
      <c r="AG50" t="s">
        <v>64</v>
      </c>
    </row>
    <row r="51" spans="1:34" ht="30" x14ac:dyDescent="0.25">
      <c r="A51" s="1">
        <v>51</v>
      </c>
      <c r="B51" s="1"/>
      <c r="C51" s="252" t="s">
        <v>218</v>
      </c>
      <c r="D51" s="252"/>
      <c r="E51" s="252"/>
      <c r="F51" s="252"/>
      <c r="G51" s="54" t="s">
        <v>56</v>
      </c>
      <c r="H51" s="252"/>
      <c r="I51" s="252"/>
      <c r="J51" s="126"/>
      <c r="K51" s="126"/>
      <c r="L51" s="54" t="s">
        <v>39</v>
      </c>
      <c r="M51" s="54" t="s">
        <v>59</v>
      </c>
      <c r="N51" s="19" t="s">
        <v>85</v>
      </c>
      <c r="O51" s="19" t="s">
        <v>219</v>
      </c>
      <c r="P51" s="53" t="s">
        <v>220</v>
      </c>
      <c r="R51" s="38"/>
      <c r="S51" s="38"/>
      <c r="T51" s="38"/>
      <c r="U51" s="38"/>
      <c r="V51" s="38"/>
      <c r="W51" s="38"/>
      <c r="X51" s="38"/>
      <c r="Y51" s="38"/>
      <c r="Z51" s="38"/>
      <c r="AA51" s="38"/>
      <c r="AB51" s="38"/>
      <c r="AC51" s="38"/>
      <c r="AD51" s="160">
        <f t="shared" si="0"/>
        <v>0</v>
      </c>
      <c r="AE51" s="148"/>
      <c r="AG51" t="s">
        <v>64</v>
      </c>
    </row>
    <row r="52" spans="1:34" ht="45" x14ac:dyDescent="0.25">
      <c r="A52" s="1">
        <v>53</v>
      </c>
      <c r="B52" s="1"/>
      <c r="C52" s="146" t="s">
        <v>221</v>
      </c>
      <c r="D52" s="146"/>
      <c r="E52" s="146"/>
      <c r="F52" s="146"/>
      <c r="G52" s="54" t="s">
        <v>56</v>
      </c>
      <c r="H52" s="146"/>
      <c r="I52" s="146"/>
      <c r="J52" s="126"/>
      <c r="K52" s="126" t="s">
        <v>146</v>
      </c>
      <c r="L52" s="116" t="s">
        <v>39</v>
      </c>
      <c r="M52" s="54" t="s">
        <v>59</v>
      </c>
      <c r="N52" s="54" t="s">
        <v>60</v>
      </c>
      <c r="O52" s="54" t="s">
        <v>194</v>
      </c>
      <c r="P52" s="57" t="s">
        <v>222</v>
      </c>
      <c r="Q52" s="155"/>
      <c r="R52" s="53">
        <f>40</f>
        <v>40</v>
      </c>
      <c r="S52" s="53">
        <f>40</f>
        <v>40</v>
      </c>
      <c r="T52" s="53">
        <f>50</f>
        <v>50</v>
      </c>
      <c r="U52" s="115"/>
      <c r="V52" s="186"/>
      <c r="W52" s="186"/>
      <c r="X52" s="103"/>
      <c r="AD52" s="160">
        <f t="shared" si="0"/>
        <v>130</v>
      </c>
      <c r="AG52" t="s">
        <v>64</v>
      </c>
    </row>
    <row r="53" spans="1:34" ht="30" x14ac:dyDescent="0.25">
      <c r="A53" s="1">
        <v>54</v>
      </c>
      <c r="B53" s="1"/>
      <c r="C53" s="114" t="s">
        <v>223</v>
      </c>
      <c r="D53" s="114"/>
      <c r="E53" s="114"/>
      <c r="F53" s="114"/>
      <c r="G53" s="116" t="s">
        <v>67</v>
      </c>
      <c r="H53" s="114"/>
      <c r="I53" s="114"/>
      <c r="J53" s="126"/>
      <c r="K53" s="110">
        <v>46022</v>
      </c>
      <c r="L53" s="57" t="s">
        <v>39</v>
      </c>
      <c r="M53" s="54" t="s">
        <v>59</v>
      </c>
      <c r="N53" s="116" t="s">
        <v>128</v>
      </c>
      <c r="O53" s="116" t="s">
        <v>224</v>
      </c>
      <c r="P53" s="53" t="s">
        <v>129</v>
      </c>
      <c r="Q53" s="155"/>
      <c r="R53" s="117">
        <v>8</v>
      </c>
      <c r="S53" s="117">
        <v>8</v>
      </c>
      <c r="T53" s="117">
        <v>8</v>
      </c>
      <c r="U53" s="117">
        <v>8</v>
      </c>
      <c r="V53" s="116">
        <v>8</v>
      </c>
      <c r="W53" s="116">
        <v>8</v>
      </c>
      <c r="X53" s="187"/>
      <c r="Y53" s="188"/>
      <c r="AD53" s="160">
        <f t="shared" si="0"/>
        <v>48</v>
      </c>
      <c r="AG53" t="s">
        <v>64</v>
      </c>
    </row>
    <row r="54" spans="1:34" ht="30" x14ac:dyDescent="0.25">
      <c r="A54" s="1">
        <v>55</v>
      </c>
      <c r="B54" s="1"/>
      <c r="C54" s="83" t="s">
        <v>225</v>
      </c>
      <c r="D54" s="83"/>
      <c r="E54" s="83"/>
      <c r="F54" s="83"/>
      <c r="G54" s="54" t="s">
        <v>67</v>
      </c>
      <c r="H54" s="83"/>
      <c r="I54" s="83"/>
      <c r="J54" s="126"/>
      <c r="K54" s="126"/>
      <c r="L54" s="116" t="s">
        <v>39</v>
      </c>
      <c r="M54" s="54" t="s">
        <v>59</v>
      </c>
      <c r="N54" s="54" t="s">
        <v>68</v>
      </c>
      <c r="O54" s="182" t="s">
        <v>192</v>
      </c>
      <c r="P54" s="130"/>
      <c r="Q54" s="155"/>
      <c r="R54" s="67">
        <v>10</v>
      </c>
      <c r="S54" s="67">
        <v>10</v>
      </c>
      <c r="T54" s="67">
        <v>10</v>
      </c>
      <c r="U54" s="67">
        <v>10</v>
      </c>
      <c r="V54" s="67">
        <v>10</v>
      </c>
      <c r="W54" s="59">
        <v>10</v>
      </c>
      <c r="X54" s="59">
        <v>10</v>
      </c>
      <c r="Y54" s="38"/>
      <c r="Z54" s="38"/>
      <c r="AA54" s="38"/>
      <c r="AB54" s="38"/>
      <c r="AC54" s="38"/>
      <c r="AD54" s="160">
        <f t="shared" si="0"/>
        <v>70</v>
      </c>
      <c r="AE54" s="111">
        <v>250000</v>
      </c>
      <c r="AG54" t="s">
        <v>64</v>
      </c>
    </row>
    <row r="55" spans="1:34" ht="30" x14ac:dyDescent="0.25">
      <c r="A55" s="1">
        <v>56</v>
      </c>
      <c r="B55" s="1"/>
      <c r="C55" s="201" t="s">
        <v>226</v>
      </c>
      <c r="D55" s="201"/>
      <c r="E55" s="201"/>
      <c r="F55" s="201"/>
      <c r="G55" s="54" t="s">
        <v>67</v>
      </c>
      <c r="H55" s="201"/>
      <c r="I55" s="201"/>
      <c r="J55" s="126"/>
      <c r="K55" s="126"/>
      <c r="L55" s="54" t="s">
        <v>39</v>
      </c>
      <c r="M55" s="54" t="s">
        <v>59</v>
      </c>
      <c r="N55" s="54" t="s">
        <v>68</v>
      </c>
      <c r="O55" s="54" t="s">
        <v>227</v>
      </c>
      <c r="P55" s="19" t="s">
        <v>135</v>
      </c>
      <c r="Q55" s="155"/>
      <c r="R55" s="53">
        <v>20</v>
      </c>
      <c r="S55" s="53">
        <v>20</v>
      </c>
      <c r="T55" s="115">
        <v>20</v>
      </c>
      <c r="U55" s="115">
        <v>20</v>
      </c>
      <c r="V55" s="186">
        <v>20</v>
      </c>
      <c r="W55" s="54">
        <v>35</v>
      </c>
      <c r="AD55" s="160">
        <f t="shared" si="0"/>
        <v>135</v>
      </c>
      <c r="AE55" s="103">
        <v>2000000</v>
      </c>
      <c r="AG55" t="s">
        <v>64</v>
      </c>
    </row>
    <row r="56" spans="1:34" ht="30" x14ac:dyDescent="0.25">
      <c r="A56" s="1">
        <v>57</v>
      </c>
      <c r="B56" s="1"/>
      <c r="C56" s="83" t="s">
        <v>228</v>
      </c>
      <c r="D56" s="83"/>
      <c r="E56" s="83"/>
      <c r="F56" s="83"/>
      <c r="G56" s="54" t="s">
        <v>56</v>
      </c>
      <c r="H56" s="83"/>
      <c r="I56" s="83"/>
      <c r="J56" s="126" t="s">
        <v>229</v>
      </c>
      <c r="K56" s="126">
        <v>45747</v>
      </c>
      <c r="L56" s="116" t="s">
        <v>39</v>
      </c>
      <c r="M56" s="54" t="s">
        <v>59</v>
      </c>
      <c r="N56" s="54" t="s">
        <v>102</v>
      </c>
      <c r="O56" s="54" t="s">
        <v>219</v>
      </c>
      <c r="P56" s="57" t="s">
        <v>103</v>
      </c>
      <c r="Q56" s="155"/>
      <c r="R56" s="67">
        <v>30</v>
      </c>
      <c r="S56" s="67">
        <v>30</v>
      </c>
      <c r="T56" s="67">
        <v>30</v>
      </c>
      <c r="U56" s="67"/>
      <c r="V56" s="59"/>
      <c r="W56" s="59"/>
      <c r="X56" s="111"/>
      <c r="Y56" s="38"/>
      <c r="Z56" s="38"/>
      <c r="AA56" s="38"/>
      <c r="AB56" s="38"/>
      <c r="AC56" s="38"/>
      <c r="AD56" s="160">
        <f t="shared" si="0"/>
        <v>90</v>
      </c>
      <c r="AE56" s="148"/>
      <c r="AG56" t="s">
        <v>64</v>
      </c>
    </row>
    <row r="57" spans="1:34" ht="30" hidden="1" x14ac:dyDescent="0.25">
      <c r="A57" s="1">
        <v>58</v>
      </c>
      <c r="B57" s="1"/>
      <c r="C57" s="83" t="s">
        <v>230</v>
      </c>
      <c r="D57" s="83"/>
      <c r="E57" s="83"/>
      <c r="F57" s="83"/>
      <c r="G57" s="54" t="s">
        <v>56</v>
      </c>
      <c r="H57" s="83"/>
      <c r="I57" s="83"/>
      <c r="J57" s="126" t="s">
        <v>231</v>
      </c>
      <c r="K57" s="126">
        <v>45747</v>
      </c>
      <c r="L57" s="54" t="s">
        <v>39</v>
      </c>
      <c r="M57" s="54" t="s">
        <v>59</v>
      </c>
      <c r="N57" s="54" t="s">
        <v>102</v>
      </c>
      <c r="O57" s="54" t="s">
        <v>114</v>
      </c>
      <c r="P57" s="54" t="s">
        <v>43</v>
      </c>
      <c r="Q57" s="155"/>
      <c r="R57" s="53">
        <v>10</v>
      </c>
      <c r="S57" s="53">
        <v>20</v>
      </c>
      <c r="T57" s="115">
        <v>20</v>
      </c>
      <c r="U57" s="53">
        <v>30</v>
      </c>
      <c r="V57" s="224"/>
      <c r="W57" s="224"/>
      <c r="X57" s="225"/>
      <c r="Y57" s="226"/>
      <c r="Z57" s="226"/>
      <c r="AA57" s="226"/>
      <c r="AB57" s="226"/>
      <c r="AC57" s="226"/>
      <c r="AD57" s="160">
        <f t="shared" si="0"/>
        <v>80</v>
      </c>
      <c r="AG57" t="s">
        <v>45</v>
      </c>
    </row>
    <row r="58" spans="1:34" ht="45" hidden="1" x14ac:dyDescent="0.25">
      <c r="A58" s="1">
        <v>59</v>
      </c>
      <c r="B58" s="1"/>
      <c r="C58" s="201" t="s">
        <v>232</v>
      </c>
      <c r="D58" s="201"/>
      <c r="E58" s="201"/>
      <c r="F58" s="201"/>
      <c r="G58" s="54" t="s">
        <v>56</v>
      </c>
      <c r="H58" s="201"/>
      <c r="I58" s="201"/>
      <c r="J58" s="126"/>
      <c r="K58" s="126">
        <v>45657</v>
      </c>
      <c r="L58" s="54" t="s">
        <v>39</v>
      </c>
      <c r="M58" s="54" t="s">
        <v>59</v>
      </c>
      <c r="N58" s="54" t="s">
        <v>102</v>
      </c>
      <c r="O58" s="54" t="s">
        <v>114</v>
      </c>
      <c r="P58" s="54" t="s">
        <v>43</v>
      </c>
      <c r="Q58" s="155"/>
      <c r="R58" s="53">
        <v>10</v>
      </c>
      <c r="S58" s="53">
        <v>20</v>
      </c>
      <c r="T58" s="227"/>
      <c r="U58" s="228"/>
      <c r="V58" s="224"/>
      <c r="W58" s="224"/>
      <c r="X58" s="225"/>
      <c r="Y58" s="226"/>
      <c r="Z58" s="226"/>
      <c r="AA58" s="226"/>
      <c r="AB58" s="226"/>
      <c r="AC58" s="226"/>
      <c r="AD58" s="160">
        <f t="shared" si="0"/>
        <v>30</v>
      </c>
      <c r="AG58" t="s">
        <v>45</v>
      </c>
    </row>
    <row r="59" spans="1:34" ht="30" x14ac:dyDescent="0.25">
      <c r="A59" s="1">
        <v>60</v>
      </c>
      <c r="B59" s="1"/>
      <c r="C59" s="83" t="s">
        <v>233</v>
      </c>
      <c r="D59" s="83"/>
      <c r="E59" s="83"/>
      <c r="F59" s="83"/>
      <c r="G59" s="54" t="s">
        <v>67</v>
      </c>
      <c r="H59" s="83"/>
      <c r="I59" s="83"/>
      <c r="J59" s="126"/>
      <c r="K59" s="126">
        <v>46022</v>
      </c>
      <c r="L59" s="54" t="s">
        <v>39</v>
      </c>
      <c r="M59" s="54" t="s">
        <v>59</v>
      </c>
      <c r="N59" s="54" t="s">
        <v>128</v>
      </c>
      <c r="O59" s="54" t="s">
        <v>234</v>
      </c>
      <c r="P59" s="53" t="s">
        <v>235</v>
      </c>
      <c r="Q59" s="155"/>
      <c r="R59" s="53">
        <v>8</v>
      </c>
      <c r="S59" s="53">
        <v>8</v>
      </c>
      <c r="T59" s="53">
        <v>8</v>
      </c>
      <c r="U59" s="53">
        <v>12</v>
      </c>
      <c r="V59" s="54">
        <v>12</v>
      </c>
      <c r="W59" s="54">
        <v>12</v>
      </c>
      <c r="X59" s="103"/>
      <c r="AD59" s="160">
        <f t="shared" si="0"/>
        <v>60</v>
      </c>
      <c r="AG59" t="s">
        <v>53</v>
      </c>
    </row>
    <row r="60" spans="1:34" s="142" customFormat="1" ht="30" x14ac:dyDescent="0.25">
      <c r="A60" s="1">
        <v>61</v>
      </c>
      <c r="B60" s="1"/>
      <c r="C60" s="83" t="s">
        <v>236</v>
      </c>
      <c r="D60" s="83"/>
      <c r="E60" s="83"/>
      <c r="F60" s="83"/>
      <c r="G60" s="53" t="s">
        <v>56</v>
      </c>
      <c r="H60" s="83"/>
      <c r="I60" s="83"/>
      <c r="J60" s="126">
        <v>45748</v>
      </c>
      <c r="K60" s="126">
        <v>47208</v>
      </c>
      <c r="L60" s="143" t="s">
        <v>39</v>
      </c>
      <c r="M60" s="54" t="s">
        <v>59</v>
      </c>
      <c r="N60" s="54" t="s">
        <v>60</v>
      </c>
      <c r="O60" s="54" t="s">
        <v>103</v>
      </c>
      <c r="P60" s="57" t="s">
        <v>237</v>
      </c>
      <c r="Q60" s="155"/>
      <c r="R60" s="164"/>
      <c r="S60" s="164"/>
      <c r="T60" s="164"/>
      <c r="U60" s="164"/>
      <c r="V60" s="164"/>
      <c r="W60" s="164"/>
      <c r="X60" s="164"/>
      <c r="Y60" s="164"/>
      <c r="Z60" s="164"/>
      <c r="AA60" s="164"/>
      <c r="AB60" s="164"/>
      <c r="AC60" s="164"/>
      <c r="AD60" s="165">
        <f>SUM(R60:AC60)</f>
        <v>0</v>
      </c>
      <c r="AE60" s="147"/>
      <c r="AG60" t="s">
        <v>64</v>
      </c>
    </row>
    <row r="61" spans="1:34" ht="45" x14ac:dyDescent="0.25">
      <c r="A61" s="1">
        <v>62</v>
      </c>
      <c r="B61" s="1"/>
      <c r="C61" s="202" t="s">
        <v>238</v>
      </c>
      <c r="D61" s="202"/>
      <c r="E61" s="202"/>
      <c r="F61" s="202"/>
      <c r="G61" s="53" t="s">
        <v>239</v>
      </c>
      <c r="H61" s="202"/>
      <c r="I61" s="202"/>
      <c r="L61" s="140" t="s">
        <v>39</v>
      </c>
      <c r="M61" s="54" t="s">
        <v>59</v>
      </c>
      <c r="N61" s="54" t="s">
        <v>172</v>
      </c>
      <c r="O61" s="53" t="s">
        <v>240</v>
      </c>
      <c r="P61" s="54" t="s">
        <v>43</v>
      </c>
      <c r="Q61" s="167" t="s">
        <v>241</v>
      </c>
      <c r="R61" s="38">
        <v>4</v>
      </c>
      <c r="S61" s="38">
        <v>16</v>
      </c>
      <c r="T61" s="38"/>
      <c r="U61" s="38"/>
      <c r="V61" s="38"/>
      <c r="W61" s="38"/>
      <c r="X61" s="38"/>
      <c r="Y61" s="38"/>
      <c r="Z61" s="38"/>
      <c r="AA61" s="38"/>
      <c r="AB61" s="38"/>
      <c r="AC61" s="38"/>
      <c r="AD61" s="160">
        <f t="shared" si="0"/>
        <v>20</v>
      </c>
      <c r="AE61" s="148"/>
      <c r="AG61" t="s">
        <v>53</v>
      </c>
      <c r="AH61" t="s">
        <v>242</v>
      </c>
    </row>
    <row r="62" spans="1:34" ht="30" x14ac:dyDescent="0.25">
      <c r="A62" s="1">
        <v>63</v>
      </c>
      <c r="B62" s="1"/>
      <c r="C62" s="83" t="s">
        <v>243</v>
      </c>
      <c r="D62" s="83"/>
      <c r="E62" s="83"/>
      <c r="F62" s="83"/>
      <c r="G62" s="53" t="s">
        <v>56</v>
      </c>
      <c r="H62" s="83"/>
      <c r="I62" s="83"/>
      <c r="J62" s="56"/>
      <c r="K62" s="126">
        <v>46387</v>
      </c>
      <c r="L62" s="54" t="s">
        <v>83</v>
      </c>
      <c r="M62" s="54" t="s">
        <v>59</v>
      </c>
      <c r="N62" s="54" t="s">
        <v>60</v>
      </c>
      <c r="O62" s="54" t="s">
        <v>114</v>
      </c>
      <c r="P62" s="54" t="s">
        <v>61</v>
      </c>
      <c r="Q62" s="155"/>
      <c r="R62" s="38"/>
      <c r="S62" s="38"/>
      <c r="T62" s="38"/>
      <c r="U62" s="38"/>
      <c r="V62" s="38"/>
      <c r="W62" s="38"/>
      <c r="X62" s="38"/>
      <c r="Y62" s="38"/>
      <c r="Z62" s="38"/>
      <c r="AA62" s="38"/>
      <c r="AB62" s="38"/>
      <c r="AC62" s="38"/>
      <c r="AD62" s="160">
        <f t="shared" si="0"/>
        <v>0</v>
      </c>
      <c r="AE62" s="38"/>
      <c r="AG62" t="s">
        <v>64</v>
      </c>
    </row>
    <row r="63" spans="1:34" s="26" customFormat="1" ht="30" x14ac:dyDescent="0.25">
      <c r="A63" s="27">
        <v>64</v>
      </c>
      <c r="B63" s="27"/>
      <c r="C63" s="203" t="s">
        <v>244</v>
      </c>
      <c r="D63" s="203"/>
      <c r="E63" s="203"/>
      <c r="F63" s="203"/>
      <c r="G63" s="74" t="s">
        <v>67</v>
      </c>
      <c r="H63" s="203"/>
      <c r="I63" s="203"/>
      <c r="J63" s="132"/>
      <c r="K63" s="193">
        <v>46022</v>
      </c>
      <c r="L63" s="69" t="s">
        <v>83</v>
      </c>
      <c r="M63" s="74" t="s">
        <v>43</v>
      </c>
      <c r="N63" s="74" t="s">
        <v>68</v>
      </c>
      <c r="O63" s="74" t="s">
        <v>69</v>
      </c>
      <c r="P63" s="69" t="s">
        <v>50</v>
      </c>
      <c r="Q63" s="189"/>
      <c r="R63" s="69">
        <v>10</v>
      </c>
      <c r="S63" s="69">
        <v>50</v>
      </c>
      <c r="T63" s="69">
        <v>50</v>
      </c>
      <c r="U63" s="74">
        <v>50</v>
      </c>
      <c r="V63" s="74">
        <v>60</v>
      </c>
      <c r="W63" s="190"/>
      <c r="AD63" s="191">
        <f t="shared" si="0"/>
        <v>220</v>
      </c>
      <c r="AE63" s="192"/>
      <c r="AG63" s="26" t="s">
        <v>64</v>
      </c>
    </row>
    <row r="64" spans="1:34" ht="30" x14ac:dyDescent="0.25">
      <c r="A64" s="1">
        <v>65</v>
      </c>
      <c r="B64" s="1"/>
      <c r="C64" s="204" t="s">
        <v>245</v>
      </c>
      <c r="D64" s="204"/>
      <c r="E64" s="204"/>
      <c r="F64" s="204"/>
      <c r="G64" s="54" t="s">
        <v>67</v>
      </c>
      <c r="H64" s="204"/>
      <c r="I64" s="204"/>
      <c r="J64" s="51"/>
      <c r="K64" s="126">
        <v>46022</v>
      </c>
      <c r="L64" s="57" t="s">
        <v>39</v>
      </c>
      <c r="M64" s="54" t="s">
        <v>59</v>
      </c>
      <c r="N64" s="54" t="s">
        <v>172</v>
      </c>
      <c r="O64" s="54" t="s">
        <v>234</v>
      </c>
      <c r="P64" s="54" t="s">
        <v>43</v>
      </c>
      <c r="Q64" s="155"/>
      <c r="R64" s="53">
        <v>304</v>
      </c>
      <c r="S64" s="53">
        <v>304</v>
      </c>
      <c r="T64" s="53">
        <v>304</v>
      </c>
      <c r="U64" s="54">
        <v>304</v>
      </c>
      <c r="V64" s="54">
        <v>304</v>
      </c>
      <c r="W64">
        <v>304</v>
      </c>
      <c r="X64">
        <v>304</v>
      </c>
      <c r="Y64">
        <v>304</v>
      </c>
      <c r="Z64">
        <v>304</v>
      </c>
      <c r="AA64">
        <v>304</v>
      </c>
      <c r="AB64">
        <v>304</v>
      </c>
      <c r="AC64">
        <v>304</v>
      </c>
      <c r="AD64" s="160"/>
      <c r="AG64" t="s">
        <v>64</v>
      </c>
    </row>
    <row r="65" spans="1:34" s="2" customFormat="1" x14ac:dyDescent="0.25">
      <c r="B65" s="258"/>
    </row>
    <row r="66" spans="1:34" s="2" customFormat="1" x14ac:dyDescent="0.25">
      <c r="B66" s="258"/>
    </row>
    <row r="67" spans="1:34" x14ac:dyDescent="0.25"/>
    <row r="68" spans="1:34" x14ac:dyDescent="0.25"/>
    <row r="69" spans="1:34" s="104" customFormat="1" x14ac:dyDescent="0.25">
      <c r="B69" s="259"/>
    </row>
    <row r="70" spans="1:34" ht="30" x14ac:dyDescent="0.25">
      <c r="A70" s="1">
        <v>66</v>
      </c>
      <c r="B70" s="1"/>
      <c r="C70" t="s">
        <v>246</v>
      </c>
      <c r="G70" s="57" t="s">
        <v>247</v>
      </c>
      <c r="N70" t="s">
        <v>128</v>
      </c>
      <c r="O70" t="s">
        <v>248</v>
      </c>
      <c r="P70" s="19" t="s">
        <v>92</v>
      </c>
      <c r="AG70" t="s">
        <v>64</v>
      </c>
    </row>
    <row r="72" spans="1:34" s="75" customFormat="1" ht="28.5" customHeight="1" x14ac:dyDescent="0.25">
      <c r="A72" s="75">
        <v>65</v>
      </c>
      <c r="C72" s="56" t="s">
        <v>249</v>
      </c>
      <c r="D72" s="56"/>
      <c r="E72" s="56"/>
      <c r="F72" s="56"/>
      <c r="G72" s="54" t="s">
        <v>197</v>
      </c>
      <c r="H72" s="56"/>
      <c r="I72" s="56"/>
      <c r="J72" s="126">
        <v>45660</v>
      </c>
      <c r="K72" s="196">
        <v>46112</v>
      </c>
      <c r="L72" s="53" t="s">
        <v>39</v>
      </c>
      <c r="M72" s="53" t="s">
        <v>59</v>
      </c>
      <c r="N72" s="75" t="s">
        <v>198</v>
      </c>
      <c r="O72" s="75" t="s">
        <v>208</v>
      </c>
      <c r="P72" s="53"/>
      <c r="Q72" s="123"/>
      <c r="R72">
        <v>60</v>
      </c>
      <c r="S72">
        <v>40</v>
      </c>
      <c r="T72">
        <v>40</v>
      </c>
      <c r="U72">
        <v>129</v>
      </c>
      <c r="V72">
        <v>40</v>
      </c>
      <c r="W72">
        <v>40</v>
      </c>
      <c r="X72">
        <v>129</v>
      </c>
      <c r="Y72">
        <v>40</v>
      </c>
      <c r="Z72">
        <v>40</v>
      </c>
      <c r="AA72">
        <v>129</v>
      </c>
      <c r="AB72">
        <v>40</v>
      </c>
      <c r="AC72" s="156">
        <v>81</v>
      </c>
      <c r="AD72" s="160">
        <f>SUM(R72:AC72)</f>
        <v>808</v>
      </c>
      <c r="AE72" s="103"/>
      <c r="AG72" t="s">
        <v>64</v>
      </c>
    </row>
    <row r="73" spans="1:34" ht="15" customHeight="1" x14ac:dyDescent="0.25">
      <c r="A73">
        <v>66</v>
      </c>
      <c r="C73" s="262" t="s">
        <v>250</v>
      </c>
      <c r="D73" s="75"/>
      <c r="E73" s="75"/>
      <c r="F73" s="75"/>
      <c r="G73" s="54" t="s">
        <v>197</v>
      </c>
      <c r="H73" s="75"/>
      <c r="I73" s="75"/>
      <c r="J73" s="126">
        <v>45660</v>
      </c>
      <c r="K73" s="196">
        <v>46014</v>
      </c>
      <c r="L73" s="53" t="s">
        <v>39</v>
      </c>
      <c r="M73" s="53" t="s">
        <v>59</v>
      </c>
      <c r="N73" s="75" t="s">
        <v>198</v>
      </c>
      <c r="O73" s="75" t="s">
        <v>251</v>
      </c>
      <c r="P73" s="19" t="s">
        <v>252</v>
      </c>
      <c r="Q73" s="123" t="s">
        <v>253</v>
      </c>
      <c r="R73">
        <v>30</v>
      </c>
      <c r="S73">
        <v>30</v>
      </c>
      <c r="T73">
        <v>30</v>
      </c>
      <c r="U73">
        <v>30</v>
      </c>
      <c r="V73">
        <v>30</v>
      </c>
      <c r="W73">
        <v>60</v>
      </c>
      <c r="X73">
        <v>60</v>
      </c>
      <c r="Y73">
        <v>60</v>
      </c>
      <c r="Z73">
        <v>60</v>
      </c>
      <c r="AA73">
        <v>60</v>
      </c>
      <c r="AB73">
        <v>60</v>
      </c>
      <c r="AC73">
        <v>60</v>
      </c>
      <c r="AD73" s="160">
        <f>SUM(R73:AC73)</f>
        <v>570</v>
      </c>
      <c r="AG73" t="s">
        <v>64</v>
      </c>
    </row>
    <row r="74" spans="1:34" ht="15" customHeight="1" x14ac:dyDescent="0.25">
      <c r="A74">
        <v>67</v>
      </c>
      <c r="C74" s="142" t="s">
        <v>254</v>
      </c>
      <c r="G74" s="54" t="s">
        <v>197</v>
      </c>
      <c r="J74" s="126">
        <v>45660</v>
      </c>
      <c r="K74" s="196">
        <v>46014</v>
      </c>
      <c r="L74" s="53" t="s">
        <v>39</v>
      </c>
      <c r="M74" s="53" t="s">
        <v>59</v>
      </c>
      <c r="N74" s="75" t="s">
        <v>198</v>
      </c>
      <c r="O74" s="75" t="s">
        <v>205</v>
      </c>
      <c r="P74" s="19" t="s">
        <v>203</v>
      </c>
      <c r="Q74" s="151"/>
      <c r="R74">
        <v>70</v>
      </c>
      <c r="S74">
        <v>20</v>
      </c>
      <c r="T74">
        <v>70</v>
      </c>
      <c r="U74">
        <v>70</v>
      </c>
      <c r="V74">
        <v>70</v>
      </c>
      <c r="W74">
        <v>5</v>
      </c>
      <c r="X74">
        <v>5</v>
      </c>
      <c r="Y74">
        <v>5</v>
      </c>
      <c r="Z74">
        <v>5</v>
      </c>
      <c r="AA74">
        <v>5</v>
      </c>
      <c r="AB74">
        <v>5</v>
      </c>
      <c r="AC74">
        <v>5</v>
      </c>
      <c r="AD74" s="160">
        <f>SUM(R74:AC74)</f>
        <v>335</v>
      </c>
      <c r="AG74" t="s">
        <v>64</v>
      </c>
    </row>
    <row r="75" spans="1:34" ht="15" customHeight="1" x14ac:dyDescent="0.25">
      <c r="A75">
        <v>68</v>
      </c>
      <c r="C75" s="261" t="s">
        <v>255</v>
      </c>
      <c r="D75" s="55"/>
      <c r="E75" s="55"/>
      <c r="F75" s="55"/>
      <c r="G75" s="54" t="s">
        <v>197</v>
      </c>
      <c r="H75" s="55"/>
      <c r="I75" s="55"/>
      <c r="J75" s="126">
        <v>45719</v>
      </c>
      <c r="K75" s="196">
        <v>46014</v>
      </c>
      <c r="L75" s="53" t="s">
        <v>39</v>
      </c>
      <c r="M75" s="53" t="s">
        <v>59</v>
      </c>
      <c r="N75" s="75" t="s">
        <v>198</v>
      </c>
      <c r="O75" s="75" t="s">
        <v>203</v>
      </c>
      <c r="P75" s="57" t="s">
        <v>201</v>
      </c>
      <c r="R75">
        <v>0</v>
      </c>
      <c r="S75">
        <v>0</v>
      </c>
      <c r="T75">
        <v>70</v>
      </c>
      <c r="U75">
        <v>70</v>
      </c>
      <c r="V75">
        <v>70</v>
      </c>
      <c r="W75">
        <v>5</v>
      </c>
      <c r="X75">
        <v>5</v>
      </c>
      <c r="Y75">
        <v>5</v>
      </c>
      <c r="Z75">
        <v>5</v>
      </c>
      <c r="AA75">
        <v>5</v>
      </c>
      <c r="AB75">
        <v>5</v>
      </c>
      <c r="AC75">
        <v>5</v>
      </c>
      <c r="AD75" s="160">
        <f>SUM(R75:AC75)</f>
        <v>245</v>
      </c>
      <c r="AG75" t="s">
        <v>64</v>
      </c>
    </row>
    <row r="76" spans="1:34" ht="15" customHeight="1" x14ac:dyDescent="0.25">
      <c r="A76">
        <v>69</v>
      </c>
      <c r="C76" t="s">
        <v>256</v>
      </c>
      <c r="G76" s="54" t="s">
        <v>67</v>
      </c>
      <c r="J76" s="113">
        <v>45777</v>
      </c>
      <c r="K76" s="113">
        <v>45900</v>
      </c>
      <c r="L76" s="53" t="s">
        <v>39</v>
      </c>
      <c r="N76" t="s">
        <v>120</v>
      </c>
      <c r="O76" t="s">
        <v>257</v>
      </c>
      <c r="U76">
        <v>70</v>
      </c>
      <c r="V76">
        <v>70</v>
      </c>
      <c r="W76">
        <v>70</v>
      </c>
      <c r="X76">
        <v>70</v>
      </c>
      <c r="Y76">
        <v>70</v>
      </c>
      <c r="Z76">
        <v>70</v>
      </c>
      <c r="AA76">
        <v>70</v>
      </c>
      <c r="AD76" s="160">
        <f t="shared" ref="AD76:AD77" si="1">SUM(R76:AC76)</f>
        <v>490</v>
      </c>
      <c r="AG76" t="s">
        <v>258</v>
      </c>
    </row>
    <row r="77" spans="1:34" ht="15" customHeight="1" x14ac:dyDescent="0.25">
      <c r="A77">
        <v>70</v>
      </c>
      <c r="C77" t="s">
        <v>259</v>
      </c>
      <c r="G77" s="54" t="s">
        <v>67</v>
      </c>
      <c r="J77" t="s">
        <v>260</v>
      </c>
      <c r="K77" t="s">
        <v>261</v>
      </c>
      <c r="N77" t="s">
        <v>120</v>
      </c>
      <c r="O77" t="s">
        <v>257</v>
      </c>
      <c r="AA77">
        <v>50</v>
      </c>
      <c r="AB77">
        <v>100</v>
      </c>
      <c r="AC77">
        <v>100</v>
      </c>
      <c r="AD77" s="160">
        <f t="shared" si="1"/>
        <v>250</v>
      </c>
      <c r="AG77" t="s">
        <v>45</v>
      </c>
      <c r="AH77" t="s">
        <v>262</v>
      </c>
    </row>
    <row r="78" spans="1:34" ht="15" customHeight="1" x14ac:dyDescent="0.25">
      <c r="A78">
        <v>71</v>
      </c>
      <c r="C78" s="194" t="s">
        <v>263</v>
      </c>
      <c r="D78" s="194"/>
      <c r="E78" s="194"/>
      <c r="F78" s="194"/>
      <c r="G78" s="53" t="s">
        <v>56</v>
      </c>
      <c r="H78" s="194"/>
      <c r="I78" s="194"/>
      <c r="J78" s="113">
        <v>45658</v>
      </c>
      <c r="K78" s="196">
        <v>46014</v>
      </c>
      <c r="L78" s="53" t="s">
        <v>39</v>
      </c>
      <c r="M78" s="53" t="s">
        <v>59</v>
      </c>
      <c r="N78" t="s">
        <v>102</v>
      </c>
      <c r="O78" t="s">
        <v>114</v>
      </c>
      <c r="AG78" t="s">
        <v>64</v>
      </c>
    </row>
    <row r="79" spans="1:34" ht="15" customHeight="1" x14ac:dyDescent="0.25">
      <c r="A79">
        <v>72</v>
      </c>
      <c r="C79" t="s">
        <v>264</v>
      </c>
      <c r="G79" s="53" t="s">
        <v>38</v>
      </c>
      <c r="N79" t="s">
        <v>41</v>
      </c>
      <c r="O79" t="s">
        <v>129</v>
      </c>
      <c r="AG79" s="38" t="s">
        <v>45</v>
      </c>
    </row>
    <row r="80" spans="1:34" ht="15" customHeight="1" x14ac:dyDescent="0.25">
      <c r="A80">
        <v>73</v>
      </c>
      <c r="C80" t="s">
        <v>265</v>
      </c>
      <c r="AG80" t="s">
        <v>64</v>
      </c>
    </row>
    <row r="81" spans="1:34" ht="30" x14ac:dyDescent="0.25">
      <c r="A81">
        <v>74</v>
      </c>
      <c r="C81" s="194" t="s">
        <v>266</v>
      </c>
      <c r="D81" s="194"/>
      <c r="E81" s="194"/>
      <c r="F81" s="194"/>
      <c r="G81" s="19" t="s">
        <v>67</v>
      </c>
      <c r="H81" s="194"/>
      <c r="I81" s="194"/>
      <c r="K81" s="113">
        <v>46022</v>
      </c>
      <c r="M81" s="53" t="s">
        <v>59</v>
      </c>
      <c r="N81" t="s">
        <v>128</v>
      </c>
      <c r="O81" t="s">
        <v>267</v>
      </c>
      <c r="P81" s="57" t="s">
        <v>268</v>
      </c>
      <c r="AG81" t="s">
        <v>64</v>
      </c>
    </row>
    <row r="82" spans="1:34" ht="15" customHeight="1" x14ac:dyDescent="0.25">
      <c r="A82" s="194">
        <v>75</v>
      </c>
      <c r="B82" s="183"/>
      <c r="C82" s="194" t="s">
        <v>269</v>
      </c>
      <c r="D82" s="194"/>
      <c r="E82" s="194"/>
      <c r="F82" s="194"/>
      <c r="G82" s="53" t="s">
        <v>56</v>
      </c>
      <c r="H82" s="194"/>
      <c r="I82" s="194"/>
      <c r="J82" s="113">
        <v>45748</v>
      </c>
      <c r="K82" t="s">
        <v>270</v>
      </c>
      <c r="N82" t="s">
        <v>102</v>
      </c>
      <c r="AG82" t="s">
        <v>64</v>
      </c>
    </row>
    <row r="83" spans="1:34" ht="15" customHeight="1" x14ac:dyDescent="0.25">
      <c r="A83">
        <v>76</v>
      </c>
      <c r="C83" t="s">
        <v>271</v>
      </c>
      <c r="G83" s="53" t="s">
        <v>56</v>
      </c>
      <c r="J83" t="s">
        <v>272</v>
      </c>
      <c r="K83" t="s">
        <v>273</v>
      </c>
      <c r="N83" t="s">
        <v>102</v>
      </c>
      <c r="O83" t="s">
        <v>114</v>
      </c>
      <c r="P83" s="19" t="s">
        <v>86</v>
      </c>
      <c r="Q83" s="14" t="s">
        <v>274</v>
      </c>
      <c r="AG83" t="s">
        <v>275</v>
      </c>
      <c r="AH83" t="s">
        <v>276</v>
      </c>
    </row>
    <row r="85" spans="1:34" ht="15" customHeight="1" x14ac:dyDescent="0.25">
      <c r="C85" t="s">
        <v>277</v>
      </c>
      <c r="G85" s="54" t="s">
        <v>131</v>
      </c>
      <c r="J85" s="229">
        <v>45717</v>
      </c>
      <c r="K85" s="229">
        <v>45931</v>
      </c>
      <c r="N85" t="s">
        <v>85</v>
      </c>
      <c r="O85" t="s">
        <v>136</v>
      </c>
      <c r="Q85" s="14" t="s">
        <v>278</v>
      </c>
      <c r="AG85" s="38" t="s">
        <v>64</v>
      </c>
      <c r="AH85" t="s">
        <v>279</v>
      </c>
    </row>
    <row r="86" spans="1:34" x14ac:dyDescent="0.25">
      <c r="C86" t="s">
        <v>280</v>
      </c>
      <c r="G86" s="54" t="s">
        <v>131</v>
      </c>
      <c r="J86" s="229">
        <v>45658</v>
      </c>
      <c r="K86" s="229">
        <v>45962</v>
      </c>
      <c r="N86" t="s">
        <v>85</v>
      </c>
      <c r="O86" t="s">
        <v>281</v>
      </c>
      <c r="P86" s="57" t="s">
        <v>282</v>
      </c>
      <c r="AG86" t="s">
        <v>64</v>
      </c>
    </row>
    <row r="87" spans="1:34" ht="45" x14ac:dyDescent="0.25">
      <c r="C87" s="55" t="s">
        <v>283</v>
      </c>
      <c r="D87" s="55"/>
      <c r="E87" s="55"/>
      <c r="F87" s="55"/>
      <c r="H87" s="55"/>
      <c r="I87" s="55"/>
      <c r="AG87" t="s">
        <v>111</v>
      </c>
      <c r="AH87">
        <v>2026</v>
      </c>
    </row>
    <row r="88" spans="1:34" ht="30" x14ac:dyDescent="0.25">
      <c r="C88" s="114" t="s">
        <v>284</v>
      </c>
      <c r="D88" s="114"/>
      <c r="E88" s="114"/>
      <c r="F88" s="114"/>
      <c r="G88" s="54" t="s">
        <v>67</v>
      </c>
      <c r="H88" s="114"/>
      <c r="I88" s="114"/>
      <c r="J88" s="135"/>
      <c r="K88" s="135"/>
      <c r="L88" s="53" t="s">
        <v>167</v>
      </c>
      <c r="N88" t="s">
        <v>41</v>
      </c>
      <c r="O88" t="s">
        <v>285</v>
      </c>
      <c r="Q88" s="14" t="s">
        <v>286</v>
      </c>
      <c r="S88" s="53"/>
      <c r="T88" s="103"/>
      <c r="AG88" t="s">
        <v>64</v>
      </c>
    </row>
    <row r="89" spans="1:34" s="237" customFormat="1" x14ac:dyDescent="0.25">
      <c r="B89" s="207"/>
      <c r="C89" s="237" t="s">
        <v>287</v>
      </c>
      <c r="G89" s="239" t="s">
        <v>67</v>
      </c>
      <c r="L89" s="238"/>
      <c r="M89" s="238"/>
      <c r="N89" s="237" t="s">
        <v>128</v>
      </c>
      <c r="O89" s="237" t="s">
        <v>267</v>
      </c>
      <c r="P89" s="239"/>
      <c r="Q89" s="240"/>
      <c r="AD89" s="241"/>
      <c r="AE89" s="242"/>
      <c r="AG89" s="237" t="s">
        <v>64</v>
      </c>
    </row>
    <row r="90" spans="1:34" x14ac:dyDescent="0.25">
      <c r="C90" t="s">
        <v>288</v>
      </c>
      <c r="N90" t="s">
        <v>68</v>
      </c>
      <c r="O90" t="s">
        <v>289</v>
      </c>
      <c r="AG90" t="s">
        <v>64</v>
      </c>
      <c r="AH90" t="s">
        <v>290</v>
      </c>
    </row>
    <row r="91" spans="1:34" x14ac:dyDescent="0.25">
      <c r="C91" t="s">
        <v>291</v>
      </c>
      <c r="N91" t="s">
        <v>68</v>
      </c>
      <c r="O91" t="s">
        <v>292</v>
      </c>
      <c r="AG91" t="s">
        <v>64</v>
      </c>
    </row>
    <row r="92" spans="1:34" ht="15" customHeight="1" x14ac:dyDescent="0.25">
      <c r="A92" s="297" t="s">
        <v>293</v>
      </c>
      <c r="B92" s="297"/>
      <c r="C92" s="297"/>
      <c r="D92" s="246"/>
      <c r="E92" s="246"/>
      <c r="F92" s="246"/>
      <c r="G92" s="2"/>
      <c r="H92" s="246"/>
      <c r="I92" s="246"/>
      <c r="K92" s="2"/>
      <c r="L92" s="1"/>
      <c r="M92" s="1"/>
      <c r="N92" s="1"/>
      <c r="O92" s="1"/>
      <c r="P92" s="70"/>
      <c r="Q92" s="156"/>
      <c r="R92" s="77">
        <f>SUM(R3:R64)</f>
        <v>3335</v>
      </c>
      <c r="S92" s="77">
        <f>SUM(S3:S64)</f>
        <v>4066</v>
      </c>
      <c r="T92" s="77">
        <f>SUM(T3:T64)</f>
        <v>4597</v>
      </c>
      <c r="U92" s="77">
        <f>SUM(U3:U64)</f>
        <v>3469</v>
      </c>
      <c r="V92" s="77">
        <f>SUM(V3:V64)</f>
        <v>3111</v>
      </c>
      <c r="W92" s="77">
        <f>SUM(W3:W63)</f>
        <v>2218</v>
      </c>
      <c r="X92" s="77">
        <f t="shared" ref="X92:AD92" si="2">SUM(X3:X64)</f>
        <v>2213</v>
      </c>
      <c r="Y92" s="77">
        <f t="shared" si="2"/>
        <v>2248</v>
      </c>
      <c r="Z92" s="77">
        <f t="shared" si="2"/>
        <v>2254</v>
      </c>
      <c r="AA92" s="77">
        <f t="shared" si="2"/>
        <v>2284</v>
      </c>
      <c r="AB92" s="77">
        <f t="shared" si="2"/>
        <v>2254</v>
      </c>
      <c r="AC92" s="77">
        <f t="shared" si="2"/>
        <v>2060</v>
      </c>
      <c r="AD92" s="162">
        <f t="shared" si="2"/>
        <v>30765</v>
      </c>
      <c r="AE92" s="170">
        <f>SUM(AE3:AE63)</f>
        <v>4075000</v>
      </c>
      <c r="AF92" s="2"/>
      <c r="AG92" s="2"/>
      <c r="AH92" s="2"/>
    </row>
    <row r="93" spans="1:34" ht="15" customHeight="1" x14ac:dyDescent="0.25">
      <c r="A93" s="297" t="s">
        <v>294</v>
      </c>
      <c r="B93" s="297"/>
      <c r="C93" s="297"/>
      <c r="D93" s="246"/>
      <c r="E93" s="246"/>
      <c r="F93" s="246"/>
      <c r="G93" s="70"/>
      <c r="H93" s="246"/>
      <c r="I93" s="246"/>
      <c r="J93" s="2"/>
      <c r="K93" s="2"/>
      <c r="L93" s="1"/>
      <c r="M93" s="1"/>
      <c r="N93" s="1"/>
      <c r="O93" s="1"/>
      <c r="P93" s="70"/>
      <c r="Q93" s="156"/>
      <c r="R93" s="77">
        <f>50*35*52/12</f>
        <v>7583.333333333333</v>
      </c>
      <c r="S93" s="77">
        <f t="shared" ref="S93:AC93" si="3">50*35*52/12</f>
        <v>7583.333333333333</v>
      </c>
      <c r="T93" s="77">
        <f t="shared" si="3"/>
        <v>7583.333333333333</v>
      </c>
      <c r="U93" s="77">
        <f t="shared" si="3"/>
        <v>7583.333333333333</v>
      </c>
      <c r="V93" s="77">
        <f t="shared" si="3"/>
        <v>7583.333333333333</v>
      </c>
      <c r="W93" s="77">
        <f t="shared" si="3"/>
        <v>7583.333333333333</v>
      </c>
      <c r="X93" s="77">
        <f t="shared" si="3"/>
        <v>7583.333333333333</v>
      </c>
      <c r="Y93" s="77">
        <f t="shared" si="3"/>
        <v>7583.333333333333</v>
      </c>
      <c r="Z93" s="77">
        <f t="shared" si="3"/>
        <v>7583.333333333333</v>
      </c>
      <c r="AA93" s="77">
        <f t="shared" si="3"/>
        <v>7583.333333333333</v>
      </c>
      <c r="AB93" s="77">
        <f t="shared" si="3"/>
        <v>7583.333333333333</v>
      </c>
      <c r="AC93" s="77">
        <f t="shared" si="3"/>
        <v>7583.333333333333</v>
      </c>
      <c r="AD93" s="162">
        <f>SUM(R93:AC93)</f>
        <v>90999.999999999985</v>
      </c>
      <c r="AE93" s="149"/>
      <c r="AF93" s="2"/>
      <c r="AG93" s="2"/>
      <c r="AH93" s="2"/>
    </row>
    <row r="94" spans="1:34" ht="15" customHeight="1" x14ac:dyDescent="0.25">
      <c r="A94" s="297" t="s">
        <v>295</v>
      </c>
      <c r="B94" s="297"/>
      <c r="C94" s="297"/>
      <c r="D94" s="246"/>
      <c r="E94" s="246"/>
      <c r="F94" s="246"/>
      <c r="H94" s="246"/>
      <c r="I94" s="246"/>
      <c r="R94" s="78"/>
      <c r="S94" s="78"/>
      <c r="T94" s="78"/>
      <c r="U94" s="78"/>
      <c r="V94" s="78"/>
      <c r="W94" s="78"/>
      <c r="X94" s="78"/>
      <c r="Y94" s="78"/>
      <c r="Z94" s="78"/>
      <c r="AA94" s="78"/>
      <c r="AB94" s="78"/>
      <c r="AC94" s="78"/>
      <c r="AD94" s="162">
        <f>SUM(R94:AC94)</f>
        <v>0</v>
      </c>
    </row>
    <row r="95" spans="1:34" ht="15" customHeight="1" x14ac:dyDescent="0.25">
      <c r="A95" s="297" t="s">
        <v>296</v>
      </c>
      <c r="B95" s="297"/>
      <c r="C95" s="297"/>
      <c r="D95" s="246"/>
      <c r="E95" s="246"/>
      <c r="F95" s="246"/>
      <c r="H95" s="246"/>
      <c r="I95" s="246"/>
      <c r="R95" s="79">
        <f>R93-R92-R94</f>
        <v>4248.333333333333</v>
      </c>
      <c r="S95" s="79">
        <f t="shared" ref="S95:AC95" si="4">S93-S92-S94</f>
        <v>3517.333333333333</v>
      </c>
      <c r="T95" s="79">
        <f t="shared" si="4"/>
        <v>2986.333333333333</v>
      </c>
      <c r="U95" s="79">
        <f t="shared" si="4"/>
        <v>4114.333333333333</v>
      </c>
      <c r="V95" s="79">
        <f t="shared" si="4"/>
        <v>4472.333333333333</v>
      </c>
      <c r="W95" s="79">
        <f t="shared" si="4"/>
        <v>5365.333333333333</v>
      </c>
      <c r="X95" s="79">
        <f t="shared" si="4"/>
        <v>5370.333333333333</v>
      </c>
      <c r="Y95" s="79">
        <f t="shared" si="4"/>
        <v>5335.333333333333</v>
      </c>
      <c r="Z95" s="79">
        <f t="shared" si="4"/>
        <v>5329.333333333333</v>
      </c>
      <c r="AA95" s="79">
        <f t="shared" si="4"/>
        <v>5299.333333333333</v>
      </c>
      <c r="AB95" s="79">
        <f t="shared" si="4"/>
        <v>5329.333333333333</v>
      </c>
      <c r="AC95" s="79">
        <f t="shared" si="4"/>
        <v>5523.333333333333</v>
      </c>
      <c r="AD95" s="163">
        <f>AD93-AD92-AD94</f>
        <v>60234.999999999985</v>
      </c>
    </row>
    <row r="96" spans="1:34" ht="15" customHeight="1" x14ac:dyDescent="0.25">
      <c r="A96" s="294" t="s">
        <v>297</v>
      </c>
      <c r="B96" s="294"/>
      <c r="C96" s="294"/>
      <c r="D96" s="247"/>
      <c r="E96" s="247"/>
      <c r="F96" s="247"/>
      <c r="G96" s="105"/>
      <c r="H96" s="247"/>
      <c r="I96" s="247"/>
      <c r="J96" s="104"/>
      <c r="K96" s="104"/>
      <c r="L96" s="112"/>
      <c r="M96" s="166"/>
      <c r="N96" s="104"/>
      <c r="O96" s="104"/>
      <c r="P96" s="105"/>
      <c r="Q96" s="157"/>
      <c r="R96" s="168">
        <f t="shared" ref="R96:AD96" si="5">1-(R95/R93)</f>
        <v>0.43978021978021975</v>
      </c>
      <c r="S96" s="168">
        <f t="shared" si="5"/>
        <v>0.53617582417582421</v>
      </c>
      <c r="T96" s="168">
        <f t="shared" si="5"/>
        <v>0.60619780219780228</v>
      </c>
      <c r="U96" s="168">
        <f t="shared" si="5"/>
        <v>0.45745054945054942</v>
      </c>
      <c r="V96" s="168">
        <f t="shared" si="5"/>
        <v>0.41024175824175824</v>
      </c>
      <c r="W96" s="168">
        <f t="shared" si="5"/>
        <v>0.29248351648351645</v>
      </c>
      <c r="X96" s="168">
        <f t="shared" si="5"/>
        <v>0.29182417582417586</v>
      </c>
      <c r="Y96" s="168">
        <f t="shared" si="5"/>
        <v>0.29643956043956043</v>
      </c>
      <c r="Z96" s="168">
        <f t="shared" si="5"/>
        <v>0.29723076923076919</v>
      </c>
      <c r="AA96" s="168">
        <f t="shared" si="5"/>
        <v>0.30118681318681317</v>
      </c>
      <c r="AB96" s="168">
        <f t="shared" si="5"/>
        <v>0.29723076923076919</v>
      </c>
      <c r="AC96" s="168">
        <f t="shared" si="5"/>
        <v>0.27164835164835166</v>
      </c>
      <c r="AD96" s="169">
        <f t="shared" si="5"/>
        <v>0.33807692307692316</v>
      </c>
      <c r="AE96" s="106"/>
      <c r="AF96" s="104"/>
      <c r="AG96" s="104"/>
      <c r="AH96" s="104"/>
    </row>
    <row r="97" spans="3:3" ht="15" customHeight="1" x14ac:dyDescent="0.25">
      <c r="C97" t="s">
        <v>298</v>
      </c>
    </row>
  </sheetData>
  <autoFilter ref="A2:AG64" xr:uid="{5DD51E5C-8FA3-4E15-A05C-5AC9ADB2C025}">
    <filterColumn colId="32">
      <filters>
        <filter val="En cours"/>
        <filter val="Orientations à suggérer"/>
        <filter val="Orientations attendues"/>
        <filter val="Reporté"/>
      </filters>
    </filterColumn>
  </autoFilter>
  <mergeCells count="7">
    <mergeCell ref="A96:C96"/>
    <mergeCell ref="R1:AC1"/>
    <mergeCell ref="AE1:AF1"/>
    <mergeCell ref="A92:C92"/>
    <mergeCell ref="A93:C93"/>
    <mergeCell ref="A94:C94"/>
    <mergeCell ref="A95:C95"/>
  </mergeCells>
  <conditionalFormatting sqref="J3:K3 J5:K25 J27:K64 L52:L60 P61:Q61 L62 G63:G64 J72:J75">
    <cfRule type="containsBlanks" dxfId="8" priority="4">
      <formula>LEN(TRIM(G3))=0</formula>
    </cfRule>
  </conditionalFormatting>
  <conditionalFormatting sqref="L64">
    <cfRule type="containsBlanks" dxfId="7" priority="3">
      <formula>LEN(TRIM(L64))=0</formula>
    </cfRule>
  </conditionalFormatting>
  <conditionalFormatting sqref="P57:P58">
    <cfRule type="containsBlanks" dxfId="6" priority="2">
      <formula>LEN(TRIM(P57))=0</formula>
    </cfRule>
  </conditionalFormatting>
  <conditionalFormatting sqref="P64">
    <cfRule type="containsBlanks" dxfId="5" priority="1">
      <formula>LEN(TRIM(P64))=0</formula>
    </cfRule>
  </conditionalFormatting>
  <dataValidations count="8">
    <dataValidation type="list" allowBlank="1" showInputMessage="1" showErrorMessage="1" sqref="O62:O64" xr:uid="{EA7D9F24-65CF-4CD8-9FA3-5CFE2F31C77B}">
      <formula1>#REF!</formula1>
    </dataValidation>
    <dataValidation allowBlank="1" showInputMessage="1" showErrorMessage="1" sqref="N39 N35:P38 L34 M46:M50 P34:Q34 M61 N41:N64 L64:M64 Q61 L62:M62 M63 Q88 L51:M60 O92:O95 P92:P96 O39:P64 P70 N48:P48 N3:P25 N27:P33" xr:uid="{590547C7-0E2A-48E2-90DA-7FB77711B859}"/>
    <dataValidation type="list" allowBlank="1" showInputMessage="1" showErrorMessage="1" sqref="Q50:Q51" xr:uid="{5076BA9A-794F-4B48-8396-F88DE0AA3F98}">
      <formula1>$K$2:$K$147</formula1>
    </dataValidation>
    <dataValidation type="list" allowBlank="1" showInputMessage="1" showErrorMessage="1" sqref="L62" xr:uid="{A2743079-3411-41BD-A52E-71329BFFD766}">
      <formula1>$Q$2:$Q$126</formula1>
    </dataValidation>
    <dataValidation type="list" allowBlank="1" showInputMessage="1" showErrorMessage="1" sqref="J88:K88" xr:uid="{AD65B4F3-EE18-46FD-BF97-364FB30A3F26}">
      <formula1>$C$2:$C$86</formula1>
    </dataValidation>
    <dataValidation type="list" allowBlank="1" showInputMessage="1" showErrorMessage="1" sqref="G88" xr:uid="{E7A6A583-1996-4AD4-A425-1F8E196426A0}">
      <formula1>$N$2:$N$86</formula1>
    </dataValidation>
    <dataValidation type="list" allowBlank="1" showInputMessage="1" showErrorMessage="1" sqref="G82:G83 G3:G25 G27:G64 G72:G79 G85:G86" xr:uid="{47796F5B-87D9-43C2-847A-FDA7FB7373A4}">
      <formula1>$G$3:$G$96</formula1>
    </dataValidation>
    <dataValidation type="list" allowBlank="1" showInputMessage="1" showErrorMessage="1" sqref="O62:O64" xr:uid="{2145C2AC-2F3B-4435-AC6D-CB9964B2C9DF}">
      <formula1>$G$4:$G$38</formula1>
    </dataValidation>
  </dataValidations>
  <hyperlinks>
    <hyperlink ref="C48" r:id="rId1" display="Implanter un outil de collecte et d'analyse de données pour l'équipe mobile de médiation et d'intervention sociale (ÉMMIS)" xr:uid="{BD20A25A-017A-40DE-8DEB-89FA416FA4D3}"/>
    <hyperlink ref="C27" r:id="rId2" xr:uid="{B87FBCB0-555C-4CD8-865F-C0897A65D689}"/>
    <hyperlink ref="C34" r:id="rId3" xr:uid="{DC514CE0-F35B-46C6-A9E7-E2923127B38E}"/>
    <hyperlink ref="C51" r:id="rId4" xr:uid="{833E692E-5610-4B8A-940D-94A3C27624CF}"/>
    <hyperlink ref="C33" r:id="rId5" xr:uid="{7C263B45-9AC0-4569-BFC9-414A3E48F9E2}"/>
    <hyperlink ref="A36:C36" r:id="rId6" display="36" xr:uid="{7DFEA076-D6DC-4599-8599-1A14781CD6F4}"/>
    <hyperlink ref="A39:C39" r:id="rId7" display="39" xr:uid="{50BABFD9-B365-4472-8A1A-962A9B32041C}"/>
    <hyperlink ref="Q34" r:id="rId8" xr:uid="{A4623F07-B19E-4518-A30F-E104A0A295B1}"/>
    <hyperlink ref="A22:C22" r:id="rId9" display="21" xr:uid="{776DBF89-FBA2-496C-8FD0-DD678267B5BF}"/>
    <hyperlink ref="C5" r:id="rId10" xr:uid="{BC469B83-B640-49C9-B4A4-E8BC1DA1BD9E}"/>
    <hyperlink ref="C41" r:id="rId11" xr:uid="{CE30DC3C-4C19-4328-953E-FB2353888EB2}"/>
    <hyperlink ref="C57" r:id="rId12" xr:uid="{D95745D9-8BC1-43A8-AD2F-FB9684E14E91}"/>
    <hyperlink ref="C58" r:id="rId13" xr:uid="{3C497161-8E2F-4D86-9D1D-817AF2BD36B9}"/>
    <hyperlink ref="C56" r:id="rId14" xr:uid="{0C6E0F58-C0D6-4A6E-BD30-01BF5648908B}"/>
    <hyperlink ref="C12" r:id="rId15" xr:uid="{12B415E4-5FD4-4171-A64B-9EB01875ADB9}"/>
    <hyperlink ref="C28" r:id="rId16" xr:uid="{B5C3E688-801D-49D1-8389-6A74A742B8EC}"/>
    <hyperlink ref="C60" r:id="rId17" xr:uid="{4E98DBA2-CC35-48BD-AB49-18FFE26F7A6B}"/>
    <hyperlink ref="C50" r:id="rId18" xr:uid="{6B3ADB9B-5F52-41F0-BA40-FE161B271C25}"/>
    <hyperlink ref="C18" r:id="rId19" xr:uid="{F0C581B4-E8E2-4186-8AA5-7C91335B1EE1}"/>
    <hyperlink ref="C16" r:id="rId20" xr:uid="{5EDBCE26-8B6B-43BD-B80D-2426B9C66E0E}"/>
    <hyperlink ref="C17" r:id="rId21" xr:uid="{FF6902D9-EDD8-4317-8D8B-3E9B6D77A8CC}"/>
    <hyperlink ref="C21" r:id="rId22" xr:uid="{97E93C5D-D03B-48A2-B1C1-789C838BCD02}"/>
    <hyperlink ref="C37" r:id="rId23" xr:uid="{78D15153-7D70-4C5A-A81A-3EFF5689D60A}"/>
    <hyperlink ref="C40" r:id="rId24" xr:uid="{017436C0-B096-4946-88D1-EE8EF3B022E7}"/>
    <hyperlink ref="C59" r:id="rId25" xr:uid="{662DCE4F-3887-4C14-B88B-C595FE60C677}"/>
    <hyperlink ref="C54" r:id="rId26" xr:uid="{7B7DE7A3-F2D6-4663-AB7A-07A3480EC7D4}"/>
    <hyperlink ref="C62" r:id="rId27" xr:uid="{0E2537D7-5712-4722-B6E1-58C5C9769156}"/>
    <hyperlink ref="C55" r:id="rId28" xr:uid="{63F6F18C-5787-4FB8-901E-7EF9DB427C09}"/>
    <hyperlink ref="C63" r:id="rId29" xr:uid="{1DC9023F-EA9B-444F-BF08-F6F0A9CD41D1}"/>
    <hyperlink ref="C52" r:id="rId30" xr:uid="{6271A762-F39F-4060-AEB3-14731BA320F3}"/>
    <hyperlink ref="C78" r:id="rId31" xr:uid="{A8284098-17DF-4CF9-BEBB-A12AEED772BF}"/>
    <hyperlink ref="C6" r:id="rId32" xr:uid="{489A4E78-7918-4A44-A464-329CF77B5872}"/>
    <hyperlink ref="C9" r:id="rId33" xr:uid="{499F9109-B3FC-48B4-AD27-9B40FD885A20}"/>
    <hyperlink ref="C20" r:id="rId34" xr:uid="{4B38AF07-D071-4428-8449-FACA2681698D}"/>
    <hyperlink ref="C15" r:id="rId35" xr:uid="{1D368C1A-26B4-457B-AD46-28238EFC0535}"/>
    <hyperlink ref="A82:C82" r:id="rId36" display="75" xr:uid="{8B100ED3-B840-439D-826D-BD3CA2AA4212}"/>
    <hyperlink ref="C81" r:id="rId37" xr:uid="{C974B7AB-9F72-43F5-895E-3DD4024A7C5C}"/>
  </hyperlinks>
  <printOptions gridLines="1"/>
  <pageMargins left="0.7" right="0.7" top="0.75" bottom="0.75" header="0.3" footer="0.3"/>
  <pageSetup fitToWidth="0" fitToHeight="0" orientation="landscape"/>
  <legacyDrawing r:id="rId38"/>
  <extLst>
    <ext xmlns:x14="http://schemas.microsoft.com/office/spreadsheetml/2009/9/main" uri="{CCE6A557-97BC-4b89-ADB6-D9C93CAAB3DF}">
      <x14:dataValidations xmlns:xm="http://schemas.microsoft.com/office/excel/2006/main" count="1">
        <x14:dataValidation type="list" allowBlank="1" showInputMessage="1" showErrorMessage="1" xr:uid="{50BD0C03-CC58-414A-8881-E57B5C818C7A}">
          <x14:formula1>
            <xm:f>'Affaires courantes'!#REF!</xm:f>
          </x14:formula1>
          <xm:sqref>M63</xm:sqref>
        </x14:dataValidation>
      </x14:dataValidations>
    </ext>
  </extLst>
</worksheet>
</file>

<file path=xl/worksheets/sheet2.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dimension ref="A1:AC95"/>
  <sheetViews>
    <sheetView zoomScale="84" workbookViewId="0">
      <pane xSplit="2" ySplit="2" topLeftCell="AA59" activePane="bottomRight" state="frozen"/>
      <selection pane="topRight"/>
      <selection pane="bottomLeft"/>
      <selection pane="bottomRight" activeCell="AA59" sqref="AA59"/>
    </sheetView>
  </sheetViews>
  <sheetFormatPr baseColWidth="10" defaultColWidth="9.140625" defaultRowHeight="15" customHeight="1" x14ac:dyDescent="0.25"/>
  <cols>
    <col min="1" max="1" width="3.85546875" bestFit="1" customWidth="1"/>
    <col min="2" max="2" width="48" customWidth="1"/>
    <col min="3" max="3" width="15.140625" customWidth="1"/>
    <col min="4" max="4" width="10.85546875" customWidth="1"/>
    <col min="5" max="5" width="6.7109375" style="53" customWidth="1"/>
    <col min="6" max="6" width="13.7109375" style="53" customWidth="1"/>
    <col min="7" max="7" width="16.85546875" style="19" customWidth="1"/>
    <col min="8" max="8" width="16.85546875" customWidth="1"/>
    <col min="9" max="9" width="13.28515625" customWidth="1"/>
    <col min="10" max="10" width="20.28515625" style="19" customWidth="1"/>
    <col min="11" max="11" width="42.7109375" style="14" hidden="1" customWidth="1"/>
    <col min="12" max="17" width="0" hidden="1" customWidth="1"/>
    <col min="18" max="18" width="14.7109375" hidden="1" customWidth="1"/>
    <col min="19" max="19" width="13.140625" hidden="1" customWidth="1"/>
    <col min="20" max="21" width="10" hidden="1" customWidth="1"/>
    <col min="22" max="23" width="0" hidden="1" customWidth="1"/>
    <col min="24" max="24" width="7.5703125" style="156" hidden="1" customWidth="1"/>
    <col min="25" max="25" width="15.7109375" style="102" hidden="1" customWidth="1"/>
    <col min="26" max="26" width="83.7109375" hidden="1" customWidth="1"/>
    <col min="27" max="27" width="22.28515625" customWidth="1"/>
    <col min="28" max="28" width="22.85546875" bestFit="1" customWidth="1"/>
  </cols>
  <sheetData>
    <row r="1" spans="1:29" ht="13.5" hidden="1" customHeight="1" x14ac:dyDescent="0.25">
      <c r="E1"/>
      <c r="F1"/>
      <c r="L1" s="295" t="s">
        <v>0</v>
      </c>
      <c r="M1" s="295"/>
      <c r="N1" s="295"/>
      <c r="O1" s="295"/>
      <c r="P1" s="295"/>
      <c r="Q1" s="295"/>
      <c r="R1" s="295"/>
      <c r="S1" s="295"/>
      <c r="T1" s="295"/>
      <c r="U1" s="295"/>
      <c r="V1" s="295"/>
      <c r="W1" s="295"/>
      <c r="X1" s="158"/>
      <c r="Y1" s="296" t="s">
        <v>1</v>
      </c>
      <c r="Z1" s="296"/>
    </row>
    <row r="2" spans="1:29" s="53" customFormat="1" ht="30" x14ac:dyDescent="0.25">
      <c r="A2" s="66" t="s">
        <v>2</v>
      </c>
      <c r="B2" s="82" t="s">
        <v>4</v>
      </c>
      <c r="C2" s="66" t="s">
        <v>11</v>
      </c>
      <c r="D2" s="66" t="s">
        <v>12</v>
      </c>
      <c r="E2" s="66" t="s">
        <v>13</v>
      </c>
      <c r="F2" s="66" t="s">
        <v>14</v>
      </c>
      <c r="G2" s="66" t="s">
        <v>8</v>
      </c>
      <c r="H2" s="66" t="s">
        <v>15</v>
      </c>
      <c r="I2" s="66" t="s">
        <v>16</v>
      </c>
      <c r="J2" s="216" t="s">
        <v>17</v>
      </c>
      <c r="K2" s="131" t="s">
        <v>18</v>
      </c>
      <c r="L2" s="73" t="s">
        <v>19</v>
      </c>
      <c r="M2" s="68" t="s">
        <v>20</v>
      </c>
      <c r="N2" s="68" t="s">
        <v>21</v>
      </c>
      <c r="O2" s="68" t="s">
        <v>22</v>
      </c>
      <c r="P2" s="68" t="s">
        <v>23</v>
      </c>
      <c r="Q2" s="68" t="s">
        <v>24</v>
      </c>
      <c r="R2" s="68" t="s">
        <v>25</v>
      </c>
      <c r="S2" s="68" t="s">
        <v>26</v>
      </c>
      <c r="T2" s="68" t="s">
        <v>27</v>
      </c>
      <c r="U2" s="68" t="s">
        <v>28</v>
      </c>
      <c r="V2" s="68" t="s">
        <v>29</v>
      </c>
      <c r="W2" s="68" t="s">
        <v>30</v>
      </c>
      <c r="X2" s="159" t="s">
        <v>31</v>
      </c>
      <c r="Y2" s="108" t="s">
        <v>32</v>
      </c>
      <c r="Z2" s="76" t="s">
        <v>18</v>
      </c>
      <c r="AA2" s="54" t="s">
        <v>33</v>
      </c>
      <c r="AB2" s="53" t="s">
        <v>34</v>
      </c>
      <c r="AC2" s="53" t="s">
        <v>35</v>
      </c>
    </row>
    <row r="3" spans="1:29" ht="60" x14ac:dyDescent="0.25">
      <c r="A3" s="212">
        <v>1</v>
      </c>
      <c r="B3" s="98" t="s">
        <v>37</v>
      </c>
      <c r="C3" s="99">
        <v>45481</v>
      </c>
      <c r="D3" s="99">
        <v>45838</v>
      </c>
      <c r="E3" s="139" t="s">
        <v>39</v>
      </c>
      <c r="F3" s="138" t="s">
        <v>40</v>
      </c>
      <c r="G3" s="54" t="s">
        <v>38</v>
      </c>
      <c r="H3" s="54" t="s">
        <v>41</v>
      </c>
      <c r="I3" s="54" t="s">
        <v>42</v>
      </c>
      <c r="J3" s="54" t="s">
        <v>43</v>
      </c>
      <c r="K3" s="150"/>
      <c r="L3" s="53">
        <v>60</v>
      </c>
      <c r="M3" s="53">
        <v>60</v>
      </c>
      <c r="N3" s="53">
        <v>0</v>
      </c>
      <c r="O3" s="53">
        <v>0</v>
      </c>
      <c r="P3" s="53">
        <v>10</v>
      </c>
      <c r="Q3" s="53">
        <v>20</v>
      </c>
      <c r="R3" s="53">
        <v>0</v>
      </c>
      <c r="S3" s="53">
        <v>0</v>
      </c>
      <c r="T3" s="53">
        <v>0</v>
      </c>
      <c r="U3" s="53">
        <v>0</v>
      </c>
      <c r="V3" s="54">
        <v>0</v>
      </c>
      <c r="W3" s="54">
        <v>0</v>
      </c>
      <c r="X3" s="160">
        <f>SUM(L3:W3)</f>
        <v>150</v>
      </c>
      <c r="Y3" s="103">
        <v>0</v>
      </c>
      <c r="Z3" s="55" t="s">
        <v>44</v>
      </c>
      <c r="AA3" t="s">
        <v>45</v>
      </c>
    </row>
    <row r="4" spans="1:29" ht="45" x14ac:dyDescent="0.25">
      <c r="A4" s="209">
        <v>2</v>
      </c>
      <c r="B4" s="120" t="s">
        <v>47</v>
      </c>
      <c r="C4" s="210"/>
      <c r="D4" s="120"/>
      <c r="E4" s="54" t="s">
        <v>48</v>
      </c>
      <c r="F4" s="138" t="s">
        <v>40</v>
      </c>
      <c r="G4" s="54" t="s">
        <v>38</v>
      </c>
      <c r="H4" s="54" t="s">
        <v>41</v>
      </c>
      <c r="I4" s="54" t="s">
        <v>49</v>
      </c>
      <c r="J4" s="59" t="s">
        <v>50</v>
      </c>
      <c r="K4" s="123" t="s">
        <v>51</v>
      </c>
      <c r="L4" s="53">
        <v>70</v>
      </c>
      <c r="M4" s="53">
        <v>70</v>
      </c>
      <c r="N4" s="53">
        <v>70</v>
      </c>
      <c r="O4" s="53">
        <v>70</v>
      </c>
      <c r="P4" s="53">
        <v>70</v>
      </c>
      <c r="Q4" s="53">
        <v>35</v>
      </c>
      <c r="R4" s="53">
        <v>20</v>
      </c>
      <c r="S4" s="53">
        <v>50</v>
      </c>
      <c r="T4" s="53">
        <v>50</v>
      </c>
      <c r="U4" s="53">
        <v>50</v>
      </c>
      <c r="V4" s="54">
        <v>20</v>
      </c>
      <c r="W4" s="54">
        <v>10</v>
      </c>
      <c r="X4" s="160">
        <f t="shared" ref="X4:X61" si="0">SUM(L4:W4)</f>
        <v>585</v>
      </c>
      <c r="Y4" s="103">
        <v>0</v>
      </c>
      <c r="Z4" s="55" t="s">
        <v>52</v>
      </c>
      <c r="AA4" t="s">
        <v>53</v>
      </c>
    </row>
    <row r="5" spans="1:29" ht="45" x14ac:dyDescent="0.25">
      <c r="A5" s="211">
        <v>4</v>
      </c>
      <c r="B5" s="121" t="s">
        <v>55</v>
      </c>
      <c r="C5" s="51" t="s">
        <v>57</v>
      </c>
      <c r="D5" s="51" t="s">
        <v>58</v>
      </c>
      <c r="E5" s="140" t="s">
        <v>39</v>
      </c>
      <c r="F5" s="116" t="s">
        <v>59</v>
      </c>
      <c r="G5" s="54" t="s">
        <v>56</v>
      </c>
      <c r="H5" s="54" t="s">
        <v>60</v>
      </c>
      <c r="I5" s="54" t="s">
        <v>61</v>
      </c>
      <c r="J5" s="54" t="s">
        <v>62</v>
      </c>
      <c r="K5" s="150"/>
      <c r="L5" s="53">
        <v>40</v>
      </c>
      <c r="M5" s="53">
        <v>60</v>
      </c>
      <c r="N5" s="53">
        <v>70</v>
      </c>
      <c r="O5" s="53">
        <v>70</v>
      </c>
      <c r="P5" s="53">
        <v>50</v>
      </c>
      <c r="Q5" s="53">
        <v>50</v>
      </c>
      <c r="R5" s="53">
        <v>50</v>
      </c>
      <c r="S5" s="53">
        <v>50</v>
      </c>
      <c r="T5" s="53">
        <v>70</v>
      </c>
      <c r="U5" s="53">
        <v>70</v>
      </c>
      <c r="V5" s="54">
        <v>70</v>
      </c>
      <c r="W5" s="54">
        <v>45</v>
      </c>
      <c r="X5" s="160">
        <f t="shared" si="0"/>
        <v>695</v>
      </c>
      <c r="Y5" s="103">
        <v>25000</v>
      </c>
      <c r="Z5" s="55" t="s">
        <v>63</v>
      </c>
      <c r="AA5" t="s">
        <v>64</v>
      </c>
    </row>
    <row r="6" spans="1:29" ht="30" x14ac:dyDescent="0.25">
      <c r="A6" s="211">
        <v>5</v>
      </c>
      <c r="B6" s="121" t="s">
        <v>66</v>
      </c>
      <c r="C6" s="215">
        <v>45716</v>
      </c>
      <c r="D6" s="215">
        <v>45777</v>
      </c>
      <c r="E6" s="140" t="s">
        <v>39</v>
      </c>
      <c r="F6" s="116" t="s">
        <v>59</v>
      </c>
      <c r="G6" s="54" t="s">
        <v>67</v>
      </c>
      <c r="H6" s="54" t="s">
        <v>68</v>
      </c>
      <c r="I6" s="54" t="s">
        <v>69</v>
      </c>
      <c r="J6" s="54" t="s">
        <v>50</v>
      </c>
      <c r="K6" s="150" t="s">
        <v>70</v>
      </c>
      <c r="L6" s="53">
        <v>70</v>
      </c>
      <c r="M6" s="53">
        <v>85</v>
      </c>
      <c r="N6" s="53">
        <v>100</v>
      </c>
      <c r="O6" s="53">
        <v>130</v>
      </c>
      <c r="P6" s="53">
        <v>20</v>
      </c>
      <c r="Q6" s="53">
        <v>5</v>
      </c>
      <c r="T6" s="67"/>
      <c r="U6" s="67"/>
      <c r="V6" s="59"/>
      <c r="W6" s="59"/>
      <c r="X6" s="160">
        <f t="shared" si="0"/>
        <v>410</v>
      </c>
      <c r="Y6" s="103">
        <v>70000</v>
      </c>
      <c r="Z6" s="55" t="s">
        <v>71</v>
      </c>
      <c r="AA6" t="s">
        <v>45</v>
      </c>
    </row>
    <row r="7" spans="1:29" ht="30" x14ac:dyDescent="0.25">
      <c r="A7" s="209">
        <v>6</v>
      </c>
      <c r="B7" s="63" t="s">
        <v>72</v>
      </c>
      <c r="C7" s="56"/>
      <c r="D7" s="56"/>
      <c r="E7" s="54" t="s">
        <v>39</v>
      </c>
      <c r="F7" s="54" t="s">
        <v>59</v>
      </c>
      <c r="G7" s="54" t="s">
        <v>38</v>
      </c>
      <c r="H7" s="54" t="s">
        <v>41</v>
      </c>
      <c r="I7" s="54" t="s">
        <v>73</v>
      </c>
      <c r="J7" s="54" t="s">
        <v>74</v>
      </c>
      <c r="K7" s="123" t="s">
        <v>75</v>
      </c>
      <c r="L7" s="53">
        <v>70</v>
      </c>
      <c r="M7" s="53">
        <v>35</v>
      </c>
      <c r="N7" s="53">
        <v>50</v>
      </c>
      <c r="O7" s="53">
        <v>70</v>
      </c>
      <c r="P7" s="53">
        <v>70</v>
      </c>
      <c r="Q7" s="53">
        <v>30</v>
      </c>
      <c r="R7" s="53">
        <v>10</v>
      </c>
      <c r="S7" s="53">
        <v>10</v>
      </c>
      <c r="T7" s="67"/>
      <c r="U7" s="67"/>
      <c r="V7" s="59"/>
      <c r="W7" s="59"/>
      <c r="X7" s="160">
        <f t="shared" si="0"/>
        <v>345</v>
      </c>
      <c r="Y7" s="111"/>
      <c r="AA7" t="s">
        <v>64</v>
      </c>
    </row>
    <row r="8" spans="1:29" ht="30" x14ac:dyDescent="0.25">
      <c r="A8" s="213">
        <v>7</v>
      </c>
      <c r="B8" s="63" t="s">
        <v>77</v>
      </c>
      <c r="C8" s="56"/>
      <c r="D8" s="56"/>
      <c r="E8" s="54" t="s">
        <v>39</v>
      </c>
      <c r="F8" s="54" t="s">
        <v>59</v>
      </c>
      <c r="G8" s="54" t="s">
        <v>38</v>
      </c>
      <c r="H8" s="54" t="s">
        <v>41</v>
      </c>
      <c r="I8" s="54" t="s">
        <v>78</v>
      </c>
      <c r="J8" s="54" t="s">
        <v>79</v>
      </c>
      <c r="K8" s="123" t="s">
        <v>80</v>
      </c>
      <c r="L8" s="67"/>
      <c r="M8" s="67"/>
      <c r="N8" s="67"/>
      <c r="O8" s="67"/>
      <c r="P8" s="67"/>
      <c r="Q8" s="67"/>
      <c r="R8" s="67"/>
      <c r="S8" s="67"/>
      <c r="T8" s="67"/>
      <c r="U8" s="67"/>
      <c r="V8" s="59"/>
      <c r="W8" s="59"/>
      <c r="X8" s="160">
        <f t="shared" si="0"/>
        <v>0</v>
      </c>
      <c r="Y8" s="111"/>
      <c r="AA8" s="38" t="s">
        <v>45</v>
      </c>
      <c r="AB8" t="s">
        <v>81</v>
      </c>
    </row>
    <row r="9" spans="1:29" ht="45" x14ac:dyDescent="0.25">
      <c r="A9" s="214">
        <v>8</v>
      </c>
      <c r="B9" s="98" t="s">
        <v>82</v>
      </c>
      <c r="C9" s="218">
        <v>45748</v>
      </c>
      <c r="D9" s="218">
        <v>46082</v>
      </c>
      <c r="E9" s="54" t="s">
        <v>83</v>
      </c>
      <c r="F9" s="53" t="s">
        <v>84</v>
      </c>
      <c r="G9" s="54" t="s">
        <v>56</v>
      </c>
      <c r="H9" s="54" t="s">
        <v>85</v>
      </c>
      <c r="I9" s="54" t="s">
        <v>86</v>
      </c>
      <c r="J9" s="54" t="s">
        <v>43</v>
      </c>
      <c r="K9" s="151"/>
      <c r="L9" s="53">
        <v>40</v>
      </c>
      <c r="M9" s="53">
        <v>35</v>
      </c>
      <c r="N9" s="53">
        <v>40</v>
      </c>
      <c r="O9" s="53">
        <v>35</v>
      </c>
      <c r="P9" s="53">
        <v>40</v>
      </c>
      <c r="Q9" s="53">
        <v>35</v>
      </c>
      <c r="R9" s="234">
        <v>70</v>
      </c>
      <c r="S9" s="234">
        <v>30</v>
      </c>
      <c r="T9" s="234">
        <v>10</v>
      </c>
      <c r="U9" s="234">
        <v>10</v>
      </c>
      <c r="V9" s="235">
        <v>10</v>
      </c>
      <c r="W9" s="235">
        <v>10</v>
      </c>
      <c r="X9" s="160">
        <f t="shared" si="0"/>
        <v>365</v>
      </c>
      <c r="Y9" s="111"/>
      <c r="AA9" t="s">
        <v>64</v>
      </c>
    </row>
    <row r="10" spans="1:29" x14ac:dyDescent="0.25">
      <c r="A10" s="213">
        <v>9</v>
      </c>
      <c r="B10" s="63" t="s">
        <v>88</v>
      </c>
      <c r="C10" s="56"/>
      <c r="D10" s="99">
        <v>45930</v>
      </c>
      <c r="E10" s="54" t="s">
        <v>83</v>
      </c>
      <c r="F10" s="54" t="s">
        <v>59</v>
      </c>
      <c r="G10" s="54" t="s">
        <v>38</v>
      </c>
      <c r="H10" s="54" t="s">
        <v>41</v>
      </c>
      <c r="I10" s="54" t="s">
        <v>78</v>
      </c>
      <c r="J10" s="54" t="s">
        <v>50</v>
      </c>
      <c r="K10" s="151"/>
      <c r="L10" s="53">
        <v>20</v>
      </c>
      <c r="M10" s="53">
        <v>40</v>
      </c>
      <c r="N10" s="53">
        <v>30</v>
      </c>
      <c r="O10" s="53">
        <v>15</v>
      </c>
      <c r="P10" s="53">
        <v>30</v>
      </c>
      <c r="Q10" s="53">
        <v>15</v>
      </c>
      <c r="R10" s="234">
        <v>15</v>
      </c>
      <c r="S10" s="234">
        <v>30</v>
      </c>
      <c r="T10" s="234">
        <v>30</v>
      </c>
      <c r="U10" s="53">
        <v>40</v>
      </c>
      <c r="V10" s="54">
        <v>40</v>
      </c>
      <c r="W10" s="54">
        <v>15</v>
      </c>
      <c r="X10" s="160">
        <f t="shared" si="0"/>
        <v>320</v>
      </c>
      <c r="Y10" s="111"/>
      <c r="AA10" t="s">
        <v>64</v>
      </c>
      <c r="AB10" t="s">
        <v>299</v>
      </c>
    </row>
    <row r="11" spans="1:29" ht="30" x14ac:dyDescent="0.25">
      <c r="A11" s="213">
        <v>10</v>
      </c>
      <c r="B11" s="63" t="s">
        <v>94</v>
      </c>
      <c r="C11" s="56"/>
      <c r="D11" s="56"/>
      <c r="E11" s="54" t="s">
        <v>83</v>
      </c>
      <c r="F11" s="138" t="s">
        <v>40</v>
      </c>
      <c r="G11" s="54" t="s">
        <v>38</v>
      </c>
      <c r="H11" s="54" t="s">
        <v>41</v>
      </c>
      <c r="I11" s="54" t="s">
        <v>78</v>
      </c>
      <c r="J11" s="54" t="s">
        <v>43</v>
      </c>
      <c r="K11" s="151"/>
      <c r="L11" s="53">
        <v>15</v>
      </c>
      <c r="M11" s="53">
        <v>30</v>
      </c>
      <c r="N11" s="53">
        <v>30</v>
      </c>
      <c r="O11" s="53">
        <v>15</v>
      </c>
      <c r="P11" s="53">
        <v>10</v>
      </c>
      <c r="Q11" s="53">
        <v>0</v>
      </c>
      <c r="R11" s="53">
        <v>0</v>
      </c>
      <c r="S11" s="53">
        <v>0</v>
      </c>
      <c r="T11" s="53">
        <v>0</v>
      </c>
      <c r="U11" s="53">
        <v>0</v>
      </c>
      <c r="V11" s="53">
        <v>0</v>
      </c>
      <c r="W11" s="53">
        <v>0</v>
      </c>
      <c r="X11" s="160">
        <f t="shared" si="0"/>
        <v>100</v>
      </c>
      <c r="Y11" s="111"/>
      <c r="AA11" t="s">
        <v>64</v>
      </c>
    </row>
    <row r="12" spans="1:29" ht="60" x14ac:dyDescent="0.25">
      <c r="A12" s="211">
        <v>11</v>
      </c>
      <c r="B12" s="98" t="s">
        <v>99</v>
      </c>
      <c r="C12" s="56" t="s">
        <v>100</v>
      </c>
      <c r="D12" s="56" t="s">
        <v>101</v>
      </c>
      <c r="E12" s="136" t="s">
        <v>39</v>
      </c>
      <c r="F12" s="136" t="s">
        <v>59</v>
      </c>
      <c r="G12" s="54" t="s">
        <v>56</v>
      </c>
      <c r="H12" s="54" t="s">
        <v>102</v>
      </c>
      <c r="I12" s="54" t="s">
        <v>103</v>
      </c>
      <c r="J12" s="54" t="s">
        <v>104</v>
      </c>
      <c r="K12" s="150"/>
      <c r="L12" s="230">
        <f>169</f>
        <v>169</v>
      </c>
      <c r="M12" s="230">
        <f>218+291</f>
        <v>509</v>
      </c>
      <c r="N12" s="230">
        <f>480+347</f>
        <v>827</v>
      </c>
      <c r="O12" s="230">
        <f>81+58</f>
        <v>139</v>
      </c>
      <c r="P12" s="67"/>
      <c r="Q12" s="67"/>
      <c r="R12" s="67"/>
      <c r="S12" s="67"/>
      <c r="T12" s="67"/>
      <c r="U12" s="67"/>
      <c r="V12" s="59"/>
      <c r="W12" s="59"/>
      <c r="X12" s="160">
        <f t="shared" si="0"/>
        <v>1644</v>
      </c>
      <c r="Y12" s="111"/>
      <c r="AA12" t="s">
        <v>64</v>
      </c>
    </row>
    <row r="13" spans="1:29" s="49" customFormat="1" ht="30" x14ac:dyDescent="0.25">
      <c r="A13" s="76">
        <v>12</v>
      </c>
      <c r="B13" s="62" t="s">
        <v>105</v>
      </c>
      <c r="C13" s="62"/>
      <c r="D13" s="62"/>
      <c r="E13" s="219" t="s">
        <v>48</v>
      </c>
      <c r="F13" s="220" t="s">
        <v>84</v>
      </c>
      <c r="G13" s="219" t="s">
        <v>38</v>
      </c>
      <c r="H13" s="219" t="s">
        <v>41</v>
      </c>
      <c r="I13" s="219" t="s">
        <v>106</v>
      </c>
      <c r="J13" s="219" t="s">
        <v>50</v>
      </c>
      <c r="K13" s="221" t="s">
        <v>107</v>
      </c>
      <c r="L13" s="220">
        <v>40</v>
      </c>
      <c r="M13" s="220">
        <v>28</v>
      </c>
      <c r="N13" s="220">
        <v>91</v>
      </c>
      <c r="O13" s="220">
        <v>40</v>
      </c>
      <c r="P13" s="220">
        <v>40</v>
      </c>
      <c r="Q13" s="220">
        <v>75</v>
      </c>
      <c r="R13" s="220">
        <v>70</v>
      </c>
      <c r="S13" s="220">
        <v>0</v>
      </c>
      <c r="T13" s="220">
        <v>0</v>
      </c>
      <c r="U13" s="220">
        <v>0</v>
      </c>
      <c r="V13" s="219">
        <v>0</v>
      </c>
      <c r="W13" s="219">
        <v>0</v>
      </c>
      <c r="X13" s="222">
        <f t="shared" si="0"/>
        <v>384</v>
      </c>
      <c r="Y13" s="223"/>
      <c r="AA13" s="38" t="s">
        <v>45</v>
      </c>
      <c r="AB13" s="49" t="s">
        <v>108</v>
      </c>
    </row>
    <row r="14" spans="1:29" ht="30" x14ac:dyDescent="0.25">
      <c r="A14" s="209">
        <v>13</v>
      </c>
      <c r="B14" s="63" t="s">
        <v>109</v>
      </c>
      <c r="C14" s="56"/>
      <c r="D14" s="99">
        <v>46171</v>
      </c>
      <c r="E14" s="54" t="s">
        <v>39</v>
      </c>
      <c r="F14" s="138" t="s">
        <v>40</v>
      </c>
      <c r="G14" s="54" t="s">
        <v>38</v>
      </c>
      <c r="H14" s="54" t="s">
        <v>41</v>
      </c>
      <c r="I14" s="54" t="s">
        <v>49</v>
      </c>
      <c r="J14" s="54" t="s">
        <v>50</v>
      </c>
      <c r="K14" s="151" t="s">
        <v>110</v>
      </c>
      <c r="L14" s="53">
        <v>14</v>
      </c>
      <c r="M14" s="53">
        <v>35</v>
      </c>
      <c r="N14" s="53">
        <v>35</v>
      </c>
      <c r="O14" s="53">
        <v>35</v>
      </c>
      <c r="P14" s="53">
        <v>35</v>
      </c>
      <c r="Q14" s="53">
        <v>35</v>
      </c>
      <c r="R14" s="53">
        <v>70</v>
      </c>
      <c r="S14" s="53">
        <v>70</v>
      </c>
      <c r="T14" s="53">
        <v>70</v>
      </c>
      <c r="U14" s="53">
        <v>140</v>
      </c>
      <c r="V14" s="54">
        <v>140</v>
      </c>
      <c r="W14" s="54">
        <v>140</v>
      </c>
      <c r="X14" s="160">
        <f t="shared" si="0"/>
        <v>819</v>
      </c>
      <c r="Y14" s="111"/>
      <c r="AA14" t="s">
        <v>111</v>
      </c>
    </row>
    <row r="15" spans="1:29" ht="27.75" customHeight="1" x14ac:dyDescent="0.25">
      <c r="A15" s="1">
        <v>14</v>
      </c>
      <c r="B15" s="98" t="s">
        <v>112</v>
      </c>
      <c r="C15" s="56">
        <v>2022</v>
      </c>
      <c r="D15" s="232" t="s">
        <v>113</v>
      </c>
      <c r="E15" s="54" t="s">
        <v>83</v>
      </c>
      <c r="F15" s="53" t="s">
        <v>84</v>
      </c>
      <c r="G15" s="54" t="s">
        <v>56</v>
      </c>
      <c r="H15" s="54" t="s">
        <v>85</v>
      </c>
      <c r="I15" s="54" t="s">
        <v>86</v>
      </c>
      <c r="J15" s="54" t="s">
        <v>114</v>
      </c>
      <c r="K15" s="151" t="s">
        <v>115</v>
      </c>
      <c r="L15" s="53">
        <v>0</v>
      </c>
      <c r="M15" s="53">
        <v>5</v>
      </c>
      <c r="N15" s="53">
        <v>5</v>
      </c>
      <c r="O15" s="53">
        <f>(19*1)+15+15</f>
        <v>49</v>
      </c>
      <c r="P15" s="53">
        <f>(19*1)+15+15</f>
        <v>49</v>
      </c>
      <c r="Q15" s="53">
        <f>(19*1)+15+15</f>
        <v>49</v>
      </c>
      <c r="R15" s="53">
        <v>5</v>
      </c>
      <c r="S15" s="53">
        <v>5</v>
      </c>
      <c r="T15" s="53">
        <f>Q15</f>
        <v>49</v>
      </c>
      <c r="U15" s="53">
        <v>19</v>
      </c>
      <c r="V15" s="54">
        <v>19</v>
      </c>
      <c r="W15" s="54">
        <v>5</v>
      </c>
      <c r="X15" s="160">
        <f t="shared" si="0"/>
        <v>259</v>
      </c>
      <c r="Y15" s="103"/>
      <c r="Z15" s="233" t="s">
        <v>116</v>
      </c>
      <c r="AA15" t="s">
        <v>64</v>
      </c>
    </row>
    <row r="16" spans="1:29" ht="44.25" customHeight="1" x14ac:dyDescent="0.25">
      <c r="A16" s="211">
        <v>15</v>
      </c>
      <c r="B16" s="98" t="s">
        <v>117</v>
      </c>
      <c r="C16" s="218" t="s">
        <v>118</v>
      </c>
      <c r="D16" s="56" t="s">
        <v>119</v>
      </c>
      <c r="E16" s="140" t="s">
        <v>39</v>
      </c>
      <c r="F16" s="116" t="s">
        <v>59</v>
      </c>
      <c r="G16" s="54" t="s">
        <v>67</v>
      </c>
      <c r="H16" s="54" t="s">
        <v>120</v>
      </c>
      <c r="I16" s="54" t="s">
        <v>121</v>
      </c>
      <c r="J16" s="54" t="s">
        <v>122</v>
      </c>
      <c r="K16" s="150"/>
      <c r="L16" s="53">
        <v>320</v>
      </c>
      <c r="M16" s="53">
        <v>340</v>
      </c>
      <c r="N16" s="53">
        <v>340</v>
      </c>
      <c r="O16" s="53">
        <v>320</v>
      </c>
      <c r="P16" s="53">
        <v>320</v>
      </c>
      <c r="Q16" s="53">
        <v>320</v>
      </c>
      <c r="R16" s="53">
        <v>300</v>
      </c>
      <c r="S16" s="53">
        <v>300</v>
      </c>
      <c r="T16" s="53">
        <v>300</v>
      </c>
      <c r="U16" s="53">
        <v>300</v>
      </c>
      <c r="V16" s="54">
        <v>300</v>
      </c>
      <c r="W16" s="54">
        <v>300</v>
      </c>
      <c r="X16" s="160">
        <f t="shared" si="0"/>
        <v>3760</v>
      </c>
      <c r="Y16" s="103">
        <v>1000000</v>
      </c>
      <c r="Z16" s="75" t="s">
        <v>123</v>
      </c>
      <c r="AA16" t="s">
        <v>64</v>
      </c>
    </row>
    <row r="17" spans="1:28" ht="27.75" customHeight="1" x14ac:dyDescent="0.25">
      <c r="A17" s="211">
        <v>16</v>
      </c>
      <c r="B17" s="98" t="s">
        <v>124</v>
      </c>
      <c r="C17" s="56" t="s">
        <v>125</v>
      </c>
      <c r="D17" s="56" t="s">
        <v>119</v>
      </c>
      <c r="E17" s="140" t="s">
        <v>39</v>
      </c>
      <c r="F17" s="116" t="s">
        <v>59</v>
      </c>
      <c r="G17" s="54" t="s">
        <v>67</v>
      </c>
      <c r="H17" s="54" t="s">
        <v>120</v>
      </c>
      <c r="I17" s="54" t="s">
        <v>126</v>
      </c>
      <c r="J17" s="54"/>
      <c r="K17" s="150"/>
      <c r="L17" s="53">
        <v>280</v>
      </c>
      <c r="M17" s="53">
        <v>260</v>
      </c>
      <c r="N17" s="53">
        <v>260</v>
      </c>
      <c r="O17" s="53">
        <v>220</v>
      </c>
      <c r="P17" s="53">
        <v>160</v>
      </c>
      <c r="Q17" s="53">
        <v>160</v>
      </c>
      <c r="R17" s="53">
        <v>160</v>
      </c>
      <c r="S17" s="53">
        <v>200</v>
      </c>
      <c r="T17" s="53">
        <v>200</v>
      </c>
      <c r="U17" s="53">
        <v>200</v>
      </c>
      <c r="V17" s="54">
        <v>200</v>
      </c>
      <c r="W17" s="54">
        <v>200</v>
      </c>
      <c r="X17" s="160">
        <f t="shared" si="0"/>
        <v>2500</v>
      </c>
      <c r="Y17" s="111"/>
      <c r="AA17" t="s">
        <v>64</v>
      </c>
    </row>
    <row r="18" spans="1:28" ht="45" x14ac:dyDescent="0.25">
      <c r="A18" s="1">
        <v>17</v>
      </c>
      <c r="B18" s="184" t="s">
        <v>127</v>
      </c>
      <c r="C18" s="217">
        <v>45413</v>
      </c>
      <c r="D18" s="217">
        <v>45716</v>
      </c>
      <c r="E18" s="140" t="s">
        <v>39</v>
      </c>
      <c r="F18" s="116" t="s">
        <v>59</v>
      </c>
      <c r="G18" s="54" t="s">
        <v>67</v>
      </c>
      <c r="H18" s="54" t="s">
        <v>128</v>
      </c>
      <c r="I18" s="54" t="s">
        <v>129</v>
      </c>
      <c r="J18" s="54" t="s">
        <v>43</v>
      </c>
      <c r="K18" s="150"/>
      <c r="L18" s="53">
        <v>30</v>
      </c>
      <c r="M18" s="53">
        <v>30</v>
      </c>
      <c r="N18" s="53">
        <v>30</v>
      </c>
      <c r="O18" s="53">
        <v>15</v>
      </c>
      <c r="P18" s="53">
        <v>15</v>
      </c>
      <c r="Q18" s="53">
        <v>10</v>
      </c>
      <c r="R18" s="53">
        <v>10</v>
      </c>
      <c r="S18" s="53">
        <v>10</v>
      </c>
      <c r="T18" s="53">
        <v>10</v>
      </c>
      <c r="U18" s="53">
        <v>10</v>
      </c>
      <c r="V18" s="54">
        <v>10</v>
      </c>
      <c r="W18" s="54">
        <v>10</v>
      </c>
      <c r="X18" s="160">
        <f t="shared" si="0"/>
        <v>190</v>
      </c>
      <c r="Y18" s="103">
        <v>550000</v>
      </c>
      <c r="AA18" t="s">
        <v>45</v>
      </c>
    </row>
    <row r="19" spans="1:28" x14ac:dyDescent="0.25">
      <c r="A19" s="1">
        <v>18</v>
      </c>
      <c r="B19" s="56" t="s">
        <v>130</v>
      </c>
      <c r="C19" s="71"/>
      <c r="D19" s="71"/>
      <c r="E19" s="54" t="s">
        <v>48</v>
      </c>
      <c r="F19" s="54" t="s">
        <v>132</v>
      </c>
      <c r="G19" s="54" t="s">
        <v>131</v>
      </c>
      <c r="H19" s="54" t="s">
        <v>85</v>
      </c>
      <c r="I19" s="54" t="s">
        <v>133</v>
      </c>
      <c r="J19" s="54" t="s">
        <v>43</v>
      </c>
      <c r="K19" s="151"/>
      <c r="L19" s="67"/>
      <c r="M19" s="67"/>
      <c r="N19" s="53">
        <v>30</v>
      </c>
      <c r="O19" s="67"/>
      <c r="P19" s="67"/>
      <c r="Q19" s="67"/>
      <c r="R19" s="67"/>
      <c r="S19" s="67"/>
      <c r="T19" s="67"/>
      <c r="U19" s="67"/>
      <c r="V19" s="59"/>
      <c r="W19" s="59"/>
      <c r="X19" s="160">
        <f t="shared" si="0"/>
        <v>30</v>
      </c>
      <c r="Y19" s="103">
        <v>20000</v>
      </c>
      <c r="AA19" t="s">
        <v>111</v>
      </c>
    </row>
    <row r="20" spans="1:28" ht="60" x14ac:dyDescent="0.25">
      <c r="A20" s="1">
        <v>19</v>
      </c>
      <c r="B20" s="98" t="s">
        <v>134</v>
      </c>
      <c r="C20" s="231">
        <v>45809</v>
      </c>
      <c r="D20" s="71" t="s">
        <v>135</v>
      </c>
      <c r="E20" s="141" t="s">
        <v>39</v>
      </c>
      <c r="F20" s="138" t="s">
        <v>40</v>
      </c>
      <c r="G20" s="54" t="s">
        <v>131</v>
      </c>
      <c r="H20" s="54" t="s">
        <v>85</v>
      </c>
      <c r="I20" s="54" t="s">
        <v>136</v>
      </c>
      <c r="J20" s="54" t="s">
        <v>50</v>
      </c>
      <c r="K20" s="151" t="s">
        <v>137</v>
      </c>
      <c r="L20" s="53">
        <v>0</v>
      </c>
      <c r="M20" s="53">
        <v>0</v>
      </c>
      <c r="N20" s="53">
        <v>10</v>
      </c>
      <c r="O20" s="53">
        <v>10</v>
      </c>
      <c r="P20" s="53">
        <v>50</v>
      </c>
      <c r="Q20" s="53">
        <v>50</v>
      </c>
      <c r="R20" s="53">
        <v>10</v>
      </c>
      <c r="S20" s="53">
        <v>10</v>
      </c>
      <c r="T20" s="53">
        <v>20</v>
      </c>
      <c r="U20" s="67"/>
      <c r="V20" s="59"/>
      <c r="W20" s="59"/>
      <c r="X20" s="160">
        <f t="shared" si="0"/>
        <v>160</v>
      </c>
      <c r="Y20" s="103">
        <v>30000</v>
      </c>
      <c r="AA20" t="s">
        <v>64</v>
      </c>
    </row>
    <row r="21" spans="1:28" ht="60" x14ac:dyDescent="0.25">
      <c r="A21" s="1">
        <v>20</v>
      </c>
      <c r="B21" s="98" t="s">
        <v>138</v>
      </c>
      <c r="C21" s="64"/>
      <c r="D21" s="64"/>
      <c r="E21" s="54" t="s">
        <v>83</v>
      </c>
      <c r="F21" s="53" t="s">
        <v>84</v>
      </c>
      <c r="G21" s="54" t="s">
        <v>67</v>
      </c>
      <c r="H21" s="54" t="s">
        <v>128</v>
      </c>
      <c r="I21" s="54" t="s">
        <v>139</v>
      </c>
      <c r="J21" s="54" t="s">
        <v>103</v>
      </c>
      <c r="K21" s="151" t="s">
        <v>140</v>
      </c>
      <c r="L21" s="53">
        <v>28</v>
      </c>
      <c r="M21" s="53">
        <v>28</v>
      </c>
      <c r="N21" s="53">
        <v>28</v>
      </c>
      <c r="O21" s="53">
        <v>28</v>
      </c>
      <c r="P21" s="53">
        <v>28</v>
      </c>
      <c r="Q21" s="53">
        <v>28</v>
      </c>
      <c r="R21" s="53">
        <v>28</v>
      </c>
      <c r="S21" s="53">
        <v>28</v>
      </c>
      <c r="T21" s="53">
        <v>28</v>
      </c>
      <c r="U21" s="53">
        <v>28</v>
      </c>
      <c r="V21" s="54">
        <v>28</v>
      </c>
      <c r="W21" s="54">
        <v>28</v>
      </c>
      <c r="X21" s="160">
        <f t="shared" si="0"/>
        <v>336</v>
      </c>
      <c r="Y21" s="111"/>
      <c r="AA21" t="s">
        <v>53</v>
      </c>
      <c r="AB21" t="s">
        <v>141</v>
      </c>
    </row>
    <row r="22" spans="1:28" ht="30" x14ac:dyDescent="0.25">
      <c r="A22" s="125">
        <v>21</v>
      </c>
      <c r="B22" s="98" t="s">
        <v>142</v>
      </c>
      <c r="C22" s="64"/>
      <c r="D22" s="65"/>
      <c r="E22" s="54" t="s">
        <v>83</v>
      </c>
      <c r="F22" s="54" t="s">
        <v>132</v>
      </c>
      <c r="G22" s="54" t="s">
        <v>38</v>
      </c>
      <c r="H22" s="54" t="s">
        <v>41</v>
      </c>
      <c r="I22" s="54" t="s">
        <v>143</v>
      </c>
      <c r="J22" s="54" t="s">
        <v>50</v>
      </c>
      <c r="K22" s="151"/>
      <c r="L22" s="53">
        <v>0</v>
      </c>
      <c r="M22" s="53">
        <v>35</v>
      </c>
      <c r="N22" s="53">
        <v>7</v>
      </c>
      <c r="O22" s="53">
        <v>7</v>
      </c>
      <c r="P22" s="53">
        <v>7</v>
      </c>
      <c r="Q22" s="53">
        <v>7</v>
      </c>
      <c r="R22" s="53">
        <v>0</v>
      </c>
      <c r="S22" s="53">
        <v>0</v>
      </c>
      <c r="T22" s="53">
        <v>0</v>
      </c>
      <c r="U22" s="53">
        <v>0</v>
      </c>
      <c r="V22" s="54">
        <v>0</v>
      </c>
      <c r="W22" s="54">
        <v>0</v>
      </c>
      <c r="X22" s="160">
        <f t="shared" si="0"/>
        <v>63</v>
      </c>
      <c r="Y22" s="111"/>
      <c r="AA22" t="s">
        <v>111</v>
      </c>
    </row>
    <row r="23" spans="1:28" ht="30" x14ac:dyDescent="0.25">
      <c r="A23" s="1">
        <v>22</v>
      </c>
      <c r="B23" s="65" t="s">
        <v>144</v>
      </c>
      <c r="C23" s="65" t="s">
        <v>145</v>
      </c>
      <c r="D23" s="64" t="s">
        <v>146</v>
      </c>
      <c r="E23" s="141" t="s">
        <v>39</v>
      </c>
      <c r="F23" s="53" t="s">
        <v>84</v>
      </c>
      <c r="G23" s="54" t="s">
        <v>56</v>
      </c>
      <c r="H23" s="54" t="s">
        <v>60</v>
      </c>
      <c r="I23" s="54" t="s">
        <v>147</v>
      </c>
      <c r="J23" s="54" t="s">
        <v>148</v>
      </c>
      <c r="K23" s="151" t="s">
        <v>149</v>
      </c>
      <c r="L23" s="53">
        <v>10</v>
      </c>
      <c r="M23" s="53">
        <v>10</v>
      </c>
      <c r="N23" s="53">
        <v>10</v>
      </c>
      <c r="O23" s="53">
        <v>50</v>
      </c>
      <c r="P23" s="53">
        <v>50</v>
      </c>
      <c r="Q23" s="53">
        <v>50</v>
      </c>
      <c r="R23" s="53">
        <v>150</v>
      </c>
      <c r="S23" s="53">
        <v>150</v>
      </c>
      <c r="T23" s="53">
        <v>150</v>
      </c>
      <c r="U23" s="53">
        <v>150</v>
      </c>
      <c r="V23" s="54">
        <v>150</v>
      </c>
      <c r="W23" s="54">
        <v>150</v>
      </c>
      <c r="X23" s="160">
        <f t="shared" si="0"/>
        <v>1080</v>
      </c>
      <c r="Y23" s="111"/>
      <c r="AA23" t="s">
        <v>64</v>
      </c>
    </row>
    <row r="24" spans="1:28" ht="30" x14ac:dyDescent="0.25">
      <c r="A24" s="1">
        <v>23</v>
      </c>
      <c r="B24" s="65" t="s">
        <v>150</v>
      </c>
      <c r="C24" s="64"/>
      <c r="D24" s="128" t="s">
        <v>151</v>
      </c>
      <c r="E24" s="54" t="s">
        <v>83</v>
      </c>
      <c r="F24" s="54" t="s">
        <v>132</v>
      </c>
      <c r="G24" s="59" t="s">
        <v>56</v>
      </c>
      <c r="H24" s="59" t="s">
        <v>85</v>
      </c>
      <c r="I24" s="59" t="s">
        <v>152</v>
      </c>
      <c r="J24" s="59"/>
      <c r="K24" s="152" t="s">
        <v>153</v>
      </c>
      <c r="L24" s="67"/>
      <c r="M24" s="67"/>
      <c r="N24" s="67"/>
      <c r="O24" s="67"/>
      <c r="P24" s="67"/>
      <c r="Q24" s="67"/>
      <c r="R24" s="67"/>
      <c r="S24" s="67"/>
      <c r="T24" s="67"/>
      <c r="U24" s="67"/>
      <c r="V24" s="59"/>
      <c r="W24" s="59"/>
      <c r="X24" s="160">
        <f t="shared" si="0"/>
        <v>0</v>
      </c>
      <c r="Y24" s="111"/>
      <c r="AA24" t="s">
        <v>53</v>
      </c>
    </row>
    <row r="25" spans="1:28" ht="60" x14ac:dyDescent="0.25">
      <c r="A25" s="1">
        <v>24</v>
      </c>
      <c r="B25" s="107" t="s">
        <v>154</v>
      </c>
      <c r="C25" s="127" t="s">
        <v>57</v>
      </c>
      <c r="D25" s="64" t="s">
        <v>146</v>
      </c>
      <c r="E25" s="54" t="s">
        <v>39</v>
      </c>
      <c r="F25" s="54" t="s">
        <v>59</v>
      </c>
      <c r="G25" s="54" t="s">
        <v>56</v>
      </c>
      <c r="H25" s="54" t="s">
        <v>85</v>
      </c>
      <c r="I25" s="54" t="s">
        <v>155</v>
      </c>
      <c r="J25" s="54" t="s">
        <v>156</v>
      </c>
      <c r="K25" s="151" t="s">
        <v>157</v>
      </c>
      <c r="L25" s="53">
        <v>150</v>
      </c>
      <c r="M25" s="53">
        <v>150</v>
      </c>
      <c r="N25" s="53">
        <v>150</v>
      </c>
      <c r="O25" s="53">
        <v>150</v>
      </c>
      <c r="P25" s="53">
        <v>150</v>
      </c>
      <c r="Q25" s="53">
        <v>150</v>
      </c>
      <c r="R25" s="67"/>
      <c r="S25" s="67"/>
      <c r="T25" s="67"/>
      <c r="U25" s="67"/>
      <c r="V25" s="59"/>
      <c r="W25" s="59"/>
      <c r="X25" s="160">
        <f t="shared" si="0"/>
        <v>900</v>
      </c>
      <c r="Y25" s="111"/>
      <c r="AA25" t="s">
        <v>64</v>
      </c>
    </row>
    <row r="26" spans="1:28" x14ac:dyDescent="0.25">
      <c r="A26" s="1">
        <v>25</v>
      </c>
      <c r="B26" s="56" t="s">
        <v>300</v>
      </c>
      <c r="C26" s="126">
        <v>45544</v>
      </c>
      <c r="D26" s="100">
        <v>45777</v>
      </c>
      <c r="E26" s="54" t="s">
        <v>39</v>
      </c>
      <c r="F26" s="54" t="s">
        <v>59</v>
      </c>
      <c r="G26" s="54" t="s">
        <v>197</v>
      </c>
      <c r="H26" s="54" t="s">
        <v>198</v>
      </c>
      <c r="I26" s="54"/>
      <c r="J26" s="54" t="s">
        <v>50</v>
      </c>
      <c r="K26" s="123" t="s">
        <v>215</v>
      </c>
      <c r="L26" s="53">
        <v>70</v>
      </c>
      <c r="M26" s="53">
        <v>120</v>
      </c>
      <c r="N26" s="53">
        <v>120</v>
      </c>
      <c r="O26" s="53">
        <v>120</v>
      </c>
      <c r="P26" s="53"/>
      <c r="Q26" s="53"/>
      <c r="R26" s="53"/>
      <c r="S26" s="53"/>
      <c r="T26" s="53"/>
      <c r="U26" s="53"/>
      <c r="V26" s="54"/>
      <c r="W26" s="54"/>
      <c r="X26" s="160">
        <f t="shared" si="0"/>
        <v>430</v>
      </c>
      <c r="Y26" s="111"/>
      <c r="AA26" t="s">
        <v>64</v>
      </c>
    </row>
    <row r="27" spans="1:28" ht="45" x14ac:dyDescent="0.25">
      <c r="A27" s="1">
        <v>26</v>
      </c>
      <c r="B27" s="56" t="s">
        <v>158</v>
      </c>
      <c r="C27" s="65"/>
      <c r="D27" s="65"/>
      <c r="E27" s="54" t="s">
        <v>39</v>
      </c>
      <c r="F27" s="54" t="s">
        <v>59</v>
      </c>
      <c r="G27" s="54" t="s">
        <v>131</v>
      </c>
      <c r="H27" s="54" t="s">
        <v>85</v>
      </c>
      <c r="I27" s="54" t="s">
        <v>136</v>
      </c>
      <c r="J27" s="54" t="s">
        <v>50</v>
      </c>
      <c r="K27" s="151" t="s">
        <v>159</v>
      </c>
      <c r="L27" s="67"/>
      <c r="M27" s="53">
        <v>40</v>
      </c>
      <c r="N27" s="53">
        <v>40</v>
      </c>
      <c r="O27" s="53">
        <v>40</v>
      </c>
      <c r="P27" s="53">
        <v>40</v>
      </c>
      <c r="Q27" s="53">
        <v>40</v>
      </c>
      <c r="R27" s="53">
        <v>40</v>
      </c>
      <c r="S27" s="53">
        <v>40</v>
      </c>
      <c r="T27" s="53">
        <v>40</v>
      </c>
      <c r="U27" s="53">
        <v>40</v>
      </c>
      <c r="V27" s="54">
        <v>40</v>
      </c>
      <c r="W27" s="54">
        <v>40</v>
      </c>
      <c r="X27" s="160">
        <f t="shared" si="0"/>
        <v>440</v>
      </c>
      <c r="Y27" s="111"/>
      <c r="AA27" t="s">
        <v>45</v>
      </c>
      <c r="AB27" t="s">
        <v>160</v>
      </c>
    </row>
    <row r="28" spans="1:28" ht="30" x14ac:dyDescent="0.25">
      <c r="A28" s="1">
        <v>27</v>
      </c>
      <c r="B28" s="98" t="s">
        <v>161</v>
      </c>
      <c r="C28" s="127" t="s">
        <v>57</v>
      </c>
      <c r="D28" s="127" t="s">
        <v>162</v>
      </c>
      <c r="E28" s="141" t="s">
        <v>39</v>
      </c>
      <c r="F28" s="53" t="s">
        <v>84</v>
      </c>
      <c r="G28" s="54" t="s">
        <v>56</v>
      </c>
      <c r="H28" s="54" t="s">
        <v>102</v>
      </c>
      <c r="I28" s="182" t="s">
        <v>163</v>
      </c>
      <c r="J28" s="54" t="s">
        <v>147</v>
      </c>
      <c r="K28" s="153"/>
      <c r="L28" s="53">
        <v>140</v>
      </c>
      <c r="M28" s="53">
        <v>144</v>
      </c>
      <c r="N28" s="53">
        <v>140</v>
      </c>
      <c r="O28" s="53">
        <v>26</v>
      </c>
      <c r="P28" s="53">
        <v>49</v>
      </c>
      <c r="Q28" s="53">
        <v>14</v>
      </c>
      <c r="R28" s="53">
        <v>0</v>
      </c>
      <c r="S28" s="53">
        <v>0</v>
      </c>
      <c r="T28" s="53">
        <v>0</v>
      </c>
      <c r="U28" s="53">
        <v>0</v>
      </c>
      <c r="V28" s="54">
        <v>0</v>
      </c>
      <c r="W28" s="54">
        <v>0</v>
      </c>
      <c r="X28" s="160">
        <f t="shared" si="0"/>
        <v>513</v>
      </c>
      <c r="Y28" s="111"/>
      <c r="AA28" t="s">
        <v>64</v>
      </c>
    </row>
    <row r="29" spans="1:28" ht="30" x14ac:dyDescent="0.25">
      <c r="A29" s="1">
        <v>28</v>
      </c>
      <c r="B29" s="56" t="s">
        <v>164</v>
      </c>
      <c r="C29" s="56"/>
      <c r="D29" s="56"/>
      <c r="E29" s="54" t="s">
        <v>48</v>
      </c>
      <c r="F29" s="54" t="s">
        <v>59</v>
      </c>
      <c r="G29" s="54" t="s">
        <v>38</v>
      </c>
      <c r="H29" s="54" t="s">
        <v>41</v>
      </c>
      <c r="I29" s="54" t="s">
        <v>42</v>
      </c>
      <c r="J29" s="54" t="s">
        <v>165</v>
      </c>
      <c r="K29" s="151"/>
      <c r="L29" s="53">
        <v>0</v>
      </c>
      <c r="M29" s="53">
        <v>0</v>
      </c>
      <c r="N29" s="53">
        <v>0</v>
      </c>
      <c r="O29" s="53">
        <v>70</v>
      </c>
      <c r="P29" s="53">
        <v>70</v>
      </c>
      <c r="Q29" s="53">
        <v>70</v>
      </c>
      <c r="R29" s="53">
        <v>0</v>
      </c>
      <c r="S29" s="53">
        <v>70</v>
      </c>
      <c r="T29" s="53">
        <v>0</v>
      </c>
      <c r="U29" s="53">
        <v>0</v>
      </c>
      <c r="V29" s="54">
        <v>0</v>
      </c>
      <c r="W29" s="54">
        <v>0</v>
      </c>
      <c r="X29" s="160">
        <f t="shared" si="0"/>
        <v>280</v>
      </c>
      <c r="Y29" s="111"/>
      <c r="AA29" t="s">
        <v>64</v>
      </c>
    </row>
    <row r="30" spans="1:28" x14ac:dyDescent="0.25">
      <c r="A30" s="1">
        <v>29</v>
      </c>
      <c r="B30" s="56" t="s">
        <v>166</v>
      </c>
      <c r="C30" s="56"/>
      <c r="D30" s="56"/>
      <c r="E30" s="54" t="s">
        <v>167</v>
      </c>
      <c r="F30" s="54" t="s">
        <v>132</v>
      </c>
      <c r="G30" s="54" t="s">
        <v>38</v>
      </c>
      <c r="H30" s="54" t="s">
        <v>168</v>
      </c>
      <c r="I30" s="54" t="s">
        <v>168</v>
      </c>
      <c r="J30" s="54" t="s">
        <v>43</v>
      </c>
      <c r="K30" s="123"/>
      <c r="L30" s="67"/>
      <c r="M30" s="67"/>
      <c r="N30" s="67"/>
      <c r="O30" s="67"/>
      <c r="P30" s="67"/>
      <c r="Q30" s="67"/>
      <c r="R30" s="67"/>
      <c r="S30" s="67"/>
      <c r="T30" s="67"/>
      <c r="U30" s="67"/>
      <c r="V30" s="59"/>
      <c r="W30" s="59"/>
      <c r="X30" s="160">
        <f t="shared" si="0"/>
        <v>0</v>
      </c>
      <c r="Y30" s="111"/>
      <c r="AA30" t="s">
        <v>45</v>
      </c>
      <c r="AB30" t="s">
        <v>169</v>
      </c>
    </row>
    <row r="31" spans="1:28" ht="34.5" customHeight="1" x14ac:dyDescent="0.25">
      <c r="A31" s="1">
        <v>31</v>
      </c>
      <c r="B31" s="114" t="s">
        <v>170</v>
      </c>
      <c r="C31" s="56"/>
      <c r="D31" s="56"/>
      <c r="E31" s="54" t="s">
        <v>167</v>
      </c>
      <c r="F31" s="54" t="s">
        <v>132</v>
      </c>
      <c r="G31" s="54" t="s">
        <v>38</v>
      </c>
      <c r="H31" s="54" t="s">
        <v>168</v>
      </c>
      <c r="I31" s="54" t="s">
        <v>168</v>
      </c>
      <c r="J31" s="54" t="s">
        <v>43</v>
      </c>
      <c r="K31" s="123"/>
      <c r="L31" s="67"/>
      <c r="M31" s="67"/>
      <c r="N31" s="67"/>
      <c r="O31" s="67"/>
      <c r="P31" s="67"/>
      <c r="Q31" s="67"/>
      <c r="R31" s="67"/>
      <c r="S31" s="67"/>
      <c r="T31" s="67"/>
      <c r="U31" s="67"/>
      <c r="V31" s="59"/>
      <c r="W31" s="59"/>
      <c r="X31" s="160">
        <f t="shared" si="0"/>
        <v>0</v>
      </c>
      <c r="Y31" s="111"/>
      <c r="AA31" t="s">
        <v>64</v>
      </c>
      <c r="AB31" t="s">
        <v>169</v>
      </c>
    </row>
    <row r="32" spans="1:28" ht="30" x14ac:dyDescent="0.25">
      <c r="A32" s="1">
        <v>32</v>
      </c>
      <c r="B32" s="56" t="s">
        <v>171</v>
      </c>
      <c r="C32" s="58"/>
      <c r="D32" s="58"/>
      <c r="E32" s="54" t="s">
        <v>48</v>
      </c>
      <c r="F32" s="53" t="s">
        <v>84</v>
      </c>
      <c r="G32" s="54" t="s">
        <v>38</v>
      </c>
      <c r="H32" s="54" t="s">
        <v>172</v>
      </c>
      <c r="I32" s="54" t="s">
        <v>172</v>
      </c>
      <c r="J32" s="54" t="s">
        <v>43</v>
      </c>
      <c r="K32" s="123"/>
      <c r="L32" s="53">
        <v>0</v>
      </c>
      <c r="M32" s="53">
        <v>4</v>
      </c>
      <c r="N32" s="53">
        <v>0</v>
      </c>
      <c r="O32" s="53">
        <v>4</v>
      </c>
      <c r="P32" s="53">
        <v>0</v>
      </c>
      <c r="Q32" s="53">
        <v>4</v>
      </c>
      <c r="R32" s="53">
        <v>0</v>
      </c>
      <c r="S32" s="53">
        <v>0</v>
      </c>
      <c r="T32" s="53">
        <v>0</v>
      </c>
      <c r="U32" s="53">
        <v>0</v>
      </c>
      <c r="V32" s="54">
        <v>0</v>
      </c>
      <c r="W32" s="54">
        <v>0</v>
      </c>
      <c r="X32" s="160">
        <f t="shared" si="0"/>
        <v>12</v>
      </c>
      <c r="Y32" s="111"/>
      <c r="AA32" t="s">
        <v>45</v>
      </c>
      <c r="AB32" t="s">
        <v>173</v>
      </c>
    </row>
    <row r="33" spans="1:28" s="32" customFormat="1" ht="30" x14ac:dyDescent="0.25">
      <c r="A33" s="1">
        <v>33</v>
      </c>
      <c r="B33" s="98" t="s">
        <v>174</v>
      </c>
      <c r="C33" s="126">
        <v>45449</v>
      </c>
      <c r="D33" s="126">
        <v>46752</v>
      </c>
      <c r="E33" s="141" t="s">
        <v>39</v>
      </c>
      <c r="F33" s="53" t="s">
        <v>84</v>
      </c>
      <c r="G33" s="54" t="s">
        <v>56</v>
      </c>
      <c r="H33" s="54" t="s">
        <v>41</v>
      </c>
      <c r="I33" s="54" t="s">
        <v>152</v>
      </c>
      <c r="J33" s="54" t="s">
        <v>175</v>
      </c>
      <c r="K33" s="153"/>
      <c r="L33" s="53">
        <v>119</v>
      </c>
      <c r="M33" s="53">
        <v>63</v>
      </c>
      <c r="N33" s="53">
        <v>140</v>
      </c>
      <c r="O33" s="53">
        <v>28</v>
      </c>
      <c r="P33" s="67"/>
      <c r="Q33" s="67"/>
      <c r="R33" s="67"/>
      <c r="S33" s="67"/>
      <c r="T33" s="67"/>
      <c r="U33" s="67"/>
      <c r="V33" s="59"/>
      <c r="W33" s="59"/>
      <c r="X33" s="160">
        <f t="shared" si="0"/>
        <v>350</v>
      </c>
      <c r="Y33" s="111"/>
      <c r="AA33" t="s">
        <v>64</v>
      </c>
    </row>
    <row r="34" spans="1:28" ht="30" x14ac:dyDescent="0.25">
      <c r="A34" s="1">
        <v>34</v>
      </c>
      <c r="B34" s="98" t="s">
        <v>176</v>
      </c>
      <c r="C34" s="51"/>
      <c r="D34" s="51"/>
      <c r="E34" s="54" t="s">
        <v>83</v>
      </c>
      <c r="F34" s="138" t="s">
        <v>40</v>
      </c>
      <c r="G34" s="57" t="s">
        <v>67</v>
      </c>
      <c r="H34" s="54" t="s">
        <v>128</v>
      </c>
      <c r="I34" s="60" t="s">
        <v>139</v>
      </c>
      <c r="J34" s="54" t="s">
        <v>43</v>
      </c>
      <c r="K34" s="154" t="s">
        <v>177</v>
      </c>
      <c r="L34" s="53">
        <v>50</v>
      </c>
      <c r="M34" s="53">
        <v>50</v>
      </c>
      <c r="N34" s="53">
        <v>50</v>
      </c>
      <c r="O34" s="53">
        <v>50</v>
      </c>
      <c r="P34" s="53">
        <v>50</v>
      </c>
      <c r="Q34" s="53">
        <v>50</v>
      </c>
      <c r="R34" s="53">
        <v>30</v>
      </c>
      <c r="S34" s="53">
        <v>30</v>
      </c>
      <c r="T34" s="53">
        <v>60</v>
      </c>
      <c r="U34" s="53">
        <v>60</v>
      </c>
      <c r="V34" s="53">
        <v>60</v>
      </c>
      <c r="W34" s="53">
        <v>60</v>
      </c>
      <c r="X34" s="160">
        <f t="shared" si="0"/>
        <v>600</v>
      </c>
      <c r="Y34" s="111"/>
      <c r="AA34" t="s">
        <v>64</v>
      </c>
    </row>
    <row r="35" spans="1:28" ht="30" x14ac:dyDescent="0.25">
      <c r="A35" s="1">
        <v>35</v>
      </c>
      <c r="B35" s="56" t="s">
        <v>178</v>
      </c>
      <c r="C35" s="99">
        <v>45658</v>
      </c>
      <c r="D35" s="99">
        <v>45961</v>
      </c>
      <c r="E35" s="54" t="s">
        <v>83</v>
      </c>
      <c r="F35" s="138" t="s">
        <v>40</v>
      </c>
      <c r="G35" s="54" t="s">
        <v>38</v>
      </c>
      <c r="H35" s="54" t="s">
        <v>41</v>
      </c>
      <c r="I35" s="54" t="s">
        <v>143</v>
      </c>
      <c r="J35" s="54" t="s">
        <v>50</v>
      </c>
      <c r="K35" s="151"/>
      <c r="L35" s="53">
        <v>0</v>
      </c>
      <c r="M35" s="53">
        <v>0</v>
      </c>
      <c r="N35" s="53">
        <v>0</v>
      </c>
      <c r="O35" s="53">
        <v>0</v>
      </c>
      <c r="P35" s="53">
        <v>0</v>
      </c>
      <c r="Q35" s="53">
        <v>20</v>
      </c>
      <c r="R35" s="53">
        <v>20</v>
      </c>
      <c r="S35" s="53">
        <v>20</v>
      </c>
      <c r="T35" s="53">
        <v>40</v>
      </c>
      <c r="U35" s="53">
        <v>50</v>
      </c>
      <c r="V35" s="54">
        <v>50</v>
      </c>
      <c r="W35" s="54">
        <v>0</v>
      </c>
      <c r="X35" s="160">
        <f t="shared" si="0"/>
        <v>200</v>
      </c>
      <c r="Y35" s="111"/>
      <c r="AA35" s="38" t="s">
        <v>64</v>
      </c>
    </row>
    <row r="36" spans="1:28" ht="30" x14ac:dyDescent="0.25">
      <c r="A36" s="125">
        <v>36</v>
      </c>
      <c r="B36" s="121" t="s">
        <v>180</v>
      </c>
      <c r="C36" s="126">
        <v>45658</v>
      </c>
      <c r="D36" s="126">
        <v>46326</v>
      </c>
      <c r="E36" s="54" t="s">
        <v>83</v>
      </c>
      <c r="F36" s="138" t="s">
        <v>40</v>
      </c>
      <c r="G36" s="54" t="s">
        <v>38</v>
      </c>
      <c r="H36" s="54" t="s">
        <v>41</v>
      </c>
      <c r="I36" s="54" t="s">
        <v>106</v>
      </c>
      <c r="J36" s="54" t="s">
        <v>181</v>
      </c>
      <c r="K36" s="151"/>
      <c r="L36" s="53">
        <v>100</v>
      </c>
      <c r="M36" s="53">
        <v>200</v>
      </c>
      <c r="N36" s="53">
        <v>200</v>
      </c>
      <c r="O36" s="53">
        <v>200</v>
      </c>
      <c r="P36" s="53">
        <v>200</v>
      </c>
      <c r="Q36" s="53">
        <v>200</v>
      </c>
      <c r="R36" s="53">
        <v>200</v>
      </c>
      <c r="S36" s="53">
        <v>200</v>
      </c>
      <c r="T36" s="53">
        <v>200</v>
      </c>
      <c r="U36" s="53">
        <v>200</v>
      </c>
      <c r="V36" s="53">
        <v>200</v>
      </c>
      <c r="W36" s="53">
        <v>200</v>
      </c>
      <c r="X36" s="160">
        <f t="shared" si="0"/>
        <v>2300</v>
      </c>
      <c r="Y36" s="111"/>
      <c r="AA36" s="32" t="s">
        <v>64</v>
      </c>
    </row>
    <row r="37" spans="1:28" s="32" customFormat="1" ht="45" x14ac:dyDescent="0.25">
      <c r="A37" s="1">
        <v>37</v>
      </c>
      <c r="B37" s="121" t="s">
        <v>182</v>
      </c>
      <c r="C37" s="72"/>
      <c r="D37" s="72"/>
      <c r="E37" s="141" t="s">
        <v>39</v>
      </c>
      <c r="F37" s="136" t="s">
        <v>59</v>
      </c>
      <c r="G37" s="54" t="s">
        <v>67</v>
      </c>
      <c r="H37" s="54" t="s">
        <v>183</v>
      </c>
      <c r="I37" s="54" t="s">
        <v>184</v>
      </c>
      <c r="J37" s="54" t="s">
        <v>50</v>
      </c>
      <c r="K37" s="150"/>
      <c r="L37" s="53">
        <v>16</v>
      </c>
      <c r="M37" s="53">
        <v>16</v>
      </c>
      <c r="N37" s="53">
        <v>24</v>
      </c>
      <c r="O37" s="53">
        <v>24</v>
      </c>
      <c r="P37" s="53">
        <v>24</v>
      </c>
      <c r="Q37" s="53">
        <v>16</v>
      </c>
      <c r="R37" s="53">
        <v>16</v>
      </c>
      <c r="S37" s="53">
        <v>16</v>
      </c>
      <c r="T37" s="53">
        <v>8</v>
      </c>
      <c r="U37" s="53">
        <v>8</v>
      </c>
      <c r="V37" s="53">
        <v>8</v>
      </c>
      <c r="W37" s="53">
        <v>8</v>
      </c>
      <c r="X37" s="160">
        <f t="shared" si="0"/>
        <v>184</v>
      </c>
      <c r="Y37" s="103">
        <v>0</v>
      </c>
      <c r="AA37" s="32" t="s">
        <v>45</v>
      </c>
      <c r="AB37" s="32" t="s">
        <v>185</v>
      </c>
    </row>
    <row r="38" spans="1:28" ht="30" x14ac:dyDescent="0.25">
      <c r="A38" s="1">
        <v>38</v>
      </c>
      <c r="B38" s="51" t="s">
        <v>186</v>
      </c>
      <c r="C38" s="55"/>
      <c r="D38" s="55"/>
      <c r="E38" s="54" t="s">
        <v>83</v>
      </c>
      <c r="F38" s="138" t="s">
        <v>40</v>
      </c>
      <c r="G38" s="54" t="s">
        <v>38</v>
      </c>
      <c r="H38" s="54" t="s">
        <v>41</v>
      </c>
      <c r="I38" s="54" t="s">
        <v>187</v>
      </c>
      <c r="J38" s="54" t="s">
        <v>50</v>
      </c>
      <c r="K38" s="151"/>
      <c r="L38" s="53">
        <v>35</v>
      </c>
      <c r="M38" s="53">
        <v>85</v>
      </c>
      <c r="N38" s="53">
        <v>85</v>
      </c>
      <c r="O38" s="53">
        <v>85</v>
      </c>
      <c r="P38" s="53">
        <v>85</v>
      </c>
      <c r="Q38" s="53">
        <v>85</v>
      </c>
      <c r="R38" s="53">
        <v>85</v>
      </c>
      <c r="S38" s="53">
        <v>85</v>
      </c>
      <c r="T38" s="53">
        <v>85</v>
      </c>
      <c r="U38" s="53">
        <v>85</v>
      </c>
      <c r="V38" s="53">
        <v>85</v>
      </c>
      <c r="W38" s="53">
        <v>85</v>
      </c>
      <c r="X38" s="160">
        <f t="shared" si="0"/>
        <v>970</v>
      </c>
      <c r="Y38" s="111"/>
      <c r="Z38" s="103"/>
      <c r="AA38" s="38" t="s">
        <v>45</v>
      </c>
      <c r="AB38" t="s">
        <v>188</v>
      </c>
    </row>
    <row r="39" spans="1:28" ht="30" x14ac:dyDescent="0.25">
      <c r="A39" s="145">
        <v>39</v>
      </c>
      <c r="B39" s="146" t="s">
        <v>189</v>
      </c>
      <c r="C39" s="55"/>
      <c r="D39" s="101">
        <v>46022</v>
      </c>
      <c r="E39" s="54" t="s">
        <v>83</v>
      </c>
      <c r="F39" s="138" t="s">
        <v>40</v>
      </c>
      <c r="G39" s="54" t="s">
        <v>38</v>
      </c>
      <c r="H39" s="54" t="s">
        <v>41</v>
      </c>
      <c r="I39" s="54" t="s">
        <v>190</v>
      </c>
      <c r="J39" s="54" t="s">
        <v>43</v>
      </c>
      <c r="K39" s="155"/>
      <c r="L39" s="53">
        <v>15</v>
      </c>
      <c r="M39" s="53">
        <v>35</v>
      </c>
      <c r="N39" s="53">
        <v>35</v>
      </c>
      <c r="O39" s="53">
        <v>0</v>
      </c>
      <c r="P39" s="53">
        <v>70</v>
      </c>
      <c r="Q39" s="53">
        <v>70</v>
      </c>
      <c r="R39" s="53">
        <v>70</v>
      </c>
      <c r="S39" s="53">
        <v>70</v>
      </c>
      <c r="T39" s="53">
        <v>70</v>
      </c>
      <c r="U39" s="53">
        <v>70</v>
      </c>
      <c r="V39" s="53">
        <v>70</v>
      </c>
      <c r="W39" s="53">
        <v>70</v>
      </c>
      <c r="X39" s="160">
        <f t="shared" si="0"/>
        <v>645</v>
      </c>
      <c r="Y39" s="111"/>
      <c r="Z39" s="103"/>
      <c r="AA39" s="38" t="s">
        <v>53</v>
      </c>
      <c r="AB39" t="s">
        <v>188</v>
      </c>
    </row>
    <row r="40" spans="1:28" ht="30" x14ac:dyDescent="0.25">
      <c r="A40" s="1">
        <v>41</v>
      </c>
      <c r="B40" s="98" t="s">
        <v>191</v>
      </c>
      <c r="E40" s="53" t="s">
        <v>83</v>
      </c>
      <c r="F40" s="53" t="s">
        <v>84</v>
      </c>
      <c r="G40" s="54" t="s">
        <v>67</v>
      </c>
      <c r="H40" s="54" t="s">
        <v>128</v>
      </c>
      <c r="I40" s="53" t="s">
        <v>192</v>
      </c>
      <c r="J40" s="54" t="s">
        <v>50</v>
      </c>
      <c r="L40" s="53">
        <v>30</v>
      </c>
      <c r="M40" s="53">
        <v>30</v>
      </c>
      <c r="N40" s="53">
        <v>25</v>
      </c>
      <c r="O40" s="53">
        <v>25</v>
      </c>
      <c r="P40" s="53">
        <v>25</v>
      </c>
      <c r="Q40" s="53">
        <v>25</v>
      </c>
      <c r="R40" s="53">
        <v>35</v>
      </c>
      <c r="S40" s="53">
        <v>35</v>
      </c>
      <c r="T40" s="53">
        <v>10</v>
      </c>
      <c r="U40" s="53">
        <v>0</v>
      </c>
      <c r="V40" s="53">
        <v>0</v>
      </c>
      <c r="W40" s="53">
        <v>0</v>
      </c>
      <c r="X40" s="160">
        <f t="shared" si="0"/>
        <v>240</v>
      </c>
      <c r="Y40" s="111"/>
      <c r="Z40" s="103"/>
      <c r="AA40" s="38" t="s">
        <v>64</v>
      </c>
      <c r="AB40" t="s">
        <v>173</v>
      </c>
    </row>
    <row r="41" spans="1:28" ht="60" x14ac:dyDescent="0.25">
      <c r="A41" s="1">
        <v>42</v>
      </c>
      <c r="B41" s="183" t="s">
        <v>193</v>
      </c>
      <c r="C41" s="126">
        <v>45642</v>
      </c>
      <c r="D41" s="126">
        <v>46112</v>
      </c>
      <c r="E41" s="140" t="s">
        <v>39</v>
      </c>
      <c r="F41" s="116" t="s">
        <v>59</v>
      </c>
      <c r="G41" s="54" t="s">
        <v>56</v>
      </c>
      <c r="H41" s="54" t="s">
        <v>60</v>
      </c>
      <c r="I41" s="53" t="s">
        <v>194</v>
      </c>
      <c r="J41" s="54" t="s">
        <v>195</v>
      </c>
      <c r="L41" s="53">
        <v>420</v>
      </c>
      <c r="M41" s="53">
        <v>370</v>
      </c>
      <c r="N41" s="53">
        <v>400</v>
      </c>
      <c r="O41" s="53">
        <v>250</v>
      </c>
      <c r="P41" s="53">
        <v>280</v>
      </c>
      <c r="Q41" s="67"/>
      <c r="R41" s="67"/>
      <c r="S41" s="67"/>
      <c r="T41" s="67"/>
      <c r="U41" s="67"/>
      <c r="V41" s="67"/>
      <c r="W41" s="67"/>
      <c r="X41" s="160">
        <f t="shared" si="0"/>
        <v>1720</v>
      </c>
      <c r="Y41" s="111"/>
      <c r="AA41" t="s">
        <v>64</v>
      </c>
    </row>
    <row r="42" spans="1:28" ht="30" x14ac:dyDescent="0.25">
      <c r="A42" s="1">
        <v>43</v>
      </c>
      <c r="B42" s="197" t="s">
        <v>196</v>
      </c>
      <c r="C42" s="101">
        <v>45660</v>
      </c>
      <c r="D42" s="101">
        <v>46022</v>
      </c>
      <c r="E42" s="116" t="s">
        <v>39</v>
      </c>
      <c r="F42" s="116" t="s">
        <v>59</v>
      </c>
      <c r="G42" s="54" t="s">
        <v>197</v>
      </c>
      <c r="H42" s="54" t="s">
        <v>198</v>
      </c>
      <c r="I42" s="53" t="s">
        <v>199</v>
      </c>
      <c r="J42" s="195" t="s">
        <v>43</v>
      </c>
      <c r="K42"/>
      <c r="L42" s="53">
        <v>20</v>
      </c>
      <c r="M42" s="53">
        <v>40</v>
      </c>
      <c r="N42" s="53">
        <v>70</v>
      </c>
      <c r="O42" s="53">
        <v>70</v>
      </c>
      <c r="P42" s="53">
        <v>70</v>
      </c>
      <c r="Q42" s="53">
        <v>70</v>
      </c>
      <c r="R42" s="53">
        <v>70</v>
      </c>
      <c r="S42" s="53">
        <v>70</v>
      </c>
      <c r="T42" s="53">
        <v>70</v>
      </c>
      <c r="U42" s="53">
        <v>70</v>
      </c>
      <c r="V42" s="53">
        <v>70</v>
      </c>
      <c r="W42" s="53">
        <v>70</v>
      </c>
      <c r="X42" s="160">
        <f t="shared" si="0"/>
        <v>760</v>
      </c>
      <c r="Y42" s="103"/>
      <c r="AA42" s="32" t="s">
        <v>64</v>
      </c>
    </row>
    <row r="43" spans="1:28" x14ac:dyDescent="0.25">
      <c r="A43" s="1">
        <v>44</v>
      </c>
      <c r="B43" s="198" t="s">
        <v>200</v>
      </c>
      <c r="C43" s="101">
        <v>45523</v>
      </c>
      <c r="D43" s="101">
        <v>46022</v>
      </c>
      <c r="E43" s="140" t="s">
        <v>39</v>
      </c>
      <c r="F43" s="116" t="s">
        <v>59</v>
      </c>
      <c r="G43" s="54" t="s">
        <v>197</v>
      </c>
      <c r="H43" s="54" t="s">
        <v>198</v>
      </c>
      <c r="I43" s="53" t="s">
        <v>201</v>
      </c>
      <c r="J43" s="195" t="s">
        <v>43</v>
      </c>
      <c r="L43" s="53">
        <v>140</v>
      </c>
      <c r="M43" s="53">
        <v>140</v>
      </c>
      <c r="N43" s="53">
        <v>140</v>
      </c>
      <c r="O43" s="53">
        <v>140</v>
      </c>
      <c r="P43" s="53">
        <v>140</v>
      </c>
      <c r="Q43" s="53">
        <v>140</v>
      </c>
      <c r="R43" s="53">
        <v>140</v>
      </c>
      <c r="S43" s="53">
        <v>140</v>
      </c>
      <c r="T43" s="53">
        <v>140</v>
      </c>
      <c r="U43" s="53">
        <v>140</v>
      </c>
      <c r="V43" s="53">
        <v>140</v>
      </c>
      <c r="W43" s="53">
        <v>140</v>
      </c>
      <c r="X43" s="160">
        <f t="shared" si="0"/>
        <v>1680</v>
      </c>
      <c r="Y43" s="103"/>
      <c r="AA43" s="236" t="s">
        <v>64</v>
      </c>
    </row>
    <row r="44" spans="1:28" x14ac:dyDescent="0.25">
      <c r="A44" s="1">
        <v>45</v>
      </c>
      <c r="B44" s="198" t="s">
        <v>202</v>
      </c>
      <c r="C44" s="101">
        <v>45523</v>
      </c>
      <c r="D44" s="101">
        <v>46022</v>
      </c>
      <c r="E44" s="140" t="s">
        <v>39</v>
      </c>
      <c r="F44" s="116" t="s">
        <v>59</v>
      </c>
      <c r="G44" s="54" t="s">
        <v>197</v>
      </c>
      <c r="H44" s="54" t="s">
        <v>198</v>
      </c>
      <c r="I44" s="53" t="s">
        <v>203</v>
      </c>
      <c r="J44" s="195" t="s">
        <v>43</v>
      </c>
      <c r="L44" s="53">
        <v>70</v>
      </c>
      <c r="M44" s="53">
        <v>120</v>
      </c>
      <c r="N44" s="53">
        <v>140</v>
      </c>
      <c r="O44" s="53">
        <v>140</v>
      </c>
      <c r="P44" s="53">
        <v>140</v>
      </c>
      <c r="Q44" s="53">
        <v>100</v>
      </c>
      <c r="R44" s="53">
        <v>100</v>
      </c>
      <c r="S44" s="53">
        <v>100</v>
      </c>
      <c r="T44" s="53">
        <v>70</v>
      </c>
      <c r="U44" s="53">
        <v>70</v>
      </c>
      <c r="V44" s="53">
        <v>70</v>
      </c>
      <c r="W44" s="53">
        <v>35</v>
      </c>
      <c r="X44" s="160">
        <f t="shared" si="0"/>
        <v>1155</v>
      </c>
      <c r="Y44" s="103"/>
      <c r="AA44" t="s">
        <v>45</v>
      </c>
      <c r="AB44" t="s">
        <v>173</v>
      </c>
    </row>
    <row r="45" spans="1:28" ht="30" x14ac:dyDescent="0.25">
      <c r="A45" s="1">
        <v>46</v>
      </c>
      <c r="B45" s="197" t="s">
        <v>204</v>
      </c>
      <c r="C45" s="101">
        <v>45523</v>
      </c>
      <c r="D45" s="101">
        <v>46014</v>
      </c>
      <c r="E45" s="140" t="s">
        <v>39</v>
      </c>
      <c r="F45" s="116" t="s">
        <v>59</v>
      </c>
      <c r="G45" s="54" t="s">
        <v>197</v>
      </c>
      <c r="H45" s="54" t="s">
        <v>198</v>
      </c>
      <c r="I45" s="53" t="s">
        <v>205</v>
      </c>
      <c r="J45" s="195" t="s">
        <v>43</v>
      </c>
      <c r="K45" s="14" t="s">
        <v>206</v>
      </c>
      <c r="L45" s="53">
        <v>140</v>
      </c>
      <c r="M45" s="53">
        <v>140</v>
      </c>
      <c r="N45" s="53">
        <v>140</v>
      </c>
      <c r="O45" s="53">
        <v>140</v>
      </c>
      <c r="P45" s="53">
        <v>140</v>
      </c>
      <c r="Q45" s="53">
        <v>100</v>
      </c>
      <c r="R45" s="53">
        <v>100</v>
      </c>
      <c r="S45" s="53">
        <v>100</v>
      </c>
      <c r="T45" s="53">
        <v>70</v>
      </c>
      <c r="U45" s="53">
        <v>70</v>
      </c>
      <c r="V45" s="53">
        <v>70</v>
      </c>
      <c r="W45" s="53">
        <v>35</v>
      </c>
      <c r="X45" s="160">
        <f t="shared" si="0"/>
        <v>1245</v>
      </c>
      <c r="Y45" s="103"/>
      <c r="AA45" s="38" t="s">
        <v>45</v>
      </c>
      <c r="AB45" t="s">
        <v>173</v>
      </c>
    </row>
    <row r="46" spans="1:28" ht="30" x14ac:dyDescent="0.25">
      <c r="A46" s="1">
        <v>48</v>
      </c>
      <c r="B46" t="s">
        <v>207</v>
      </c>
      <c r="C46" s="113">
        <v>45664</v>
      </c>
      <c r="D46" s="113">
        <v>45807</v>
      </c>
      <c r="E46" s="53" t="s">
        <v>39</v>
      </c>
      <c r="F46" s="54" t="s">
        <v>59</v>
      </c>
      <c r="G46" s="54" t="s">
        <v>197</v>
      </c>
      <c r="H46" s="19" t="s">
        <v>198</v>
      </c>
      <c r="I46" s="19" t="s">
        <v>208</v>
      </c>
      <c r="J46" s="57" t="s">
        <v>209</v>
      </c>
      <c r="K46" s="123" t="s">
        <v>210</v>
      </c>
      <c r="L46" s="19">
        <v>90</v>
      </c>
      <c r="M46" s="19">
        <v>90</v>
      </c>
      <c r="N46" s="19">
        <v>110</v>
      </c>
      <c r="O46" s="19">
        <v>110</v>
      </c>
      <c r="P46" s="19">
        <v>55</v>
      </c>
      <c r="Q46" s="19">
        <v>0</v>
      </c>
      <c r="R46" s="19">
        <v>0</v>
      </c>
      <c r="S46" s="19">
        <v>0</v>
      </c>
      <c r="T46" s="19">
        <v>0</v>
      </c>
      <c r="U46" s="19">
        <v>0</v>
      </c>
      <c r="V46" s="19">
        <v>0</v>
      </c>
      <c r="W46" s="19">
        <v>0</v>
      </c>
      <c r="X46" s="160">
        <f t="shared" si="0"/>
        <v>455</v>
      </c>
      <c r="Y46" s="102">
        <v>30000</v>
      </c>
      <c r="Z46" t="s">
        <v>211</v>
      </c>
      <c r="AA46" s="38" t="s">
        <v>64</v>
      </c>
    </row>
    <row r="47" spans="1:28" ht="30" x14ac:dyDescent="0.25">
      <c r="A47" s="1">
        <v>49</v>
      </c>
      <c r="B47" s="75" t="s">
        <v>212</v>
      </c>
      <c r="C47" s="126">
        <v>45698</v>
      </c>
      <c r="D47" s="126">
        <v>46843</v>
      </c>
      <c r="E47" s="53" t="s">
        <v>39</v>
      </c>
      <c r="F47" s="54" t="s">
        <v>59</v>
      </c>
      <c r="G47" s="54" t="s">
        <v>197</v>
      </c>
      <c r="H47" s="53" t="s">
        <v>198</v>
      </c>
      <c r="I47" s="53" t="s">
        <v>208</v>
      </c>
      <c r="J47" s="53" t="s">
        <v>50</v>
      </c>
      <c r="K47" s="151" t="s">
        <v>213</v>
      </c>
      <c r="L47" s="19">
        <v>0</v>
      </c>
      <c r="M47" s="19">
        <v>8</v>
      </c>
      <c r="N47" s="19">
        <v>25</v>
      </c>
      <c r="O47" s="19">
        <v>45</v>
      </c>
      <c r="P47" s="19">
        <v>55</v>
      </c>
      <c r="Q47" s="19">
        <v>25</v>
      </c>
      <c r="R47" s="19">
        <v>25</v>
      </c>
      <c r="S47" s="19">
        <v>25</v>
      </c>
      <c r="T47" s="19">
        <v>100</v>
      </c>
      <c r="U47" s="19">
        <v>100</v>
      </c>
      <c r="V47" s="19">
        <v>100</v>
      </c>
      <c r="W47" s="19">
        <v>100</v>
      </c>
      <c r="X47" s="160">
        <f t="shared" si="0"/>
        <v>608</v>
      </c>
      <c r="Y47" s="102">
        <v>100000</v>
      </c>
      <c r="AA47" t="s">
        <v>64</v>
      </c>
    </row>
    <row r="48" spans="1:28" x14ac:dyDescent="0.25">
      <c r="A48" s="1">
        <v>50</v>
      </c>
      <c r="B48" s="208" t="s">
        <v>217</v>
      </c>
      <c r="C48" s="126">
        <v>45383</v>
      </c>
      <c r="D48" s="126">
        <v>46112</v>
      </c>
      <c r="E48" s="53" t="s">
        <v>39</v>
      </c>
      <c r="F48" s="54" t="s">
        <v>59</v>
      </c>
      <c r="G48" s="54" t="s">
        <v>56</v>
      </c>
      <c r="H48" s="54" t="s">
        <v>60</v>
      </c>
      <c r="I48" s="54" t="s">
        <v>194</v>
      </c>
      <c r="J48" s="19" t="s">
        <v>61</v>
      </c>
      <c r="L48" s="142"/>
      <c r="M48" s="142"/>
      <c r="N48" s="142"/>
      <c r="O48" s="142"/>
      <c r="P48" s="142"/>
      <c r="Q48" s="142"/>
      <c r="R48" s="142"/>
      <c r="S48" s="142"/>
      <c r="T48" s="142"/>
      <c r="U48" s="142"/>
      <c r="V48" s="142"/>
      <c r="W48" s="142"/>
      <c r="X48" s="161"/>
      <c r="Y48" s="147"/>
      <c r="Z48" s="142"/>
      <c r="AA48" t="s">
        <v>64</v>
      </c>
    </row>
    <row r="49" spans="1:28" ht="30" x14ac:dyDescent="0.25">
      <c r="A49" s="1">
        <v>51</v>
      </c>
      <c r="B49" s="98" t="s">
        <v>218</v>
      </c>
      <c r="C49" s="126"/>
      <c r="D49" s="126"/>
      <c r="E49" s="54" t="s">
        <v>39</v>
      </c>
      <c r="F49" s="54" t="s">
        <v>59</v>
      </c>
      <c r="G49" s="54" t="s">
        <v>56</v>
      </c>
      <c r="H49" s="19" t="s">
        <v>85</v>
      </c>
      <c r="I49" s="19" t="s">
        <v>219</v>
      </c>
      <c r="J49" s="53" t="s">
        <v>220</v>
      </c>
      <c r="L49" s="38"/>
      <c r="M49" s="38"/>
      <c r="N49" s="38"/>
      <c r="O49" s="38"/>
      <c r="P49" s="38"/>
      <c r="Q49" s="38"/>
      <c r="R49" s="38"/>
      <c r="S49" s="38"/>
      <c r="T49" s="38"/>
      <c r="U49" s="38"/>
      <c r="V49" s="38"/>
      <c r="W49" s="38"/>
      <c r="X49" s="160">
        <f t="shared" si="0"/>
        <v>0</v>
      </c>
      <c r="Y49" s="148"/>
      <c r="AA49" t="s">
        <v>64</v>
      </c>
    </row>
    <row r="50" spans="1:28" ht="45" x14ac:dyDescent="0.25">
      <c r="A50" s="1">
        <v>53</v>
      </c>
      <c r="B50" s="121" t="s">
        <v>221</v>
      </c>
      <c r="C50" s="126"/>
      <c r="D50" s="126" t="s">
        <v>146</v>
      </c>
      <c r="E50" s="116" t="s">
        <v>39</v>
      </c>
      <c r="F50" s="54" t="s">
        <v>59</v>
      </c>
      <c r="G50" s="54" t="s">
        <v>56</v>
      </c>
      <c r="H50" s="54" t="s">
        <v>60</v>
      </c>
      <c r="I50" s="54" t="s">
        <v>194</v>
      </c>
      <c r="J50" s="57" t="s">
        <v>222</v>
      </c>
      <c r="K50" s="155"/>
      <c r="L50" s="53">
        <f>40</f>
        <v>40</v>
      </c>
      <c r="M50" s="53">
        <f>40</f>
        <v>40</v>
      </c>
      <c r="N50" s="53">
        <f>50</f>
        <v>50</v>
      </c>
      <c r="O50" s="115"/>
      <c r="P50" s="186"/>
      <c r="Q50" s="186"/>
      <c r="R50" s="103"/>
      <c r="X50" s="160">
        <f t="shared" si="0"/>
        <v>130</v>
      </c>
      <c r="AA50" t="s">
        <v>64</v>
      </c>
    </row>
    <row r="51" spans="1:28" ht="30" x14ac:dyDescent="0.25">
      <c r="A51" s="1">
        <v>54</v>
      </c>
      <c r="B51" s="114" t="s">
        <v>223</v>
      </c>
      <c r="C51" s="126"/>
      <c r="D51" s="110">
        <v>46022</v>
      </c>
      <c r="E51" s="57" t="s">
        <v>39</v>
      </c>
      <c r="F51" s="54" t="s">
        <v>59</v>
      </c>
      <c r="G51" s="116" t="s">
        <v>67</v>
      </c>
      <c r="H51" s="116" t="s">
        <v>128</v>
      </c>
      <c r="I51" s="116" t="s">
        <v>224</v>
      </c>
      <c r="J51" s="53" t="s">
        <v>129</v>
      </c>
      <c r="K51" s="155"/>
      <c r="L51" s="117">
        <v>8</v>
      </c>
      <c r="M51" s="117">
        <v>8</v>
      </c>
      <c r="N51" s="117">
        <v>8</v>
      </c>
      <c r="O51" s="117">
        <v>8</v>
      </c>
      <c r="P51" s="116">
        <v>8</v>
      </c>
      <c r="Q51" s="116">
        <v>8</v>
      </c>
      <c r="R51" s="187"/>
      <c r="S51" s="188"/>
      <c r="X51" s="160">
        <f t="shared" si="0"/>
        <v>48</v>
      </c>
      <c r="AA51" t="s">
        <v>64</v>
      </c>
    </row>
    <row r="52" spans="1:28" ht="30" x14ac:dyDescent="0.25">
      <c r="A52" s="1">
        <v>55</v>
      </c>
      <c r="B52" s="83" t="s">
        <v>225</v>
      </c>
      <c r="C52" s="126"/>
      <c r="D52" s="126"/>
      <c r="E52" s="116" t="s">
        <v>39</v>
      </c>
      <c r="F52" s="54" t="s">
        <v>59</v>
      </c>
      <c r="G52" s="54" t="s">
        <v>67</v>
      </c>
      <c r="H52" s="54" t="s">
        <v>68</v>
      </c>
      <c r="I52" s="182" t="s">
        <v>192</v>
      </c>
      <c r="J52" s="130"/>
      <c r="K52" s="155"/>
      <c r="L52" s="67">
        <v>10</v>
      </c>
      <c r="M52" s="67">
        <v>10</v>
      </c>
      <c r="N52" s="67">
        <v>10</v>
      </c>
      <c r="O52" s="67">
        <v>10</v>
      </c>
      <c r="P52" s="67">
        <v>10</v>
      </c>
      <c r="Q52" s="59">
        <v>10</v>
      </c>
      <c r="R52" s="59">
        <v>10</v>
      </c>
      <c r="S52" s="38"/>
      <c r="T52" s="38"/>
      <c r="U52" s="38"/>
      <c r="V52" s="38"/>
      <c r="W52" s="38"/>
      <c r="X52" s="160">
        <f t="shared" si="0"/>
        <v>70</v>
      </c>
      <c r="Y52" s="111">
        <v>250000</v>
      </c>
      <c r="AA52" t="s">
        <v>64</v>
      </c>
    </row>
    <row r="53" spans="1:28" ht="30" x14ac:dyDescent="0.25">
      <c r="A53" s="1">
        <v>56</v>
      </c>
      <c r="B53" s="201" t="s">
        <v>226</v>
      </c>
      <c r="C53" s="126"/>
      <c r="D53" s="126"/>
      <c r="E53" s="54" t="s">
        <v>39</v>
      </c>
      <c r="F53" s="54" t="s">
        <v>59</v>
      </c>
      <c r="G53" s="54" t="s">
        <v>67</v>
      </c>
      <c r="H53" s="54" t="s">
        <v>68</v>
      </c>
      <c r="I53" s="54" t="s">
        <v>227</v>
      </c>
      <c r="J53" s="19" t="s">
        <v>135</v>
      </c>
      <c r="K53" s="155"/>
      <c r="L53" s="53">
        <v>20</v>
      </c>
      <c r="M53" s="53">
        <v>20</v>
      </c>
      <c r="N53" s="115">
        <v>20</v>
      </c>
      <c r="O53" s="115">
        <v>20</v>
      </c>
      <c r="P53" s="186">
        <v>20</v>
      </c>
      <c r="Q53" s="54">
        <v>35</v>
      </c>
      <c r="X53" s="160">
        <f t="shared" si="0"/>
        <v>135</v>
      </c>
      <c r="Y53" s="103">
        <v>2000000</v>
      </c>
      <c r="AA53" t="s">
        <v>64</v>
      </c>
    </row>
    <row r="54" spans="1:28" ht="30" x14ac:dyDescent="0.25">
      <c r="A54" s="1">
        <v>57</v>
      </c>
      <c r="B54" s="83" t="s">
        <v>228</v>
      </c>
      <c r="C54" s="126" t="s">
        <v>229</v>
      </c>
      <c r="D54" s="126">
        <v>45747</v>
      </c>
      <c r="E54" s="116" t="s">
        <v>39</v>
      </c>
      <c r="F54" s="54" t="s">
        <v>59</v>
      </c>
      <c r="G54" s="54" t="s">
        <v>56</v>
      </c>
      <c r="H54" s="54" t="s">
        <v>102</v>
      </c>
      <c r="I54" s="54" t="s">
        <v>219</v>
      </c>
      <c r="J54" s="57" t="s">
        <v>103</v>
      </c>
      <c r="K54" s="155"/>
      <c r="L54" s="67">
        <v>30</v>
      </c>
      <c r="M54" s="67">
        <v>30</v>
      </c>
      <c r="N54" s="67">
        <v>30</v>
      </c>
      <c r="O54" s="67"/>
      <c r="P54" s="59"/>
      <c r="Q54" s="59"/>
      <c r="R54" s="111"/>
      <c r="S54" s="38"/>
      <c r="T54" s="38"/>
      <c r="U54" s="38"/>
      <c r="V54" s="38"/>
      <c r="W54" s="38"/>
      <c r="X54" s="160">
        <f t="shared" si="0"/>
        <v>90</v>
      </c>
      <c r="Y54" s="148"/>
      <c r="AA54" t="s">
        <v>64</v>
      </c>
    </row>
    <row r="55" spans="1:28" ht="30" x14ac:dyDescent="0.25">
      <c r="A55" s="1">
        <v>58</v>
      </c>
      <c r="B55" s="83" t="s">
        <v>230</v>
      </c>
      <c r="C55" s="126" t="s">
        <v>231</v>
      </c>
      <c r="D55" s="126">
        <v>45747</v>
      </c>
      <c r="E55" s="54" t="s">
        <v>39</v>
      </c>
      <c r="F55" s="54" t="s">
        <v>59</v>
      </c>
      <c r="G55" s="54" t="s">
        <v>56</v>
      </c>
      <c r="H55" s="54" t="s">
        <v>102</v>
      </c>
      <c r="I55" s="54" t="s">
        <v>114</v>
      </c>
      <c r="J55" s="54" t="s">
        <v>43</v>
      </c>
      <c r="K55" s="155"/>
      <c r="L55" s="53">
        <v>10</v>
      </c>
      <c r="M55" s="53">
        <v>20</v>
      </c>
      <c r="N55" s="115">
        <v>20</v>
      </c>
      <c r="O55" s="53">
        <v>30</v>
      </c>
      <c r="P55" s="224"/>
      <c r="Q55" s="224"/>
      <c r="R55" s="225"/>
      <c r="S55" s="226"/>
      <c r="T55" s="226"/>
      <c r="U55" s="226"/>
      <c r="V55" s="226"/>
      <c r="W55" s="226"/>
      <c r="X55" s="160">
        <f t="shared" si="0"/>
        <v>80</v>
      </c>
      <c r="AA55" t="s">
        <v>45</v>
      </c>
    </row>
    <row r="56" spans="1:28" ht="45" x14ac:dyDescent="0.25">
      <c r="A56" s="1">
        <v>59</v>
      </c>
      <c r="B56" s="201" t="s">
        <v>232</v>
      </c>
      <c r="C56" s="126"/>
      <c r="D56" s="126">
        <v>45657</v>
      </c>
      <c r="E56" s="54" t="s">
        <v>39</v>
      </c>
      <c r="F56" s="54" t="s">
        <v>59</v>
      </c>
      <c r="G56" s="54" t="s">
        <v>56</v>
      </c>
      <c r="H56" s="54" t="s">
        <v>102</v>
      </c>
      <c r="I56" s="54" t="s">
        <v>114</v>
      </c>
      <c r="J56" s="54" t="s">
        <v>43</v>
      </c>
      <c r="K56" s="155"/>
      <c r="L56" s="53">
        <v>10</v>
      </c>
      <c r="M56" s="53">
        <v>20</v>
      </c>
      <c r="N56" s="227"/>
      <c r="O56" s="228"/>
      <c r="P56" s="224"/>
      <c r="Q56" s="224"/>
      <c r="R56" s="225"/>
      <c r="S56" s="226"/>
      <c r="T56" s="226"/>
      <c r="U56" s="226"/>
      <c r="V56" s="226"/>
      <c r="W56" s="226"/>
      <c r="X56" s="160">
        <f t="shared" si="0"/>
        <v>30</v>
      </c>
      <c r="AA56" t="s">
        <v>45</v>
      </c>
    </row>
    <row r="57" spans="1:28" ht="30" x14ac:dyDescent="0.25">
      <c r="A57" s="1">
        <v>60</v>
      </c>
      <c r="B57" s="83" t="s">
        <v>233</v>
      </c>
      <c r="C57" s="126"/>
      <c r="D57" s="126">
        <v>46022</v>
      </c>
      <c r="E57" s="54" t="s">
        <v>39</v>
      </c>
      <c r="F57" s="54" t="s">
        <v>59</v>
      </c>
      <c r="G57" s="54" t="s">
        <v>67</v>
      </c>
      <c r="H57" s="54" t="s">
        <v>128</v>
      </c>
      <c r="I57" s="54" t="s">
        <v>234</v>
      </c>
      <c r="J57" s="53" t="s">
        <v>235</v>
      </c>
      <c r="K57" s="155"/>
      <c r="L57" s="53">
        <v>8</v>
      </c>
      <c r="M57" s="53">
        <v>8</v>
      </c>
      <c r="N57" s="53">
        <v>8</v>
      </c>
      <c r="O57" s="53">
        <v>12</v>
      </c>
      <c r="P57" s="54">
        <v>12</v>
      </c>
      <c r="Q57" s="54">
        <v>12</v>
      </c>
      <c r="R57" s="103"/>
      <c r="X57" s="160">
        <f t="shared" si="0"/>
        <v>60</v>
      </c>
      <c r="AA57" t="s">
        <v>301</v>
      </c>
    </row>
    <row r="58" spans="1:28" s="142" customFormat="1" ht="30" x14ac:dyDescent="0.25">
      <c r="A58" s="1">
        <v>61</v>
      </c>
      <c r="B58" s="83" t="s">
        <v>236</v>
      </c>
      <c r="C58" s="126">
        <v>45748</v>
      </c>
      <c r="D58" s="126">
        <v>47208</v>
      </c>
      <c r="E58" s="143" t="s">
        <v>39</v>
      </c>
      <c r="F58" s="54" t="s">
        <v>59</v>
      </c>
      <c r="G58" s="53" t="s">
        <v>56</v>
      </c>
      <c r="H58" s="54" t="s">
        <v>60</v>
      </c>
      <c r="I58" s="54" t="s">
        <v>103</v>
      </c>
      <c r="J58" s="57" t="s">
        <v>237</v>
      </c>
      <c r="K58" s="155"/>
      <c r="L58" s="164"/>
      <c r="M58" s="164"/>
      <c r="N58" s="164"/>
      <c r="O58" s="164"/>
      <c r="P58" s="164"/>
      <c r="Q58" s="164"/>
      <c r="R58" s="164"/>
      <c r="S58" s="164"/>
      <c r="T58" s="164"/>
      <c r="U58" s="164"/>
      <c r="V58" s="164"/>
      <c r="W58" s="164"/>
      <c r="X58" s="165">
        <f>SUM(L58:W58)</f>
        <v>0</v>
      </c>
      <c r="Y58" s="147"/>
      <c r="AA58" t="s">
        <v>64</v>
      </c>
    </row>
    <row r="59" spans="1:28" ht="45" x14ac:dyDescent="0.25">
      <c r="A59" s="1">
        <v>62</v>
      </c>
      <c r="B59" s="202" t="s">
        <v>238</v>
      </c>
      <c r="E59" s="140" t="s">
        <v>39</v>
      </c>
      <c r="F59" s="54" t="s">
        <v>59</v>
      </c>
      <c r="G59" s="53" t="s">
        <v>239</v>
      </c>
      <c r="H59" s="54" t="s">
        <v>172</v>
      </c>
      <c r="I59" s="53" t="s">
        <v>240</v>
      </c>
      <c r="J59" s="54" t="s">
        <v>43</v>
      </c>
      <c r="K59" s="167" t="s">
        <v>241</v>
      </c>
      <c r="L59" s="38">
        <v>4</v>
      </c>
      <c r="M59" s="38">
        <v>16</v>
      </c>
      <c r="N59" s="38"/>
      <c r="O59" s="38"/>
      <c r="P59" s="38"/>
      <c r="Q59" s="38"/>
      <c r="R59" s="38"/>
      <c r="S59" s="38"/>
      <c r="T59" s="38"/>
      <c r="U59" s="38"/>
      <c r="V59" s="38"/>
      <c r="W59" s="38"/>
      <c r="X59" s="160">
        <f t="shared" si="0"/>
        <v>20</v>
      </c>
      <c r="Y59" s="148"/>
      <c r="AA59" t="s">
        <v>301</v>
      </c>
      <c r="AB59" t="s">
        <v>242</v>
      </c>
    </row>
    <row r="60" spans="1:28" ht="30" x14ac:dyDescent="0.25">
      <c r="A60" s="1">
        <v>63</v>
      </c>
      <c r="B60" s="83" t="s">
        <v>243</v>
      </c>
      <c r="C60" s="56"/>
      <c r="D60" s="126">
        <v>46387</v>
      </c>
      <c r="E60" s="54" t="s">
        <v>83</v>
      </c>
      <c r="F60" s="54" t="s">
        <v>59</v>
      </c>
      <c r="G60" s="53" t="s">
        <v>56</v>
      </c>
      <c r="H60" s="54" t="s">
        <v>60</v>
      </c>
      <c r="I60" s="54" t="s">
        <v>114</v>
      </c>
      <c r="J60" s="54" t="s">
        <v>61</v>
      </c>
      <c r="K60" s="155"/>
      <c r="L60" s="38"/>
      <c r="M60" s="38"/>
      <c r="N60" s="38"/>
      <c r="O60" s="38"/>
      <c r="P60" s="38"/>
      <c r="Q60" s="38"/>
      <c r="R60" s="38"/>
      <c r="S60" s="38"/>
      <c r="T60" s="38"/>
      <c r="U60" s="38"/>
      <c r="V60" s="38"/>
      <c r="W60" s="38"/>
      <c r="X60" s="160">
        <f t="shared" si="0"/>
        <v>0</v>
      </c>
      <c r="Y60" s="38"/>
      <c r="AA60" t="s">
        <v>64</v>
      </c>
    </row>
    <row r="61" spans="1:28" s="26" customFormat="1" ht="30" x14ac:dyDescent="0.25">
      <c r="A61" s="27">
        <v>64</v>
      </c>
      <c r="B61" s="203" t="s">
        <v>244</v>
      </c>
      <c r="C61" s="132"/>
      <c r="D61" s="193">
        <v>46022</v>
      </c>
      <c r="E61" s="69" t="s">
        <v>83</v>
      </c>
      <c r="F61" s="74" t="s">
        <v>43</v>
      </c>
      <c r="G61" s="74" t="s">
        <v>67</v>
      </c>
      <c r="H61" s="74" t="s">
        <v>68</v>
      </c>
      <c r="I61" s="74" t="s">
        <v>69</v>
      </c>
      <c r="J61" s="69" t="s">
        <v>50</v>
      </c>
      <c r="K61" s="189"/>
      <c r="L61" s="69">
        <v>10</v>
      </c>
      <c r="M61" s="69">
        <v>50</v>
      </c>
      <c r="N61" s="69">
        <v>50</v>
      </c>
      <c r="O61" s="74">
        <v>50</v>
      </c>
      <c r="P61" s="74">
        <v>60</v>
      </c>
      <c r="Q61" s="190"/>
      <c r="X61" s="191">
        <f t="shared" si="0"/>
        <v>220</v>
      </c>
      <c r="Y61" s="192"/>
      <c r="AA61" s="26" t="s">
        <v>64</v>
      </c>
    </row>
    <row r="62" spans="1:28" ht="30" x14ac:dyDescent="0.25">
      <c r="A62" s="1">
        <v>65</v>
      </c>
      <c r="B62" s="204" t="s">
        <v>245</v>
      </c>
      <c r="C62" s="51"/>
      <c r="D62" s="126">
        <v>46022</v>
      </c>
      <c r="E62" s="57" t="s">
        <v>39</v>
      </c>
      <c r="F62" s="54" t="s">
        <v>59</v>
      </c>
      <c r="G62" s="54" t="s">
        <v>67</v>
      </c>
      <c r="H62" s="54" t="s">
        <v>172</v>
      </c>
      <c r="I62" s="54" t="s">
        <v>234</v>
      </c>
      <c r="J62" s="54" t="s">
        <v>43</v>
      </c>
      <c r="K62" s="155"/>
      <c r="L62" s="53">
        <v>304</v>
      </c>
      <c r="M62" s="53">
        <v>304</v>
      </c>
      <c r="N62" s="53">
        <v>304</v>
      </c>
      <c r="O62" s="54">
        <v>304</v>
      </c>
      <c r="P62" s="54">
        <v>304</v>
      </c>
      <c r="Q62">
        <v>304</v>
      </c>
      <c r="R62">
        <v>304</v>
      </c>
      <c r="S62">
        <v>304</v>
      </c>
      <c r="T62">
        <v>304</v>
      </c>
      <c r="U62">
        <v>304</v>
      </c>
      <c r="V62">
        <v>304</v>
      </c>
      <c r="W62">
        <v>304</v>
      </c>
      <c r="X62" s="160"/>
      <c r="AA62" t="s">
        <v>64</v>
      </c>
    </row>
    <row r="63" spans="1:28" s="2" customFormat="1" x14ac:dyDescent="0.25"/>
    <row r="64" spans="1:28" s="2" customFormat="1" x14ac:dyDescent="0.25"/>
    <row r="65" spans="1:28" x14ac:dyDescent="0.25"/>
    <row r="66" spans="1:28" x14ac:dyDescent="0.25"/>
    <row r="67" spans="1:28" s="104" customFormat="1" x14ac:dyDescent="0.25"/>
    <row r="68" spans="1:28" ht="30" x14ac:dyDescent="0.25">
      <c r="A68" s="1">
        <v>66</v>
      </c>
      <c r="B68" t="s">
        <v>246</v>
      </c>
      <c r="G68" s="57" t="s">
        <v>247</v>
      </c>
      <c r="H68" t="s">
        <v>128</v>
      </c>
      <c r="I68" t="s">
        <v>248</v>
      </c>
      <c r="J68" s="19" t="s">
        <v>92</v>
      </c>
      <c r="AA68" t="s">
        <v>64</v>
      </c>
    </row>
    <row r="70" spans="1:28" s="75" customFormat="1" ht="28.5" customHeight="1" x14ac:dyDescent="0.25">
      <c r="A70" s="75">
        <v>65</v>
      </c>
      <c r="B70" s="56" t="s">
        <v>249</v>
      </c>
      <c r="C70" s="126">
        <v>45660</v>
      </c>
      <c r="D70" s="196">
        <v>46112</v>
      </c>
      <c r="E70" s="53" t="s">
        <v>39</v>
      </c>
      <c r="F70" s="53" t="s">
        <v>59</v>
      </c>
      <c r="G70" s="54" t="s">
        <v>197</v>
      </c>
      <c r="H70" s="75" t="s">
        <v>198</v>
      </c>
      <c r="I70" s="75" t="s">
        <v>208</v>
      </c>
      <c r="J70" s="53"/>
      <c r="K70" s="123"/>
      <c r="L70">
        <v>60</v>
      </c>
      <c r="M70">
        <v>40</v>
      </c>
      <c r="N70">
        <v>40</v>
      </c>
      <c r="O70">
        <v>129</v>
      </c>
      <c r="P70">
        <v>40</v>
      </c>
      <c r="Q70">
        <v>40</v>
      </c>
      <c r="R70">
        <v>129</v>
      </c>
      <c r="S70">
        <v>40</v>
      </c>
      <c r="T70">
        <v>40</v>
      </c>
      <c r="U70">
        <v>129</v>
      </c>
      <c r="V70">
        <v>40</v>
      </c>
      <c r="W70" s="156">
        <v>81</v>
      </c>
      <c r="X70" s="160">
        <f>SUM(L70:W70)</f>
        <v>808</v>
      </c>
      <c r="Y70" s="103"/>
      <c r="AA70" t="s">
        <v>64</v>
      </c>
    </row>
    <row r="71" spans="1:28" ht="15" customHeight="1" x14ac:dyDescent="0.25">
      <c r="A71">
        <v>66</v>
      </c>
      <c r="B71" s="75" t="s">
        <v>250</v>
      </c>
      <c r="C71" s="126">
        <v>45660</v>
      </c>
      <c r="D71" s="196">
        <v>46014</v>
      </c>
      <c r="E71" s="53" t="s">
        <v>39</v>
      </c>
      <c r="F71" s="53" t="s">
        <v>59</v>
      </c>
      <c r="G71" s="54" t="s">
        <v>197</v>
      </c>
      <c r="H71" s="75" t="s">
        <v>198</v>
      </c>
      <c r="I71" s="75" t="s">
        <v>251</v>
      </c>
      <c r="J71" s="19" t="s">
        <v>252</v>
      </c>
      <c r="K71" s="123" t="s">
        <v>253</v>
      </c>
      <c r="L71">
        <v>30</v>
      </c>
      <c r="M71">
        <v>30</v>
      </c>
      <c r="N71">
        <v>30</v>
      </c>
      <c r="O71">
        <v>30</v>
      </c>
      <c r="P71">
        <v>30</v>
      </c>
      <c r="Q71">
        <v>60</v>
      </c>
      <c r="R71">
        <v>60</v>
      </c>
      <c r="S71">
        <v>60</v>
      </c>
      <c r="T71">
        <v>60</v>
      </c>
      <c r="U71">
        <v>60</v>
      </c>
      <c r="V71">
        <v>60</v>
      </c>
      <c r="W71">
        <v>60</v>
      </c>
      <c r="X71" s="160">
        <f>SUM(L71:W71)</f>
        <v>570</v>
      </c>
      <c r="AA71" t="s">
        <v>64</v>
      </c>
    </row>
    <row r="72" spans="1:28" ht="15" customHeight="1" x14ac:dyDescent="0.25">
      <c r="A72">
        <v>67</v>
      </c>
      <c r="B72" t="s">
        <v>254</v>
      </c>
      <c r="C72" s="126">
        <v>45660</v>
      </c>
      <c r="D72" s="196">
        <v>46014</v>
      </c>
      <c r="E72" s="53" t="s">
        <v>39</v>
      </c>
      <c r="F72" s="53" t="s">
        <v>59</v>
      </c>
      <c r="G72" s="54" t="s">
        <v>197</v>
      </c>
      <c r="H72" s="75" t="s">
        <v>198</v>
      </c>
      <c r="I72" s="75" t="s">
        <v>205</v>
      </c>
      <c r="J72" s="19" t="s">
        <v>203</v>
      </c>
      <c r="K72" s="151"/>
      <c r="L72">
        <v>70</v>
      </c>
      <c r="M72">
        <v>20</v>
      </c>
      <c r="N72">
        <v>70</v>
      </c>
      <c r="O72">
        <v>70</v>
      </c>
      <c r="P72">
        <v>70</v>
      </c>
      <c r="Q72">
        <v>5</v>
      </c>
      <c r="R72">
        <v>5</v>
      </c>
      <c r="S72">
        <v>5</v>
      </c>
      <c r="T72">
        <v>5</v>
      </c>
      <c r="U72">
        <v>5</v>
      </c>
      <c r="V72">
        <v>5</v>
      </c>
      <c r="W72">
        <v>5</v>
      </c>
      <c r="X72" s="160">
        <f>SUM(L72:W72)</f>
        <v>335</v>
      </c>
      <c r="AA72" t="s">
        <v>64</v>
      </c>
    </row>
    <row r="73" spans="1:28" ht="15" customHeight="1" x14ac:dyDescent="0.25">
      <c r="A73">
        <v>68</v>
      </c>
      <c r="B73" s="55" t="s">
        <v>255</v>
      </c>
      <c r="C73" s="126">
        <v>45719</v>
      </c>
      <c r="D73" s="196">
        <v>46014</v>
      </c>
      <c r="E73" s="53" t="s">
        <v>39</v>
      </c>
      <c r="F73" s="53" t="s">
        <v>59</v>
      </c>
      <c r="G73" s="54" t="s">
        <v>197</v>
      </c>
      <c r="H73" s="75" t="s">
        <v>198</v>
      </c>
      <c r="I73" s="75" t="s">
        <v>203</v>
      </c>
      <c r="J73" s="57" t="s">
        <v>201</v>
      </c>
      <c r="L73">
        <v>0</v>
      </c>
      <c r="M73">
        <v>0</v>
      </c>
      <c r="N73">
        <v>70</v>
      </c>
      <c r="O73">
        <v>70</v>
      </c>
      <c r="P73">
        <v>70</v>
      </c>
      <c r="Q73">
        <v>5</v>
      </c>
      <c r="R73">
        <v>5</v>
      </c>
      <c r="S73">
        <v>5</v>
      </c>
      <c r="T73">
        <v>5</v>
      </c>
      <c r="U73">
        <v>5</v>
      </c>
      <c r="V73">
        <v>5</v>
      </c>
      <c r="W73">
        <v>5</v>
      </c>
      <c r="X73" s="160">
        <f>SUM(L73:W73)</f>
        <v>245</v>
      </c>
      <c r="AA73" t="s">
        <v>64</v>
      </c>
    </row>
    <row r="74" spans="1:28" ht="15" customHeight="1" x14ac:dyDescent="0.25">
      <c r="A74">
        <v>69</v>
      </c>
      <c r="B74" t="s">
        <v>256</v>
      </c>
      <c r="C74" s="113">
        <v>45777</v>
      </c>
      <c r="D74" s="113">
        <v>45900</v>
      </c>
      <c r="E74" s="53" t="s">
        <v>39</v>
      </c>
      <c r="G74" s="54" t="s">
        <v>67</v>
      </c>
      <c r="H74" t="s">
        <v>120</v>
      </c>
      <c r="I74" t="s">
        <v>257</v>
      </c>
      <c r="O74">
        <v>70</v>
      </c>
      <c r="P74">
        <v>70</v>
      </c>
      <c r="Q74">
        <v>70</v>
      </c>
      <c r="R74">
        <v>70</v>
      </c>
      <c r="S74">
        <v>70</v>
      </c>
      <c r="T74">
        <v>70</v>
      </c>
      <c r="U74">
        <v>70</v>
      </c>
      <c r="X74" s="160">
        <f t="shared" ref="X74:X75" si="1">SUM(L74:W74)</f>
        <v>490</v>
      </c>
      <c r="AA74" t="s">
        <v>258</v>
      </c>
    </row>
    <row r="75" spans="1:28" ht="15" customHeight="1" x14ac:dyDescent="0.25">
      <c r="A75">
        <v>70</v>
      </c>
      <c r="B75" t="s">
        <v>259</v>
      </c>
      <c r="C75" t="s">
        <v>260</v>
      </c>
      <c r="D75" t="s">
        <v>261</v>
      </c>
      <c r="G75" s="54" t="s">
        <v>67</v>
      </c>
      <c r="H75" t="s">
        <v>120</v>
      </c>
      <c r="I75" t="s">
        <v>257</v>
      </c>
      <c r="U75">
        <v>50</v>
      </c>
      <c r="V75">
        <v>100</v>
      </c>
      <c r="W75">
        <v>100</v>
      </c>
      <c r="X75" s="160">
        <f t="shared" si="1"/>
        <v>250</v>
      </c>
      <c r="AA75" t="s">
        <v>45</v>
      </c>
      <c r="AB75" t="s">
        <v>262</v>
      </c>
    </row>
    <row r="76" spans="1:28" ht="15" customHeight="1" x14ac:dyDescent="0.25">
      <c r="A76">
        <v>71</v>
      </c>
      <c r="B76" s="194" t="s">
        <v>263</v>
      </c>
      <c r="C76" s="113">
        <v>45658</v>
      </c>
      <c r="D76" s="196">
        <v>46014</v>
      </c>
      <c r="E76" s="53" t="s">
        <v>39</v>
      </c>
      <c r="F76" s="53" t="s">
        <v>59</v>
      </c>
      <c r="G76" s="53" t="s">
        <v>56</v>
      </c>
      <c r="H76" t="s">
        <v>102</v>
      </c>
      <c r="I76" t="s">
        <v>114</v>
      </c>
      <c r="AA76" t="s">
        <v>64</v>
      </c>
    </row>
    <row r="77" spans="1:28" ht="15" customHeight="1" x14ac:dyDescent="0.25">
      <c r="A77">
        <v>72</v>
      </c>
      <c r="B77" t="s">
        <v>264</v>
      </c>
      <c r="G77" s="53" t="s">
        <v>38</v>
      </c>
      <c r="H77" t="s">
        <v>41</v>
      </c>
      <c r="I77" t="s">
        <v>129</v>
      </c>
      <c r="AA77" s="38" t="s">
        <v>45</v>
      </c>
    </row>
    <row r="78" spans="1:28" ht="15" customHeight="1" x14ac:dyDescent="0.25">
      <c r="A78">
        <v>73</v>
      </c>
      <c r="B78" t="s">
        <v>265</v>
      </c>
      <c r="AA78" t="s">
        <v>64</v>
      </c>
    </row>
    <row r="79" spans="1:28" ht="30" x14ac:dyDescent="0.25">
      <c r="A79">
        <v>74</v>
      </c>
      <c r="B79" s="194" t="s">
        <v>266</v>
      </c>
      <c r="D79" s="113">
        <v>46022</v>
      </c>
      <c r="F79" s="53" t="s">
        <v>59</v>
      </c>
      <c r="G79" s="19" t="s">
        <v>67</v>
      </c>
      <c r="H79" t="s">
        <v>128</v>
      </c>
      <c r="I79" t="s">
        <v>267</v>
      </c>
      <c r="J79" s="57" t="s">
        <v>268</v>
      </c>
      <c r="AA79" t="s">
        <v>64</v>
      </c>
    </row>
    <row r="80" spans="1:28" ht="15" customHeight="1" x14ac:dyDescent="0.25">
      <c r="A80" s="194">
        <v>75</v>
      </c>
      <c r="B80" s="194" t="s">
        <v>269</v>
      </c>
      <c r="C80" s="113">
        <v>45748</v>
      </c>
      <c r="D80" t="s">
        <v>270</v>
      </c>
      <c r="G80" s="53" t="s">
        <v>56</v>
      </c>
      <c r="H80" t="s">
        <v>102</v>
      </c>
      <c r="AA80" t="s">
        <v>64</v>
      </c>
    </row>
    <row r="81" spans="1:28" ht="15" customHeight="1" x14ac:dyDescent="0.25">
      <c r="A81">
        <v>76</v>
      </c>
      <c r="B81" t="s">
        <v>271</v>
      </c>
      <c r="C81" t="s">
        <v>272</v>
      </c>
      <c r="D81" t="s">
        <v>273</v>
      </c>
      <c r="G81" s="53" t="s">
        <v>56</v>
      </c>
      <c r="H81" t="s">
        <v>102</v>
      </c>
      <c r="I81" t="s">
        <v>114</v>
      </c>
      <c r="J81" s="19" t="s">
        <v>86</v>
      </c>
      <c r="K81" s="14" t="s">
        <v>274</v>
      </c>
      <c r="AA81" t="s">
        <v>275</v>
      </c>
      <c r="AB81" t="s">
        <v>276</v>
      </c>
    </row>
    <row r="83" spans="1:28" ht="15" customHeight="1" x14ac:dyDescent="0.25">
      <c r="B83" t="s">
        <v>277</v>
      </c>
      <c r="C83" s="229">
        <v>45717</v>
      </c>
      <c r="D83" s="229">
        <v>45931</v>
      </c>
      <c r="G83" s="54" t="s">
        <v>131</v>
      </c>
      <c r="H83" t="s">
        <v>85</v>
      </c>
      <c r="I83" t="s">
        <v>136</v>
      </c>
      <c r="K83" s="14" t="s">
        <v>278</v>
      </c>
      <c r="AA83" s="38" t="s">
        <v>64</v>
      </c>
      <c r="AB83" t="s">
        <v>279</v>
      </c>
    </row>
    <row r="84" spans="1:28" x14ac:dyDescent="0.25">
      <c r="B84" t="s">
        <v>280</v>
      </c>
      <c r="C84" s="229">
        <v>45658</v>
      </c>
      <c r="D84" s="229">
        <v>45962</v>
      </c>
      <c r="G84" s="54" t="s">
        <v>131</v>
      </c>
      <c r="H84" t="s">
        <v>85</v>
      </c>
      <c r="I84" t="s">
        <v>281</v>
      </c>
      <c r="J84" s="57" t="s">
        <v>282</v>
      </c>
      <c r="AA84" t="s">
        <v>64</v>
      </c>
    </row>
    <row r="85" spans="1:28" ht="45" x14ac:dyDescent="0.25">
      <c r="B85" s="55" t="s">
        <v>283</v>
      </c>
      <c r="AA85" t="s">
        <v>111</v>
      </c>
      <c r="AB85">
        <v>2026</v>
      </c>
    </row>
    <row r="86" spans="1:28" ht="30" x14ac:dyDescent="0.25">
      <c r="B86" s="114" t="s">
        <v>284</v>
      </c>
      <c r="C86" s="135"/>
      <c r="D86" s="135"/>
      <c r="E86" s="53" t="s">
        <v>167</v>
      </c>
      <c r="G86" s="54" t="s">
        <v>67</v>
      </c>
      <c r="H86" t="s">
        <v>41</v>
      </c>
      <c r="I86" t="s">
        <v>285</v>
      </c>
      <c r="K86" s="14" t="s">
        <v>286</v>
      </c>
      <c r="M86" s="53"/>
      <c r="N86" s="103"/>
      <c r="AA86" t="s">
        <v>64</v>
      </c>
    </row>
    <row r="87" spans="1:28" s="237" customFormat="1" x14ac:dyDescent="0.25">
      <c r="B87" s="237" t="s">
        <v>287</v>
      </c>
      <c r="E87" s="238"/>
      <c r="F87" s="238"/>
      <c r="G87" s="239" t="s">
        <v>67</v>
      </c>
      <c r="H87" s="237" t="s">
        <v>128</v>
      </c>
      <c r="I87" s="237" t="s">
        <v>267</v>
      </c>
      <c r="J87" s="239"/>
      <c r="K87" s="240"/>
      <c r="X87" s="241"/>
      <c r="Y87" s="242"/>
      <c r="AA87" s="237" t="s">
        <v>64</v>
      </c>
    </row>
    <row r="88" spans="1:28" x14ac:dyDescent="0.25">
      <c r="B88" t="s">
        <v>288</v>
      </c>
      <c r="H88" t="s">
        <v>68</v>
      </c>
      <c r="I88" t="s">
        <v>289</v>
      </c>
      <c r="AA88" t="s">
        <v>64</v>
      </c>
      <c r="AB88" t="s">
        <v>290</v>
      </c>
    </row>
    <row r="89" spans="1:28" x14ac:dyDescent="0.25">
      <c r="B89" t="s">
        <v>291</v>
      </c>
      <c r="H89" t="s">
        <v>68</v>
      </c>
      <c r="I89" t="s">
        <v>292</v>
      </c>
      <c r="AA89" t="s">
        <v>64</v>
      </c>
    </row>
    <row r="90" spans="1:28" ht="15" customHeight="1" x14ac:dyDescent="0.25">
      <c r="A90" s="297" t="s">
        <v>293</v>
      </c>
      <c r="B90" s="297"/>
      <c r="D90" s="2"/>
      <c r="E90" s="1"/>
      <c r="F90" s="1"/>
      <c r="G90" s="2"/>
      <c r="H90" s="1"/>
      <c r="I90" s="1"/>
      <c r="J90" s="70"/>
      <c r="K90" s="156"/>
      <c r="L90" s="77">
        <f>SUM(L3:L62)</f>
        <v>3335</v>
      </c>
      <c r="M90" s="77">
        <f>SUM(M3:M62)</f>
        <v>4066</v>
      </c>
      <c r="N90" s="77">
        <f>SUM(N3:N62)</f>
        <v>4597</v>
      </c>
      <c r="O90" s="77">
        <f>SUM(O3:O62)</f>
        <v>3469</v>
      </c>
      <c r="P90" s="77">
        <f>SUM(P3:P62)</f>
        <v>3111</v>
      </c>
      <c r="Q90" s="77">
        <f>SUM(Q3:Q61)</f>
        <v>2218</v>
      </c>
      <c r="R90" s="77">
        <f t="shared" ref="R90:X90" si="2">SUM(R3:R62)</f>
        <v>2213</v>
      </c>
      <c r="S90" s="77">
        <f t="shared" si="2"/>
        <v>2248</v>
      </c>
      <c r="T90" s="77">
        <f t="shared" si="2"/>
        <v>2254</v>
      </c>
      <c r="U90" s="77">
        <f t="shared" si="2"/>
        <v>2284</v>
      </c>
      <c r="V90" s="77">
        <f t="shared" si="2"/>
        <v>2254</v>
      </c>
      <c r="W90" s="77">
        <f t="shared" si="2"/>
        <v>2060</v>
      </c>
      <c r="X90" s="162">
        <f t="shared" si="2"/>
        <v>30765</v>
      </c>
      <c r="Y90" s="170">
        <f>SUM(Y3:Y61)</f>
        <v>4075000</v>
      </c>
      <c r="Z90" s="2"/>
      <c r="AA90" s="2"/>
      <c r="AB90" s="2"/>
    </row>
    <row r="91" spans="1:28" ht="15" customHeight="1" x14ac:dyDescent="0.25">
      <c r="A91" s="297" t="s">
        <v>294</v>
      </c>
      <c r="B91" s="297"/>
      <c r="C91" s="2"/>
      <c r="D91" s="2"/>
      <c r="E91" s="1"/>
      <c r="F91" s="1"/>
      <c r="G91" s="70"/>
      <c r="H91" s="1"/>
      <c r="I91" s="1"/>
      <c r="J91" s="70"/>
      <c r="K91" s="156"/>
      <c r="L91" s="77">
        <f>50*35*52/12</f>
        <v>7583.333333333333</v>
      </c>
      <c r="M91" s="77">
        <f t="shared" ref="M91:W91" si="3">50*35*52/12</f>
        <v>7583.333333333333</v>
      </c>
      <c r="N91" s="77">
        <f t="shared" si="3"/>
        <v>7583.333333333333</v>
      </c>
      <c r="O91" s="77">
        <f t="shared" si="3"/>
        <v>7583.333333333333</v>
      </c>
      <c r="P91" s="77">
        <f t="shared" si="3"/>
        <v>7583.333333333333</v>
      </c>
      <c r="Q91" s="77">
        <f t="shared" si="3"/>
        <v>7583.333333333333</v>
      </c>
      <c r="R91" s="77">
        <f t="shared" si="3"/>
        <v>7583.333333333333</v>
      </c>
      <c r="S91" s="77">
        <f t="shared" si="3"/>
        <v>7583.333333333333</v>
      </c>
      <c r="T91" s="77">
        <f t="shared" si="3"/>
        <v>7583.333333333333</v>
      </c>
      <c r="U91" s="77">
        <f t="shared" si="3"/>
        <v>7583.333333333333</v>
      </c>
      <c r="V91" s="77">
        <f t="shared" si="3"/>
        <v>7583.333333333333</v>
      </c>
      <c r="W91" s="77">
        <f t="shared" si="3"/>
        <v>7583.333333333333</v>
      </c>
      <c r="X91" s="162">
        <f>SUM(L91:W91)</f>
        <v>90999.999999999985</v>
      </c>
      <c r="Y91" s="149"/>
      <c r="Z91" s="2"/>
      <c r="AA91" s="2"/>
      <c r="AB91" s="2"/>
    </row>
    <row r="92" spans="1:28" ht="15" customHeight="1" x14ac:dyDescent="0.25">
      <c r="A92" s="297" t="s">
        <v>295</v>
      </c>
      <c r="B92" s="297"/>
      <c r="L92" s="78"/>
      <c r="M92" s="78"/>
      <c r="N92" s="78"/>
      <c r="O92" s="78"/>
      <c r="P92" s="78"/>
      <c r="Q92" s="78"/>
      <c r="R92" s="78"/>
      <c r="S92" s="78"/>
      <c r="T92" s="78"/>
      <c r="U92" s="78"/>
      <c r="V92" s="78"/>
      <c r="W92" s="78"/>
      <c r="X92" s="162">
        <f>SUM(L92:W92)</f>
        <v>0</v>
      </c>
    </row>
    <row r="93" spans="1:28" ht="15" customHeight="1" x14ac:dyDescent="0.25">
      <c r="A93" s="297" t="s">
        <v>296</v>
      </c>
      <c r="B93" s="297"/>
      <c r="L93" s="79">
        <f>L91-L90-L92</f>
        <v>4248.333333333333</v>
      </c>
      <c r="M93" s="79">
        <f t="shared" ref="M93:W93" si="4">M91-M90-M92</f>
        <v>3517.333333333333</v>
      </c>
      <c r="N93" s="79">
        <f t="shared" si="4"/>
        <v>2986.333333333333</v>
      </c>
      <c r="O93" s="79">
        <f t="shared" si="4"/>
        <v>4114.333333333333</v>
      </c>
      <c r="P93" s="79">
        <f t="shared" si="4"/>
        <v>4472.333333333333</v>
      </c>
      <c r="Q93" s="79">
        <f t="shared" si="4"/>
        <v>5365.333333333333</v>
      </c>
      <c r="R93" s="79">
        <f t="shared" si="4"/>
        <v>5370.333333333333</v>
      </c>
      <c r="S93" s="79">
        <f t="shared" si="4"/>
        <v>5335.333333333333</v>
      </c>
      <c r="T93" s="79">
        <f t="shared" si="4"/>
        <v>5329.333333333333</v>
      </c>
      <c r="U93" s="79">
        <f t="shared" si="4"/>
        <v>5299.333333333333</v>
      </c>
      <c r="V93" s="79">
        <f t="shared" si="4"/>
        <v>5329.333333333333</v>
      </c>
      <c r="W93" s="79">
        <f t="shared" si="4"/>
        <v>5523.333333333333</v>
      </c>
      <c r="X93" s="163">
        <f>X91-X90-X92</f>
        <v>60234.999999999985</v>
      </c>
    </row>
    <row r="94" spans="1:28" ht="15" customHeight="1" x14ac:dyDescent="0.25">
      <c r="A94" s="294" t="s">
        <v>297</v>
      </c>
      <c r="B94" s="294"/>
      <c r="C94" s="104"/>
      <c r="D94" s="104"/>
      <c r="E94" s="112"/>
      <c r="F94" s="166"/>
      <c r="G94" s="105"/>
      <c r="H94" s="104"/>
      <c r="I94" s="104"/>
      <c r="J94" s="105"/>
      <c r="K94" s="157"/>
      <c r="L94" s="168">
        <f t="shared" ref="L94:X94" si="5">1-(L93/L91)</f>
        <v>0.43978021978021975</v>
      </c>
      <c r="M94" s="168">
        <f t="shared" si="5"/>
        <v>0.53617582417582421</v>
      </c>
      <c r="N94" s="168">
        <f t="shared" si="5"/>
        <v>0.60619780219780228</v>
      </c>
      <c r="O94" s="168">
        <f t="shared" si="5"/>
        <v>0.45745054945054942</v>
      </c>
      <c r="P94" s="168">
        <f t="shared" si="5"/>
        <v>0.41024175824175824</v>
      </c>
      <c r="Q94" s="168">
        <f t="shared" si="5"/>
        <v>0.29248351648351645</v>
      </c>
      <c r="R94" s="168">
        <f t="shared" si="5"/>
        <v>0.29182417582417586</v>
      </c>
      <c r="S94" s="168">
        <f t="shared" si="5"/>
        <v>0.29643956043956043</v>
      </c>
      <c r="T94" s="168">
        <f t="shared" si="5"/>
        <v>0.29723076923076919</v>
      </c>
      <c r="U94" s="168">
        <f t="shared" si="5"/>
        <v>0.30118681318681317</v>
      </c>
      <c r="V94" s="168">
        <f t="shared" si="5"/>
        <v>0.29723076923076919</v>
      </c>
      <c r="W94" s="168">
        <f t="shared" si="5"/>
        <v>0.27164835164835166</v>
      </c>
      <c r="X94" s="169">
        <f t="shared" si="5"/>
        <v>0.33807692307692316</v>
      </c>
      <c r="Y94" s="106"/>
      <c r="Z94" s="104"/>
      <c r="AA94" s="104"/>
      <c r="AB94" s="104"/>
    </row>
    <row r="95" spans="1:28" ht="15" customHeight="1" x14ac:dyDescent="0.25">
      <c r="B95" t="s">
        <v>298</v>
      </c>
    </row>
  </sheetData>
  <autoFilter ref="A2:AC2" xr:uid="{00000000-0001-0000-0000-000000000000}"/>
  <mergeCells count="7">
    <mergeCell ref="A92:B92"/>
    <mergeCell ref="A93:B93"/>
    <mergeCell ref="A94:B94"/>
    <mergeCell ref="Y1:Z1"/>
    <mergeCell ref="L1:W1"/>
    <mergeCell ref="A90:B90"/>
    <mergeCell ref="A91:B91"/>
  </mergeCells>
  <conditionalFormatting sqref="C3:D62 E50:E58 C58:E58 J59:K59 E60 G61:G62 C70:C73">
    <cfRule type="containsBlanks" dxfId="4" priority="13">
      <formula>LEN(TRIM(C3))=0</formula>
    </cfRule>
  </conditionalFormatting>
  <conditionalFormatting sqref="E62">
    <cfRule type="containsBlanks" dxfId="3" priority="4">
      <formula>LEN(TRIM(E62))=0</formula>
    </cfRule>
  </conditionalFormatting>
  <conditionalFormatting sqref="J55:J56">
    <cfRule type="containsBlanks" dxfId="2" priority="2">
      <formula>LEN(TRIM(J55))=0</formula>
    </cfRule>
  </conditionalFormatting>
  <conditionalFormatting sqref="J62">
    <cfRule type="containsBlanks" dxfId="1" priority="1">
      <formula>LEN(TRIM(J62))=0</formula>
    </cfRule>
  </conditionalFormatting>
  <dataValidations count="8">
    <dataValidation allowBlank="1" showInputMessage="1" showErrorMessage="1" sqref="H39 H35:J38 E34 F46:F48 J34:K34 F59 H41:H62 E62:F62 K59 E60:F60 F61 K86 E49:F58 H3:J33 I90:I93 J90:J94 I39:J62 J68" xr:uid="{4E6D398B-1EE3-42E0-9C32-7C19F592F57E}"/>
    <dataValidation type="list" allowBlank="1" showInputMessage="1" showErrorMessage="1" sqref="I60:I62" xr:uid="{75C4792B-27F5-4882-B3BF-1B977DE4B3A0}">
      <formula1>$G$4:$G$38</formula1>
    </dataValidation>
    <dataValidation type="list" allowBlank="1" showInputMessage="1" showErrorMessage="1" sqref="I60:I62" xr:uid="{D3DE0781-6048-48A8-AA58-7F4218DDC279}">
      <formula1>#REF!</formula1>
    </dataValidation>
    <dataValidation type="list" allowBlank="1" showInputMessage="1" showErrorMessage="1" sqref="G80:G81 G3:G62 G70:G77 G83:G84" xr:uid="{2E3B94D4-589A-450E-8294-D14A71FE086B}">
      <formula1>$G$3:$G$94</formula1>
    </dataValidation>
    <dataValidation type="list" allowBlank="1" showInputMessage="1" showErrorMessage="1" sqref="G86" xr:uid="{EC2DFDC7-4008-48B5-B192-E154E546439F}">
      <formula1>$H$2:$H$84</formula1>
    </dataValidation>
    <dataValidation type="list" allowBlank="1" showInputMessage="1" showErrorMessage="1" sqref="C86:D86" xr:uid="{5BE171A3-458D-4153-8553-5E8E020A65BD}">
      <formula1>$B$2:$B$84</formula1>
    </dataValidation>
    <dataValidation type="list" allowBlank="1" showInputMessage="1" showErrorMessage="1" sqref="E60" xr:uid="{30EDA34D-8357-484D-A94F-15E00626B0D3}">
      <formula1>$K$2:$K$124</formula1>
    </dataValidation>
    <dataValidation type="list" allowBlank="1" showInputMessage="1" showErrorMessage="1" sqref="K48:K49" xr:uid="{E421552F-0B62-4710-AC85-74EFA1A0E2CF}">
      <formula1>$D$2:$D$145</formula1>
    </dataValidation>
  </dataValidations>
  <hyperlinks>
    <hyperlink ref="B26" r:id="rId1" display="Implanter un outil de collecte et d'analyse de données pour l'équipe mobile de médiation et d'intervention sociale (ÉMMIS)" xr:uid="{63BB24F3-6A45-497B-9889-9031438BCF7B}"/>
    <hyperlink ref="B27" r:id="rId2" xr:uid="{2CA8B8B2-46E3-44DA-9751-9A6411D43CC4}"/>
    <hyperlink ref="B34" r:id="rId3" xr:uid="{63A40CFC-7D28-4F67-9C95-3955EDC2205D}"/>
    <hyperlink ref="B49" r:id="rId4" xr:uid="{44C6AB30-6C06-4025-8641-DA0D5565A5D5}"/>
    <hyperlink ref="B33" r:id="rId5" xr:uid="{D4FDFA55-6F00-4084-AF92-F9FBB49F7CDB}"/>
    <hyperlink ref="A36:B36" r:id="rId6" display="36" xr:uid="{139F5404-5FA9-466D-B53D-CF5B39A2A283}"/>
    <hyperlink ref="A3:B3" r:id="rId7" display="1" xr:uid="{701C6658-A2AF-4A63-A145-E391C84AB18D}"/>
    <hyperlink ref="A39:B39" r:id="rId8" display="39" xr:uid="{80C4DC3B-DD39-4037-81F5-6E24AD65F4E6}"/>
    <hyperlink ref="K34" r:id="rId9" xr:uid="{7A60FB16-F516-4547-B67D-1AD461AEEC29}"/>
    <hyperlink ref="A22:B22" r:id="rId10" display="21" xr:uid="{F3C3A579-7E50-4315-B4C6-D57A4D480B28}"/>
    <hyperlink ref="B5" r:id="rId11" xr:uid="{4B875DE4-6348-4B11-B2B7-0E3F04D8F65D}"/>
    <hyperlink ref="B41" r:id="rId12" xr:uid="{AD606AF1-FA2F-49B1-A231-E35F00A7CC92}"/>
    <hyperlink ref="B55" r:id="rId13" xr:uid="{C7AFB85A-F086-4F28-811A-C9FF5F5204F7}"/>
    <hyperlink ref="B56" r:id="rId14" xr:uid="{D4876FB2-717F-442E-BB67-A46A3F29956B}"/>
    <hyperlink ref="B54" r:id="rId15" xr:uid="{5ABE3384-4C36-496B-9A2A-C8CF4AF00174}"/>
    <hyperlink ref="B12" r:id="rId16" xr:uid="{0EA2DBB7-2582-48D4-916F-1396006643AD}"/>
    <hyperlink ref="B28" r:id="rId17" xr:uid="{60FA0EA0-B49A-4661-8BBE-6310163D2B7C}"/>
    <hyperlink ref="B58" r:id="rId18" xr:uid="{A0CBB989-D603-4C10-B415-62D329304CC8}"/>
    <hyperlink ref="B48" r:id="rId19" xr:uid="{11C5908D-41AA-49DD-AEAD-3503CD49B30D}"/>
    <hyperlink ref="B18" r:id="rId20" xr:uid="{8D4ABBC3-A813-4EE1-8A51-0AC8F935699D}"/>
    <hyperlink ref="B16" r:id="rId21" xr:uid="{5C7D70C3-11EC-488D-AEA7-377364EA8949}"/>
    <hyperlink ref="B17" r:id="rId22" xr:uid="{996A41BF-18AC-46EA-855A-57C7AE904614}"/>
    <hyperlink ref="B21" r:id="rId23" xr:uid="{216D33CE-009B-4EE2-9270-5E2DF2F1AC8B}"/>
    <hyperlink ref="B37" r:id="rId24" xr:uid="{1DD0F2EC-9916-4C36-BE28-A7DD12B251B6}"/>
    <hyperlink ref="B40" r:id="rId25" xr:uid="{0D01D87B-C656-45E5-A714-D3323DAFFB86}"/>
    <hyperlink ref="B57" r:id="rId26" xr:uid="{9289D14A-04B7-42D7-A429-4655EF441167}"/>
    <hyperlink ref="B52" r:id="rId27" xr:uid="{0A1BBBE2-4C21-4CF1-BEB4-7883D3E21BC6}"/>
    <hyperlink ref="B60" r:id="rId28" xr:uid="{BAECD543-360F-4F86-A10A-C9C671B99EBC}"/>
    <hyperlink ref="B53" r:id="rId29" xr:uid="{93FE755D-7C56-43D7-9281-629CC14C47B6}"/>
    <hyperlink ref="B61" r:id="rId30" xr:uid="{9D543567-A8FD-4032-B12D-40F115BD415C}"/>
    <hyperlink ref="B50" r:id="rId31" xr:uid="{3131161D-83C1-4174-A8B4-39A0311EAD86}"/>
    <hyperlink ref="B76" r:id="rId32" xr:uid="{848DA1BC-10AA-4751-A16D-1824A08A3DAB}"/>
    <hyperlink ref="B6" r:id="rId33" xr:uid="{5B72B180-1712-4CDA-B64D-E5852F26A048}"/>
    <hyperlink ref="B9" r:id="rId34" xr:uid="{03809B0E-F254-480A-B8B5-A8D2CCF56B8B}"/>
    <hyperlink ref="B20" r:id="rId35" xr:uid="{6B81F02E-1D63-4F18-B3F4-CA9FC8CFAC9D}"/>
    <hyperlink ref="B15" r:id="rId36" xr:uid="{293DA116-FA07-490C-B3E3-F332E45B300A}"/>
    <hyperlink ref="A80:B80" r:id="rId37" display="75" xr:uid="{8E71D98B-6BCA-4224-A89C-1E4FBC94DF8F}"/>
    <hyperlink ref="B79" r:id="rId38" xr:uid="{558AF895-CA18-4114-8398-845794954875}"/>
  </hyperlinks>
  <printOptions gridLines="1"/>
  <pageMargins left="0.7" right="0.7" top="0.75" bottom="0.75" header="0.3" footer="0.3"/>
  <pageSetup fitToWidth="0" fitToHeight="0" orientation="landscape"/>
  <legacyDrawing r:id="rId39"/>
  <extLst>
    <ext xmlns:x14="http://schemas.microsoft.com/office/spreadsheetml/2009/9/main" uri="{CCE6A557-97BC-4b89-ADB6-D9C93CAAB3DF}">
      <x14:dataValidations xmlns:xm="http://schemas.microsoft.com/office/excel/2006/main" count="1">
        <x14:dataValidation type="list" allowBlank="1" showInputMessage="1" showErrorMessage="1" xr:uid="{D37813EF-D5E6-46CD-AFB1-6C3DFD3C02C1}">
          <x14:formula1>
            <xm:f>'Affaires courantes'!#REF!</xm:f>
          </x14:formula1>
          <xm:sqref>F61</xm:sqref>
        </x14:dataValidation>
      </x14:dataValidations>
    </ext>
  </extLst>
</worksheet>
</file>

<file path=xl/worksheets/sheet3.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817DAEA6-9A51-45AE-AB7D-3CD69D6A9546}">
  <dimension ref="A1:M111"/>
  <sheetViews>
    <sheetView workbookViewId="0">
      <pane xSplit="1" ySplit="1" topLeftCell="C6" activePane="bottomRight" state="frozen"/>
      <selection pane="topRight"/>
      <selection pane="bottomLeft"/>
      <selection pane="bottomRight" activeCell="C6" sqref="C6"/>
    </sheetView>
  </sheetViews>
  <sheetFormatPr baseColWidth="10" defaultColWidth="9.140625" defaultRowHeight="15" customHeight="1" x14ac:dyDescent="0.25"/>
  <cols>
    <col min="1" max="1" width="64.85546875" style="75" customWidth="1"/>
    <col min="2" max="4" width="24.5703125" style="19" customWidth="1"/>
    <col min="5" max="6" width="3.5703125" style="19" customWidth="1"/>
    <col min="7" max="7" width="7.42578125" customWidth="1"/>
    <col min="8" max="8" width="24.28515625" customWidth="1"/>
    <col min="9" max="9" width="13.42578125" style="53" customWidth="1"/>
    <col min="10" max="10" width="31" customWidth="1"/>
    <col min="11" max="11" width="58.42578125" customWidth="1"/>
    <col min="12" max="12" width="15.42578125" customWidth="1"/>
  </cols>
  <sheetData>
    <row r="1" spans="1:12" ht="60" x14ac:dyDescent="0.25">
      <c r="A1" s="66" t="s">
        <v>302</v>
      </c>
      <c r="B1" s="66" t="s">
        <v>303</v>
      </c>
      <c r="C1" s="66" t="s">
        <v>304</v>
      </c>
      <c r="D1" s="66" t="s">
        <v>305</v>
      </c>
      <c r="E1" s="66" t="s">
        <v>306</v>
      </c>
      <c r="F1" s="66" t="s">
        <v>307</v>
      </c>
      <c r="G1" s="66" t="s">
        <v>308</v>
      </c>
      <c r="H1" s="66" t="s">
        <v>8</v>
      </c>
      <c r="I1" s="66" t="s">
        <v>15</v>
      </c>
      <c r="J1" s="66" t="s">
        <v>16</v>
      </c>
      <c r="K1" s="66" t="s">
        <v>18</v>
      </c>
      <c r="L1" s="137" t="s">
        <v>309</v>
      </c>
    </row>
    <row r="2" spans="1:12" x14ac:dyDescent="0.25">
      <c r="A2" s="56" t="s">
        <v>310</v>
      </c>
      <c r="B2" s="54" t="s">
        <v>311</v>
      </c>
      <c r="C2" s="54"/>
      <c r="D2" s="53"/>
      <c r="E2" s="53"/>
      <c r="F2" s="53"/>
      <c r="G2" s="54" t="s">
        <v>39</v>
      </c>
      <c r="H2" s="54" t="s">
        <v>38</v>
      </c>
      <c r="I2" s="54" t="s">
        <v>41</v>
      </c>
      <c r="J2" s="54" t="s">
        <v>42</v>
      </c>
      <c r="K2" s="55"/>
      <c r="L2" s="38"/>
    </row>
    <row r="3" spans="1:12" ht="30" x14ac:dyDescent="0.25">
      <c r="A3" s="181" t="s">
        <v>312</v>
      </c>
      <c r="B3" s="54" t="s">
        <v>311</v>
      </c>
      <c r="C3" s="54"/>
      <c r="D3" s="53"/>
      <c r="E3" s="53"/>
      <c r="F3" s="53"/>
      <c r="G3" s="54" t="s">
        <v>83</v>
      </c>
      <c r="H3" s="54" t="s">
        <v>67</v>
      </c>
      <c r="I3" s="122"/>
      <c r="J3" s="54" t="s">
        <v>129</v>
      </c>
      <c r="K3" s="55"/>
      <c r="L3">
        <v>4</v>
      </c>
    </row>
    <row r="4" spans="1:12" ht="30" x14ac:dyDescent="0.25">
      <c r="A4" s="51" t="s">
        <v>313</v>
      </c>
      <c r="B4" s="54" t="s">
        <v>311</v>
      </c>
      <c r="C4" s="54"/>
      <c r="D4" s="53"/>
      <c r="E4" s="53"/>
      <c r="F4" s="53"/>
      <c r="G4" s="54" t="s">
        <v>83</v>
      </c>
      <c r="H4" s="54" t="s">
        <v>67</v>
      </c>
      <c r="I4" s="54" t="s">
        <v>128</v>
      </c>
      <c r="J4" s="54" t="s">
        <v>314</v>
      </c>
      <c r="K4" s="55" t="s">
        <v>315</v>
      </c>
      <c r="L4">
        <v>1</v>
      </c>
    </row>
    <row r="5" spans="1:12" ht="30" x14ac:dyDescent="0.25">
      <c r="A5" s="56" t="s">
        <v>316</v>
      </c>
      <c r="B5" s="57" t="s">
        <v>311</v>
      </c>
      <c r="C5" s="57"/>
      <c r="D5" s="53"/>
      <c r="E5" s="53"/>
      <c r="F5" s="53"/>
      <c r="G5" s="141" t="s">
        <v>39</v>
      </c>
      <c r="H5" s="54" t="s">
        <v>67</v>
      </c>
      <c r="I5" s="54" t="s">
        <v>128</v>
      </c>
      <c r="J5" s="54" t="s">
        <v>139</v>
      </c>
      <c r="K5" s="55"/>
      <c r="L5" s="4">
        <v>16</v>
      </c>
    </row>
    <row r="6" spans="1:12" ht="30" x14ac:dyDescent="0.25">
      <c r="A6" s="56" t="s">
        <v>317</v>
      </c>
      <c r="B6" s="54" t="s">
        <v>311</v>
      </c>
      <c r="C6" s="54"/>
      <c r="D6" s="53"/>
      <c r="E6" s="53"/>
      <c r="F6" s="53"/>
      <c r="G6" s="54" t="s">
        <v>167</v>
      </c>
      <c r="H6" s="59" t="s">
        <v>56</v>
      </c>
      <c r="I6" s="59" t="s">
        <v>85</v>
      </c>
      <c r="J6" s="59" t="s">
        <v>194</v>
      </c>
      <c r="K6" s="120" t="s">
        <v>318</v>
      </c>
      <c r="L6" s="38"/>
    </row>
    <row r="7" spans="1:12" x14ac:dyDescent="0.25">
      <c r="A7" s="51" t="s">
        <v>319</v>
      </c>
      <c r="B7" s="54" t="s">
        <v>311</v>
      </c>
      <c r="C7" s="54"/>
      <c r="D7" s="53"/>
      <c r="E7" s="53"/>
      <c r="F7" s="53"/>
      <c r="G7" s="54" t="s">
        <v>48</v>
      </c>
      <c r="H7" s="54" t="s">
        <v>131</v>
      </c>
      <c r="I7" s="54" t="s">
        <v>85</v>
      </c>
      <c r="J7" s="54" t="s">
        <v>114</v>
      </c>
      <c r="K7" s="55"/>
      <c r="L7" s="38"/>
    </row>
    <row r="8" spans="1:12" x14ac:dyDescent="0.25">
      <c r="A8" s="56" t="s">
        <v>320</v>
      </c>
      <c r="B8" s="54" t="s">
        <v>311</v>
      </c>
      <c r="C8" s="54"/>
      <c r="D8" s="53"/>
      <c r="E8" s="53"/>
      <c r="F8" s="53"/>
      <c r="G8" s="54" t="s">
        <v>83</v>
      </c>
      <c r="H8" s="54" t="s">
        <v>38</v>
      </c>
      <c r="I8" s="54" t="s">
        <v>41</v>
      </c>
      <c r="J8" s="54" t="s">
        <v>285</v>
      </c>
      <c r="K8" s="55"/>
      <c r="L8" s="38"/>
    </row>
    <row r="9" spans="1:12" x14ac:dyDescent="0.25">
      <c r="A9" s="56" t="s">
        <v>321</v>
      </c>
      <c r="B9" s="54" t="s">
        <v>311</v>
      </c>
      <c r="C9" s="54"/>
      <c r="D9" s="53"/>
      <c r="E9" s="53"/>
      <c r="F9" s="53"/>
      <c r="G9" s="54" t="s">
        <v>83</v>
      </c>
      <c r="H9" s="54" t="s">
        <v>67</v>
      </c>
      <c r="I9" s="54" t="s">
        <v>68</v>
      </c>
      <c r="J9" s="54" t="s">
        <v>69</v>
      </c>
      <c r="K9" s="56"/>
      <c r="L9" s="38">
        <v>3</v>
      </c>
    </row>
    <row r="10" spans="1:12" x14ac:dyDescent="0.25">
      <c r="A10" s="56" t="s">
        <v>322</v>
      </c>
      <c r="B10" s="54" t="s">
        <v>311</v>
      </c>
      <c r="C10" s="54"/>
      <c r="D10" s="53"/>
      <c r="E10" s="53"/>
      <c r="F10" s="53"/>
      <c r="G10" s="171" t="s">
        <v>83</v>
      </c>
      <c r="H10" s="54" t="s">
        <v>38</v>
      </c>
      <c r="I10" s="54" t="s">
        <v>41</v>
      </c>
      <c r="J10" s="54" t="s">
        <v>323</v>
      </c>
      <c r="K10" s="118"/>
      <c r="L10" s="38"/>
    </row>
    <row r="11" spans="1:12" x14ac:dyDescent="0.25">
      <c r="A11" s="75" t="s">
        <v>324</v>
      </c>
      <c r="B11" s="19" t="s">
        <v>311</v>
      </c>
      <c r="D11" s="53"/>
      <c r="E11" s="53"/>
      <c r="F11" s="53"/>
      <c r="G11" s="53" t="s">
        <v>48</v>
      </c>
      <c r="H11" s="19" t="s">
        <v>38</v>
      </c>
      <c r="I11" s="53" t="s">
        <v>41</v>
      </c>
      <c r="J11" s="19" t="s">
        <v>323</v>
      </c>
      <c r="L11" s="19">
        <v>1.5</v>
      </c>
    </row>
    <row r="12" spans="1:12" x14ac:dyDescent="0.25">
      <c r="A12" s="51" t="s">
        <v>325</v>
      </c>
      <c r="B12" s="54" t="s">
        <v>311</v>
      </c>
      <c r="C12" s="54"/>
      <c r="D12" s="53"/>
      <c r="E12" s="53"/>
      <c r="F12" s="53"/>
      <c r="G12" s="54" t="s">
        <v>48</v>
      </c>
      <c r="H12" s="54" t="s">
        <v>38</v>
      </c>
      <c r="I12" s="54" t="s">
        <v>41</v>
      </c>
      <c r="J12" s="54" t="s">
        <v>49</v>
      </c>
      <c r="K12" s="109" t="s">
        <v>326</v>
      </c>
      <c r="L12" s="38"/>
    </row>
    <row r="13" spans="1:12" x14ac:dyDescent="0.25">
      <c r="A13" s="56" t="s">
        <v>327</v>
      </c>
      <c r="B13" s="54" t="s">
        <v>311</v>
      </c>
      <c r="C13" s="54"/>
      <c r="D13" s="53"/>
      <c r="E13" s="53"/>
      <c r="F13" s="53"/>
      <c r="G13" s="59"/>
      <c r="H13" s="54" t="s">
        <v>38</v>
      </c>
      <c r="I13" s="54" t="s">
        <v>41</v>
      </c>
      <c r="J13" s="59" t="s">
        <v>314</v>
      </c>
      <c r="K13" s="55"/>
      <c r="L13" s="38"/>
    </row>
    <row r="14" spans="1:12" ht="30" x14ac:dyDescent="0.25">
      <c r="A14" s="56" t="s">
        <v>328</v>
      </c>
      <c r="B14" s="54" t="s">
        <v>311</v>
      </c>
      <c r="C14" s="54"/>
      <c r="D14" s="53"/>
      <c r="E14" s="53"/>
      <c r="F14" s="53"/>
      <c r="G14" s="54" t="s">
        <v>83</v>
      </c>
      <c r="H14" s="54" t="s">
        <v>67</v>
      </c>
      <c r="I14" s="54" t="s">
        <v>68</v>
      </c>
      <c r="J14" s="54" t="s">
        <v>314</v>
      </c>
      <c r="K14" s="55"/>
      <c r="L14" s="38">
        <v>3</v>
      </c>
    </row>
    <row r="15" spans="1:12" x14ac:dyDescent="0.25">
      <c r="A15" s="180" t="s">
        <v>329</v>
      </c>
      <c r="B15" s="54" t="s">
        <v>311</v>
      </c>
      <c r="C15" s="54"/>
      <c r="D15" s="53"/>
      <c r="E15" s="53"/>
      <c r="F15" s="53"/>
      <c r="G15" s="59"/>
      <c r="H15" s="59" t="s">
        <v>38</v>
      </c>
      <c r="I15" s="59" t="s">
        <v>41</v>
      </c>
      <c r="J15" s="59" t="s">
        <v>314</v>
      </c>
      <c r="K15" s="55"/>
      <c r="L15" s="38"/>
    </row>
    <row r="16" spans="1:12" ht="30" x14ac:dyDescent="0.25">
      <c r="A16" s="55" t="s">
        <v>330</v>
      </c>
      <c r="B16" s="54" t="s">
        <v>311</v>
      </c>
      <c r="C16" s="54"/>
      <c r="D16" s="53"/>
      <c r="E16" s="53"/>
      <c r="F16" s="53"/>
      <c r="G16" s="59"/>
      <c r="H16" s="54" t="s">
        <v>38</v>
      </c>
      <c r="I16" s="54" t="s">
        <v>41</v>
      </c>
      <c r="J16" s="54" t="s">
        <v>224</v>
      </c>
      <c r="K16" s="178" t="s">
        <v>331</v>
      </c>
      <c r="L16" s="38"/>
    </row>
    <row r="17" spans="1:12" x14ac:dyDescent="0.25">
      <c r="A17" s="56" t="s">
        <v>332</v>
      </c>
      <c r="B17" s="54" t="s">
        <v>311</v>
      </c>
      <c r="C17" s="54"/>
      <c r="D17" s="53"/>
      <c r="E17" s="53"/>
      <c r="F17" s="53"/>
      <c r="G17" s="54" t="s">
        <v>48</v>
      </c>
      <c r="H17" s="54" t="s">
        <v>38</v>
      </c>
      <c r="I17" s="54" t="s">
        <v>41</v>
      </c>
      <c r="J17" s="54" t="s">
        <v>49</v>
      </c>
      <c r="K17" s="55"/>
      <c r="L17" s="38"/>
    </row>
    <row r="18" spans="1:12" x14ac:dyDescent="0.25">
      <c r="A18" s="51" t="s">
        <v>333</v>
      </c>
      <c r="B18" s="54" t="s">
        <v>311</v>
      </c>
      <c r="C18" s="54"/>
      <c r="D18" s="53"/>
      <c r="E18" s="53"/>
      <c r="F18" s="53"/>
      <c r="G18" s="54" t="s">
        <v>83</v>
      </c>
      <c r="H18" s="54" t="s">
        <v>38</v>
      </c>
      <c r="I18" s="54" t="s">
        <v>41</v>
      </c>
      <c r="J18" s="54" t="s">
        <v>78</v>
      </c>
      <c r="K18" s="55"/>
      <c r="L18" s="38"/>
    </row>
    <row r="19" spans="1:12" x14ac:dyDescent="0.25">
      <c r="A19" s="51" t="s">
        <v>334</v>
      </c>
      <c r="B19" s="54" t="s">
        <v>311</v>
      </c>
      <c r="C19" s="54"/>
      <c r="D19" s="53"/>
      <c r="E19" s="53"/>
      <c r="F19" s="53"/>
      <c r="G19" s="54" t="s">
        <v>39</v>
      </c>
      <c r="H19" s="54" t="s">
        <v>67</v>
      </c>
      <c r="I19" s="54" t="s">
        <v>128</v>
      </c>
      <c r="J19" s="54" t="s">
        <v>129</v>
      </c>
      <c r="K19" s="55" t="s">
        <v>335</v>
      </c>
      <c r="L19">
        <v>1</v>
      </c>
    </row>
    <row r="20" spans="1:12" x14ac:dyDescent="0.25">
      <c r="A20" s="51" t="s">
        <v>336</v>
      </c>
      <c r="B20" s="54" t="s">
        <v>311</v>
      </c>
      <c r="C20" s="54"/>
      <c r="D20" s="53"/>
      <c r="E20" s="53"/>
      <c r="F20" s="53"/>
      <c r="G20" s="54" t="s">
        <v>39</v>
      </c>
      <c r="H20" s="54" t="s">
        <v>67</v>
      </c>
      <c r="I20" s="54" t="s">
        <v>128</v>
      </c>
      <c r="J20" s="54" t="s">
        <v>257</v>
      </c>
      <c r="K20" s="55" t="s">
        <v>335</v>
      </c>
      <c r="L20">
        <v>1</v>
      </c>
    </row>
    <row r="21" spans="1:12" ht="30" x14ac:dyDescent="0.25">
      <c r="A21" s="63" t="s">
        <v>337</v>
      </c>
      <c r="B21" s="54" t="s">
        <v>311</v>
      </c>
      <c r="C21" s="54"/>
      <c r="D21" s="53"/>
      <c r="E21" s="53"/>
      <c r="F21" s="53"/>
      <c r="G21" s="54" t="s">
        <v>39</v>
      </c>
      <c r="H21" s="54" t="s">
        <v>67</v>
      </c>
      <c r="I21" s="54" t="s">
        <v>128</v>
      </c>
      <c r="J21" s="54" t="s">
        <v>129</v>
      </c>
      <c r="K21" s="55"/>
      <c r="L21" s="38"/>
    </row>
    <row r="22" spans="1:12" ht="30.75" customHeight="1" x14ac:dyDescent="0.25">
      <c r="A22" s="56" t="s">
        <v>338</v>
      </c>
      <c r="B22" s="54" t="s">
        <v>311</v>
      </c>
      <c r="C22" s="54"/>
      <c r="D22" s="53"/>
      <c r="E22" s="53"/>
      <c r="F22" s="53"/>
      <c r="G22" s="54" t="s">
        <v>83</v>
      </c>
      <c r="H22" s="54" t="s">
        <v>38</v>
      </c>
      <c r="I22" s="54" t="s">
        <v>41</v>
      </c>
      <c r="J22" s="54" t="s">
        <v>323</v>
      </c>
      <c r="K22" s="55"/>
      <c r="L22" s="38"/>
    </row>
    <row r="23" spans="1:12" x14ac:dyDescent="0.25">
      <c r="A23" s="56" t="s">
        <v>339</v>
      </c>
      <c r="B23" s="57" t="s">
        <v>311</v>
      </c>
      <c r="C23" s="57"/>
      <c r="D23" s="53"/>
      <c r="E23" s="53"/>
      <c r="F23" s="53"/>
      <c r="G23" s="54" t="s">
        <v>83</v>
      </c>
      <c r="H23" s="57" t="s">
        <v>38</v>
      </c>
      <c r="I23" s="54" t="s">
        <v>41</v>
      </c>
      <c r="J23" s="54" t="s">
        <v>340</v>
      </c>
      <c r="K23" s="55"/>
      <c r="L23" s="38"/>
    </row>
    <row r="24" spans="1:12" ht="30" x14ac:dyDescent="0.25">
      <c r="A24" s="56" t="s">
        <v>341</v>
      </c>
      <c r="B24" s="54" t="s">
        <v>311</v>
      </c>
      <c r="C24" s="54"/>
      <c r="D24" s="53"/>
      <c r="E24" s="53"/>
      <c r="F24" s="53"/>
      <c r="G24" s="63"/>
      <c r="H24" s="54" t="s">
        <v>38</v>
      </c>
      <c r="I24" s="54" t="s">
        <v>41</v>
      </c>
      <c r="J24" s="54" t="s">
        <v>187</v>
      </c>
      <c r="K24" s="56" t="s">
        <v>342</v>
      </c>
      <c r="L24" s="38"/>
    </row>
    <row r="25" spans="1:12" x14ac:dyDescent="0.25">
      <c r="A25" s="56" t="s">
        <v>343</v>
      </c>
      <c r="B25" s="57" t="s">
        <v>311</v>
      </c>
      <c r="C25" s="57"/>
      <c r="D25" s="53"/>
      <c r="E25" s="53"/>
      <c r="F25" s="53"/>
      <c r="G25" s="59"/>
      <c r="H25" s="57" t="s">
        <v>38</v>
      </c>
      <c r="I25" s="54" t="s">
        <v>41</v>
      </c>
      <c r="J25" s="54" t="s">
        <v>42</v>
      </c>
      <c r="K25" s="179" t="s">
        <v>344</v>
      </c>
      <c r="L25" s="38"/>
    </row>
    <row r="26" spans="1:12" x14ac:dyDescent="0.25">
      <c r="A26" s="75" t="s">
        <v>345</v>
      </c>
      <c r="B26" s="19" t="s">
        <v>311</v>
      </c>
      <c r="D26" s="53"/>
      <c r="E26" s="53"/>
      <c r="F26" s="53"/>
      <c r="G26" s="53" t="s">
        <v>48</v>
      </c>
      <c r="H26" s="19" t="s">
        <v>38</v>
      </c>
      <c r="I26" s="53" t="s">
        <v>41</v>
      </c>
      <c r="J26" s="19" t="s">
        <v>323</v>
      </c>
      <c r="L26" s="38"/>
    </row>
    <row r="27" spans="1:12" x14ac:dyDescent="0.25">
      <c r="A27" s="75" t="s">
        <v>346</v>
      </c>
      <c r="B27" s="19" t="s">
        <v>311</v>
      </c>
      <c r="D27" s="53"/>
      <c r="E27" s="53"/>
      <c r="F27" s="53"/>
      <c r="G27" s="53" t="s">
        <v>83</v>
      </c>
      <c r="H27" s="19" t="s">
        <v>38</v>
      </c>
      <c r="I27" s="53" t="s">
        <v>41</v>
      </c>
      <c r="J27" s="19" t="s">
        <v>347</v>
      </c>
      <c r="L27" s="38"/>
    </row>
    <row r="28" spans="1:12" ht="30" x14ac:dyDescent="0.25">
      <c r="A28" s="133" t="s">
        <v>348</v>
      </c>
      <c r="B28" s="135" t="s">
        <v>311</v>
      </c>
      <c r="C28" s="135"/>
      <c r="D28" s="53"/>
      <c r="E28" s="53"/>
      <c r="F28" s="53"/>
      <c r="G28" s="135" t="s">
        <v>167</v>
      </c>
      <c r="H28" s="54" t="s">
        <v>56</v>
      </c>
      <c r="I28" s="54" t="s">
        <v>85</v>
      </c>
      <c r="J28" s="54" t="s">
        <v>349</v>
      </c>
      <c r="K28" s="134" t="s">
        <v>350</v>
      </c>
      <c r="L28" s="173">
        <v>10</v>
      </c>
    </row>
    <row r="29" spans="1:12" x14ac:dyDescent="0.25">
      <c r="A29" s="205" t="s">
        <v>351</v>
      </c>
      <c r="B29" s="174" t="s">
        <v>311</v>
      </c>
      <c r="C29" s="174"/>
      <c r="D29" s="53"/>
      <c r="E29" s="53"/>
      <c r="F29" s="53"/>
      <c r="G29" s="175" t="s">
        <v>83</v>
      </c>
      <c r="H29" s="117" t="s">
        <v>38</v>
      </c>
      <c r="I29" s="117" t="s">
        <v>41</v>
      </c>
      <c r="J29" s="144" t="s">
        <v>347</v>
      </c>
      <c r="K29" s="176"/>
      <c r="L29" s="38"/>
    </row>
    <row r="30" spans="1:12" ht="45" x14ac:dyDescent="0.25">
      <c r="A30" s="205" t="s">
        <v>352</v>
      </c>
      <c r="B30" s="174" t="s">
        <v>311</v>
      </c>
      <c r="C30" s="174"/>
      <c r="D30" s="53"/>
      <c r="E30" s="53"/>
      <c r="F30" s="53"/>
      <c r="G30" s="175" t="s">
        <v>83</v>
      </c>
      <c r="H30" s="117" t="s">
        <v>38</v>
      </c>
      <c r="I30" s="117" t="s">
        <v>41</v>
      </c>
      <c r="J30" s="144" t="s">
        <v>347</v>
      </c>
      <c r="K30" s="177"/>
      <c r="L30" s="38"/>
    </row>
    <row r="31" spans="1:12" ht="15.75" x14ac:dyDescent="0.25">
      <c r="A31" s="56" t="s">
        <v>353</v>
      </c>
      <c r="B31" s="135" t="s">
        <v>311</v>
      </c>
      <c r="C31" s="135"/>
      <c r="D31" s="53"/>
      <c r="E31" s="53"/>
      <c r="F31" s="53"/>
      <c r="G31" s="53" t="s">
        <v>39</v>
      </c>
      <c r="H31" s="54" t="s">
        <v>38</v>
      </c>
      <c r="I31" s="59" t="s">
        <v>41</v>
      </c>
      <c r="J31" s="54" t="s">
        <v>240</v>
      </c>
      <c r="L31" s="173">
        <v>14</v>
      </c>
    </row>
    <row r="32" spans="1:12" x14ac:dyDescent="0.25"/>
    <row r="33" spans="1:12" x14ac:dyDescent="0.25">
      <c r="A33" s="75" t="s">
        <v>354</v>
      </c>
      <c r="B33" s="135" t="s">
        <v>311</v>
      </c>
      <c r="C33" s="135"/>
      <c r="D33" s="53"/>
      <c r="E33" s="53"/>
      <c r="F33" s="53"/>
      <c r="G33" s="53" t="s">
        <v>48</v>
      </c>
      <c r="H33" s="53" t="s">
        <v>38</v>
      </c>
      <c r="I33" s="53" t="s">
        <v>41</v>
      </c>
      <c r="J33" s="67"/>
      <c r="L33" s="38"/>
    </row>
    <row r="34" spans="1:12" x14ac:dyDescent="0.25">
      <c r="A34" s="75" t="s">
        <v>355</v>
      </c>
      <c r="B34" s="135" t="s">
        <v>311</v>
      </c>
      <c r="C34" s="135"/>
      <c r="D34" s="53"/>
      <c r="E34" s="53"/>
      <c r="F34" s="53"/>
      <c r="G34" s="53" t="s">
        <v>83</v>
      </c>
      <c r="H34" s="53" t="s">
        <v>38</v>
      </c>
      <c r="I34" s="53" t="s">
        <v>41</v>
      </c>
      <c r="J34" s="53" t="s">
        <v>42</v>
      </c>
      <c r="L34" s="38"/>
    </row>
    <row r="35" spans="1:12" x14ac:dyDescent="0.25">
      <c r="A35" s="75" t="s">
        <v>356</v>
      </c>
      <c r="B35" s="19" t="s">
        <v>311</v>
      </c>
      <c r="D35" s="53"/>
      <c r="E35" s="53"/>
      <c r="F35" s="53"/>
      <c r="G35" s="75"/>
      <c r="H35" s="19" t="s">
        <v>38</v>
      </c>
      <c r="I35" s="53" t="s">
        <v>357</v>
      </c>
      <c r="J35" t="s">
        <v>285</v>
      </c>
    </row>
    <row r="36" spans="1:12" x14ac:dyDescent="0.25">
      <c r="A36" s="199" t="s">
        <v>358</v>
      </c>
      <c r="B36" s="19" t="s">
        <v>359</v>
      </c>
      <c r="D36" s="53"/>
      <c r="E36" s="53"/>
      <c r="F36" s="53"/>
      <c r="G36" s="53" t="s">
        <v>83</v>
      </c>
      <c r="H36" s="54" t="s">
        <v>67</v>
      </c>
      <c r="I36" s="53" t="s">
        <v>68</v>
      </c>
      <c r="J36" s="53" t="s">
        <v>360</v>
      </c>
    </row>
    <row r="37" spans="1:12" x14ac:dyDescent="0.25">
      <c r="A37" t="s">
        <v>361</v>
      </c>
      <c r="B37" s="19" t="s">
        <v>311</v>
      </c>
      <c r="D37" s="53"/>
      <c r="E37" s="53"/>
      <c r="F37" s="53"/>
      <c r="G37" s="75"/>
      <c r="H37" s="19" t="s">
        <v>38</v>
      </c>
      <c r="I37" s="53" t="s">
        <v>357</v>
      </c>
      <c r="J37" t="s">
        <v>49</v>
      </c>
    </row>
    <row r="38" spans="1:12" x14ac:dyDescent="0.25">
      <c r="A38" t="s">
        <v>362</v>
      </c>
      <c r="B38" s="19" t="s">
        <v>311</v>
      </c>
      <c r="D38" s="53"/>
      <c r="E38" s="53"/>
      <c r="F38" s="53"/>
      <c r="G38" s="75" t="s">
        <v>363</v>
      </c>
      <c r="H38" s="19" t="s">
        <v>67</v>
      </c>
      <c r="I38" s="53" t="s">
        <v>68</v>
      </c>
      <c r="J38" t="s">
        <v>360</v>
      </c>
    </row>
    <row r="39" spans="1:12" ht="60" x14ac:dyDescent="0.25">
      <c r="A39" s="75" t="s">
        <v>364</v>
      </c>
      <c r="B39" s="53" t="s">
        <v>311</v>
      </c>
      <c r="D39" s="53" t="s">
        <v>50</v>
      </c>
      <c r="E39" s="53"/>
      <c r="F39" s="53"/>
      <c r="G39" s="75" t="s">
        <v>363</v>
      </c>
      <c r="H39" s="19" t="s">
        <v>67</v>
      </c>
      <c r="I39" s="53" t="s">
        <v>68</v>
      </c>
      <c r="J39" t="s">
        <v>365</v>
      </c>
      <c r="K39" s="55" t="s">
        <v>366</v>
      </c>
      <c r="L39">
        <v>4</v>
      </c>
    </row>
    <row r="40" spans="1:12" x14ac:dyDescent="0.25">
      <c r="A40" t="s">
        <v>367</v>
      </c>
      <c r="B40" s="19" t="s">
        <v>311</v>
      </c>
      <c r="D40" s="53" t="s">
        <v>50</v>
      </c>
      <c r="E40" s="53" t="s">
        <v>368</v>
      </c>
      <c r="F40" s="53"/>
      <c r="G40" s="75"/>
      <c r="H40" s="19"/>
      <c r="K40" s="55"/>
    </row>
    <row r="41" spans="1:12" x14ac:dyDescent="0.25">
      <c r="A41" t="s">
        <v>369</v>
      </c>
      <c r="B41" s="19" t="s">
        <v>311</v>
      </c>
      <c r="D41" s="53" t="s">
        <v>50</v>
      </c>
      <c r="E41" s="53" t="s">
        <v>368</v>
      </c>
      <c r="F41" s="53"/>
      <c r="G41" s="75"/>
      <c r="H41" s="19"/>
      <c r="K41" s="55"/>
    </row>
    <row r="42" spans="1:12" ht="30" x14ac:dyDescent="0.25">
      <c r="A42" s="55" t="s">
        <v>370</v>
      </c>
      <c r="B42" s="19" t="s">
        <v>311</v>
      </c>
      <c r="C42" s="53" t="s">
        <v>371</v>
      </c>
      <c r="D42" s="53" t="s">
        <v>50</v>
      </c>
      <c r="E42" s="53"/>
      <c r="F42" s="53" t="s">
        <v>368</v>
      </c>
      <c r="G42" s="75"/>
      <c r="H42" s="19"/>
      <c r="J42" t="s">
        <v>314</v>
      </c>
      <c r="K42" s="55"/>
    </row>
    <row r="43" spans="1:12" ht="30" x14ac:dyDescent="0.25">
      <c r="A43" s="55" t="s">
        <v>372</v>
      </c>
      <c r="B43" s="19" t="s">
        <v>311</v>
      </c>
      <c r="C43" s="53" t="s">
        <v>371</v>
      </c>
      <c r="D43" s="53" t="s">
        <v>50</v>
      </c>
      <c r="E43" s="53" t="s">
        <v>368</v>
      </c>
      <c r="F43" s="53" t="s">
        <v>368</v>
      </c>
      <c r="G43" s="75"/>
      <c r="H43" s="19"/>
      <c r="K43" s="55"/>
    </row>
    <row r="44" spans="1:12" x14ac:dyDescent="0.25">
      <c r="A44" t="s">
        <v>373</v>
      </c>
      <c r="B44" s="19" t="s">
        <v>311</v>
      </c>
      <c r="D44" s="53" t="s">
        <v>50</v>
      </c>
      <c r="E44" s="53"/>
      <c r="F44" s="53"/>
      <c r="G44" s="75"/>
      <c r="H44" s="19"/>
      <c r="K44" s="55"/>
    </row>
    <row r="45" spans="1:12" x14ac:dyDescent="0.25">
      <c r="A45" t="s">
        <v>374</v>
      </c>
      <c r="B45" s="19" t="s">
        <v>311</v>
      </c>
      <c r="D45" s="53" t="s">
        <v>50</v>
      </c>
      <c r="E45" s="53"/>
      <c r="F45" s="53"/>
      <c r="G45" s="75"/>
      <c r="H45" s="19"/>
      <c r="K45" s="55"/>
    </row>
    <row r="46" spans="1:12" ht="30" x14ac:dyDescent="0.25">
      <c r="A46" s="56" t="s">
        <v>375</v>
      </c>
      <c r="B46" s="53" t="s">
        <v>311</v>
      </c>
      <c r="D46" s="53" t="s">
        <v>50</v>
      </c>
      <c r="E46" s="53"/>
      <c r="F46" s="53"/>
      <c r="G46" s="75"/>
      <c r="H46" s="19"/>
      <c r="K46" s="55"/>
    </row>
    <row r="47" spans="1:12" x14ac:dyDescent="0.25">
      <c r="A47" t="s">
        <v>376</v>
      </c>
      <c r="B47" s="19" t="s">
        <v>311</v>
      </c>
      <c r="C47" s="53" t="s">
        <v>371</v>
      </c>
      <c r="D47" s="53" t="s">
        <v>50</v>
      </c>
      <c r="E47" s="53"/>
      <c r="F47" s="53"/>
      <c r="G47" s="75"/>
      <c r="H47" s="19"/>
      <c r="K47" s="55"/>
    </row>
    <row r="48" spans="1:12" x14ac:dyDescent="0.25">
      <c r="A48" t="s">
        <v>377</v>
      </c>
      <c r="B48" s="19" t="s">
        <v>311</v>
      </c>
      <c r="C48" s="53" t="s">
        <v>371</v>
      </c>
      <c r="D48" s="53" t="s">
        <v>50</v>
      </c>
      <c r="E48" s="53"/>
      <c r="F48" s="53"/>
      <c r="G48" s="75"/>
      <c r="H48" s="19"/>
      <c r="J48" t="s">
        <v>378</v>
      </c>
      <c r="K48" s="55"/>
    </row>
    <row r="49" spans="1:12" x14ac:dyDescent="0.25">
      <c r="A49" t="s">
        <v>379</v>
      </c>
      <c r="B49" s="19" t="s">
        <v>311</v>
      </c>
      <c r="C49" s="53"/>
      <c r="D49" s="53" t="s">
        <v>50</v>
      </c>
      <c r="E49" s="53"/>
      <c r="F49" s="53" t="s">
        <v>368</v>
      </c>
      <c r="G49" s="75"/>
      <c r="H49" s="19"/>
      <c r="K49" s="55"/>
    </row>
    <row r="50" spans="1:12" x14ac:dyDescent="0.25">
      <c r="A50" t="s">
        <v>380</v>
      </c>
      <c r="B50" s="19" t="s">
        <v>311</v>
      </c>
      <c r="C50" s="53" t="s">
        <v>371</v>
      </c>
      <c r="D50" s="53" t="s">
        <v>50</v>
      </c>
      <c r="E50" s="53"/>
      <c r="F50" s="53"/>
      <c r="G50" s="75"/>
      <c r="H50" s="19"/>
      <c r="K50" s="55" t="s">
        <v>381</v>
      </c>
    </row>
    <row r="51" spans="1:12" ht="30" x14ac:dyDescent="0.25">
      <c r="A51" s="56" t="s">
        <v>382</v>
      </c>
      <c r="B51" s="53" t="s">
        <v>311</v>
      </c>
      <c r="C51" s="53" t="s">
        <v>371</v>
      </c>
      <c r="D51" s="53" t="s">
        <v>50</v>
      </c>
      <c r="E51" s="53"/>
      <c r="F51" s="53"/>
      <c r="G51" s="75"/>
      <c r="H51" s="19"/>
      <c r="J51" t="s">
        <v>383</v>
      </c>
      <c r="K51" s="55"/>
    </row>
    <row r="52" spans="1:12" x14ac:dyDescent="0.25">
      <c r="A52" t="s">
        <v>384</v>
      </c>
      <c r="B52" s="19" t="s">
        <v>311</v>
      </c>
      <c r="C52" s="53" t="s">
        <v>371</v>
      </c>
      <c r="D52" s="53" t="s">
        <v>50</v>
      </c>
      <c r="E52" s="53"/>
      <c r="F52" s="53"/>
      <c r="G52" s="75"/>
      <c r="H52" s="19"/>
      <c r="K52" s="55"/>
    </row>
    <row r="53" spans="1:12" ht="30" x14ac:dyDescent="0.25">
      <c r="A53" s="56" t="s">
        <v>385</v>
      </c>
      <c r="B53" s="53" t="s">
        <v>311</v>
      </c>
      <c r="C53" s="53" t="s">
        <v>371</v>
      </c>
      <c r="D53" s="53" t="s">
        <v>50</v>
      </c>
      <c r="E53" s="53"/>
      <c r="F53" s="53"/>
      <c r="G53" s="75"/>
      <c r="H53" s="19"/>
      <c r="K53" s="55"/>
    </row>
    <row r="54" spans="1:12" x14ac:dyDescent="0.25">
      <c r="A54" s="55" t="s">
        <v>386</v>
      </c>
      <c r="B54" s="19" t="s">
        <v>311</v>
      </c>
      <c r="C54" s="53"/>
      <c r="D54" s="53" t="s">
        <v>50</v>
      </c>
      <c r="E54" s="53"/>
      <c r="F54" s="53"/>
      <c r="G54" s="75"/>
      <c r="H54" s="19"/>
      <c r="K54" s="55"/>
    </row>
    <row r="55" spans="1:12" x14ac:dyDescent="0.25">
      <c r="A55" s="55" t="s">
        <v>387</v>
      </c>
      <c r="B55" s="19" t="s">
        <v>311</v>
      </c>
      <c r="C55" s="53"/>
      <c r="D55" s="53" t="s">
        <v>50</v>
      </c>
      <c r="E55" s="53" t="s">
        <v>368</v>
      </c>
      <c r="F55" s="53"/>
      <c r="G55" s="75"/>
      <c r="H55" s="19"/>
      <c r="K55" s="55"/>
    </row>
    <row r="56" spans="1:12" ht="30" x14ac:dyDescent="0.25">
      <c r="A56" s="56" t="s">
        <v>388</v>
      </c>
      <c r="B56" s="53" t="s">
        <v>311</v>
      </c>
      <c r="C56" s="53"/>
      <c r="D56" s="53" t="s">
        <v>50</v>
      </c>
      <c r="E56" s="53"/>
      <c r="F56" s="53"/>
      <c r="G56" s="75"/>
      <c r="H56" s="19"/>
      <c r="J56" t="s">
        <v>251</v>
      </c>
      <c r="K56" s="55"/>
    </row>
    <row r="57" spans="1:12" x14ac:dyDescent="0.25">
      <c r="A57" s="56" t="s">
        <v>389</v>
      </c>
      <c r="B57" s="53" t="s">
        <v>311</v>
      </c>
      <c r="C57" s="53" t="s">
        <v>390</v>
      </c>
      <c r="D57" s="53" t="s">
        <v>50</v>
      </c>
      <c r="E57" s="53" t="s">
        <v>368</v>
      </c>
      <c r="F57" s="53"/>
      <c r="G57" s="75"/>
      <c r="H57" s="19"/>
      <c r="K57" s="55"/>
    </row>
    <row r="58" spans="1:12" x14ac:dyDescent="0.25">
      <c r="A58" t="s">
        <v>391</v>
      </c>
      <c r="B58" s="19" t="s">
        <v>392</v>
      </c>
      <c r="D58" s="53" t="s">
        <v>50</v>
      </c>
      <c r="E58" s="53"/>
      <c r="F58" s="53"/>
      <c r="G58" s="75"/>
      <c r="H58" s="19"/>
      <c r="J58" t="s">
        <v>155</v>
      </c>
      <c r="K58" s="55"/>
    </row>
    <row r="59" spans="1:12" x14ac:dyDescent="0.25">
      <c r="A59" s="98" t="s">
        <v>393</v>
      </c>
      <c r="B59" s="54" t="s">
        <v>392</v>
      </c>
      <c r="C59" s="54"/>
      <c r="D59" s="53"/>
      <c r="E59" s="53"/>
      <c r="F59" s="53"/>
      <c r="G59" s="54" t="s">
        <v>83</v>
      </c>
      <c r="H59" s="54" t="s">
        <v>67</v>
      </c>
      <c r="I59" s="54" t="s">
        <v>68</v>
      </c>
      <c r="J59" s="54" t="s">
        <v>69</v>
      </c>
      <c r="K59" s="56"/>
      <c r="L59" s="38">
        <v>7</v>
      </c>
    </row>
    <row r="60" spans="1:12" x14ac:dyDescent="0.25">
      <c r="A60" s="56" t="s">
        <v>394</v>
      </c>
      <c r="B60" s="54" t="s">
        <v>392</v>
      </c>
      <c r="C60" s="54"/>
      <c r="D60" s="53"/>
      <c r="E60" s="53"/>
      <c r="F60" s="53"/>
      <c r="G60" s="54" t="s">
        <v>83</v>
      </c>
      <c r="H60" s="54" t="s">
        <v>67</v>
      </c>
      <c r="I60" s="54" t="s">
        <v>128</v>
      </c>
      <c r="J60" s="54" t="s">
        <v>220</v>
      </c>
      <c r="K60" s="55"/>
      <c r="L60">
        <v>5</v>
      </c>
    </row>
    <row r="61" spans="1:12" x14ac:dyDescent="0.25">
      <c r="A61" s="56" t="s">
        <v>395</v>
      </c>
      <c r="B61" s="54" t="s">
        <v>392</v>
      </c>
      <c r="C61" s="54"/>
      <c r="D61" s="53"/>
      <c r="E61" s="53"/>
      <c r="F61" s="53"/>
      <c r="G61" s="54" t="s">
        <v>83</v>
      </c>
      <c r="H61" s="54" t="s">
        <v>38</v>
      </c>
      <c r="I61" s="54" t="s">
        <v>41</v>
      </c>
      <c r="J61" s="54" t="s">
        <v>285</v>
      </c>
      <c r="K61" s="56"/>
      <c r="L61" s="38"/>
    </row>
    <row r="62" spans="1:12" x14ac:dyDescent="0.25">
      <c r="A62" s="64" t="s">
        <v>396</v>
      </c>
      <c r="B62" s="135" t="s">
        <v>392</v>
      </c>
      <c r="C62" s="135"/>
      <c r="D62" s="53"/>
      <c r="E62" s="53"/>
      <c r="F62" s="53"/>
      <c r="G62" s="53" t="s">
        <v>83</v>
      </c>
      <c r="H62" s="53" t="s">
        <v>38</v>
      </c>
      <c r="I62" s="53" t="s">
        <v>41</v>
      </c>
      <c r="J62" s="53" t="s">
        <v>340</v>
      </c>
      <c r="L62" s="38"/>
    </row>
    <row r="63" spans="1:12" x14ac:dyDescent="0.25">
      <c r="A63" s="51" t="s">
        <v>397</v>
      </c>
      <c r="B63" s="54" t="s">
        <v>398</v>
      </c>
      <c r="C63" s="54"/>
      <c r="D63" s="53"/>
      <c r="E63" s="53"/>
      <c r="F63" s="53"/>
      <c r="G63" s="54" t="s">
        <v>167</v>
      </c>
      <c r="H63" s="59" t="s">
        <v>67</v>
      </c>
      <c r="I63" s="54" t="s">
        <v>128</v>
      </c>
      <c r="J63" s="59" t="s">
        <v>399</v>
      </c>
      <c r="K63" s="55"/>
      <c r="L63" s="38"/>
    </row>
    <row r="64" spans="1:12" x14ac:dyDescent="0.25">
      <c r="A64" s="56" t="s">
        <v>400</v>
      </c>
      <c r="B64" s="54" t="s">
        <v>398</v>
      </c>
      <c r="C64" s="54"/>
      <c r="D64" s="53"/>
      <c r="E64" s="53"/>
      <c r="F64" s="53"/>
      <c r="G64" s="54" t="s">
        <v>48</v>
      </c>
      <c r="H64" s="54" t="s">
        <v>67</v>
      </c>
      <c r="I64" s="54" t="s">
        <v>128</v>
      </c>
      <c r="J64" s="57" t="s">
        <v>129</v>
      </c>
      <c r="K64" s="56"/>
      <c r="L64" s="4">
        <v>3</v>
      </c>
    </row>
    <row r="65" spans="1:12" ht="60" x14ac:dyDescent="0.25">
      <c r="A65" s="51" t="s">
        <v>401</v>
      </c>
      <c r="B65" s="54" t="s">
        <v>398</v>
      </c>
      <c r="C65" s="54"/>
      <c r="D65" s="53"/>
      <c r="E65" s="53"/>
      <c r="F65" s="53"/>
      <c r="G65" s="54" t="s">
        <v>39</v>
      </c>
      <c r="H65" s="54" t="s">
        <v>67</v>
      </c>
      <c r="I65" s="54" t="s">
        <v>68</v>
      </c>
      <c r="J65" s="57" t="s">
        <v>402</v>
      </c>
      <c r="K65" s="55"/>
      <c r="L65" s="38">
        <v>15</v>
      </c>
    </row>
    <row r="66" spans="1:12" x14ac:dyDescent="0.25">
      <c r="A66" s="51" t="s">
        <v>403</v>
      </c>
      <c r="B66" s="57" t="s">
        <v>398</v>
      </c>
      <c r="C66" s="57"/>
      <c r="D66" s="53"/>
      <c r="E66" s="53"/>
      <c r="F66" s="53"/>
      <c r="G66" s="54" t="s">
        <v>39</v>
      </c>
      <c r="H66" s="57" t="s">
        <v>67</v>
      </c>
      <c r="I66" s="54" t="s">
        <v>128</v>
      </c>
      <c r="J66" s="54" t="s">
        <v>404</v>
      </c>
      <c r="K66" s="55" t="s">
        <v>405</v>
      </c>
      <c r="L66">
        <v>5</v>
      </c>
    </row>
    <row r="67" spans="1:12" x14ac:dyDescent="0.25">
      <c r="A67" s="51" t="s">
        <v>406</v>
      </c>
      <c r="B67" s="54" t="s">
        <v>398</v>
      </c>
      <c r="C67" s="54"/>
      <c r="D67" s="53"/>
      <c r="E67" s="53"/>
      <c r="F67" s="53"/>
      <c r="G67" s="54" t="s">
        <v>39</v>
      </c>
      <c r="H67" s="54" t="s">
        <v>67</v>
      </c>
      <c r="I67" s="54" t="s">
        <v>128</v>
      </c>
      <c r="J67" s="54" t="s">
        <v>257</v>
      </c>
      <c r="K67" s="55"/>
      <c r="L67">
        <v>3</v>
      </c>
    </row>
    <row r="68" spans="1:12" x14ac:dyDescent="0.25">
      <c r="A68" s="98" t="s">
        <v>407</v>
      </c>
      <c r="B68" s="54" t="s">
        <v>398</v>
      </c>
      <c r="C68" s="54"/>
      <c r="D68" s="53"/>
      <c r="E68" s="53"/>
      <c r="F68" s="53"/>
      <c r="G68" s="54" t="s">
        <v>83</v>
      </c>
      <c r="H68" s="54" t="s">
        <v>131</v>
      </c>
      <c r="I68" s="54" t="s">
        <v>168</v>
      </c>
      <c r="J68" s="59"/>
      <c r="K68" s="55"/>
      <c r="L68" s="38"/>
    </row>
    <row r="69" spans="1:12" x14ac:dyDescent="0.25">
      <c r="A69" s="98" t="s">
        <v>408</v>
      </c>
      <c r="B69" s="54" t="s">
        <v>398</v>
      </c>
      <c r="C69" s="54"/>
      <c r="D69" s="53"/>
      <c r="E69" s="53"/>
      <c r="F69" s="53"/>
      <c r="G69" s="54" t="s">
        <v>48</v>
      </c>
      <c r="H69" s="54" t="s">
        <v>131</v>
      </c>
      <c r="I69" s="54" t="s">
        <v>409</v>
      </c>
      <c r="J69" s="59" t="s">
        <v>410</v>
      </c>
      <c r="K69" s="55"/>
      <c r="L69" s="38"/>
    </row>
    <row r="70" spans="1:12" x14ac:dyDescent="0.25">
      <c r="A70" s="98" t="s">
        <v>411</v>
      </c>
      <c r="B70" s="54" t="s">
        <v>398</v>
      </c>
      <c r="C70" s="54"/>
      <c r="D70" s="53"/>
      <c r="E70" s="53"/>
      <c r="F70" s="53"/>
      <c r="G70" s="54" t="s">
        <v>83</v>
      </c>
      <c r="H70" s="54" t="s">
        <v>38</v>
      </c>
      <c r="I70" s="54" t="s">
        <v>41</v>
      </c>
      <c r="J70" s="54" t="s">
        <v>240</v>
      </c>
      <c r="K70" s="55"/>
      <c r="L70" s="38"/>
    </row>
    <row r="71" spans="1:12" ht="30" x14ac:dyDescent="0.25">
      <c r="A71" s="98" t="s">
        <v>412</v>
      </c>
      <c r="B71" s="54" t="s">
        <v>398</v>
      </c>
      <c r="C71" s="54"/>
      <c r="D71" s="53"/>
      <c r="E71" s="53"/>
      <c r="F71" s="53"/>
      <c r="G71" s="54" t="s">
        <v>83</v>
      </c>
      <c r="H71" s="54" t="s">
        <v>56</v>
      </c>
      <c r="I71" s="54" t="s">
        <v>85</v>
      </c>
      <c r="J71" s="54" t="s">
        <v>152</v>
      </c>
      <c r="K71" s="63" t="s">
        <v>413</v>
      </c>
      <c r="L71" s="38"/>
    </row>
    <row r="72" spans="1:12" ht="30" x14ac:dyDescent="0.25">
      <c r="A72" s="56" t="s">
        <v>414</v>
      </c>
      <c r="B72" s="54" t="s">
        <v>398</v>
      </c>
      <c r="C72" s="54"/>
      <c r="D72" s="53"/>
      <c r="E72" s="53"/>
      <c r="F72" s="53"/>
      <c r="G72" s="54" t="s">
        <v>83</v>
      </c>
      <c r="H72" s="59" t="s">
        <v>131</v>
      </c>
      <c r="I72" s="54" t="s">
        <v>409</v>
      </c>
      <c r="J72" s="54" t="s">
        <v>133</v>
      </c>
      <c r="K72" s="55"/>
      <c r="L72" s="38"/>
    </row>
    <row r="73" spans="1:12" x14ac:dyDescent="0.25">
      <c r="A73" s="75" t="s">
        <v>415</v>
      </c>
      <c r="B73" s="53" t="s">
        <v>398</v>
      </c>
      <c r="C73" s="53"/>
      <c r="D73" s="53"/>
      <c r="E73" s="53"/>
      <c r="F73" s="53"/>
      <c r="G73" s="54" t="s">
        <v>48</v>
      </c>
      <c r="H73" s="54" t="s">
        <v>67</v>
      </c>
      <c r="I73" s="54" t="s">
        <v>128</v>
      </c>
      <c r="J73" s="182" t="s">
        <v>292</v>
      </c>
      <c r="K73" s="56" t="s">
        <v>416</v>
      </c>
      <c r="L73" s="38"/>
    </row>
    <row r="74" spans="1:12" x14ac:dyDescent="0.25">
      <c r="A74" s="98" t="s">
        <v>417</v>
      </c>
      <c r="B74" s="53" t="s">
        <v>398</v>
      </c>
      <c r="C74" s="53"/>
      <c r="D74" s="53"/>
      <c r="E74" s="53"/>
      <c r="F74" s="53"/>
      <c r="G74" s="129" t="s">
        <v>83</v>
      </c>
      <c r="H74" s="59" t="s">
        <v>131</v>
      </c>
      <c r="I74" s="54" t="s">
        <v>85</v>
      </c>
      <c r="J74" s="54" t="s">
        <v>143</v>
      </c>
      <c r="K74" s="172" t="s">
        <v>418</v>
      </c>
      <c r="L74" s="38"/>
    </row>
    <row r="75" spans="1:12" x14ac:dyDescent="0.25">
      <c r="A75" s="75" t="s">
        <v>419</v>
      </c>
      <c r="B75" s="19" t="s">
        <v>398</v>
      </c>
      <c r="D75" s="53"/>
      <c r="E75" s="53"/>
      <c r="F75" s="53"/>
      <c r="G75" s="53" t="s">
        <v>83</v>
      </c>
      <c r="H75" s="54" t="s">
        <v>67</v>
      </c>
      <c r="I75" s="53" t="s">
        <v>168</v>
      </c>
      <c r="J75" s="19" t="s">
        <v>184</v>
      </c>
      <c r="K75" t="s">
        <v>420</v>
      </c>
      <c r="L75" s="4">
        <v>10</v>
      </c>
    </row>
    <row r="76" spans="1:12" ht="30" x14ac:dyDescent="0.25">
      <c r="A76" s="56" t="s">
        <v>421</v>
      </c>
      <c r="B76" s="135" t="s">
        <v>398</v>
      </c>
      <c r="C76" s="135"/>
      <c r="D76" s="53"/>
      <c r="E76" s="53"/>
      <c r="F76" s="53"/>
      <c r="G76" s="135" t="s">
        <v>39</v>
      </c>
      <c r="H76" s="54" t="s">
        <v>38</v>
      </c>
      <c r="I76" s="54" t="s">
        <v>41</v>
      </c>
      <c r="J76" s="54" t="s">
        <v>285</v>
      </c>
      <c r="K76" s="119" t="s">
        <v>422</v>
      </c>
      <c r="L76" s="173"/>
    </row>
    <row r="77" spans="1:12" x14ac:dyDescent="0.25">
      <c r="A77" s="75" t="s">
        <v>423</v>
      </c>
      <c r="B77" s="135" t="s">
        <v>398</v>
      </c>
      <c r="C77" s="135"/>
      <c r="D77" s="53"/>
      <c r="E77" s="53"/>
      <c r="F77" s="53"/>
      <c r="G77" s="53" t="s">
        <v>48</v>
      </c>
      <c r="H77" s="53" t="s">
        <v>67</v>
      </c>
      <c r="I77" s="53" t="s">
        <v>68</v>
      </c>
      <c r="J77" s="53" t="s">
        <v>69</v>
      </c>
      <c r="K77" t="s">
        <v>424</v>
      </c>
      <c r="L77" s="38">
        <v>2</v>
      </c>
    </row>
    <row r="78" spans="1:12" x14ac:dyDescent="0.25">
      <c r="A78" t="s">
        <v>425</v>
      </c>
      <c r="B78" s="19" t="s">
        <v>398</v>
      </c>
      <c r="D78" s="53"/>
      <c r="E78" s="53"/>
      <c r="F78" s="53"/>
      <c r="G78" s="75" t="s">
        <v>363</v>
      </c>
      <c r="H78" s="54" t="s">
        <v>67</v>
      </c>
      <c r="I78" s="53" t="s">
        <v>68</v>
      </c>
      <c r="J78" t="s">
        <v>360</v>
      </c>
    </row>
    <row r="79" spans="1:12" x14ac:dyDescent="0.25">
      <c r="A79" t="s">
        <v>426</v>
      </c>
      <c r="B79" s="19" t="s">
        <v>398</v>
      </c>
      <c r="D79" s="53"/>
      <c r="E79" s="53"/>
      <c r="F79" s="53"/>
      <c r="G79" s="75" t="s">
        <v>363</v>
      </c>
      <c r="H79" s="54" t="s">
        <v>67</v>
      </c>
      <c r="I79" s="53" t="s">
        <v>68</v>
      </c>
      <c r="J79" t="s">
        <v>360</v>
      </c>
    </row>
    <row r="80" spans="1:12" ht="30" x14ac:dyDescent="0.25">
      <c r="A80" s="98" t="s">
        <v>427</v>
      </c>
      <c r="B80" s="54" t="s">
        <v>428</v>
      </c>
      <c r="C80" s="54"/>
      <c r="D80" s="53"/>
      <c r="E80" s="53"/>
      <c r="F80" s="53"/>
      <c r="G80" s="54" t="s">
        <v>39</v>
      </c>
      <c r="H80" s="54" t="s">
        <v>131</v>
      </c>
      <c r="I80" s="54" t="s">
        <v>429</v>
      </c>
      <c r="J80" s="54" t="s">
        <v>430</v>
      </c>
      <c r="K80" s="55"/>
      <c r="L80" s="38"/>
    </row>
    <row r="81" spans="1:13" x14ac:dyDescent="0.25">
      <c r="A81" s="184" t="s">
        <v>431</v>
      </c>
      <c r="B81" s="54" t="s">
        <v>428</v>
      </c>
      <c r="C81" s="54"/>
      <c r="D81" s="53"/>
      <c r="E81" s="53"/>
      <c r="F81" s="53"/>
      <c r="G81" s="54" t="s">
        <v>39</v>
      </c>
      <c r="H81" s="54" t="s">
        <v>56</v>
      </c>
      <c r="I81" s="54" t="s">
        <v>102</v>
      </c>
      <c r="J81" s="54" t="s">
        <v>432</v>
      </c>
      <c r="K81" s="55"/>
      <c r="L81" s="38"/>
    </row>
    <row r="82" spans="1:13" x14ac:dyDescent="0.25">
      <c r="A82" s="98" t="s">
        <v>433</v>
      </c>
      <c r="B82" s="54" t="s">
        <v>428</v>
      </c>
      <c r="C82" s="54"/>
      <c r="D82" s="53"/>
      <c r="E82" s="53"/>
      <c r="F82" s="53"/>
      <c r="G82" s="54" t="s">
        <v>83</v>
      </c>
      <c r="H82" s="54" t="s">
        <v>131</v>
      </c>
      <c r="I82" s="54" t="s">
        <v>409</v>
      </c>
      <c r="J82" s="54" t="s">
        <v>133</v>
      </c>
      <c r="K82" s="55"/>
      <c r="L82" s="38"/>
    </row>
    <row r="83" spans="1:13" ht="30" x14ac:dyDescent="0.25">
      <c r="A83" s="183" t="s">
        <v>434</v>
      </c>
      <c r="B83" s="54" t="s">
        <v>428</v>
      </c>
      <c r="C83" s="54"/>
      <c r="D83" s="53"/>
      <c r="E83" s="53"/>
      <c r="F83" s="53"/>
      <c r="G83" s="54" t="s">
        <v>39</v>
      </c>
      <c r="H83" s="54" t="s">
        <v>131</v>
      </c>
      <c r="I83" s="54" t="s">
        <v>429</v>
      </c>
      <c r="J83" s="54" t="s">
        <v>430</v>
      </c>
      <c r="K83" s="55"/>
      <c r="L83" s="38"/>
    </row>
    <row r="84" spans="1:13" ht="15" customHeight="1" x14ac:dyDescent="0.25">
      <c r="A84" s="183" t="s">
        <v>435</v>
      </c>
      <c r="B84" s="19" t="s">
        <v>428</v>
      </c>
      <c r="D84" s="53"/>
      <c r="E84" s="53"/>
      <c r="F84" s="53"/>
      <c r="G84" s="53" t="s">
        <v>39</v>
      </c>
      <c r="H84" s="54" t="s">
        <v>67</v>
      </c>
      <c r="I84" s="53" t="s">
        <v>128</v>
      </c>
      <c r="J84" s="19" t="s">
        <v>68</v>
      </c>
      <c r="K84" t="s">
        <v>436</v>
      </c>
      <c r="L84" s="19">
        <v>45</v>
      </c>
      <c r="M84" t="s">
        <v>437</v>
      </c>
    </row>
    <row r="85" spans="1:13" ht="15" customHeight="1" x14ac:dyDescent="0.25">
      <c r="A85" s="64" t="s">
        <v>438</v>
      </c>
      <c r="B85" s="135" t="s">
        <v>428</v>
      </c>
      <c r="C85" s="135"/>
      <c r="D85" s="53"/>
      <c r="E85" s="53"/>
      <c r="F85" s="53"/>
      <c r="G85" s="53" t="s">
        <v>39</v>
      </c>
      <c r="H85" s="54" t="s">
        <v>131</v>
      </c>
      <c r="I85" s="54" t="s">
        <v>85</v>
      </c>
      <c r="J85" s="54" t="s">
        <v>439</v>
      </c>
      <c r="L85" s="67">
        <v>180</v>
      </c>
    </row>
    <row r="86" spans="1:13" ht="15" customHeight="1" x14ac:dyDescent="0.25">
      <c r="A86" s="183" t="s">
        <v>440</v>
      </c>
      <c r="B86" s="135" t="s">
        <v>428</v>
      </c>
      <c r="C86" s="135"/>
      <c r="D86" s="53"/>
      <c r="E86" s="53"/>
      <c r="F86" s="53"/>
      <c r="G86" s="53" t="s">
        <v>83</v>
      </c>
      <c r="H86" s="54" t="s">
        <v>56</v>
      </c>
      <c r="I86" s="53" t="s">
        <v>85</v>
      </c>
      <c r="J86" s="38"/>
    </row>
    <row r="87" spans="1:13" ht="15" customHeight="1" x14ac:dyDescent="0.25">
      <c r="A87" s="183" t="s">
        <v>441</v>
      </c>
      <c r="B87" s="135" t="s">
        <v>428</v>
      </c>
      <c r="C87" s="135"/>
      <c r="D87" s="53"/>
      <c r="E87" s="53"/>
      <c r="F87" s="53"/>
      <c r="G87" s="53" t="s">
        <v>83</v>
      </c>
      <c r="H87" s="54" t="s">
        <v>56</v>
      </c>
      <c r="I87" s="53" t="s">
        <v>85</v>
      </c>
      <c r="J87" s="38"/>
    </row>
    <row r="88" spans="1:13" ht="15" customHeight="1" x14ac:dyDescent="0.25">
      <c r="A88" s="200" t="s">
        <v>442</v>
      </c>
      <c r="B88" s="130" t="s">
        <v>428</v>
      </c>
      <c r="C88" s="130"/>
      <c r="D88" s="53"/>
      <c r="E88" s="53"/>
      <c r="F88" s="53"/>
      <c r="G88" s="38" t="s">
        <v>83</v>
      </c>
      <c r="H88" s="38" t="s">
        <v>443</v>
      </c>
      <c r="I88" s="67"/>
      <c r="J88" s="38"/>
      <c r="K88" s="38" t="s">
        <v>444</v>
      </c>
      <c r="L88" s="38">
        <v>14</v>
      </c>
    </row>
    <row r="89" spans="1:13" ht="15" customHeight="1" x14ac:dyDescent="0.25">
      <c r="A89" s="75" t="s">
        <v>445</v>
      </c>
      <c r="B89" s="135" t="s">
        <v>428</v>
      </c>
      <c r="C89" s="135"/>
      <c r="D89" s="53"/>
      <c r="E89" s="53"/>
      <c r="F89" s="53"/>
      <c r="G89" t="s">
        <v>39</v>
      </c>
      <c r="H89" s="54" t="s">
        <v>197</v>
      </c>
      <c r="I89" s="53" t="s">
        <v>198</v>
      </c>
      <c r="J89" t="s">
        <v>199</v>
      </c>
      <c r="K89" t="s">
        <v>446</v>
      </c>
      <c r="L89">
        <v>130</v>
      </c>
    </row>
    <row r="90" spans="1:13" ht="15" customHeight="1" x14ac:dyDescent="0.25">
      <c r="A90" s="198" t="s">
        <v>447</v>
      </c>
      <c r="B90" s="135" t="s">
        <v>428</v>
      </c>
      <c r="C90" s="135"/>
      <c r="D90" s="53"/>
      <c r="E90" s="53"/>
      <c r="F90" s="53"/>
      <c r="G90" t="s">
        <v>39</v>
      </c>
      <c r="H90" s="54" t="s">
        <v>197</v>
      </c>
      <c r="I90" s="53" t="s">
        <v>198</v>
      </c>
      <c r="J90" t="s">
        <v>323</v>
      </c>
      <c r="L90">
        <v>110</v>
      </c>
    </row>
    <row r="91" spans="1:13" ht="15" customHeight="1" x14ac:dyDescent="0.25">
      <c r="A91" s="198" t="s">
        <v>448</v>
      </c>
      <c r="B91" s="135" t="s">
        <v>428</v>
      </c>
      <c r="C91" s="135"/>
      <c r="D91" s="53"/>
      <c r="E91" s="53"/>
      <c r="F91" s="53"/>
      <c r="G91" t="s">
        <v>39</v>
      </c>
      <c r="H91" s="54" t="s">
        <v>197</v>
      </c>
      <c r="I91" s="53" t="s">
        <v>198</v>
      </c>
      <c r="J91" t="s">
        <v>203</v>
      </c>
      <c r="L91">
        <v>110</v>
      </c>
    </row>
    <row r="92" spans="1:13" ht="15" customHeight="1" x14ac:dyDescent="0.25">
      <c r="A92" s="198" t="s">
        <v>449</v>
      </c>
      <c r="B92" s="135" t="s">
        <v>428</v>
      </c>
      <c r="C92" s="135"/>
      <c r="D92" s="53"/>
      <c r="E92" s="53"/>
      <c r="F92" s="53"/>
      <c r="G92" t="s">
        <v>39</v>
      </c>
      <c r="H92" s="54" t="s">
        <v>197</v>
      </c>
      <c r="I92" s="53" t="s">
        <v>198</v>
      </c>
      <c r="J92" t="s">
        <v>205</v>
      </c>
      <c r="L92">
        <v>110</v>
      </c>
    </row>
    <row r="93" spans="1:13" ht="15" customHeight="1" x14ac:dyDescent="0.25">
      <c r="A93" s="75" t="s">
        <v>450</v>
      </c>
      <c r="B93" s="19" t="s">
        <v>428</v>
      </c>
      <c r="D93" s="53"/>
      <c r="E93" s="53"/>
      <c r="F93" s="53"/>
      <c r="G93" t="s">
        <v>39</v>
      </c>
      <c r="H93" s="54" t="s">
        <v>197</v>
      </c>
      <c r="I93" s="53" t="s">
        <v>198</v>
      </c>
      <c r="J93" t="s">
        <v>251</v>
      </c>
      <c r="L93">
        <v>100</v>
      </c>
    </row>
    <row r="94" spans="1:13" ht="15" customHeight="1" x14ac:dyDescent="0.25">
      <c r="A94" s="75" t="s">
        <v>451</v>
      </c>
      <c r="B94" s="19" t="s">
        <v>428</v>
      </c>
      <c r="D94" s="53"/>
      <c r="E94" s="53"/>
      <c r="F94" s="53"/>
      <c r="G94" t="s">
        <v>39</v>
      </c>
      <c r="H94" s="54" t="s">
        <v>67</v>
      </c>
      <c r="I94" s="53" t="s">
        <v>120</v>
      </c>
      <c r="J94" t="s">
        <v>452</v>
      </c>
      <c r="K94" t="s">
        <v>453</v>
      </c>
      <c r="L94">
        <v>120</v>
      </c>
    </row>
    <row r="95" spans="1:13" ht="39.75" customHeight="1" x14ac:dyDescent="0.25">
      <c r="A95" s="56" t="s">
        <v>454</v>
      </c>
      <c r="B95" s="53" t="s">
        <v>455</v>
      </c>
      <c r="C95" s="53"/>
      <c r="D95" s="53"/>
      <c r="E95" s="53"/>
      <c r="F95" s="53"/>
      <c r="G95" s="53" t="s">
        <v>167</v>
      </c>
      <c r="H95" s="53" t="s">
        <v>38</v>
      </c>
      <c r="I95" s="53" t="s">
        <v>41</v>
      </c>
      <c r="J95" s="53" t="s">
        <v>323</v>
      </c>
      <c r="L95" s="38"/>
    </row>
    <row r="96" spans="1:13" ht="15" customHeight="1" x14ac:dyDescent="0.25">
      <c r="A96" s="206" t="s">
        <v>456</v>
      </c>
      <c r="B96" s="54" t="s">
        <v>457</v>
      </c>
      <c r="C96" s="54"/>
      <c r="D96" s="53"/>
      <c r="E96" s="53"/>
      <c r="F96" s="53"/>
      <c r="G96" s="54" t="s">
        <v>167</v>
      </c>
      <c r="H96" s="54" t="s">
        <v>67</v>
      </c>
      <c r="I96" s="54" t="s">
        <v>128</v>
      </c>
      <c r="J96" s="54" t="s">
        <v>129</v>
      </c>
      <c r="K96" s="55"/>
      <c r="L96" s="38"/>
    </row>
    <row r="97" spans="1:12" ht="15" customHeight="1" x14ac:dyDescent="0.25">
      <c r="A97" s="183" t="s">
        <v>458</v>
      </c>
      <c r="B97" s="54" t="s">
        <v>457</v>
      </c>
      <c r="C97" s="54"/>
      <c r="D97" s="53"/>
      <c r="E97" s="53"/>
      <c r="F97" s="53"/>
      <c r="G97" s="54"/>
      <c r="H97" s="54" t="s">
        <v>131</v>
      </c>
      <c r="I97" s="54" t="s">
        <v>409</v>
      </c>
      <c r="J97" s="54" t="s">
        <v>430</v>
      </c>
      <c r="K97" s="55"/>
      <c r="L97" s="38"/>
    </row>
    <row r="98" spans="1:12" ht="15" customHeight="1" x14ac:dyDescent="0.25">
      <c r="A98" s="63" t="s">
        <v>459</v>
      </c>
      <c r="B98" s="59"/>
      <c r="C98" s="59"/>
      <c r="D98" s="53"/>
      <c r="E98" s="53"/>
      <c r="F98" s="53"/>
      <c r="G98" s="59"/>
      <c r="H98" s="54" t="s">
        <v>67</v>
      </c>
      <c r="I98" s="54" t="s">
        <v>172</v>
      </c>
      <c r="J98" s="54" t="s">
        <v>460</v>
      </c>
      <c r="K98" s="61" t="s">
        <v>461</v>
      </c>
      <c r="L98" s="38"/>
    </row>
    <row r="99" spans="1:12" ht="15" customHeight="1" x14ac:dyDescent="0.25">
      <c r="A99" s="178" t="s">
        <v>462</v>
      </c>
      <c r="B99" s="59"/>
      <c r="C99" s="59"/>
      <c r="D99" s="53"/>
      <c r="E99" s="53"/>
      <c r="F99" s="53"/>
      <c r="G99" s="59"/>
      <c r="H99" s="54" t="s">
        <v>38</v>
      </c>
      <c r="I99" s="54" t="s">
        <v>41</v>
      </c>
      <c r="J99" s="54" t="s">
        <v>49</v>
      </c>
      <c r="K99" s="179" t="s">
        <v>463</v>
      </c>
      <c r="L99" s="38"/>
    </row>
    <row r="100" spans="1:12" ht="15" customHeight="1" x14ac:dyDescent="0.25">
      <c r="A100" s="185" t="s">
        <v>464</v>
      </c>
      <c r="D100" s="53"/>
      <c r="E100" s="53"/>
      <c r="F100" s="53"/>
      <c r="G100" s="75"/>
      <c r="H100" s="54" t="s">
        <v>38</v>
      </c>
      <c r="I100" s="53" t="s">
        <v>357</v>
      </c>
      <c r="J100" t="s">
        <v>49</v>
      </c>
      <c r="L100">
        <v>2</v>
      </c>
    </row>
    <row r="101" spans="1:12" ht="15" customHeight="1" x14ac:dyDescent="0.25">
      <c r="A101" s="183" t="s">
        <v>465</v>
      </c>
      <c r="D101" s="53"/>
      <c r="E101" s="53"/>
      <c r="F101" s="53"/>
    </row>
    <row r="102" spans="1:12" ht="15" customHeight="1" x14ac:dyDescent="0.25">
      <c r="A102" s="75" t="s">
        <v>466</v>
      </c>
      <c r="D102" s="53"/>
      <c r="E102" s="53"/>
      <c r="F102" s="53"/>
    </row>
    <row r="103" spans="1:12" ht="15" customHeight="1" x14ac:dyDescent="0.25">
      <c r="A103" s="207" t="s">
        <v>467</v>
      </c>
      <c r="D103" s="53"/>
      <c r="E103" s="53"/>
      <c r="F103" s="53"/>
    </row>
    <row r="104" spans="1:12" ht="15" customHeight="1" x14ac:dyDescent="0.25">
      <c r="A104" s="75" t="s">
        <v>468</v>
      </c>
      <c r="D104" s="53"/>
      <c r="E104" s="53"/>
      <c r="F104" s="53"/>
    </row>
    <row r="105" spans="1:12" ht="15" customHeight="1" x14ac:dyDescent="0.25">
      <c r="A105" s="75" t="s">
        <v>469</v>
      </c>
      <c r="D105" s="75"/>
      <c r="E105" s="75"/>
      <c r="F105" s="75"/>
    </row>
    <row r="106" spans="1:12" ht="15" customHeight="1" x14ac:dyDescent="0.25">
      <c r="A106" s="75" t="s">
        <v>470</v>
      </c>
      <c r="D106" s="75"/>
      <c r="E106" s="75"/>
      <c r="F106" s="75"/>
    </row>
    <row r="107" spans="1:12" ht="15" customHeight="1" x14ac:dyDescent="0.25">
      <c r="A107" s="75" t="s">
        <v>471</v>
      </c>
      <c r="D107" s="75"/>
      <c r="E107" s="75"/>
      <c r="F107" s="75"/>
    </row>
    <row r="108" spans="1:12" ht="15" customHeight="1" x14ac:dyDescent="0.25">
      <c r="A108" s="75" t="s">
        <v>472</v>
      </c>
      <c r="D108" s="75"/>
      <c r="E108" s="75"/>
      <c r="F108" s="75"/>
    </row>
    <row r="109" spans="1:12" ht="15" customHeight="1" x14ac:dyDescent="0.25">
      <c r="D109" s="75"/>
      <c r="E109" s="75"/>
      <c r="F109" s="75"/>
    </row>
    <row r="110" spans="1:12" ht="15" customHeight="1" x14ac:dyDescent="0.25">
      <c r="D110" s="75"/>
      <c r="E110" s="75"/>
      <c r="F110" s="75"/>
    </row>
    <row r="111" spans="1:12" ht="15" customHeight="1" x14ac:dyDescent="0.25">
      <c r="D111" s="75"/>
      <c r="E111" s="75"/>
      <c r="F111" s="75"/>
    </row>
  </sheetData>
  <sortState xmlns:xlrd2="http://schemas.microsoft.com/office/spreadsheetml/2017/richdata2" ref="A2:M105">
    <sortCondition ref="B2:B105"/>
  </sortState>
  <conditionalFormatting sqref="H68:H69 H72 H77">
    <cfRule type="containsBlanks" dxfId="0" priority="18">
      <formula>LEN(TRIM(H68))=0</formula>
    </cfRule>
  </conditionalFormatting>
  <dataValidations count="5">
    <dataValidation allowBlank="1" showInputMessage="1" showErrorMessage="1" sqref="A73 I78:K79 I68:K69 I73:K74 I101 K2:K25 C47:C57 C42:C43 D2:F31 D33:F104 I2:J31 K27:K31 I33:K66" xr:uid="{846695C4-AC04-4B91-A519-6D270D1FBC9A}"/>
    <dataValidation type="list" allowBlank="1" showInputMessage="1" showErrorMessage="1" sqref="J77:K77" xr:uid="{7FCCBDF3-435D-4887-B79D-C6ECBA516AE9}">
      <formula1>$J$2:$J$62</formula1>
    </dataValidation>
    <dataValidation type="list" allowBlank="1" showInputMessage="1" showErrorMessage="1" sqref="B96:C99 C44:C46 C33:C41 B93:C93 B2:C31 B33:B83 C58:C83" xr:uid="{5BE171A3-458D-4153-8553-5E8E020A65BD}">
      <formula1>$B$2:$B$83</formula1>
    </dataValidation>
    <dataValidation type="list" allowBlank="1" showInputMessage="1" showErrorMessage="1" sqref="H2:H31 H33:H91 H101:H102 H93" xr:uid="{EC2DFDC7-4008-48B5-B192-E154E546439F}">
      <formula1>$H$2:$H$83</formula1>
    </dataValidation>
    <dataValidation type="list" allowBlank="1" showInputMessage="1" showErrorMessage="1" sqref="H96:H100" xr:uid="{BDEED981-03E8-4201-BA31-E8D80A837843}">
      <formula1>$L$3:$L$87</formula1>
    </dataValidation>
  </dataValidations>
  <hyperlinks>
    <hyperlink ref="A13" r:id="rId1" xr:uid="{C7B7ABB1-E57F-4732-9A1B-BC51D22E8C46}"/>
    <hyperlink ref="A17" r:id="rId2" xr:uid="{342E84FF-0DA9-45C0-A9C9-624136F00583}"/>
    <hyperlink ref="A80" r:id="rId3" xr:uid="{BD23053F-57C2-4198-AC6E-3458D67C69C2}"/>
    <hyperlink ref="A81" r:id="rId4" xr:uid="{4C4FCBCB-ACE6-4AFE-8279-D6320BF94204}"/>
    <hyperlink ref="A68" r:id="rId5" xr:uid="{4863C0E7-4AE2-48E4-9925-099E9FC07F27}"/>
    <hyperlink ref="A69" r:id="rId6" xr:uid="{9F6A6E37-613F-4B35-AA0A-F5B6B2CCB9F2}"/>
    <hyperlink ref="A70" r:id="rId7" xr:uid="{DA962C9A-CA41-4ADE-9970-666167E72674}"/>
    <hyperlink ref="A71" r:id="rId8" xr:uid="{B672F478-0BB4-4A53-861D-03ED0DD8ED5C}"/>
    <hyperlink ref="A83" r:id="rId9" xr:uid="{BF05A4DE-EF7E-472F-8CA4-19DE4BF0E46C}"/>
    <hyperlink ref="A97" r:id="rId10" xr:uid="{2E7910A9-682F-432C-9F94-ED2AC998BE1C}"/>
    <hyperlink ref="A73" r:id="rId11" xr:uid="{B65847CB-6DC5-4F8D-BE9A-BDF0EB734639}"/>
    <hyperlink ref="A74" r:id="rId12" xr:uid="{EEA6740C-8CBA-41BD-9BD4-AD301E6CF90A}"/>
    <hyperlink ref="A82" r:id="rId13" xr:uid="{FBC2FF38-22A6-4A14-BCF5-8AA38364A500}"/>
    <hyperlink ref="A3" r:id="rId14" xr:uid="{0F15D1BC-A556-4057-8816-1BDE99746236}"/>
    <hyperlink ref="A59" r:id="rId15" xr:uid="{9CF488AA-F629-4FEA-BF62-DD9AEEAAC4E2}"/>
    <hyperlink ref="A101" r:id="rId16" xr:uid="{12841BCB-B7D0-46B7-8CAD-263CA4302750}"/>
    <hyperlink ref="A86" r:id="rId17" xr:uid="{472D241A-F981-4DDC-B7F9-C4DEBA831621}"/>
    <hyperlink ref="A87" r:id="rId18" xr:uid="{A17C892E-A6C2-4DA7-9C31-333296065D18}"/>
    <hyperlink ref="A84" r:id="rId19" xr:uid="{89898B28-08DB-4540-BA46-78DF3EE476A7}"/>
  </hyperlinks>
  <pageMargins left="0.7" right="0.7" top="0.75" bottom="0.75" header="0.3" footer="0.3"/>
  <legacyDrawing r:id="rId20"/>
</worksheet>
</file>

<file path=xl/worksheets/sheet4.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E7C65A3A-66F2-4A72-9D84-22FF8C062737}">
  <dimension ref="A1:AE85"/>
  <sheetViews>
    <sheetView workbookViewId="0">
      <pane ySplit="1" topLeftCell="A86" activePane="bottomLeft" state="frozen"/>
      <selection pane="bottomLeft" activeCell="E86" sqref="E86"/>
    </sheetView>
  </sheetViews>
  <sheetFormatPr baseColWidth="10" defaultColWidth="9.140625" defaultRowHeight="15" x14ac:dyDescent="0.25"/>
  <cols>
    <col min="2" max="2" width="44.140625" customWidth="1"/>
    <col min="3" max="3" width="27.140625" customWidth="1"/>
    <col min="4" max="4" width="1.28515625" customWidth="1"/>
    <col min="5" max="5" width="5.42578125" bestFit="1" customWidth="1"/>
    <col min="6" max="9" width="3.140625" bestFit="1" customWidth="1"/>
    <col min="10" max="10" width="4.7109375" customWidth="1"/>
    <col min="11" max="22" width="3.140625" bestFit="1" customWidth="1"/>
    <col min="23" max="23" width="5.42578125" customWidth="1"/>
    <col min="24" max="25" width="3.140625" bestFit="1" customWidth="1"/>
    <col min="26" max="26" width="51.42578125" customWidth="1"/>
    <col min="29" max="29" width="55.5703125" customWidth="1"/>
  </cols>
  <sheetData>
    <row r="1" spans="1:26" x14ac:dyDescent="0.25">
      <c r="B1" s="6"/>
      <c r="C1" s="6"/>
      <c r="D1" s="6"/>
      <c r="E1" s="7">
        <v>2024</v>
      </c>
      <c r="F1" s="298">
        <v>2025</v>
      </c>
      <c r="G1" s="298"/>
      <c r="H1" s="298"/>
      <c r="I1" s="298"/>
      <c r="J1" s="298">
        <v>2026</v>
      </c>
      <c r="K1" s="298"/>
      <c r="L1" s="298"/>
      <c r="M1" s="298"/>
      <c r="N1" s="298">
        <v>2027</v>
      </c>
      <c r="O1" s="298"/>
      <c r="P1" s="298"/>
      <c r="Q1" s="298"/>
      <c r="R1" s="299">
        <v>2028</v>
      </c>
      <c r="S1" s="299"/>
      <c r="T1" s="299"/>
      <c r="U1" s="299"/>
      <c r="V1" s="299">
        <v>2029</v>
      </c>
      <c r="W1" s="299"/>
      <c r="X1" s="299"/>
      <c r="Y1" s="299"/>
    </row>
    <row r="2" spans="1:26" x14ac:dyDescent="0.25">
      <c r="B2" s="8" t="s">
        <v>56</v>
      </c>
      <c r="C2" s="8" t="s">
        <v>473</v>
      </c>
      <c r="D2" s="6"/>
      <c r="E2" s="7" t="s">
        <v>474</v>
      </c>
      <c r="F2" s="7" t="s">
        <v>475</v>
      </c>
      <c r="G2" s="7" t="s">
        <v>476</v>
      </c>
      <c r="H2" s="7" t="s">
        <v>477</v>
      </c>
      <c r="I2" s="7" t="s">
        <v>474</v>
      </c>
      <c r="J2" s="7" t="s">
        <v>475</v>
      </c>
      <c r="K2" s="7" t="s">
        <v>476</v>
      </c>
      <c r="L2" s="7" t="s">
        <v>477</v>
      </c>
      <c r="M2" s="7" t="s">
        <v>474</v>
      </c>
      <c r="N2" s="7" t="s">
        <v>475</v>
      </c>
      <c r="O2" s="7" t="s">
        <v>476</v>
      </c>
      <c r="P2" s="7" t="s">
        <v>477</v>
      </c>
      <c r="Q2" s="7" t="s">
        <v>474</v>
      </c>
      <c r="R2" s="7" t="s">
        <v>475</v>
      </c>
      <c r="S2" s="7" t="s">
        <v>476</v>
      </c>
      <c r="T2" s="7" t="s">
        <v>477</v>
      </c>
      <c r="U2" s="7" t="s">
        <v>474</v>
      </c>
      <c r="V2" s="7" t="s">
        <v>475</v>
      </c>
      <c r="W2" s="7" t="s">
        <v>476</v>
      </c>
      <c r="X2" s="7" t="s">
        <v>477</v>
      </c>
      <c r="Y2" s="7" t="s">
        <v>474</v>
      </c>
      <c r="Z2" t="s">
        <v>34</v>
      </c>
    </row>
    <row r="3" spans="1:26" x14ac:dyDescent="0.25">
      <c r="B3" s="2"/>
      <c r="C3" s="2"/>
      <c r="D3" s="46"/>
      <c r="E3" s="1"/>
      <c r="F3" s="9"/>
      <c r="G3" s="1"/>
      <c r="H3" s="1"/>
      <c r="I3" s="13"/>
      <c r="J3" s="1"/>
      <c r="K3" s="1"/>
      <c r="L3" s="1"/>
      <c r="M3" s="13"/>
      <c r="N3" s="1"/>
      <c r="O3" s="1"/>
      <c r="P3" s="1"/>
      <c r="Q3" s="13"/>
      <c r="R3" s="1"/>
      <c r="S3" s="1"/>
      <c r="T3" s="1"/>
      <c r="U3" s="13"/>
      <c r="V3" s="1"/>
      <c r="W3" s="1"/>
      <c r="X3" s="1"/>
      <c r="Y3" s="13"/>
    </row>
    <row r="4" spans="1:26" x14ac:dyDescent="0.25">
      <c r="B4" s="2" t="s">
        <v>478</v>
      </c>
      <c r="C4" t="s">
        <v>479</v>
      </c>
      <c r="D4" s="46"/>
      <c r="E4" s="3"/>
      <c r="F4" s="11"/>
      <c r="I4" s="14"/>
      <c r="M4" s="14"/>
      <c r="Q4" s="14"/>
      <c r="U4" s="14"/>
      <c r="Y4" s="14"/>
    </row>
    <row r="5" spans="1:26" x14ac:dyDescent="0.25">
      <c r="B5" s="2"/>
      <c r="C5" t="s">
        <v>480</v>
      </c>
      <c r="D5" s="46"/>
      <c r="F5" s="10"/>
      <c r="G5" s="3"/>
      <c r="I5" s="14"/>
      <c r="M5" s="14"/>
      <c r="Q5" s="14"/>
      <c r="U5" s="14"/>
      <c r="Y5" s="14"/>
      <c r="Z5" s="49" t="s">
        <v>481</v>
      </c>
    </row>
    <row r="6" spans="1:26" x14ac:dyDescent="0.25">
      <c r="B6" s="2"/>
      <c r="C6" t="s">
        <v>482</v>
      </c>
      <c r="D6" s="46"/>
      <c r="F6" s="10"/>
      <c r="H6" s="3"/>
      <c r="I6" s="15"/>
      <c r="J6" s="3"/>
      <c r="K6" s="3"/>
      <c r="L6" s="3"/>
      <c r="M6" s="15"/>
      <c r="N6" s="3"/>
      <c r="O6" s="3"/>
      <c r="P6" s="3"/>
      <c r="Q6" s="15"/>
      <c r="R6" s="3"/>
      <c r="S6" s="3"/>
      <c r="T6" s="3"/>
      <c r="U6" s="15"/>
      <c r="V6" s="3" t="s">
        <v>483</v>
      </c>
      <c r="W6" s="3" t="s">
        <v>484</v>
      </c>
      <c r="Y6" s="14"/>
    </row>
    <row r="7" spans="1:26" hidden="1" x14ac:dyDescent="0.25">
      <c r="B7" s="2"/>
      <c r="C7" t="s">
        <v>485</v>
      </c>
      <c r="D7" s="46"/>
      <c r="E7" s="1"/>
      <c r="F7" s="9"/>
      <c r="G7" s="1"/>
      <c r="H7" s="1"/>
      <c r="I7" s="13"/>
      <c r="J7" s="1"/>
      <c r="K7" s="1"/>
      <c r="L7" s="1"/>
      <c r="M7" s="13"/>
      <c r="N7" s="1"/>
      <c r="O7" s="1"/>
      <c r="P7" s="1"/>
      <c r="Q7" s="13"/>
      <c r="S7" s="3"/>
      <c r="T7" s="3"/>
      <c r="U7" s="15"/>
      <c r="V7" s="3"/>
      <c r="W7" s="3"/>
      <c r="Y7" s="14"/>
    </row>
    <row r="8" spans="1:26" x14ac:dyDescent="0.25">
      <c r="B8" s="2"/>
      <c r="C8" s="20"/>
      <c r="D8" s="47"/>
      <c r="E8" s="21"/>
      <c r="F8" s="22"/>
      <c r="G8" s="21"/>
      <c r="H8" s="21"/>
      <c r="I8" s="23"/>
      <c r="J8" s="21"/>
      <c r="K8" s="21"/>
      <c r="L8" s="21"/>
      <c r="M8" s="23"/>
      <c r="N8" s="21"/>
      <c r="O8" s="21"/>
      <c r="P8" s="21"/>
      <c r="Q8" s="23"/>
      <c r="R8" s="20"/>
      <c r="S8" s="20"/>
      <c r="T8" s="20"/>
      <c r="U8" s="24"/>
      <c r="V8" s="20"/>
      <c r="W8" s="20"/>
      <c r="X8" s="20"/>
      <c r="Y8" s="24"/>
    </row>
    <row r="9" spans="1:26" x14ac:dyDescent="0.25">
      <c r="B9" s="2" t="s">
        <v>486</v>
      </c>
      <c r="C9" t="s">
        <v>479</v>
      </c>
      <c r="D9" s="46"/>
      <c r="E9" s="5"/>
      <c r="F9" s="10"/>
      <c r="I9" s="14"/>
      <c r="M9" s="14"/>
      <c r="Q9" s="14"/>
      <c r="U9" s="14"/>
      <c r="Y9" s="14"/>
    </row>
    <row r="10" spans="1:26" x14ac:dyDescent="0.25">
      <c r="B10" s="2"/>
      <c r="C10" t="s">
        <v>487</v>
      </c>
      <c r="D10" s="46"/>
      <c r="F10" s="12"/>
      <c r="G10" s="5"/>
      <c r="I10" s="14"/>
      <c r="M10" s="14"/>
      <c r="Q10" s="14"/>
      <c r="U10" s="14"/>
      <c r="Y10" s="14"/>
      <c r="Z10" s="49" t="s">
        <v>488</v>
      </c>
    </row>
    <row r="11" spans="1:26" x14ac:dyDescent="0.25">
      <c r="B11" s="2"/>
      <c r="C11" t="s">
        <v>482</v>
      </c>
      <c r="D11" s="46"/>
      <c r="F11" s="10"/>
      <c r="H11" s="5"/>
      <c r="I11" s="16"/>
      <c r="J11" s="5"/>
      <c r="K11" s="5"/>
      <c r="L11" s="5"/>
      <c r="M11" s="16"/>
      <c r="N11" s="5"/>
      <c r="O11" s="5"/>
      <c r="P11" s="5"/>
      <c r="Q11" s="16"/>
      <c r="R11" s="5"/>
      <c r="S11" s="5"/>
      <c r="T11" s="5"/>
      <c r="U11" s="16"/>
      <c r="V11" s="5"/>
      <c r="W11" s="5"/>
      <c r="Y11" s="14"/>
    </row>
    <row r="12" spans="1:26" x14ac:dyDescent="0.25">
      <c r="B12" s="2"/>
      <c r="D12" s="46"/>
      <c r="F12" s="10"/>
      <c r="I12" s="14"/>
      <c r="M12" s="14"/>
      <c r="Q12" s="14"/>
      <c r="U12" s="14"/>
      <c r="Y12" s="14"/>
    </row>
    <row r="13" spans="1:26" x14ac:dyDescent="0.25">
      <c r="B13" s="2" t="s">
        <v>489</v>
      </c>
      <c r="C13" t="s">
        <v>482</v>
      </c>
      <c r="D13" s="46"/>
      <c r="F13" s="11"/>
      <c r="G13" s="3"/>
      <c r="H13" s="3"/>
      <c r="I13" s="15"/>
      <c r="J13" s="3"/>
      <c r="K13" s="3"/>
      <c r="L13" s="3"/>
      <c r="M13" s="15"/>
      <c r="N13" s="3"/>
      <c r="O13" s="3"/>
      <c r="P13" s="3"/>
      <c r="Q13" s="15"/>
      <c r="R13" s="3"/>
      <c r="S13" s="3"/>
      <c r="T13" s="3"/>
      <c r="U13" s="15"/>
      <c r="V13" s="3" t="s">
        <v>483</v>
      </c>
      <c r="Y13" s="14"/>
    </row>
    <row r="14" spans="1:26" x14ac:dyDescent="0.25">
      <c r="B14" s="2"/>
      <c r="C14" t="s">
        <v>490</v>
      </c>
      <c r="D14" s="46"/>
      <c r="F14" s="10"/>
      <c r="G14" s="3"/>
      <c r="H14" s="3"/>
      <c r="I14" s="14"/>
      <c r="K14" s="3"/>
      <c r="L14" s="3"/>
      <c r="M14" s="14"/>
      <c r="O14" s="3"/>
      <c r="P14" s="3"/>
      <c r="Q14" s="14"/>
      <c r="S14" s="3"/>
      <c r="T14" s="3"/>
      <c r="U14" s="14"/>
      <c r="W14" s="3" t="s">
        <v>484</v>
      </c>
      <c r="X14" s="3"/>
      <c r="Y14" s="14"/>
    </row>
    <row r="15" spans="1:26" x14ac:dyDescent="0.25">
      <c r="B15" s="2"/>
      <c r="C15" t="s">
        <v>491</v>
      </c>
      <c r="D15" s="46"/>
      <c r="F15" s="10"/>
      <c r="I15" s="14"/>
      <c r="M15" s="14"/>
      <c r="Q15" s="14"/>
      <c r="R15" s="3"/>
      <c r="S15" s="3"/>
      <c r="T15" s="3"/>
      <c r="U15" s="15"/>
      <c r="Y15" s="14"/>
    </row>
    <row r="16" spans="1:26" x14ac:dyDescent="0.25">
      <c r="B16" s="25"/>
      <c r="C16" s="26"/>
      <c r="D16" s="47"/>
      <c r="E16" s="26"/>
      <c r="F16" s="28"/>
      <c r="G16" s="27"/>
      <c r="H16" s="27"/>
      <c r="I16" s="29"/>
      <c r="J16" s="26"/>
      <c r="K16" s="26"/>
      <c r="L16" s="26"/>
      <c r="M16" s="29"/>
      <c r="N16" s="26"/>
      <c r="O16" s="26"/>
      <c r="P16" s="26"/>
      <c r="Q16" s="29"/>
      <c r="R16" s="26"/>
      <c r="S16" s="26"/>
      <c r="T16" s="26"/>
      <c r="U16" s="29"/>
      <c r="V16" s="26"/>
      <c r="W16" s="26"/>
      <c r="X16" s="26"/>
      <c r="Y16" s="29"/>
    </row>
    <row r="17" spans="2:26" x14ac:dyDescent="0.25">
      <c r="B17" s="45" t="s">
        <v>492</v>
      </c>
      <c r="D17" s="46"/>
      <c r="F17" s="10"/>
      <c r="I17" s="14"/>
      <c r="M17" s="14"/>
      <c r="Q17" s="14"/>
      <c r="U17" s="14"/>
      <c r="Y17" s="14"/>
    </row>
    <row r="18" spans="2:26" x14ac:dyDescent="0.25">
      <c r="B18" s="2" t="s">
        <v>493</v>
      </c>
      <c r="C18" t="s">
        <v>482</v>
      </c>
      <c r="D18" s="46"/>
      <c r="E18" s="17"/>
      <c r="F18" s="31"/>
      <c r="G18" s="17"/>
      <c r="H18" s="17"/>
      <c r="I18" s="18" t="s">
        <v>483</v>
      </c>
      <c r="J18" s="31" t="s">
        <v>484</v>
      </c>
      <c r="M18" s="14"/>
      <c r="Q18" s="14"/>
      <c r="U18" s="14"/>
      <c r="Y18" s="14"/>
    </row>
    <row r="19" spans="2:26" x14ac:dyDescent="0.25">
      <c r="B19" s="2"/>
      <c r="C19" t="s">
        <v>485</v>
      </c>
      <c r="D19" s="46"/>
      <c r="F19" s="31"/>
      <c r="G19" s="17"/>
      <c r="I19" s="14"/>
      <c r="M19" s="14"/>
      <c r="Q19" s="14"/>
      <c r="U19" s="14"/>
      <c r="Y19" s="14"/>
    </row>
    <row r="20" spans="2:26" x14ac:dyDescent="0.25">
      <c r="B20" s="2"/>
      <c r="C20" t="s">
        <v>479</v>
      </c>
      <c r="D20" s="46"/>
      <c r="F20" s="10"/>
      <c r="G20" s="17"/>
      <c r="H20" s="17"/>
      <c r="I20" s="14"/>
      <c r="M20" s="14"/>
      <c r="Q20" s="14"/>
      <c r="U20" s="14"/>
      <c r="Y20" s="14"/>
      <c r="Z20" t="s">
        <v>494</v>
      </c>
    </row>
    <row r="21" spans="2:26" x14ac:dyDescent="0.25">
      <c r="B21" s="2"/>
      <c r="C21" t="s">
        <v>480</v>
      </c>
      <c r="D21" s="46"/>
      <c r="F21" s="10"/>
      <c r="H21" s="17"/>
      <c r="I21" s="14"/>
      <c r="M21" s="14"/>
      <c r="Q21" s="14"/>
      <c r="U21" s="14"/>
      <c r="Y21" s="14"/>
      <c r="Z21" t="s">
        <v>495</v>
      </c>
    </row>
    <row r="22" spans="2:26" x14ac:dyDescent="0.25">
      <c r="B22" s="2"/>
      <c r="C22" t="s">
        <v>482</v>
      </c>
      <c r="D22" s="46"/>
      <c r="F22" s="10"/>
      <c r="I22" s="14"/>
      <c r="J22" s="11"/>
      <c r="K22" s="3"/>
      <c r="L22" s="3"/>
      <c r="M22" s="15"/>
      <c r="N22" s="3"/>
      <c r="O22" s="3"/>
      <c r="P22" s="3"/>
      <c r="Q22" s="15"/>
      <c r="R22" s="3"/>
      <c r="S22" s="3"/>
      <c r="T22" s="3"/>
      <c r="U22" s="15"/>
      <c r="Y22" s="14"/>
      <c r="Z22" t="s">
        <v>496</v>
      </c>
    </row>
    <row r="23" spans="2:26" x14ac:dyDescent="0.25">
      <c r="B23" s="25"/>
      <c r="C23" s="26"/>
      <c r="D23" s="47"/>
      <c r="E23" s="26"/>
      <c r="F23" s="30"/>
      <c r="G23" s="26"/>
      <c r="H23" s="26"/>
      <c r="I23" s="29"/>
      <c r="J23" s="26"/>
      <c r="K23" s="26"/>
      <c r="L23" s="26"/>
      <c r="M23" s="29"/>
      <c r="N23" s="26"/>
      <c r="O23" s="26"/>
      <c r="P23" s="26"/>
      <c r="Q23" s="29"/>
      <c r="R23" s="26"/>
      <c r="S23" s="26"/>
      <c r="T23" s="26"/>
      <c r="U23" s="29"/>
      <c r="V23" s="26"/>
      <c r="W23" s="26"/>
      <c r="X23" s="26"/>
      <c r="Y23" s="29"/>
    </row>
    <row r="24" spans="2:26" x14ac:dyDescent="0.25">
      <c r="B24" s="2" t="s">
        <v>497</v>
      </c>
      <c r="C24" t="s">
        <v>485</v>
      </c>
      <c r="D24" s="46"/>
      <c r="E24" s="5"/>
      <c r="F24" s="12"/>
      <c r="G24" s="5"/>
      <c r="I24" s="14"/>
      <c r="M24" s="14"/>
      <c r="Q24" s="14"/>
      <c r="U24" s="14"/>
      <c r="Y24" s="14"/>
      <c r="Z24" s="49" t="s">
        <v>498</v>
      </c>
    </row>
    <row r="25" spans="2:26" x14ac:dyDescent="0.25">
      <c r="C25" t="s">
        <v>479</v>
      </c>
      <c r="D25" s="46"/>
      <c r="F25" s="12"/>
      <c r="I25" s="14"/>
      <c r="M25" s="14"/>
      <c r="Q25" s="14"/>
      <c r="U25" s="14"/>
      <c r="Y25" s="14"/>
      <c r="Z25" s="49" t="s">
        <v>499</v>
      </c>
    </row>
    <row r="26" spans="2:26" x14ac:dyDescent="0.25">
      <c r="C26" t="s">
        <v>480</v>
      </c>
      <c r="D26" s="46"/>
      <c r="F26" s="10"/>
      <c r="G26" s="5"/>
      <c r="I26" s="14"/>
      <c r="M26" s="14"/>
      <c r="Q26" s="14"/>
      <c r="U26" s="14"/>
      <c r="Y26" s="14"/>
    </row>
    <row r="27" spans="2:26" x14ac:dyDescent="0.25">
      <c r="C27" t="s">
        <v>482</v>
      </c>
      <c r="D27" s="46"/>
      <c r="F27" s="10"/>
      <c r="G27" s="3"/>
      <c r="H27" s="3"/>
      <c r="I27" s="15"/>
      <c r="J27" s="11"/>
      <c r="K27" s="3"/>
      <c r="L27" s="3"/>
      <c r="M27" s="15"/>
      <c r="N27" s="3"/>
      <c r="O27" s="3"/>
      <c r="P27" s="3"/>
      <c r="Q27" s="15"/>
      <c r="U27" s="14"/>
      <c r="Y27" s="14"/>
    </row>
    <row r="28" spans="2:26" x14ac:dyDescent="0.25">
      <c r="B28" s="25"/>
      <c r="C28" s="26"/>
      <c r="D28" s="47"/>
      <c r="E28" s="27"/>
      <c r="F28" s="28"/>
      <c r="G28" s="27"/>
      <c r="H28" s="27"/>
      <c r="I28" s="29"/>
      <c r="J28" s="26"/>
      <c r="K28" s="26"/>
      <c r="L28" s="26"/>
      <c r="M28" s="29"/>
      <c r="N28" s="26"/>
      <c r="O28" s="26"/>
      <c r="P28" s="26"/>
      <c r="Q28" s="29"/>
      <c r="R28" s="26"/>
      <c r="S28" s="26"/>
      <c r="T28" s="26"/>
      <c r="U28" s="29"/>
      <c r="V28" s="26"/>
      <c r="W28" s="26"/>
      <c r="X28" s="26"/>
      <c r="Y28" s="29"/>
    </row>
    <row r="29" spans="2:26" x14ac:dyDescent="0.25">
      <c r="B29" s="2" t="s">
        <v>500</v>
      </c>
      <c r="C29" t="s">
        <v>482</v>
      </c>
      <c r="D29" s="46"/>
      <c r="E29" s="15"/>
      <c r="F29" s="3"/>
      <c r="G29" s="3"/>
      <c r="H29" s="3"/>
      <c r="I29" s="15" t="s">
        <v>483</v>
      </c>
      <c r="J29" s="17" t="s">
        <v>484</v>
      </c>
      <c r="K29" s="3"/>
      <c r="L29" s="3"/>
      <c r="M29" s="15"/>
      <c r="Q29" s="14"/>
      <c r="U29" s="14"/>
      <c r="Y29" s="14"/>
      <c r="Z29" s="39" t="s">
        <v>501</v>
      </c>
    </row>
    <row r="30" spans="2:26" x14ac:dyDescent="0.25">
      <c r="B30" s="2"/>
      <c r="C30" t="s">
        <v>502</v>
      </c>
      <c r="D30" s="46"/>
      <c r="E30" s="14"/>
      <c r="G30" s="3"/>
      <c r="H30" s="3"/>
      <c r="I30" s="14"/>
      <c r="M30" s="14"/>
      <c r="Q30" s="14"/>
      <c r="U30" s="14"/>
      <c r="Y30" s="14"/>
      <c r="Z30" t="s">
        <v>503</v>
      </c>
    </row>
    <row r="31" spans="2:26" x14ac:dyDescent="0.25">
      <c r="B31" s="2"/>
      <c r="D31" s="46"/>
      <c r="E31" s="14"/>
      <c r="I31" s="14"/>
      <c r="M31" s="14"/>
      <c r="Q31" s="14"/>
      <c r="U31" s="14"/>
      <c r="Y31" s="14"/>
    </row>
    <row r="32" spans="2:26" x14ac:dyDescent="0.25">
      <c r="B32" s="2" t="s">
        <v>504</v>
      </c>
      <c r="C32" t="s">
        <v>482</v>
      </c>
      <c r="D32" s="46"/>
      <c r="E32" s="15"/>
      <c r="F32" s="3"/>
      <c r="G32" s="3"/>
      <c r="H32" s="3"/>
      <c r="I32" s="15" t="s">
        <v>483</v>
      </c>
      <c r="J32" s="17" t="s">
        <v>484</v>
      </c>
      <c r="K32" s="3"/>
      <c r="L32" s="3"/>
      <c r="M32" s="15"/>
      <c r="Q32" s="14"/>
      <c r="U32" s="14"/>
      <c r="Y32" s="14"/>
      <c r="Z32" s="39" t="s">
        <v>501</v>
      </c>
    </row>
    <row r="33" spans="1:31" s="4" customFormat="1" x14ac:dyDescent="0.25">
      <c r="A33"/>
      <c r="B33" s="2"/>
      <c r="C33" t="s">
        <v>502</v>
      </c>
      <c r="D33" s="46"/>
      <c r="E33" s="14"/>
      <c r="F33"/>
      <c r="G33" s="3"/>
      <c r="H33" s="3"/>
      <c r="I33" s="15"/>
      <c r="J33"/>
      <c r="K33"/>
      <c r="L33"/>
      <c r="M33" s="14"/>
      <c r="N33"/>
      <c r="O33"/>
      <c r="P33"/>
      <c r="Q33" s="14"/>
      <c r="R33"/>
      <c r="S33"/>
      <c r="T33"/>
      <c r="U33" s="14"/>
      <c r="V33"/>
      <c r="W33"/>
      <c r="X33"/>
      <c r="Y33" s="14"/>
      <c r="Z33" t="s">
        <v>503</v>
      </c>
    </row>
    <row r="34" spans="1:31" s="4" customFormat="1" x14ac:dyDescent="0.25">
      <c r="A34"/>
      <c r="B34" s="2"/>
      <c r="C34"/>
      <c r="D34" s="46"/>
      <c r="E34"/>
      <c r="F34" s="10"/>
      <c r="G34"/>
      <c r="H34"/>
      <c r="I34" s="14"/>
      <c r="J34"/>
      <c r="K34"/>
      <c r="L34"/>
      <c r="M34" s="14"/>
      <c r="N34"/>
      <c r="O34"/>
      <c r="P34"/>
      <c r="Q34" s="14"/>
      <c r="R34"/>
      <c r="S34"/>
      <c r="T34"/>
      <c r="U34" s="14"/>
      <c r="V34"/>
      <c r="W34"/>
      <c r="X34"/>
      <c r="Y34" s="14"/>
      <c r="Z34"/>
      <c r="AA34"/>
    </row>
    <row r="35" spans="1:31" s="4" customFormat="1" x14ac:dyDescent="0.25">
      <c r="A35"/>
      <c r="B35" s="45" t="s">
        <v>505</v>
      </c>
      <c r="C35"/>
      <c r="D35" s="46"/>
      <c r="E35"/>
      <c r="F35" s="10"/>
      <c r="G35"/>
      <c r="H35"/>
      <c r="I35" s="14"/>
      <c r="J35"/>
      <c r="K35"/>
      <c r="L35"/>
      <c r="M35" s="14"/>
      <c r="N35"/>
      <c r="O35"/>
      <c r="P35"/>
      <c r="Q35" s="14"/>
      <c r="R35"/>
      <c r="S35"/>
      <c r="T35"/>
      <c r="U35" s="14"/>
      <c r="V35"/>
      <c r="W35"/>
      <c r="X35"/>
      <c r="Y35" s="14"/>
      <c r="Z35"/>
      <c r="AA35"/>
      <c r="AB35"/>
      <c r="AC35"/>
      <c r="AD35"/>
      <c r="AE35"/>
    </row>
    <row r="36" spans="1:31" x14ac:dyDescent="0.25">
      <c r="B36" s="2"/>
      <c r="C36" t="s">
        <v>506</v>
      </c>
      <c r="D36" s="46"/>
      <c r="E36" s="15"/>
      <c r="F36" s="3"/>
      <c r="G36" s="3"/>
      <c r="H36" s="3"/>
      <c r="I36" s="15"/>
      <c r="J36" s="3"/>
      <c r="M36" s="14"/>
      <c r="Q36" s="14"/>
      <c r="U36" s="14"/>
      <c r="Y36" s="14"/>
    </row>
    <row r="37" spans="1:31" x14ac:dyDescent="0.25">
      <c r="B37" s="2"/>
      <c r="D37" s="46"/>
      <c r="E37" s="14"/>
      <c r="I37" s="14"/>
      <c r="M37" s="14"/>
      <c r="Q37" s="14"/>
      <c r="U37" s="14"/>
      <c r="Y37" s="14"/>
    </row>
    <row r="38" spans="1:31" x14ac:dyDescent="0.25">
      <c r="B38" s="42" t="s">
        <v>507</v>
      </c>
      <c r="C38" t="s">
        <v>479</v>
      </c>
      <c r="D38" s="48"/>
      <c r="E38" s="44"/>
      <c r="F38" s="50"/>
      <c r="G38" s="43"/>
      <c r="H38" s="43"/>
      <c r="I38" s="44"/>
      <c r="J38" s="43"/>
      <c r="K38" s="43"/>
      <c r="L38" s="43"/>
      <c r="M38" s="44"/>
      <c r="N38" s="43"/>
      <c r="O38" s="43"/>
      <c r="P38" s="43"/>
      <c r="Q38" s="44"/>
      <c r="R38" s="43"/>
      <c r="S38" s="43"/>
      <c r="T38" s="43"/>
      <c r="U38" s="44"/>
      <c r="V38" s="43"/>
      <c r="W38" s="43"/>
      <c r="X38" s="43"/>
      <c r="Y38" s="44"/>
      <c r="Z38" s="80" t="s">
        <v>508</v>
      </c>
    </row>
    <row r="39" spans="1:31" x14ac:dyDescent="0.25">
      <c r="B39" s="2"/>
      <c r="C39" t="s">
        <v>480</v>
      </c>
      <c r="D39" s="46"/>
      <c r="E39" s="14"/>
      <c r="G39" s="50"/>
      <c r="I39" s="14"/>
      <c r="M39" s="14"/>
      <c r="Q39" s="14"/>
      <c r="U39" s="14"/>
      <c r="Y39" s="14"/>
    </row>
    <row r="40" spans="1:31" x14ac:dyDescent="0.25">
      <c r="B40" s="2"/>
      <c r="C40" t="s">
        <v>482</v>
      </c>
      <c r="D40" s="46"/>
      <c r="E40" s="14"/>
      <c r="G40" s="3"/>
      <c r="H40" s="3"/>
      <c r="I40" s="15"/>
      <c r="J40" s="11"/>
      <c r="K40" s="3"/>
      <c r="L40" s="3"/>
      <c r="M40" s="15"/>
      <c r="N40" s="3"/>
      <c r="O40" s="3"/>
      <c r="P40" s="3"/>
      <c r="Q40" s="15"/>
      <c r="U40" s="14"/>
      <c r="Y40" s="14"/>
    </row>
    <row r="41" spans="1:31" x14ac:dyDescent="0.25">
      <c r="B41" s="26"/>
      <c r="C41" s="26"/>
      <c r="D41" s="47"/>
      <c r="E41" s="29"/>
      <c r="F41" s="26"/>
      <c r="G41" s="26"/>
      <c r="H41" s="26"/>
      <c r="I41" s="29"/>
      <c r="J41" s="26"/>
      <c r="K41" s="26"/>
      <c r="L41" s="26"/>
      <c r="M41" s="29"/>
      <c r="N41" s="26"/>
      <c r="O41" s="26"/>
      <c r="P41" s="26"/>
      <c r="Q41" s="29"/>
      <c r="R41" s="26"/>
      <c r="S41" s="26"/>
      <c r="T41" s="26"/>
      <c r="U41" s="29"/>
      <c r="V41" s="26"/>
      <c r="W41" s="26"/>
      <c r="X41" s="26"/>
      <c r="Y41" s="29"/>
    </row>
    <row r="42" spans="1:31" x14ac:dyDescent="0.25">
      <c r="B42" s="2" t="s">
        <v>509</v>
      </c>
      <c r="C42" t="s">
        <v>510</v>
      </c>
      <c r="D42" s="46"/>
      <c r="E42" s="17"/>
      <c r="F42" s="11"/>
      <c r="I42" s="14"/>
      <c r="M42" s="14"/>
      <c r="Q42" s="14"/>
      <c r="U42" s="14"/>
      <c r="Y42" s="14"/>
      <c r="Z42" t="s">
        <v>511</v>
      </c>
    </row>
    <row r="43" spans="1:31" x14ac:dyDescent="0.25">
      <c r="C43" t="s">
        <v>479</v>
      </c>
      <c r="D43" s="46"/>
      <c r="F43" s="10"/>
      <c r="G43" s="17"/>
      <c r="H43" s="17"/>
      <c r="I43" s="14"/>
      <c r="M43" s="14"/>
      <c r="Q43" s="14"/>
      <c r="U43" s="14"/>
      <c r="Y43" s="14"/>
      <c r="Z43" s="39" t="s">
        <v>512</v>
      </c>
    </row>
    <row r="44" spans="1:31" x14ac:dyDescent="0.25">
      <c r="C44" t="s">
        <v>480</v>
      </c>
      <c r="D44" s="46"/>
      <c r="F44" s="10"/>
      <c r="I44" s="14"/>
      <c r="J44" s="11"/>
      <c r="M44" s="14"/>
      <c r="Q44" s="14"/>
      <c r="U44" s="14"/>
      <c r="Y44" s="14"/>
      <c r="Z44" s="40" t="s">
        <v>513</v>
      </c>
    </row>
    <row r="45" spans="1:31" x14ac:dyDescent="0.25">
      <c r="C45" t="s">
        <v>482</v>
      </c>
      <c r="D45" s="46"/>
      <c r="F45" s="10"/>
      <c r="I45" s="14"/>
      <c r="J45" s="11"/>
      <c r="K45" s="3"/>
      <c r="L45" s="3"/>
      <c r="M45" s="15"/>
      <c r="Q45" s="14"/>
      <c r="U45" s="14"/>
      <c r="Y45" s="14"/>
      <c r="Z45" s="4" t="s">
        <v>514</v>
      </c>
    </row>
    <row r="46" spans="1:31" x14ac:dyDescent="0.25">
      <c r="B46" s="26"/>
      <c r="C46" s="26"/>
      <c r="D46" s="47"/>
      <c r="E46" s="26"/>
      <c r="F46" s="30"/>
      <c r="G46" s="26"/>
      <c r="H46" s="26"/>
      <c r="I46" s="29"/>
      <c r="J46" s="26"/>
      <c r="K46" s="26"/>
      <c r="L46" s="26"/>
      <c r="M46" s="29"/>
      <c r="N46" s="26"/>
      <c r="O46" s="26"/>
      <c r="P46" s="26"/>
      <c r="Q46" s="29"/>
      <c r="R46" s="26"/>
      <c r="S46" s="26"/>
      <c r="T46" s="26"/>
      <c r="U46" s="29"/>
      <c r="V46" s="26"/>
      <c r="W46" s="26"/>
      <c r="X46" s="26"/>
      <c r="Y46" s="29"/>
    </row>
    <row r="47" spans="1:31" x14ac:dyDescent="0.25">
      <c r="B47" s="2" t="s">
        <v>515</v>
      </c>
      <c r="C47" t="s">
        <v>482</v>
      </c>
      <c r="D47" s="46"/>
      <c r="E47" s="36"/>
      <c r="F47" s="35"/>
      <c r="G47" s="35"/>
      <c r="H47" s="35"/>
      <c r="I47" s="36"/>
      <c r="J47" s="35"/>
      <c r="K47" s="35"/>
      <c r="L47" s="35"/>
      <c r="M47" s="36"/>
      <c r="Q47" s="14"/>
      <c r="U47" s="14"/>
      <c r="Y47" s="14"/>
      <c r="Z47" t="s">
        <v>314</v>
      </c>
    </row>
    <row r="48" spans="1:31" x14ac:dyDescent="0.25">
      <c r="C48" s="41" t="s">
        <v>516</v>
      </c>
      <c r="D48" s="46"/>
      <c r="E48" s="14"/>
      <c r="I48" s="14"/>
      <c r="M48" s="14"/>
      <c r="N48" s="35"/>
      <c r="O48" s="35"/>
      <c r="Q48" s="14"/>
      <c r="U48" s="14"/>
      <c r="Y48" s="14"/>
    </row>
    <row r="49" spans="2:26" x14ac:dyDescent="0.25">
      <c r="D49" s="46"/>
      <c r="E49" s="14"/>
      <c r="I49" s="14"/>
      <c r="M49" s="14"/>
      <c r="Q49" s="14"/>
      <c r="U49" s="14"/>
      <c r="Y49" s="14"/>
    </row>
    <row r="50" spans="2:26" x14ac:dyDescent="0.25">
      <c r="B50" s="26"/>
      <c r="D50" s="47"/>
      <c r="E50" s="29"/>
      <c r="F50" s="26"/>
      <c r="G50" s="26"/>
      <c r="H50" s="26"/>
      <c r="I50" s="29"/>
      <c r="J50" s="26"/>
      <c r="K50" s="26"/>
      <c r="L50" s="26"/>
      <c r="M50" s="29"/>
      <c r="N50" s="26"/>
      <c r="O50" s="26"/>
      <c r="P50" s="26"/>
      <c r="Q50" s="29"/>
      <c r="R50" s="26"/>
      <c r="S50" s="26"/>
      <c r="T50" s="26"/>
      <c r="U50" s="29"/>
      <c r="V50" s="26"/>
      <c r="W50" s="26"/>
      <c r="X50" s="26"/>
      <c r="Y50" s="29"/>
    </row>
    <row r="51" spans="2:26" x14ac:dyDescent="0.25">
      <c r="B51" s="2" t="s">
        <v>517</v>
      </c>
      <c r="C51" t="s">
        <v>482</v>
      </c>
      <c r="D51" s="46"/>
      <c r="E51" s="18"/>
      <c r="F51" s="17"/>
      <c r="G51" s="17"/>
      <c r="H51" s="17"/>
      <c r="I51" s="15" t="s">
        <v>483</v>
      </c>
      <c r="J51" s="17" t="s">
        <v>484</v>
      </c>
      <c r="M51" s="14"/>
      <c r="Q51" s="14"/>
      <c r="U51" s="14"/>
      <c r="Y51" s="14"/>
      <c r="Z51" t="s">
        <v>518</v>
      </c>
    </row>
    <row r="52" spans="2:26" x14ac:dyDescent="0.25">
      <c r="C52" s="41" t="s">
        <v>519</v>
      </c>
      <c r="D52" s="46"/>
      <c r="E52" s="14"/>
      <c r="I52" s="14"/>
      <c r="J52" s="3"/>
      <c r="K52" s="3"/>
      <c r="M52" s="14"/>
      <c r="Q52" s="14"/>
      <c r="U52" s="14"/>
      <c r="Y52" s="14"/>
      <c r="Z52" t="s">
        <v>520</v>
      </c>
    </row>
    <row r="53" spans="2:26" x14ac:dyDescent="0.25">
      <c r="B53" s="26"/>
      <c r="C53" s="26"/>
      <c r="D53" s="47"/>
      <c r="E53" s="29"/>
      <c r="F53" s="26"/>
      <c r="G53" s="26"/>
      <c r="H53" s="26"/>
      <c r="I53" s="29"/>
      <c r="J53" s="26"/>
      <c r="K53" s="26"/>
      <c r="L53" s="26"/>
      <c r="M53" s="29"/>
      <c r="N53" s="26"/>
      <c r="O53" s="26"/>
      <c r="P53" s="26"/>
      <c r="Q53" s="29"/>
      <c r="R53" s="26"/>
      <c r="S53" s="26"/>
      <c r="T53" s="26"/>
      <c r="U53" s="29"/>
      <c r="V53" s="26"/>
      <c r="W53" s="26"/>
      <c r="X53" s="26"/>
      <c r="Y53" s="29"/>
    </row>
    <row r="54" spans="2:26" x14ac:dyDescent="0.25">
      <c r="B54" s="2" t="s">
        <v>521</v>
      </c>
      <c r="D54" s="46"/>
      <c r="E54" s="14"/>
      <c r="I54" s="14"/>
      <c r="M54" s="14"/>
      <c r="Q54" s="14"/>
      <c r="U54" s="14"/>
      <c r="Y54" s="14"/>
      <c r="Z54" s="81" t="s">
        <v>522</v>
      </c>
    </row>
    <row r="55" spans="2:26" x14ac:dyDescent="0.25">
      <c r="C55" t="s">
        <v>480</v>
      </c>
      <c r="D55" s="46"/>
      <c r="E55" s="15"/>
      <c r="F55" s="17"/>
      <c r="H55" s="17"/>
      <c r="I55" s="15"/>
      <c r="M55" s="14"/>
      <c r="Q55" s="14"/>
      <c r="U55" s="14"/>
      <c r="Y55" s="14"/>
      <c r="Z55" t="s">
        <v>523</v>
      </c>
    </row>
    <row r="56" spans="2:26" x14ac:dyDescent="0.25">
      <c r="C56" t="s">
        <v>482</v>
      </c>
      <c r="D56" s="46"/>
      <c r="E56" s="14"/>
      <c r="I56" s="14"/>
      <c r="M56" s="14"/>
      <c r="Q56" s="14"/>
      <c r="U56" s="14"/>
      <c r="Y56" s="14"/>
      <c r="Z56" t="s">
        <v>524</v>
      </c>
    </row>
    <row r="57" spans="2:26" x14ac:dyDescent="0.25">
      <c r="C57" t="s">
        <v>479</v>
      </c>
      <c r="D57" s="46"/>
      <c r="E57" s="37"/>
      <c r="G57" s="17"/>
      <c r="H57" s="17"/>
      <c r="I57" s="14"/>
      <c r="M57" s="14"/>
      <c r="Q57" s="14"/>
      <c r="U57" s="14"/>
      <c r="Y57" s="14"/>
    </row>
    <row r="58" spans="2:26" x14ac:dyDescent="0.25">
      <c r="D58" s="46"/>
      <c r="E58" s="14"/>
      <c r="I58" s="14"/>
      <c r="M58" s="14"/>
      <c r="Q58" s="14"/>
      <c r="U58" s="14"/>
      <c r="Y58" s="14"/>
    </row>
    <row r="59" spans="2:26" x14ac:dyDescent="0.25">
      <c r="B59" s="34" t="s">
        <v>525</v>
      </c>
      <c r="D59" s="46"/>
      <c r="E59" s="14"/>
      <c r="I59" s="14"/>
      <c r="M59" s="14"/>
      <c r="Q59" s="14"/>
      <c r="U59" s="14"/>
      <c r="Y59" s="14"/>
      <c r="Z59" s="39" t="s">
        <v>526</v>
      </c>
    </row>
    <row r="60" spans="2:26" x14ac:dyDescent="0.25">
      <c r="D60" s="46"/>
      <c r="E60" s="14"/>
      <c r="F60" s="3"/>
      <c r="G60" s="3"/>
      <c r="H60" s="3"/>
      <c r="I60" s="15"/>
      <c r="J60" s="3"/>
      <c r="K60" s="3"/>
      <c r="L60" s="3"/>
      <c r="M60" s="15" t="s">
        <v>483</v>
      </c>
      <c r="Q60" s="14"/>
      <c r="U60" s="14"/>
      <c r="Y60" s="14"/>
      <c r="Z60" t="s">
        <v>527</v>
      </c>
    </row>
    <row r="61" spans="2:26" x14ac:dyDescent="0.25">
      <c r="D61" s="46"/>
      <c r="E61" s="14"/>
      <c r="I61" s="14"/>
      <c r="M61" s="14"/>
      <c r="Q61" s="14"/>
      <c r="U61" s="14"/>
      <c r="Y61" s="14"/>
      <c r="Z61" t="s">
        <v>528</v>
      </c>
    </row>
    <row r="62" spans="2:26" s="4" customFormat="1" x14ac:dyDescent="0.25">
      <c r="B62" s="33" t="s">
        <v>529</v>
      </c>
      <c r="D62" s="46"/>
      <c r="E62" s="14"/>
      <c r="F62"/>
      <c r="G62"/>
      <c r="H62"/>
      <c r="I62" s="14"/>
      <c r="J62"/>
      <c r="K62"/>
      <c r="L62"/>
      <c r="M62" s="14"/>
      <c r="N62"/>
      <c r="O62"/>
      <c r="P62"/>
      <c r="Q62" s="14"/>
      <c r="R62"/>
      <c r="S62"/>
      <c r="T62"/>
      <c r="U62" s="14"/>
      <c r="V62"/>
      <c r="W62"/>
      <c r="X62"/>
      <c r="Y62" s="14"/>
      <c r="Z62" s="4" t="s">
        <v>530</v>
      </c>
    </row>
    <row r="63" spans="2:26" x14ac:dyDescent="0.25">
      <c r="B63" t="s">
        <v>531</v>
      </c>
      <c r="C63" t="s">
        <v>532</v>
      </c>
      <c r="D63" s="46"/>
      <c r="E63" s="14"/>
      <c r="I63" s="14"/>
      <c r="M63" s="14"/>
      <c r="Q63" s="14"/>
      <c r="U63" s="14"/>
      <c r="Y63" s="14"/>
    </row>
    <row r="64" spans="2:26" x14ac:dyDescent="0.25">
      <c r="D64" s="46"/>
      <c r="E64" s="14"/>
      <c r="I64" s="14"/>
      <c r="M64" s="14"/>
      <c r="Q64" s="14"/>
      <c r="U64" s="14"/>
      <c r="Y64" s="14"/>
    </row>
    <row r="65" spans="2:26" x14ac:dyDescent="0.25">
      <c r="D65" s="46"/>
      <c r="E65" s="14"/>
      <c r="I65" s="14"/>
      <c r="M65" s="14"/>
      <c r="Q65" s="14"/>
      <c r="U65" s="14"/>
      <c r="Y65" s="14"/>
    </row>
    <row r="66" spans="2:26" x14ac:dyDescent="0.25">
      <c r="B66" s="34" t="s">
        <v>533</v>
      </c>
      <c r="D66" s="46"/>
      <c r="E66" s="14"/>
      <c r="I66" s="14"/>
      <c r="M66" s="14"/>
      <c r="Q66" s="14"/>
      <c r="U66" s="14"/>
      <c r="Y66" s="14"/>
    </row>
    <row r="67" spans="2:26" x14ac:dyDescent="0.25">
      <c r="C67" t="s">
        <v>482</v>
      </c>
      <c r="D67" s="46"/>
      <c r="E67" s="15"/>
      <c r="F67" s="3"/>
      <c r="G67" s="3"/>
      <c r="H67" s="3"/>
      <c r="I67" s="15"/>
      <c r="J67" s="3"/>
      <c r="M67" s="14"/>
      <c r="Q67" s="14"/>
      <c r="U67" s="14"/>
      <c r="Y67" s="14"/>
    </row>
    <row r="68" spans="2:26" x14ac:dyDescent="0.25">
      <c r="C68" t="s">
        <v>510</v>
      </c>
      <c r="D68" s="46"/>
      <c r="E68" s="14"/>
      <c r="F68" s="3"/>
      <c r="G68" s="3"/>
      <c r="H68" s="3"/>
      <c r="I68" s="15"/>
      <c r="J68" s="4"/>
      <c r="M68" s="14"/>
      <c r="Q68" s="14"/>
      <c r="U68" s="14"/>
      <c r="Y68" s="14"/>
      <c r="Z68" t="s">
        <v>534</v>
      </c>
    </row>
    <row r="69" spans="2:26" x14ac:dyDescent="0.25">
      <c r="D69" s="46"/>
      <c r="E69" s="14"/>
      <c r="I69" s="14"/>
      <c r="M69" s="14"/>
      <c r="Q69" s="14"/>
      <c r="U69" s="14"/>
      <c r="Y69" s="14"/>
      <c r="Z69" t="s">
        <v>535</v>
      </c>
    </row>
    <row r="70" spans="2:26" x14ac:dyDescent="0.25">
      <c r="D70" s="46"/>
      <c r="E70" s="14"/>
      <c r="I70" s="14"/>
      <c r="M70" s="14"/>
      <c r="Q70" s="14"/>
      <c r="U70" s="14"/>
      <c r="Y70" s="14"/>
    </row>
    <row r="71" spans="2:26" x14ac:dyDescent="0.25">
      <c r="D71" s="46"/>
      <c r="E71" s="14"/>
      <c r="I71" s="14"/>
      <c r="M71" s="14"/>
      <c r="Q71" s="14"/>
      <c r="U71" s="14"/>
      <c r="Y71" s="14"/>
    </row>
    <row r="72" spans="2:26" x14ac:dyDescent="0.25">
      <c r="B72" s="2" t="s">
        <v>536</v>
      </c>
      <c r="C72" t="s">
        <v>482</v>
      </c>
      <c r="D72" s="46"/>
      <c r="E72" s="15"/>
      <c r="F72" s="3"/>
      <c r="G72" s="3"/>
      <c r="H72" s="3"/>
      <c r="I72" s="15"/>
      <c r="M72" s="14"/>
      <c r="Q72" s="14"/>
      <c r="U72" s="14"/>
      <c r="Y72" s="14"/>
      <c r="Z72" t="s">
        <v>537</v>
      </c>
    </row>
    <row r="73" spans="2:26" x14ac:dyDescent="0.25">
      <c r="C73" t="s">
        <v>538</v>
      </c>
      <c r="D73" s="46"/>
      <c r="E73" s="14"/>
      <c r="F73" t="s">
        <v>539</v>
      </c>
      <c r="G73" t="s">
        <v>539</v>
      </c>
      <c r="H73" t="s">
        <v>539</v>
      </c>
      <c r="I73" s="14"/>
      <c r="K73" t="s">
        <v>539</v>
      </c>
      <c r="L73" t="s">
        <v>539</v>
      </c>
      <c r="M73" s="14"/>
      <c r="Q73" s="14"/>
      <c r="U73" s="14"/>
      <c r="Y73" s="14"/>
      <c r="Z73" s="81" t="s">
        <v>540</v>
      </c>
    </row>
    <row r="74" spans="2:26" x14ac:dyDescent="0.25">
      <c r="D74" s="46"/>
      <c r="E74" s="14"/>
      <c r="I74" s="14"/>
      <c r="M74" s="14"/>
      <c r="Q74" s="14"/>
      <c r="U74" s="14"/>
      <c r="Y74" s="14"/>
    </row>
    <row r="75" spans="2:26" x14ac:dyDescent="0.25">
      <c r="D75" s="46"/>
      <c r="E75" s="14"/>
      <c r="I75" s="14"/>
      <c r="M75" s="14"/>
      <c r="Q75" s="14"/>
      <c r="U75" s="14"/>
      <c r="Y75" s="14"/>
    </row>
    <row r="76" spans="2:26" x14ac:dyDescent="0.25">
      <c r="B76" s="2" t="s">
        <v>541</v>
      </c>
      <c r="D76" s="46"/>
      <c r="E76" s="14"/>
      <c r="I76" s="14"/>
      <c r="M76" s="14"/>
      <c r="Q76" s="14"/>
      <c r="U76" s="14"/>
      <c r="Y76" s="14"/>
    </row>
    <row r="77" spans="2:26" x14ac:dyDescent="0.25">
      <c r="D77" s="46"/>
      <c r="E77" s="14"/>
      <c r="I77" s="14"/>
      <c r="M77" s="14"/>
      <c r="Q77" s="14"/>
      <c r="U77" s="14"/>
      <c r="Y77" s="14"/>
    </row>
    <row r="78" spans="2:26" x14ac:dyDescent="0.25">
      <c r="D78" s="46"/>
      <c r="E78" s="14"/>
      <c r="I78" s="14"/>
      <c r="M78" s="14"/>
      <c r="Q78" s="14"/>
      <c r="U78" s="14"/>
      <c r="Y78" s="14"/>
    </row>
    <row r="79" spans="2:26" x14ac:dyDescent="0.25">
      <c r="D79" s="46"/>
      <c r="E79" s="14"/>
      <c r="I79" s="14"/>
      <c r="M79" s="14"/>
      <c r="Q79" s="14"/>
      <c r="U79" s="14"/>
      <c r="Y79" s="14"/>
    </row>
    <row r="80" spans="2:26" x14ac:dyDescent="0.25">
      <c r="D80" s="46"/>
    </row>
    <row r="81" spans="4:4" x14ac:dyDescent="0.25">
      <c r="D81" s="46"/>
    </row>
    <row r="82" spans="4:4" x14ac:dyDescent="0.25">
      <c r="D82" s="46"/>
    </row>
    <row r="83" spans="4:4" x14ac:dyDescent="0.25">
      <c r="D83" s="46"/>
    </row>
    <row r="84" spans="4:4" x14ac:dyDescent="0.25">
      <c r="D84" s="46"/>
    </row>
    <row r="85" spans="4:4" x14ac:dyDescent="0.25">
      <c r="D85" s="46"/>
    </row>
  </sheetData>
  <mergeCells count="5">
    <mergeCell ref="F1:I1"/>
    <mergeCell ref="J1:M1"/>
    <mergeCell ref="N1:Q1"/>
    <mergeCell ref="R1:U1"/>
    <mergeCell ref="V1:Y1"/>
  </mergeCells>
  <pageMargins left="0.7" right="0.7" top="0.75" bottom="0.75" header="0.3" footer="0.3"/>
  <legacyDrawing r:id="rId1"/>
</worksheet>
</file>

<file path=xl/worksheets/sheet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9AC1A4D3-0CE0-4229-8758-03D690B28BB2}">
  <dimension ref="A1:C69"/>
  <sheetViews>
    <sheetView topLeftCell="A28" workbookViewId="0">
      <selection activeCell="M28" sqref="M28"/>
    </sheetView>
  </sheetViews>
  <sheetFormatPr baseColWidth="10" defaultColWidth="8.7109375" defaultRowHeight="15" x14ac:dyDescent="0.25"/>
  <cols>
    <col min="1" max="1" width="35.5703125" customWidth="1"/>
    <col min="2" max="2" width="17" customWidth="1"/>
    <col min="3" max="3" width="11.7109375" customWidth="1"/>
  </cols>
  <sheetData>
    <row r="1" spans="1:3" ht="18.75" x14ac:dyDescent="0.25">
      <c r="A1" s="84" t="s">
        <v>302</v>
      </c>
      <c r="B1" s="85" t="s">
        <v>542</v>
      </c>
      <c r="C1" s="85" t="s">
        <v>543</v>
      </c>
    </row>
    <row r="2" spans="1:3" ht="18.75" x14ac:dyDescent="0.3">
      <c r="A2" s="86" t="s">
        <v>544</v>
      </c>
      <c r="B2" s="96" t="s">
        <v>56</v>
      </c>
      <c r="C2" s="95" t="s">
        <v>50</v>
      </c>
    </row>
    <row r="3" spans="1:3" ht="18.75" x14ac:dyDescent="0.3">
      <c r="A3" s="87" t="s">
        <v>545</v>
      </c>
      <c r="B3" s="96" t="s">
        <v>546</v>
      </c>
      <c r="C3" s="95" t="s">
        <v>50</v>
      </c>
    </row>
    <row r="4" spans="1:3" ht="18.75" x14ac:dyDescent="0.3">
      <c r="A4" s="87" t="s">
        <v>547</v>
      </c>
      <c r="B4" s="87" t="s">
        <v>548</v>
      </c>
      <c r="C4" s="95" t="s">
        <v>50</v>
      </c>
    </row>
    <row r="5" spans="1:3" ht="18.75" x14ac:dyDescent="0.3">
      <c r="A5" s="88" t="s">
        <v>549</v>
      </c>
      <c r="B5" s="87" t="s">
        <v>548</v>
      </c>
      <c r="C5" s="95" t="s">
        <v>50</v>
      </c>
    </row>
    <row r="6" spans="1:3" ht="18.75" x14ac:dyDescent="0.3">
      <c r="A6" s="87" t="s">
        <v>224</v>
      </c>
      <c r="B6" s="87" t="s">
        <v>548</v>
      </c>
      <c r="C6" s="95" t="s">
        <v>50</v>
      </c>
    </row>
    <row r="7" spans="1:3" ht="18.75" x14ac:dyDescent="0.3">
      <c r="A7" s="87" t="s">
        <v>550</v>
      </c>
      <c r="B7" s="87" t="s">
        <v>546</v>
      </c>
      <c r="C7" s="95" t="s">
        <v>50</v>
      </c>
    </row>
    <row r="8" spans="1:3" ht="18.75" x14ac:dyDescent="0.3">
      <c r="A8" s="87" t="s">
        <v>551</v>
      </c>
      <c r="B8" s="87" t="s">
        <v>197</v>
      </c>
      <c r="C8" s="95" t="s">
        <v>50</v>
      </c>
    </row>
    <row r="9" spans="1:3" ht="18.75" x14ac:dyDescent="0.3">
      <c r="A9" s="87" t="s">
        <v>552</v>
      </c>
      <c r="B9" s="87" t="s">
        <v>546</v>
      </c>
      <c r="C9" s="95" t="s">
        <v>50</v>
      </c>
    </row>
    <row r="10" spans="1:3" ht="18.75" x14ac:dyDescent="0.3">
      <c r="A10" s="87" t="s">
        <v>553</v>
      </c>
      <c r="B10" s="87" t="s">
        <v>546</v>
      </c>
      <c r="C10" s="95" t="s">
        <v>50</v>
      </c>
    </row>
    <row r="11" spans="1:3" ht="18.75" x14ac:dyDescent="0.3">
      <c r="A11" s="87" t="s">
        <v>554</v>
      </c>
      <c r="B11" s="87" t="s">
        <v>197</v>
      </c>
      <c r="C11" s="95" t="s">
        <v>50</v>
      </c>
    </row>
    <row r="12" spans="1:3" ht="18.75" x14ac:dyDescent="0.3">
      <c r="A12" s="87" t="s">
        <v>555</v>
      </c>
      <c r="B12" s="87" t="s">
        <v>546</v>
      </c>
      <c r="C12" s="95" t="s">
        <v>50</v>
      </c>
    </row>
    <row r="13" spans="1:3" ht="18.75" x14ac:dyDescent="0.3">
      <c r="A13" s="87" t="s">
        <v>556</v>
      </c>
      <c r="B13" s="87" t="s">
        <v>131</v>
      </c>
      <c r="C13" s="95" t="s">
        <v>50</v>
      </c>
    </row>
    <row r="14" spans="1:3" ht="18.75" x14ac:dyDescent="0.3">
      <c r="A14" s="87" t="s">
        <v>557</v>
      </c>
      <c r="B14" s="87" t="s">
        <v>56</v>
      </c>
      <c r="C14" s="95" t="s">
        <v>50</v>
      </c>
    </row>
    <row r="15" spans="1:3" ht="18.75" x14ac:dyDescent="0.3">
      <c r="A15" s="87" t="s">
        <v>558</v>
      </c>
      <c r="B15" s="87" t="s">
        <v>546</v>
      </c>
      <c r="C15" s="95" t="s">
        <v>50</v>
      </c>
    </row>
    <row r="16" spans="1:3" ht="18.75" x14ac:dyDescent="0.3">
      <c r="A16" s="87" t="s">
        <v>559</v>
      </c>
      <c r="B16" s="87" t="s">
        <v>197</v>
      </c>
      <c r="C16" s="95" t="s">
        <v>50</v>
      </c>
    </row>
    <row r="17" spans="1:3" ht="18.75" x14ac:dyDescent="0.3">
      <c r="A17" s="87" t="s">
        <v>560</v>
      </c>
      <c r="B17" s="87" t="s">
        <v>546</v>
      </c>
      <c r="C17" s="97" t="s">
        <v>561</v>
      </c>
    </row>
    <row r="18" spans="1:3" ht="18.75" x14ac:dyDescent="0.3">
      <c r="A18" s="87" t="s">
        <v>562</v>
      </c>
      <c r="B18" s="87" t="s">
        <v>546</v>
      </c>
      <c r="C18" s="95" t="s">
        <v>50</v>
      </c>
    </row>
    <row r="19" spans="1:3" ht="18.75" x14ac:dyDescent="0.3">
      <c r="A19" s="87" t="s">
        <v>563</v>
      </c>
      <c r="B19" s="87" t="s">
        <v>131</v>
      </c>
      <c r="C19" s="95" t="s">
        <v>50</v>
      </c>
    </row>
    <row r="20" spans="1:3" ht="18.75" x14ac:dyDescent="0.3">
      <c r="A20" s="87" t="s">
        <v>564</v>
      </c>
      <c r="B20" s="87" t="s">
        <v>131</v>
      </c>
      <c r="C20" s="95" t="s">
        <v>50</v>
      </c>
    </row>
    <row r="21" spans="1:3" ht="18.75" x14ac:dyDescent="0.3">
      <c r="A21" s="87" t="s">
        <v>565</v>
      </c>
      <c r="B21" s="87" t="s">
        <v>56</v>
      </c>
      <c r="C21" s="95" t="s">
        <v>50</v>
      </c>
    </row>
    <row r="22" spans="1:3" ht="18.75" x14ac:dyDescent="0.3">
      <c r="A22" s="89" t="s">
        <v>566</v>
      </c>
      <c r="B22" s="87" t="s">
        <v>546</v>
      </c>
      <c r="C22" s="95" t="s">
        <v>50</v>
      </c>
    </row>
    <row r="23" spans="1:3" ht="18.75" x14ac:dyDescent="0.3">
      <c r="A23" s="87" t="s">
        <v>567</v>
      </c>
      <c r="B23" s="87" t="s">
        <v>56</v>
      </c>
      <c r="C23" s="97" t="s">
        <v>561</v>
      </c>
    </row>
    <row r="24" spans="1:3" ht="18.75" x14ac:dyDescent="0.3">
      <c r="A24" s="87" t="s">
        <v>568</v>
      </c>
      <c r="B24" s="87" t="s">
        <v>56</v>
      </c>
      <c r="C24" s="95" t="s">
        <v>50</v>
      </c>
    </row>
    <row r="25" spans="1:3" ht="18.75" x14ac:dyDescent="0.3">
      <c r="A25" s="87" t="s">
        <v>569</v>
      </c>
      <c r="B25" s="87" t="s">
        <v>131</v>
      </c>
      <c r="C25" s="95" t="s">
        <v>50</v>
      </c>
    </row>
    <row r="26" spans="1:3" ht="18.75" x14ac:dyDescent="0.3">
      <c r="A26" s="87" t="s">
        <v>570</v>
      </c>
      <c r="B26" s="87" t="s">
        <v>56</v>
      </c>
      <c r="C26" s="95" t="s">
        <v>50</v>
      </c>
    </row>
    <row r="27" spans="1:3" ht="18.75" x14ac:dyDescent="0.3">
      <c r="A27" s="87" t="s">
        <v>571</v>
      </c>
      <c r="B27" s="87" t="s">
        <v>56</v>
      </c>
      <c r="C27" s="97" t="s">
        <v>561</v>
      </c>
    </row>
    <row r="28" spans="1:3" ht="18.75" x14ac:dyDescent="0.3">
      <c r="A28" s="87" t="s">
        <v>572</v>
      </c>
      <c r="B28" s="87" t="s">
        <v>56</v>
      </c>
      <c r="C28" s="95" t="s">
        <v>50</v>
      </c>
    </row>
    <row r="29" spans="1:3" ht="18.75" x14ac:dyDescent="0.3">
      <c r="A29" s="87" t="s">
        <v>573</v>
      </c>
      <c r="B29" s="87"/>
      <c r="C29" s="95" t="s">
        <v>50</v>
      </c>
    </row>
    <row r="30" spans="1:3" ht="18.75" x14ac:dyDescent="0.3">
      <c r="A30" s="87" t="s">
        <v>574</v>
      </c>
      <c r="B30" s="87" t="s">
        <v>546</v>
      </c>
      <c r="C30" s="95" t="s">
        <v>50</v>
      </c>
    </row>
    <row r="31" spans="1:3" ht="18.75" x14ac:dyDescent="0.3">
      <c r="A31" s="87" t="s">
        <v>575</v>
      </c>
      <c r="B31" s="87" t="s">
        <v>131</v>
      </c>
      <c r="C31" s="97" t="s">
        <v>561</v>
      </c>
    </row>
    <row r="32" spans="1:3" ht="18.75" x14ac:dyDescent="0.3">
      <c r="A32" s="90" t="s">
        <v>399</v>
      </c>
      <c r="B32" s="87"/>
      <c r="C32" s="95" t="s">
        <v>50</v>
      </c>
    </row>
    <row r="33" spans="1:3" ht="18.75" x14ac:dyDescent="0.3">
      <c r="A33" s="87" t="s">
        <v>576</v>
      </c>
      <c r="B33" s="87" t="s">
        <v>56</v>
      </c>
      <c r="C33" s="95" t="s">
        <v>50</v>
      </c>
    </row>
    <row r="34" spans="1:3" ht="18.75" x14ac:dyDescent="0.3">
      <c r="A34" s="87" t="s">
        <v>577</v>
      </c>
      <c r="B34" s="87" t="s">
        <v>131</v>
      </c>
      <c r="C34" s="95" t="s">
        <v>50</v>
      </c>
    </row>
    <row r="35" spans="1:3" ht="18.75" x14ac:dyDescent="0.3">
      <c r="A35" s="87" t="s">
        <v>578</v>
      </c>
      <c r="B35" s="87" t="s">
        <v>131</v>
      </c>
      <c r="C35" s="95" t="s">
        <v>50</v>
      </c>
    </row>
    <row r="36" spans="1:3" ht="18.75" x14ac:dyDescent="0.3">
      <c r="A36" s="87" t="s">
        <v>579</v>
      </c>
      <c r="B36" s="87" t="s">
        <v>56</v>
      </c>
      <c r="C36" s="95" t="s">
        <v>50</v>
      </c>
    </row>
    <row r="37" spans="1:3" ht="18.75" x14ac:dyDescent="0.3">
      <c r="A37" s="87" t="s">
        <v>580</v>
      </c>
      <c r="B37" s="87"/>
      <c r="C37" s="95" t="s">
        <v>50</v>
      </c>
    </row>
    <row r="38" spans="1:3" ht="18.75" x14ac:dyDescent="0.3">
      <c r="A38" s="91" t="s">
        <v>581</v>
      </c>
      <c r="B38" s="87"/>
      <c r="C38" s="95" t="s">
        <v>50</v>
      </c>
    </row>
    <row r="39" spans="1:3" ht="18.75" x14ac:dyDescent="0.3">
      <c r="A39" s="87" t="s">
        <v>582</v>
      </c>
      <c r="B39" s="87" t="s">
        <v>56</v>
      </c>
      <c r="C39" s="95" t="s">
        <v>50</v>
      </c>
    </row>
    <row r="40" spans="1:3" ht="18.75" x14ac:dyDescent="0.3">
      <c r="A40" s="87" t="s">
        <v>583</v>
      </c>
      <c r="B40" s="87" t="s">
        <v>197</v>
      </c>
      <c r="C40" s="95" t="s">
        <v>50</v>
      </c>
    </row>
    <row r="41" spans="1:3" ht="18.75" x14ac:dyDescent="0.3">
      <c r="A41" s="88" t="s">
        <v>584</v>
      </c>
      <c r="B41" s="87" t="s">
        <v>546</v>
      </c>
      <c r="C41" s="95" t="s">
        <v>50</v>
      </c>
    </row>
    <row r="42" spans="1:3" ht="18.75" x14ac:dyDescent="0.3">
      <c r="A42" s="88" t="s">
        <v>585</v>
      </c>
      <c r="B42" s="87" t="s">
        <v>548</v>
      </c>
      <c r="C42" s="95" t="s">
        <v>50</v>
      </c>
    </row>
    <row r="43" spans="1:3" ht="18.75" x14ac:dyDescent="0.3">
      <c r="A43" s="87" t="s">
        <v>586</v>
      </c>
      <c r="B43" s="87" t="s">
        <v>56</v>
      </c>
      <c r="C43" s="95" t="s">
        <v>50</v>
      </c>
    </row>
    <row r="44" spans="1:3" ht="18.75" x14ac:dyDescent="0.3">
      <c r="A44" s="92" t="s">
        <v>587</v>
      </c>
      <c r="B44" s="87" t="s">
        <v>548</v>
      </c>
      <c r="C44" s="95" t="s">
        <v>50</v>
      </c>
    </row>
    <row r="45" spans="1:3" ht="18.75" x14ac:dyDescent="0.3">
      <c r="A45" s="87" t="s">
        <v>588</v>
      </c>
      <c r="B45" s="87" t="s">
        <v>546</v>
      </c>
      <c r="C45" s="95" t="s">
        <v>50</v>
      </c>
    </row>
    <row r="46" spans="1:3" ht="18.75" x14ac:dyDescent="0.3">
      <c r="A46" s="87" t="s">
        <v>589</v>
      </c>
      <c r="B46" s="87" t="s">
        <v>197</v>
      </c>
      <c r="C46" s="95" t="s">
        <v>50</v>
      </c>
    </row>
    <row r="47" spans="1:3" ht="18.75" x14ac:dyDescent="0.3">
      <c r="A47" s="87" t="s">
        <v>590</v>
      </c>
      <c r="B47" s="87"/>
      <c r="C47" s="95" t="s">
        <v>50</v>
      </c>
    </row>
    <row r="48" spans="1:3" ht="18.75" x14ac:dyDescent="0.3">
      <c r="A48" s="87" t="s">
        <v>591</v>
      </c>
      <c r="B48" s="87" t="s">
        <v>131</v>
      </c>
      <c r="C48" s="95" t="s">
        <v>50</v>
      </c>
    </row>
    <row r="49" spans="1:3" ht="18.75" x14ac:dyDescent="0.3">
      <c r="A49" s="87" t="s">
        <v>592</v>
      </c>
      <c r="B49" s="87" t="s">
        <v>56</v>
      </c>
      <c r="C49" s="95" t="s">
        <v>50</v>
      </c>
    </row>
    <row r="50" spans="1:3" ht="18.75" x14ac:dyDescent="0.3">
      <c r="A50" s="87" t="s">
        <v>593</v>
      </c>
      <c r="B50" s="87" t="s">
        <v>546</v>
      </c>
      <c r="C50" s="95" t="s">
        <v>50</v>
      </c>
    </row>
    <row r="51" spans="1:3" ht="18.75" x14ac:dyDescent="0.3">
      <c r="A51" s="87" t="s">
        <v>594</v>
      </c>
      <c r="B51" s="87"/>
      <c r="C51" s="95" t="s">
        <v>50</v>
      </c>
    </row>
    <row r="52" spans="1:3" ht="18.75" x14ac:dyDescent="0.3">
      <c r="A52" s="88" t="s">
        <v>595</v>
      </c>
      <c r="B52" s="87" t="s">
        <v>548</v>
      </c>
      <c r="C52" s="95" t="s">
        <v>50</v>
      </c>
    </row>
    <row r="53" spans="1:3" ht="18.75" x14ac:dyDescent="0.3">
      <c r="A53" s="87" t="s">
        <v>596</v>
      </c>
      <c r="B53" s="87" t="s">
        <v>56</v>
      </c>
      <c r="C53" s="95" t="s">
        <v>50</v>
      </c>
    </row>
    <row r="54" spans="1:3" ht="18.75" x14ac:dyDescent="0.3">
      <c r="A54" s="87" t="s">
        <v>597</v>
      </c>
      <c r="B54" s="87" t="s">
        <v>56</v>
      </c>
      <c r="C54" s="95" t="s">
        <v>50</v>
      </c>
    </row>
    <row r="55" spans="1:3" ht="18.75" x14ac:dyDescent="0.3">
      <c r="A55" s="87" t="s">
        <v>598</v>
      </c>
      <c r="B55" s="87" t="s">
        <v>546</v>
      </c>
      <c r="C55" s="95" t="s">
        <v>50</v>
      </c>
    </row>
    <row r="56" spans="1:3" ht="18.75" x14ac:dyDescent="0.3">
      <c r="A56" s="87" t="s">
        <v>599</v>
      </c>
      <c r="B56" s="87"/>
      <c r="C56" s="95" t="s">
        <v>50</v>
      </c>
    </row>
    <row r="57" spans="1:3" ht="18.75" x14ac:dyDescent="0.3">
      <c r="A57" s="87" t="s">
        <v>600</v>
      </c>
      <c r="B57" s="87" t="s">
        <v>131</v>
      </c>
      <c r="C57" s="95" t="s">
        <v>50</v>
      </c>
    </row>
    <row r="58" spans="1:3" ht="18.75" x14ac:dyDescent="0.3">
      <c r="A58" s="87" t="s">
        <v>601</v>
      </c>
      <c r="B58" s="87" t="s">
        <v>546</v>
      </c>
      <c r="C58" s="95" t="s">
        <v>50</v>
      </c>
    </row>
    <row r="59" spans="1:3" ht="18.75" x14ac:dyDescent="0.3">
      <c r="A59" s="93" t="s">
        <v>602</v>
      </c>
      <c r="B59" s="87" t="s">
        <v>548</v>
      </c>
      <c r="C59" s="95" t="s">
        <v>50</v>
      </c>
    </row>
    <row r="60" spans="1:3" ht="18.75" x14ac:dyDescent="0.3">
      <c r="A60" s="88" t="s">
        <v>603</v>
      </c>
      <c r="B60" s="87" t="s">
        <v>548</v>
      </c>
      <c r="C60" s="95" t="s">
        <v>50</v>
      </c>
    </row>
    <row r="61" spans="1:3" ht="18.75" x14ac:dyDescent="0.3">
      <c r="A61" s="87" t="s">
        <v>604</v>
      </c>
      <c r="B61" s="87" t="s">
        <v>548</v>
      </c>
      <c r="C61" s="95" t="s">
        <v>50</v>
      </c>
    </row>
    <row r="62" spans="1:3" ht="18.75" x14ac:dyDescent="0.3">
      <c r="A62" s="91" t="s">
        <v>605</v>
      </c>
      <c r="B62" s="87"/>
      <c r="C62" s="97" t="s">
        <v>561</v>
      </c>
    </row>
    <row r="63" spans="1:3" ht="18.75" x14ac:dyDescent="0.3">
      <c r="A63" s="87" t="s">
        <v>606</v>
      </c>
      <c r="B63" s="87" t="s">
        <v>197</v>
      </c>
      <c r="C63" s="95" t="s">
        <v>50</v>
      </c>
    </row>
    <row r="64" spans="1:3" ht="18.75" x14ac:dyDescent="0.3">
      <c r="A64" s="87" t="s">
        <v>607</v>
      </c>
      <c r="B64" s="87" t="s">
        <v>197</v>
      </c>
      <c r="C64" s="95" t="s">
        <v>50</v>
      </c>
    </row>
    <row r="65" spans="1:3" ht="18.75" x14ac:dyDescent="0.3">
      <c r="A65" s="94" t="s">
        <v>608</v>
      </c>
      <c r="B65" s="87" t="s">
        <v>548</v>
      </c>
      <c r="C65" s="95" t="s">
        <v>50</v>
      </c>
    </row>
    <row r="66" spans="1:3" ht="18.75" x14ac:dyDescent="0.3">
      <c r="A66" s="87" t="s">
        <v>609</v>
      </c>
      <c r="B66" s="87" t="s">
        <v>56</v>
      </c>
      <c r="C66" s="95" t="s">
        <v>50</v>
      </c>
    </row>
    <row r="67" spans="1:3" ht="18.75" x14ac:dyDescent="0.3">
      <c r="A67" s="87" t="s">
        <v>610</v>
      </c>
      <c r="B67" s="87" t="s">
        <v>131</v>
      </c>
      <c r="C67" s="97" t="s">
        <v>561</v>
      </c>
    </row>
    <row r="68" spans="1:3" ht="18.75" x14ac:dyDescent="0.3">
      <c r="A68" s="87" t="s">
        <v>611</v>
      </c>
      <c r="B68" s="87" t="s">
        <v>56</v>
      </c>
      <c r="C68" s="95" t="s">
        <v>50</v>
      </c>
    </row>
    <row r="69" spans="1:3" ht="18.75" x14ac:dyDescent="0.3">
      <c r="A69" s="93" t="s">
        <v>612</v>
      </c>
      <c r="B69" s="87"/>
      <c r="C69" s="95" t="s">
        <v>50</v>
      </c>
    </row>
  </sheetData>
  <dataValidations count="1">
    <dataValidation type="list" allowBlank="1" showInputMessage="1" showErrorMessage="1" sqref="B2:B69" xr:uid="{8150328F-F7C9-4151-A2FA-F17E47EBF548}">
      <formula1>"Stratégies, Programmes, Partenariats, PRÉMIS, DIASO"</formula1>
    </dataValidation>
  </dataValidations>
  <pageMargins left="0.7" right="0.7" top="0.75" bottom="0.75" header="0.3" footer="0.3"/>
</worksheet>
</file>

<file path=xl/worksheets/sheet6.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92CC3C6D-5806-4C08-8F9D-D418792A4C91}">
  <dimension ref="A2:E39"/>
  <sheetViews>
    <sheetView workbookViewId="0">
      <selection activeCell="B18" sqref="B18"/>
    </sheetView>
  </sheetViews>
  <sheetFormatPr baseColWidth="10" defaultColWidth="9.140625" defaultRowHeight="15" x14ac:dyDescent="0.25"/>
  <cols>
    <col min="1" max="1" width="30.42578125" bestFit="1" customWidth="1"/>
    <col min="2" max="2" width="158" bestFit="1" customWidth="1"/>
    <col min="3" max="3" width="14.140625" bestFit="1" customWidth="1"/>
    <col min="4" max="4" width="17.140625" bestFit="1" customWidth="1"/>
    <col min="5" max="5" width="11.5703125" bestFit="1" customWidth="1"/>
    <col min="6" max="6" width="18.42578125" bestFit="1" customWidth="1"/>
    <col min="7" max="7" width="22.140625" bestFit="1" customWidth="1"/>
    <col min="8" max="8" width="13.42578125" bestFit="1" customWidth="1"/>
    <col min="9" max="9" width="9.28515625" bestFit="1" customWidth="1"/>
    <col min="10" max="10" width="23.5703125" bestFit="1" customWidth="1"/>
    <col min="11" max="11" width="12.7109375" bestFit="1" customWidth="1"/>
    <col min="12" max="12" width="5.85546875" bestFit="1" customWidth="1"/>
    <col min="13" max="13" width="12.140625" bestFit="1" customWidth="1"/>
  </cols>
  <sheetData>
    <row r="2" spans="1:5" x14ac:dyDescent="0.25">
      <c r="A2" s="52" t="s">
        <v>33</v>
      </c>
      <c r="B2" s="52" t="s">
        <v>4</v>
      </c>
      <c r="C2" t="s">
        <v>613</v>
      </c>
    </row>
    <row r="3" spans="1:5" x14ac:dyDescent="0.25">
      <c r="A3" t="s">
        <v>258</v>
      </c>
      <c r="C3">
        <v>1</v>
      </c>
    </row>
    <row r="4" spans="1:5" x14ac:dyDescent="0.25">
      <c r="A4" t="s">
        <v>64</v>
      </c>
      <c r="C4">
        <v>43</v>
      </c>
    </row>
    <row r="5" spans="1:5" x14ac:dyDescent="0.25">
      <c r="A5" t="s">
        <v>179</v>
      </c>
      <c r="B5" s="142" t="s">
        <v>178</v>
      </c>
      <c r="C5">
        <v>1</v>
      </c>
      <c r="D5" t="s">
        <v>614</v>
      </c>
    </row>
    <row r="6" spans="1:5" x14ac:dyDescent="0.25">
      <c r="A6" t="s">
        <v>615</v>
      </c>
      <c r="C6">
        <v>1</v>
      </c>
    </row>
    <row r="7" spans="1:5" x14ac:dyDescent="0.25">
      <c r="A7" t="s">
        <v>53</v>
      </c>
      <c r="B7" s="245" t="s">
        <v>138</v>
      </c>
      <c r="C7">
        <v>1</v>
      </c>
      <c r="D7" t="s">
        <v>616</v>
      </c>
    </row>
    <row r="8" spans="1:5" x14ac:dyDescent="0.25">
      <c r="B8" s="142" t="s">
        <v>186</v>
      </c>
      <c r="C8">
        <v>1</v>
      </c>
      <c r="D8" t="s">
        <v>614</v>
      </c>
    </row>
    <row r="9" spans="1:5" x14ac:dyDescent="0.25">
      <c r="B9" s="244" t="s">
        <v>189</v>
      </c>
      <c r="C9">
        <v>1</v>
      </c>
      <c r="D9" t="s">
        <v>617</v>
      </c>
    </row>
    <row r="10" spans="1:5" x14ac:dyDescent="0.25">
      <c r="B10" s="142" t="s">
        <v>238</v>
      </c>
      <c r="C10">
        <v>1</v>
      </c>
      <c r="D10" t="s">
        <v>618</v>
      </c>
    </row>
    <row r="11" spans="1:5" x14ac:dyDescent="0.25">
      <c r="B11" s="142" t="s">
        <v>170</v>
      </c>
      <c r="C11">
        <v>1</v>
      </c>
      <c r="D11" t="s">
        <v>619</v>
      </c>
    </row>
    <row r="12" spans="1:5" x14ac:dyDescent="0.25">
      <c r="B12" s="248" t="s">
        <v>212</v>
      </c>
      <c r="C12">
        <v>1</v>
      </c>
    </row>
    <row r="13" spans="1:5" x14ac:dyDescent="0.25">
      <c r="B13" s="248" t="s">
        <v>207</v>
      </c>
      <c r="C13">
        <v>1</v>
      </c>
    </row>
    <row r="14" spans="1:5" x14ac:dyDescent="0.25">
      <c r="B14" s="142" t="s">
        <v>166</v>
      </c>
      <c r="C14">
        <v>1</v>
      </c>
      <c r="D14" t="s">
        <v>620</v>
      </c>
      <c r="E14" t="s">
        <v>621</v>
      </c>
    </row>
    <row r="15" spans="1:5" x14ac:dyDescent="0.25">
      <c r="B15" s="244" t="s">
        <v>47</v>
      </c>
      <c r="C15">
        <v>1</v>
      </c>
    </row>
    <row r="16" spans="1:5" x14ac:dyDescent="0.25">
      <c r="B16" s="142" t="s">
        <v>233</v>
      </c>
      <c r="C16">
        <v>1</v>
      </c>
      <c r="D16" t="s">
        <v>622</v>
      </c>
    </row>
    <row r="17" spans="1:4" x14ac:dyDescent="0.25">
      <c r="B17" s="248" t="s">
        <v>127</v>
      </c>
      <c r="C17">
        <v>1</v>
      </c>
      <c r="D17" t="s">
        <v>623</v>
      </c>
    </row>
    <row r="18" spans="1:4" x14ac:dyDescent="0.25">
      <c r="B18" s="245" t="s">
        <v>150</v>
      </c>
      <c r="C18">
        <v>1</v>
      </c>
      <c r="D18" t="s">
        <v>623</v>
      </c>
    </row>
    <row r="19" spans="1:4" x14ac:dyDescent="0.25">
      <c r="A19" t="s">
        <v>624</v>
      </c>
      <c r="C19">
        <v>12</v>
      </c>
    </row>
    <row r="20" spans="1:4" x14ac:dyDescent="0.25">
      <c r="A20" t="s">
        <v>111</v>
      </c>
      <c r="B20" t="s">
        <v>142</v>
      </c>
      <c r="C20">
        <v>1</v>
      </c>
    </row>
    <row r="21" spans="1:4" x14ac:dyDescent="0.25">
      <c r="B21" t="s">
        <v>130</v>
      </c>
      <c r="C21">
        <v>1</v>
      </c>
    </row>
    <row r="22" spans="1:4" x14ac:dyDescent="0.25">
      <c r="B22" t="s">
        <v>109</v>
      </c>
      <c r="C22">
        <v>1</v>
      </c>
    </row>
    <row r="23" spans="1:4" x14ac:dyDescent="0.25">
      <c r="B23" t="s">
        <v>283</v>
      </c>
    </row>
    <row r="24" spans="1:4" x14ac:dyDescent="0.25">
      <c r="A24" t="s">
        <v>625</v>
      </c>
      <c r="C24">
        <v>3</v>
      </c>
    </row>
    <row r="25" spans="1:4" x14ac:dyDescent="0.25">
      <c r="A25" t="s">
        <v>45</v>
      </c>
      <c r="B25" t="s">
        <v>259</v>
      </c>
      <c r="C25">
        <v>1</v>
      </c>
    </row>
    <row r="26" spans="1:4" x14ac:dyDescent="0.25">
      <c r="B26" t="s">
        <v>264</v>
      </c>
      <c r="C26">
        <v>1</v>
      </c>
    </row>
    <row r="27" spans="1:4" x14ac:dyDescent="0.25">
      <c r="B27" t="s">
        <v>171</v>
      </c>
      <c r="C27">
        <v>1</v>
      </c>
    </row>
    <row r="28" spans="1:4" x14ac:dyDescent="0.25">
      <c r="B28" t="s">
        <v>37</v>
      </c>
      <c r="C28">
        <v>1</v>
      </c>
    </row>
    <row r="29" spans="1:4" x14ac:dyDescent="0.25">
      <c r="B29" t="s">
        <v>204</v>
      </c>
      <c r="C29">
        <v>1</v>
      </c>
    </row>
    <row r="30" spans="1:4" x14ac:dyDescent="0.25">
      <c r="B30" t="s">
        <v>202</v>
      </c>
      <c r="C30">
        <v>1</v>
      </c>
    </row>
    <row r="31" spans="1:4" x14ac:dyDescent="0.25">
      <c r="B31" t="s">
        <v>66</v>
      </c>
      <c r="C31">
        <v>1</v>
      </c>
    </row>
    <row r="32" spans="1:4" x14ac:dyDescent="0.25">
      <c r="B32" t="s">
        <v>77</v>
      </c>
      <c r="C32">
        <v>1</v>
      </c>
    </row>
    <row r="33" spans="1:3" x14ac:dyDescent="0.25">
      <c r="B33" t="s">
        <v>230</v>
      </c>
      <c r="C33">
        <v>1</v>
      </c>
    </row>
    <row r="34" spans="1:3" x14ac:dyDescent="0.25">
      <c r="B34" t="s">
        <v>232</v>
      </c>
      <c r="C34">
        <v>1</v>
      </c>
    </row>
    <row r="35" spans="1:3" x14ac:dyDescent="0.25">
      <c r="B35" t="s">
        <v>158</v>
      </c>
      <c r="C35">
        <v>1</v>
      </c>
    </row>
    <row r="36" spans="1:3" x14ac:dyDescent="0.25">
      <c r="B36" t="s">
        <v>105</v>
      </c>
      <c r="C36">
        <v>1</v>
      </c>
    </row>
    <row r="37" spans="1:3" x14ac:dyDescent="0.25">
      <c r="A37" t="s">
        <v>626</v>
      </c>
      <c r="C37">
        <v>12</v>
      </c>
    </row>
    <row r="38" spans="1:3" x14ac:dyDescent="0.25">
      <c r="A38" t="s">
        <v>627</v>
      </c>
      <c r="C38">
        <v>1</v>
      </c>
    </row>
    <row r="39" spans="1:3" x14ac:dyDescent="0.25">
      <c r="A39" t="s">
        <v>628</v>
      </c>
      <c r="C39">
        <v>73</v>
      </c>
    </row>
  </sheetData>
  <pageMargins left="0.7" right="0.7" top="0.75" bottom="0.75" header="0.3" footer="0.3"/>
  <legacyDrawing r:id="rId2"/>
</worksheet>
</file>

<file path=xl/worksheets/sheet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45479637-8387-4CFC-9AB6-328E1739F8DE}">
  <sheetPr>
    <tabColor theme="3" tint="0.499984740745262"/>
  </sheetPr>
  <dimension ref="A1:P18"/>
  <sheetViews>
    <sheetView workbookViewId="0">
      <selection activeCell="I7" sqref="I7"/>
    </sheetView>
  </sheetViews>
  <sheetFormatPr baseColWidth="10" defaultColWidth="9.140625" defaultRowHeight="15" x14ac:dyDescent="0.25"/>
  <cols>
    <col min="1" max="1" width="4.28515625" customWidth="1"/>
    <col min="2" max="2" width="40.140625" customWidth="1"/>
    <col min="3" max="3" width="17.85546875" customWidth="1"/>
    <col min="4" max="4" width="16.28515625" customWidth="1"/>
    <col min="5" max="7" width="12.5703125" customWidth="1"/>
    <col min="8" max="8" width="13.85546875" customWidth="1"/>
    <col min="9" max="9" width="17.5703125" customWidth="1"/>
    <col min="10" max="10" width="12.28515625" customWidth="1"/>
    <col min="11" max="11" width="15.7109375" customWidth="1"/>
    <col min="12" max="12" width="13.5703125" customWidth="1"/>
    <col min="13" max="13" width="48.42578125" customWidth="1"/>
  </cols>
  <sheetData>
    <row r="1" spans="1:16" ht="36" customHeight="1" x14ac:dyDescent="0.25">
      <c r="A1" s="66" t="s">
        <v>2</v>
      </c>
      <c r="B1" s="263" t="s">
        <v>724</v>
      </c>
      <c r="C1" s="263" t="s">
        <v>629</v>
      </c>
      <c r="D1" s="263" t="s">
        <v>630</v>
      </c>
      <c r="E1" s="263" t="s">
        <v>631</v>
      </c>
      <c r="F1" s="263" t="s">
        <v>632</v>
      </c>
      <c r="G1" s="263" t="s">
        <v>633</v>
      </c>
      <c r="H1" s="263" t="s">
        <v>5</v>
      </c>
      <c r="I1" s="263" t="s">
        <v>8</v>
      </c>
      <c r="J1" s="263" t="s">
        <v>634</v>
      </c>
      <c r="K1" s="263" t="s">
        <v>635</v>
      </c>
      <c r="L1" s="268" t="s">
        <v>636</v>
      </c>
      <c r="M1" s="53"/>
      <c r="N1" s="53"/>
      <c r="O1" s="53"/>
      <c r="P1" s="53"/>
    </row>
    <row r="2" spans="1:16" x14ac:dyDescent="0.25">
      <c r="B2" s="301" t="s">
        <v>723</v>
      </c>
      <c r="C2" s="301" t="s">
        <v>725</v>
      </c>
      <c r="D2" t="s">
        <v>638</v>
      </c>
      <c r="E2" t="s">
        <v>639</v>
      </c>
      <c r="F2" t="s">
        <v>640</v>
      </c>
      <c r="H2" t="s">
        <v>641</v>
      </c>
      <c r="I2" t="s">
        <v>56</v>
      </c>
      <c r="J2" t="s">
        <v>50</v>
      </c>
      <c r="K2" t="s">
        <v>642</v>
      </c>
      <c r="L2" t="str">
        <f>VLOOKUP(C2,'priorité_A faire (2)'!$B$2:$K$35,10,0)</f>
        <v>P3</v>
      </c>
    </row>
    <row r="3" spans="1:16" x14ac:dyDescent="0.25">
      <c r="B3" s="301" t="s">
        <v>723</v>
      </c>
      <c r="C3" s="301" t="s">
        <v>726</v>
      </c>
      <c r="D3" t="s">
        <v>644</v>
      </c>
      <c r="E3" t="s">
        <v>645</v>
      </c>
      <c r="F3" t="s">
        <v>639</v>
      </c>
      <c r="G3" t="s">
        <v>640</v>
      </c>
      <c r="H3" t="s">
        <v>641</v>
      </c>
      <c r="I3" t="s">
        <v>56</v>
      </c>
      <c r="J3" t="s">
        <v>50</v>
      </c>
      <c r="K3" t="s">
        <v>642</v>
      </c>
      <c r="L3" t="str">
        <f>VLOOKUP(C3,'priorité_A faire (2)'!$B$2:$K$35,10,0)</f>
        <v>P1</v>
      </c>
    </row>
    <row r="4" spans="1:16" x14ac:dyDescent="0.25">
      <c r="B4" s="301" t="s">
        <v>723</v>
      </c>
      <c r="C4" s="301" t="s">
        <v>729</v>
      </c>
      <c r="D4" t="s">
        <v>645</v>
      </c>
      <c r="E4" t="s">
        <v>645</v>
      </c>
      <c r="F4" t="s">
        <v>639</v>
      </c>
      <c r="G4" t="s">
        <v>639</v>
      </c>
      <c r="H4" t="s">
        <v>641</v>
      </c>
      <c r="I4" t="s">
        <v>717</v>
      </c>
      <c r="J4" t="s">
        <v>50</v>
      </c>
      <c r="K4" t="s">
        <v>642</v>
      </c>
      <c r="L4" t="str">
        <f>VLOOKUP(C4,'priorité_A faire (2)'!$B$2:$K$35,10,0)</f>
        <v>P3</v>
      </c>
    </row>
    <row r="5" spans="1:16" x14ac:dyDescent="0.25">
      <c r="B5" s="301" t="s">
        <v>713</v>
      </c>
      <c r="C5" s="301" t="s">
        <v>727</v>
      </c>
      <c r="D5" t="s">
        <v>644</v>
      </c>
      <c r="E5" t="s">
        <v>645</v>
      </c>
      <c r="F5" t="s">
        <v>639</v>
      </c>
      <c r="G5" t="s">
        <v>640</v>
      </c>
      <c r="H5" t="s">
        <v>646</v>
      </c>
      <c r="I5" t="s">
        <v>716</v>
      </c>
      <c r="J5" t="s">
        <v>50</v>
      </c>
      <c r="K5" t="s">
        <v>50</v>
      </c>
      <c r="L5" t="str">
        <f>VLOOKUP(C5,'priorité_A faire (2)'!$B$2:$K$35,10,0)</f>
        <v>P1</v>
      </c>
    </row>
    <row r="6" spans="1:16" x14ac:dyDescent="0.25">
      <c r="B6" s="301" t="s">
        <v>723</v>
      </c>
      <c r="C6" s="301" t="s">
        <v>728</v>
      </c>
      <c r="D6" t="s">
        <v>644</v>
      </c>
      <c r="E6" t="s">
        <v>645</v>
      </c>
      <c r="F6" t="s">
        <v>645</v>
      </c>
      <c r="G6" t="s">
        <v>639</v>
      </c>
      <c r="H6" t="s">
        <v>641</v>
      </c>
      <c r="I6" t="s">
        <v>716</v>
      </c>
      <c r="J6" t="s">
        <v>50</v>
      </c>
      <c r="K6" t="s">
        <v>50</v>
      </c>
    </row>
    <row r="7" spans="1:16" x14ac:dyDescent="0.25">
      <c r="B7" s="301"/>
      <c r="C7" s="301" t="s">
        <v>730</v>
      </c>
      <c r="I7" t="s">
        <v>715</v>
      </c>
    </row>
    <row r="8" spans="1:16" x14ac:dyDescent="0.25">
      <c r="B8" s="301"/>
      <c r="C8" s="301"/>
    </row>
    <row r="9" spans="1:16" x14ac:dyDescent="0.25">
      <c r="B9" s="301"/>
      <c r="C9" s="301"/>
    </row>
    <row r="10" spans="1:16" x14ac:dyDescent="0.25">
      <c r="B10" s="301"/>
      <c r="C10" s="301"/>
    </row>
    <row r="11" spans="1:16" x14ac:dyDescent="0.25">
      <c r="B11" s="301"/>
      <c r="C11" s="301"/>
    </row>
    <row r="12" spans="1:16" x14ac:dyDescent="0.25">
      <c r="B12" s="301"/>
      <c r="C12" s="301"/>
    </row>
    <row r="13" spans="1:16" x14ac:dyDescent="0.25">
      <c r="B13" s="301"/>
      <c r="C13" s="301"/>
    </row>
    <row r="14" spans="1:16" x14ac:dyDescent="0.25">
      <c r="B14" s="301"/>
      <c r="C14" s="301"/>
    </row>
    <row r="15" spans="1:16" x14ac:dyDescent="0.25">
      <c r="B15" s="301"/>
      <c r="C15" s="301"/>
    </row>
    <row r="16" spans="1:16" x14ac:dyDescent="0.25">
      <c r="B16" s="301"/>
      <c r="C16" s="301"/>
    </row>
    <row r="17" spans="2:13" x14ac:dyDescent="0.25">
      <c r="B17" s="301"/>
      <c r="C17" s="301"/>
    </row>
    <row r="18" spans="2:13" x14ac:dyDescent="0.25">
      <c r="B18" s="301"/>
      <c r="C18" s="301"/>
      <c r="M18" s="55"/>
    </row>
  </sheetData>
  <autoFilter ref="A1:L18" xr:uid="{45479637-8387-4CFC-9AB6-328E1739F8DE}"/>
  <phoneticPr fontId="41" type="noConversion"/>
  <pageMargins left="0.7" right="0.7" top="0.75" bottom="0.75" header="0.3" footer="0.3"/>
  <extLst>
    <ext xmlns:x14="http://schemas.microsoft.com/office/spreadsheetml/2009/9/main" uri="{CCE6A557-97BC-4b89-ADB6-D9C93CAAB3DF}">
      <x14:dataValidations xmlns:xm="http://schemas.microsoft.com/office/excel/2006/main" count="5">
        <x14:dataValidation type="list" allowBlank="1" showInputMessage="1" showErrorMessage="1" xr:uid="{B6727922-3A18-4AAB-AC3E-5675005C48CD}">
          <x14:formula1>
            <xm:f>'Listes_Ne pas modifier'!$D$4:$D$10</xm:f>
          </x14:formula1>
          <xm:sqref>I2:I18</xm:sqref>
        </x14:dataValidation>
        <x14:dataValidation type="list" allowBlank="1" showInputMessage="1" showErrorMessage="1" xr:uid="{9BB121EE-8B3F-4C7A-99D0-ADEC5945E766}">
          <x14:formula1>
            <xm:f>'Listes_Ne pas modifier'!$A$12:$A$19</xm:f>
          </x14:formula1>
          <xm:sqref>D2:G18</xm:sqref>
        </x14:dataValidation>
        <x14:dataValidation type="list" allowBlank="1" showInputMessage="1" showErrorMessage="1" xr:uid="{6DDFEB0D-D5F2-4D80-B9B7-D11C3D75769F}">
          <x14:formula1>
            <xm:f>'Listes_Ne pas modifier'!$A$4:$A$9</xm:f>
          </x14:formula1>
          <xm:sqref>B2:B18</xm:sqref>
        </x14:dataValidation>
        <x14:dataValidation type="list" allowBlank="1" showInputMessage="1" showErrorMessage="1" xr:uid="{473BDC16-88A2-433F-B6DF-BE6D64EC8E8C}">
          <x14:formula1>
            <xm:f>'Listes_Ne pas modifier'!$G$13:$G$15</xm:f>
          </x14:formula1>
          <xm:sqref>J2:K18</xm:sqref>
        </x14:dataValidation>
        <x14:dataValidation type="list" allowBlank="1" showInputMessage="1" showErrorMessage="1" xr:uid="{906F79E4-0098-4A35-A96B-0EB2AD8ED032}">
          <x14:formula1>
            <xm:f>'Listes_Ne pas modifier'!$G$4:$G$7</xm:f>
          </x14:formula1>
          <xm:sqref>H2:H18</xm:sqref>
        </x14:dataValidation>
      </x14:dataValidations>
    </ext>
  </extLst>
</worksheet>
</file>

<file path=xl/worksheets/sheet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333129B4-55CD-414B-92D7-B61FD9438947}">
  <sheetPr>
    <tabColor rgb="FF00B0F0"/>
  </sheetPr>
  <dimension ref="B1:K20"/>
  <sheetViews>
    <sheetView tabSelected="1" workbookViewId="0">
      <pane ySplit="1" topLeftCell="A2" activePane="bottomLeft" state="frozen"/>
      <selection pane="bottomLeft" activeCell="D27" sqref="D27"/>
    </sheetView>
  </sheetViews>
  <sheetFormatPr baseColWidth="10" defaultColWidth="9.140625" defaultRowHeight="15" x14ac:dyDescent="0.25"/>
  <cols>
    <col min="1" max="1" width="3.140625" customWidth="1"/>
    <col min="2" max="2" width="24.7109375" style="301" customWidth="1"/>
    <col min="3" max="3" width="22.28515625" style="301" customWidth="1"/>
    <col min="4" max="9" width="16.5703125" customWidth="1"/>
    <col min="10" max="10" width="6.85546875" customWidth="1"/>
    <col min="11" max="11" width="12" customWidth="1"/>
  </cols>
  <sheetData>
    <row r="1" spans="2:11" ht="50.25" customHeight="1" x14ac:dyDescent="0.25">
      <c r="B1" s="291" t="s">
        <v>651</v>
      </c>
      <c r="C1" s="291" t="s">
        <v>652</v>
      </c>
      <c r="D1" s="269" t="s">
        <v>653</v>
      </c>
      <c r="E1" s="269" t="s">
        <v>654</v>
      </c>
      <c r="F1" s="270" t="s">
        <v>655</v>
      </c>
      <c r="G1" s="270" t="s">
        <v>656</v>
      </c>
      <c r="H1" s="270" t="s">
        <v>657</v>
      </c>
      <c r="I1" s="271" t="s">
        <v>658</v>
      </c>
      <c r="J1" s="264" t="s">
        <v>31</v>
      </c>
      <c r="K1" s="292" t="s">
        <v>308</v>
      </c>
    </row>
    <row r="2" spans="2:11" x14ac:dyDescent="0.25">
      <c r="B2" s="124" t="str">
        <f>'ListeProjets_A faire'!C2</f>
        <v>Projet 1</v>
      </c>
      <c r="C2" s="124" t="str">
        <f>'ListeProjets_A faire'!I2</f>
        <v>Programmes</v>
      </c>
      <c r="D2" s="272">
        <v>0</v>
      </c>
      <c r="E2">
        <v>2</v>
      </c>
      <c r="F2">
        <v>2</v>
      </c>
      <c r="G2">
        <v>3</v>
      </c>
      <c r="H2">
        <v>2</v>
      </c>
      <c r="I2" s="273">
        <v>0</v>
      </c>
      <c r="J2">
        <f>SUM(D2:I2)</f>
        <v>9</v>
      </c>
      <c r="K2" t="str">
        <f>IF(J2&gt;=15,"P1",IF(J2&gt;=10,"P2","P3"))</f>
        <v>P3</v>
      </c>
    </row>
    <row r="3" spans="2:11" x14ac:dyDescent="0.25">
      <c r="B3" s="124" t="str">
        <f>'ListeProjets_A faire'!C3</f>
        <v>Projet 2</v>
      </c>
      <c r="C3" s="124" t="str">
        <f>'ListeProjets_A faire'!I3</f>
        <v>Programmes</v>
      </c>
      <c r="D3" s="272">
        <v>5</v>
      </c>
      <c r="E3">
        <v>4</v>
      </c>
      <c r="F3">
        <v>4</v>
      </c>
      <c r="G3">
        <v>1</v>
      </c>
      <c r="H3">
        <v>2</v>
      </c>
      <c r="I3" s="273">
        <v>2</v>
      </c>
      <c r="J3">
        <f>SUM(D3:I3)</f>
        <v>18</v>
      </c>
      <c r="K3" t="str">
        <f t="shared" ref="K3:K7" si="0">IF(J3&gt;=15,"P1",IF(J3&gt;=10,"P2","P3"))</f>
        <v>P1</v>
      </c>
    </row>
    <row r="4" spans="2:11" x14ac:dyDescent="0.25">
      <c r="B4" s="124" t="str">
        <f>'ListeProjets_A faire'!C4</f>
        <v>Projet 3X</v>
      </c>
      <c r="C4" s="124" t="str">
        <f>'ListeProjets_A faire'!I4</f>
        <v>PLAUS</v>
      </c>
      <c r="D4" s="272">
        <v>0</v>
      </c>
      <c r="E4">
        <v>4</v>
      </c>
      <c r="F4">
        <v>2</v>
      </c>
      <c r="G4">
        <v>1</v>
      </c>
      <c r="H4">
        <v>2</v>
      </c>
      <c r="I4" s="273">
        <v>0</v>
      </c>
      <c r="J4">
        <f>SUM(D4:I4)</f>
        <v>9</v>
      </c>
      <c r="K4" t="str">
        <f t="shared" si="0"/>
        <v>P3</v>
      </c>
    </row>
    <row r="5" spans="2:11" x14ac:dyDescent="0.25">
      <c r="B5" s="124" t="str">
        <f>'ListeProjets_A faire'!C5</f>
        <v>Projet 4</v>
      </c>
      <c r="C5" s="124" t="str">
        <f>'ListeProjets_A faire'!I5</f>
        <v xml:space="preserve">Interventions </v>
      </c>
      <c r="D5" s="272">
        <v>5</v>
      </c>
      <c r="E5">
        <v>4</v>
      </c>
      <c r="F5">
        <v>2</v>
      </c>
      <c r="G5">
        <v>1</v>
      </c>
      <c r="H5">
        <v>2</v>
      </c>
      <c r="I5" s="273">
        <v>2</v>
      </c>
      <c r="J5">
        <f t="shared" ref="J5:J9" si="1">SUM(D5:I5)</f>
        <v>16</v>
      </c>
      <c r="K5" t="str">
        <f t="shared" si="0"/>
        <v>P1</v>
      </c>
    </row>
    <row r="6" spans="2:11" x14ac:dyDescent="0.25">
      <c r="B6" s="124" t="str">
        <f>'ListeProjets_A faire'!C6</f>
        <v>Projet 5</v>
      </c>
      <c r="C6" s="124" t="str">
        <f>'ListeProjets_A faire'!I6</f>
        <v xml:space="preserve">Interventions </v>
      </c>
      <c r="D6" s="272"/>
      <c r="I6" s="273"/>
      <c r="J6">
        <f t="shared" si="1"/>
        <v>0</v>
      </c>
      <c r="K6" t="str">
        <f t="shared" si="0"/>
        <v>P3</v>
      </c>
    </row>
    <row r="7" spans="2:11" x14ac:dyDescent="0.25">
      <c r="B7" s="124" t="str">
        <f>'ListeProjets_A faire'!C7</f>
        <v>projet 7</v>
      </c>
      <c r="C7" s="124" t="str">
        <f>'ListeProjets_A faire'!I7</f>
        <v>DIPEC</v>
      </c>
      <c r="J7">
        <f t="shared" si="1"/>
        <v>0</v>
      </c>
      <c r="K7" t="str">
        <f t="shared" si="0"/>
        <v>P3</v>
      </c>
    </row>
    <row r="8" spans="2:11" x14ac:dyDescent="0.25">
      <c r="B8" s="124">
        <f>'ListeProjets_A faire'!C8</f>
        <v>0</v>
      </c>
      <c r="C8" s="124">
        <f>'ListeProjets_A faire'!I8</f>
        <v>0</v>
      </c>
      <c r="D8" s="272"/>
      <c r="I8" s="273"/>
      <c r="J8">
        <f t="shared" si="1"/>
        <v>0</v>
      </c>
      <c r="K8" t="str">
        <f t="shared" ref="K8:K17" si="2">IF(J8&gt;=15,"P1",IF(J8&gt;=10,"P2","P3"))</f>
        <v>P3</v>
      </c>
    </row>
    <row r="9" spans="2:11" x14ac:dyDescent="0.25">
      <c r="B9" s="124">
        <f>'ListeProjets_A faire'!C9</f>
        <v>0</v>
      </c>
      <c r="C9" s="124">
        <f>'ListeProjets_A faire'!I9</f>
        <v>0</v>
      </c>
      <c r="D9" s="272"/>
      <c r="I9" s="273"/>
      <c r="J9">
        <f t="shared" si="1"/>
        <v>0</v>
      </c>
      <c r="K9" t="str">
        <f t="shared" si="2"/>
        <v>P3</v>
      </c>
    </row>
    <row r="10" spans="2:11" x14ac:dyDescent="0.25">
      <c r="B10" s="124">
        <f>'ListeProjets_A faire'!C10</f>
        <v>0</v>
      </c>
      <c r="C10" s="124">
        <f>'ListeProjets_A faire'!I10</f>
        <v>0</v>
      </c>
      <c r="D10" s="272"/>
      <c r="I10" s="273"/>
    </row>
    <row r="11" spans="2:11" x14ac:dyDescent="0.25">
      <c r="B11" s="124">
        <f>'ListeProjets_A faire'!C11</f>
        <v>0</v>
      </c>
      <c r="C11" s="124">
        <f>'ListeProjets_A faire'!I11</f>
        <v>0</v>
      </c>
      <c r="D11" s="272"/>
      <c r="I11" s="273"/>
    </row>
    <row r="12" spans="2:11" x14ac:dyDescent="0.25">
      <c r="B12" s="124">
        <f>'ListeProjets_A faire'!C12</f>
        <v>0</v>
      </c>
      <c r="C12" s="124">
        <f>'ListeProjets_A faire'!I12</f>
        <v>0</v>
      </c>
      <c r="D12" s="272"/>
      <c r="I12" s="273"/>
    </row>
    <row r="13" spans="2:11" x14ac:dyDescent="0.25">
      <c r="B13" s="124">
        <f>'ListeProjets_A faire'!C13</f>
        <v>0</v>
      </c>
      <c r="C13" s="124">
        <f>'ListeProjets_A faire'!I13</f>
        <v>0</v>
      </c>
      <c r="D13" s="272"/>
      <c r="I13" s="273"/>
    </row>
    <row r="14" spans="2:11" x14ac:dyDescent="0.25">
      <c r="B14" s="124">
        <f>'ListeProjets_A faire'!C14</f>
        <v>0</v>
      </c>
      <c r="C14" s="124">
        <f>'ListeProjets_A faire'!I14</f>
        <v>0</v>
      </c>
      <c r="D14" s="272"/>
      <c r="I14" s="273"/>
    </row>
    <row r="15" spans="2:11" x14ac:dyDescent="0.25">
      <c r="B15" s="124">
        <f>'ListeProjets_A faire'!C15</f>
        <v>0</v>
      </c>
      <c r="C15" s="124">
        <f>'ListeProjets_A faire'!I15</f>
        <v>0</v>
      </c>
      <c r="D15" s="272"/>
      <c r="I15" s="273"/>
    </row>
    <row r="16" spans="2:11" x14ac:dyDescent="0.25">
      <c r="B16" s="124">
        <f>'ListeProjets_A faire'!C16</f>
        <v>0</v>
      </c>
      <c r="C16" s="124">
        <f>'ListeProjets_A faire'!I16</f>
        <v>0</v>
      </c>
      <c r="D16" s="272"/>
      <c r="I16" s="273"/>
    </row>
    <row r="17" spans="2:9" x14ac:dyDescent="0.25">
      <c r="B17" s="124">
        <f>'ListeProjets_A faire'!C17</f>
        <v>0</v>
      </c>
      <c r="C17" s="124">
        <f>'ListeProjets_A faire'!I17</f>
        <v>0</v>
      </c>
      <c r="D17" s="272"/>
      <c r="I17" s="273"/>
    </row>
    <row r="18" spans="2:9" x14ac:dyDescent="0.25">
      <c r="B18" s="124">
        <f>'ListeProjets_A faire'!C18</f>
        <v>0</v>
      </c>
      <c r="C18" s="124">
        <f>'ListeProjets_A faire'!I18</f>
        <v>0</v>
      </c>
    </row>
    <row r="19" spans="2:9" x14ac:dyDescent="0.25">
      <c r="B19" s="124">
        <f>'ListeProjets_A faire'!C19</f>
        <v>0</v>
      </c>
      <c r="C19" s="124">
        <f>'ListeProjets_A faire'!I19</f>
        <v>0</v>
      </c>
    </row>
    <row r="20" spans="2:9" x14ac:dyDescent="0.25">
      <c r="B20" s="124">
        <f>'ListeProjets_A faire'!C20</f>
        <v>0</v>
      </c>
      <c r="C20" s="124">
        <f>'ListeProjets_A faire'!I20</f>
        <v>0</v>
      </c>
    </row>
  </sheetData>
  <autoFilter ref="B1:K43" xr:uid="{14AEF67B-3B6E-47E7-8F40-B3D0E9FA7D97}"/>
  <pageMargins left="0.7" right="0.7" top="0.75" bottom="0.75" header="0.3" footer="0.3"/>
  <extLst>
    <ext xmlns:x14="http://schemas.microsoft.com/office/spreadsheetml/2009/9/main" uri="{CCE6A557-97BC-4b89-ADB6-D9C93CAAB3DF}">
      <x14:dataValidations xmlns:xm="http://schemas.microsoft.com/office/excel/2006/main" count="6">
        <x14:dataValidation type="list" allowBlank="1" showInputMessage="1" showErrorMessage="1" xr:uid="{0C7D47DB-F65D-4711-B1F8-D250DDA90486}">
          <x14:formula1>
            <xm:f>'Listes_Ne pas modifier'!$A$22:$A$23</xm:f>
          </x14:formula1>
          <xm:sqref>D2:D6 D8:D17</xm:sqref>
        </x14:dataValidation>
        <x14:dataValidation type="list" allowBlank="1" showInputMessage="1" showErrorMessage="1" xr:uid="{E619B65B-27F3-49C5-A14B-DE4EDBC86E7E}">
          <x14:formula1>
            <xm:f>'Listes_Ne pas modifier'!$D$31:$D$32</xm:f>
          </x14:formula1>
          <xm:sqref>I2:I6 I8:I17</xm:sqref>
        </x14:dataValidation>
        <x14:dataValidation type="list" allowBlank="1" showInputMessage="1" showErrorMessage="1" xr:uid="{3CA6638D-953B-45F0-8CC9-DEDAACBD6266}">
          <x14:formula1>
            <xm:f>'Listes_Ne pas modifier'!$A$31:$A$33</xm:f>
          </x14:formula1>
          <xm:sqref>H2:H6 H8:H17</xm:sqref>
        </x14:dataValidation>
        <x14:dataValidation type="list" allowBlank="1" showInputMessage="1" showErrorMessage="1" xr:uid="{41EF2EAB-AB0F-428B-B758-DA216A0012E1}">
          <x14:formula1>
            <xm:f>'Listes_Ne pas modifier'!$D$26:$D$27</xm:f>
          </x14:formula1>
          <xm:sqref>G2:G6 G8:G17</xm:sqref>
        </x14:dataValidation>
        <x14:dataValidation type="list" allowBlank="1" showInputMessage="1" showErrorMessage="1" xr:uid="{BE10CBC8-B970-4A96-8021-FF10168E141E}">
          <x14:formula1>
            <xm:f>'Listes_Ne pas modifier'!$D$22:$D$23</xm:f>
          </x14:formula1>
          <xm:sqref>F2:F6 F8:F17</xm:sqref>
        </x14:dataValidation>
        <x14:dataValidation type="list" allowBlank="1" showInputMessage="1" showErrorMessage="1" xr:uid="{CF0EBD24-E9D3-46F3-A3D2-0164CAC5647F}">
          <x14:formula1>
            <xm:f>'Listes_Ne pas modifier'!$A$26:$A$28</xm:f>
          </x14:formula1>
          <xm:sqref>E2:E6 E8:E17</xm:sqref>
        </x14:dataValidation>
      </x14:dataValidations>
    </ext>
  </extLst>
</worksheet>
</file>

<file path=xl/worksheets/sheet9.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70C56D8F-C8E5-496C-B303-DB067B045982}">
  <sheetPr>
    <tabColor theme="0" tint="-0.34998626667073579"/>
  </sheetPr>
  <dimension ref="A1:H33"/>
  <sheetViews>
    <sheetView workbookViewId="0">
      <selection activeCell="G22" sqref="G22"/>
    </sheetView>
  </sheetViews>
  <sheetFormatPr baseColWidth="10" defaultColWidth="9.140625" defaultRowHeight="15" x14ac:dyDescent="0.25"/>
  <cols>
    <col min="1" max="1" width="31.42578125" style="75" customWidth="1"/>
    <col min="2" max="2" width="33.7109375" style="75" customWidth="1"/>
    <col min="3" max="3" width="18.85546875" style="75" customWidth="1"/>
    <col min="4" max="4" width="15.85546875" style="75" bestFit="1" customWidth="1"/>
    <col min="5" max="5" width="20" style="75" customWidth="1"/>
    <col min="6" max="6" width="9.140625" style="75"/>
    <col min="7" max="7" width="24.7109375" style="75" customWidth="1"/>
    <col min="8" max="8" width="52" style="75" customWidth="1"/>
    <col min="9" max="16384" width="9.140625" style="75"/>
  </cols>
  <sheetData>
    <row r="1" spans="1:8" s="274" customFormat="1" x14ac:dyDescent="0.25">
      <c r="A1" s="274" t="s">
        <v>674</v>
      </c>
    </row>
    <row r="3" spans="1:8" x14ac:dyDescent="0.25">
      <c r="A3" s="265" t="s">
        <v>710</v>
      </c>
      <c r="B3" s="266"/>
      <c r="D3" s="265" t="s">
        <v>675</v>
      </c>
      <c r="G3" s="265" t="s">
        <v>676</v>
      </c>
      <c r="H3" s="266"/>
    </row>
    <row r="4" spans="1:8" x14ac:dyDescent="0.25">
      <c r="A4" s="267" t="s">
        <v>711</v>
      </c>
      <c r="B4" s="267"/>
      <c r="D4" s="266" t="s">
        <v>715</v>
      </c>
      <c r="G4" s="266" t="s">
        <v>641</v>
      </c>
      <c r="H4" s="267" t="s">
        <v>718</v>
      </c>
    </row>
    <row r="5" spans="1:8" x14ac:dyDescent="0.25">
      <c r="A5" s="267" t="s">
        <v>723</v>
      </c>
      <c r="B5" s="300"/>
      <c r="D5" s="266" t="s">
        <v>239</v>
      </c>
      <c r="G5" s="266" t="s">
        <v>646</v>
      </c>
      <c r="H5" s="267" t="s">
        <v>719</v>
      </c>
    </row>
    <row r="6" spans="1:8" x14ac:dyDescent="0.25">
      <c r="A6" s="289" t="s">
        <v>712</v>
      </c>
      <c r="B6" s="267"/>
      <c r="D6" s="266" t="s">
        <v>716</v>
      </c>
      <c r="G6" s="266" t="s">
        <v>648</v>
      </c>
      <c r="H6" s="267" t="s">
        <v>720</v>
      </c>
    </row>
    <row r="7" spans="1:8" ht="30" x14ac:dyDescent="0.25">
      <c r="A7" s="290" t="s">
        <v>713</v>
      </c>
      <c r="B7" s="290"/>
      <c r="D7" s="266" t="s">
        <v>717</v>
      </c>
      <c r="G7" s="266" t="s">
        <v>108</v>
      </c>
      <c r="H7" s="267" t="s">
        <v>677</v>
      </c>
    </row>
    <row r="8" spans="1:8" x14ac:dyDescent="0.25">
      <c r="A8" s="277" t="s">
        <v>714</v>
      </c>
      <c r="B8" s="266"/>
      <c r="D8" s="266" t="s">
        <v>56</v>
      </c>
    </row>
    <row r="9" spans="1:8" x14ac:dyDescent="0.25">
      <c r="A9" s="260" t="s">
        <v>43</v>
      </c>
      <c r="D9" s="266" t="s">
        <v>678</v>
      </c>
    </row>
    <row r="10" spans="1:8" x14ac:dyDescent="0.25">
      <c r="D10" s="266" t="s">
        <v>38</v>
      </c>
    </row>
    <row r="11" spans="1:8" x14ac:dyDescent="0.25">
      <c r="A11" s="265" t="s">
        <v>679</v>
      </c>
    </row>
    <row r="12" spans="1:8" x14ac:dyDescent="0.25">
      <c r="A12" s="266" t="s">
        <v>638</v>
      </c>
      <c r="C12" s="293"/>
      <c r="D12" s="293"/>
      <c r="G12" s="265" t="s">
        <v>680</v>
      </c>
    </row>
    <row r="13" spans="1:8" x14ac:dyDescent="0.25">
      <c r="A13" s="266" t="s">
        <v>644</v>
      </c>
      <c r="C13" s="293"/>
      <c r="D13" s="293"/>
      <c r="G13" s="266" t="s">
        <v>50</v>
      </c>
    </row>
    <row r="14" spans="1:8" x14ac:dyDescent="0.25">
      <c r="A14" s="266" t="s">
        <v>645</v>
      </c>
      <c r="C14" s="293"/>
      <c r="D14" s="293"/>
      <c r="G14" s="266" t="s">
        <v>642</v>
      </c>
    </row>
    <row r="15" spans="1:8" x14ac:dyDescent="0.25">
      <c r="A15" s="266" t="s">
        <v>639</v>
      </c>
      <c r="G15" s="266" t="s">
        <v>561</v>
      </c>
    </row>
    <row r="16" spans="1:8" x14ac:dyDescent="0.25">
      <c r="A16" s="266" t="s">
        <v>640</v>
      </c>
    </row>
    <row r="17" spans="1:8" x14ac:dyDescent="0.25">
      <c r="A17" s="266" t="s">
        <v>647</v>
      </c>
    </row>
    <row r="21" spans="1:8" x14ac:dyDescent="0.25">
      <c r="A21" s="278" t="s">
        <v>653</v>
      </c>
      <c r="B21" s="266"/>
      <c r="D21" s="265" t="s">
        <v>655</v>
      </c>
      <c r="E21" s="266"/>
    </row>
    <row r="22" spans="1:8" x14ac:dyDescent="0.25">
      <c r="A22" s="266">
        <v>5</v>
      </c>
      <c r="B22" s="266" t="s">
        <v>50</v>
      </c>
      <c r="D22" s="266">
        <v>4</v>
      </c>
      <c r="E22" s="281" t="s">
        <v>722</v>
      </c>
      <c r="H22" s="75">
        <v>2</v>
      </c>
    </row>
    <row r="23" spans="1:8" x14ac:dyDescent="0.25">
      <c r="A23" s="266">
        <v>0</v>
      </c>
      <c r="B23" s="266" t="s">
        <v>561</v>
      </c>
      <c r="D23" s="266">
        <v>2</v>
      </c>
      <c r="E23" s="280" t="s">
        <v>681</v>
      </c>
    </row>
    <row r="25" spans="1:8" x14ac:dyDescent="0.25">
      <c r="A25" s="279" t="s">
        <v>654</v>
      </c>
      <c r="B25" s="266"/>
      <c r="D25" s="265" t="s">
        <v>682</v>
      </c>
      <c r="E25" s="265"/>
    </row>
    <row r="26" spans="1:8" ht="30" x14ac:dyDescent="0.25">
      <c r="A26" s="266">
        <v>4</v>
      </c>
      <c r="B26" s="267" t="s">
        <v>721</v>
      </c>
      <c r="D26" s="266">
        <v>3</v>
      </c>
      <c r="E26" s="266" t="s">
        <v>683</v>
      </c>
    </row>
    <row r="27" spans="1:8" x14ac:dyDescent="0.25">
      <c r="A27" s="266">
        <v>2</v>
      </c>
      <c r="B27" s="280" t="s">
        <v>684</v>
      </c>
      <c r="D27" s="266">
        <v>1</v>
      </c>
      <c r="E27" s="280" t="s">
        <v>685</v>
      </c>
    </row>
    <row r="28" spans="1:8" x14ac:dyDescent="0.25">
      <c r="A28" s="266">
        <v>0</v>
      </c>
      <c r="B28" s="266" t="s">
        <v>686</v>
      </c>
    </row>
    <row r="30" spans="1:8" x14ac:dyDescent="0.25">
      <c r="A30" s="278" t="s">
        <v>657</v>
      </c>
      <c r="B30" s="266"/>
      <c r="D30" s="265" t="s">
        <v>687</v>
      </c>
      <c r="E30" s="266"/>
    </row>
    <row r="31" spans="1:8" x14ac:dyDescent="0.25">
      <c r="A31" s="266">
        <v>2</v>
      </c>
      <c r="B31" s="280" t="s">
        <v>688</v>
      </c>
      <c r="D31" s="266">
        <v>2</v>
      </c>
      <c r="E31" s="266" t="s">
        <v>689</v>
      </c>
    </row>
    <row r="32" spans="1:8" x14ac:dyDescent="0.25">
      <c r="A32" s="266">
        <v>1</v>
      </c>
      <c r="B32" s="280" t="s">
        <v>690</v>
      </c>
      <c r="D32" s="266">
        <v>0</v>
      </c>
      <c r="E32" s="266" t="s">
        <v>691</v>
      </c>
    </row>
    <row r="33" spans="1:2" x14ac:dyDescent="0.25">
      <c r="A33" s="266">
        <v>0</v>
      </c>
      <c r="B33" s="280" t="s">
        <v>692</v>
      </c>
    </row>
  </sheetData>
  <pageMargins left="0.7" right="0.7" top="0.75" bottom="0.75" header="0.3" footer="0.3"/>
  <legacyDrawing r:id="rId1"/>
</worksheet>
</file>

<file path=xl/worksheets/sheet10.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6876E9B-40E0-4C07-B293-0E2221A2D14D}">
  <dimension ref="A2:C92"/>
  <sheetViews>
    <sheetView topLeftCell="A51" workbookViewId="0">
      <selection activeCell="B67" sqref="B67:B70"/>
    </sheetView>
  </sheetViews>
  <sheetFormatPr baseColWidth="10" defaultColWidth="9.140625" defaultRowHeight="15" x14ac:dyDescent="0.25"/>
  <cols>
    <col min="1" max="1" width="31.28515625" bestFit="1" customWidth="1"/>
    <col min="2" max="2" width="163.5703125" bestFit="1" customWidth="1"/>
    <col min="3" max="3" width="38.7109375" bestFit="1" customWidth="1"/>
  </cols>
  <sheetData>
    <row r="2" spans="1:3" x14ac:dyDescent="0.25">
      <c r="A2" s="52" t="s">
        <v>33</v>
      </c>
      <c r="B2" s="52" t="s">
        <v>4</v>
      </c>
      <c r="C2" t="s">
        <v>693</v>
      </c>
    </row>
    <row r="3" spans="1:3" x14ac:dyDescent="0.25">
      <c r="A3" t="s">
        <v>275</v>
      </c>
      <c r="B3" t="s">
        <v>271</v>
      </c>
      <c r="C3">
        <v>1</v>
      </c>
    </row>
    <row r="4" spans="1:3" x14ac:dyDescent="0.25">
      <c r="A4" t="s">
        <v>694</v>
      </c>
      <c r="C4">
        <v>1</v>
      </c>
    </row>
    <row r="5" spans="1:3" x14ac:dyDescent="0.25">
      <c r="A5" t="s">
        <v>258</v>
      </c>
      <c r="B5" t="s">
        <v>256</v>
      </c>
      <c r="C5">
        <v>1</v>
      </c>
    </row>
    <row r="6" spans="1:3" x14ac:dyDescent="0.25">
      <c r="A6" t="s">
        <v>695</v>
      </c>
      <c r="C6">
        <v>1</v>
      </c>
    </row>
    <row r="7" spans="1:3" x14ac:dyDescent="0.25">
      <c r="A7" t="s">
        <v>64</v>
      </c>
      <c r="B7" t="s">
        <v>217</v>
      </c>
      <c r="C7">
        <v>1</v>
      </c>
    </row>
    <row r="8" spans="1:3" x14ac:dyDescent="0.25">
      <c r="B8" t="s">
        <v>99</v>
      </c>
      <c r="C8">
        <v>1</v>
      </c>
    </row>
    <row r="9" spans="1:3" x14ac:dyDescent="0.25">
      <c r="B9" t="s">
        <v>144</v>
      </c>
      <c r="C9">
        <v>1</v>
      </c>
    </row>
    <row r="10" spans="1:3" x14ac:dyDescent="0.25">
      <c r="B10" t="s">
        <v>228</v>
      </c>
      <c r="C10">
        <v>1</v>
      </c>
    </row>
    <row r="11" spans="1:3" x14ac:dyDescent="0.25">
      <c r="B11" t="s">
        <v>236</v>
      </c>
      <c r="C11">
        <v>1</v>
      </c>
    </row>
    <row r="12" spans="1:3" x14ac:dyDescent="0.25">
      <c r="B12" t="s">
        <v>265</v>
      </c>
      <c r="C12">
        <v>1</v>
      </c>
    </row>
    <row r="13" spans="1:3" x14ac:dyDescent="0.25">
      <c r="B13" t="s">
        <v>94</v>
      </c>
      <c r="C13">
        <v>1</v>
      </c>
    </row>
    <row r="14" spans="1:3" x14ac:dyDescent="0.25">
      <c r="B14" t="s">
        <v>72</v>
      </c>
      <c r="C14">
        <v>1</v>
      </c>
    </row>
    <row r="15" spans="1:3" x14ac:dyDescent="0.25">
      <c r="B15" t="s">
        <v>161</v>
      </c>
      <c r="C15">
        <v>1</v>
      </c>
    </row>
    <row r="16" spans="1:3" x14ac:dyDescent="0.25">
      <c r="B16" t="s">
        <v>164</v>
      </c>
      <c r="C16">
        <v>1</v>
      </c>
    </row>
    <row r="17" spans="2:3" x14ac:dyDescent="0.25">
      <c r="B17" t="s">
        <v>178</v>
      </c>
      <c r="C17">
        <v>1</v>
      </c>
    </row>
    <row r="18" spans="2:3" x14ac:dyDescent="0.25">
      <c r="B18" t="s">
        <v>291</v>
      </c>
      <c r="C18">
        <v>1</v>
      </c>
    </row>
    <row r="19" spans="2:3" x14ac:dyDescent="0.25">
      <c r="B19" t="s">
        <v>238</v>
      </c>
      <c r="C19">
        <v>1</v>
      </c>
    </row>
    <row r="20" spans="2:3" x14ac:dyDescent="0.25">
      <c r="B20" t="s">
        <v>170</v>
      </c>
      <c r="C20">
        <v>1</v>
      </c>
    </row>
    <row r="21" spans="2:3" x14ac:dyDescent="0.25">
      <c r="B21" t="s">
        <v>212</v>
      </c>
      <c r="C21">
        <v>1</v>
      </c>
    </row>
    <row r="22" spans="2:3" x14ac:dyDescent="0.25">
      <c r="B22" t="s">
        <v>207</v>
      </c>
      <c r="C22">
        <v>1</v>
      </c>
    </row>
    <row r="23" spans="2:3" x14ac:dyDescent="0.25">
      <c r="B23" t="s">
        <v>200</v>
      </c>
      <c r="C23">
        <v>1</v>
      </c>
    </row>
    <row r="24" spans="2:3" x14ac:dyDescent="0.25">
      <c r="B24" t="s">
        <v>196</v>
      </c>
      <c r="C24">
        <v>1</v>
      </c>
    </row>
    <row r="25" spans="2:3" x14ac:dyDescent="0.25">
      <c r="B25" t="s">
        <v>254</v>
      </c>
      <c r="C25">
        <v>1</v>
      </c>
    </row>
    <row r="26" spans="2:3" x14ac:dyDescent="0.25">
      <c r="B26" t="s">
        <v>250</v>
      </c>
      <c r="C26">
        <v>1</v>
      </c>
    </row>
    <row r="27" spans="2:3" x14ac:dyDescent="0.25">
      <c r="B27" t="s">
        <v>255</v>
      </c>
      <c r="C27">
        <v>1</v>
      </c>
    </row>
    <row r="28" spans="2:3" x14ac:dyDescent="0.25">
      <c r="B28" t="s">
        <v>249</v>
      </c>
      <c r="C28">
        <v>1</v>
      </c>
    </row>
    <row r="29" spans="2:3" x14ac:dyDescent="0.25">
      <c r="B29" t="s">
        <v>225</v>
      </c>
      <c r="C29">
        <v>1</v>
      </c>
    </row>
    <row r="30" spans="2:3" x14ac:dyDescent="0.25">
      <c r="B30" t="s">
        <v>263</v>
      </c>
      <c r="C30">
        <v>1</v>
      </c>
    </row>
    <row r="31" spans="2:3" x14ac:dyDescent="0.25">
      <c r="B31" t="s">
        <v>243</v>
      </c>
      <c r="C31">
        <v>1</v>
      </c>
    </row>
    <row r="32" spans="2:3" x14ac:dyDescent="0.25">
      <c r="B32" t="s">
        <v>82</v>
      </c>
      <c r="C32">
        <v>1</v>
      </c>
    </row>
    <row r="33" spans="2:3" x14ac:dyDescent="0.25">
      <c r="B33" t="s">
        <v>269</v>
      </c>
      <c r="C33">
        <v>1</v>
      </c>
    </row>
    <row r="34" spans="2:3" x14ac:dyDescent="0.25">
      <c r="B34" t="s">
        <v>246</v>
      </c>
      <c r="C34">
        <v>1</v>
      </c>
    </row>
    <row r="35" spans="2:3" x14ac:dyDescent="0.25">
      <c r="B35" t="s">
        <v>117</v>
      </c>
      <c r="C35">
        <v>1</v>
      </c>
    </row>
    <row r="36" spans="2:3" x14ac:dyDescent="0.25">
      <c r="B36" t="s">
        <v>287</v>
      </c>
      <c r="C36">
        <v>1</v>
      </c>
    </row>
    <row r="37" spans="2:3" x14ac:dyDescent="0.25">
      <c r="B37" t="s">
        <v>176</v>
      </c>
      <c r="C37">
        <v>1</v>
      </c>
    </row>
    <row r="38" spans="2:3" x14ac:dyDescent="0.25">
      <c r="B38" t="s">
        <v>88</v>
      </c>
      <c r="C38">
        <v>1</v>
      </c>
    </row>
    <row r="39" spans="2:3" x14ac:dyDescent="0.25">
      <c r="B39" t="s">
        <v>266</v>
      </c>
      <c r="C39">
        <v>1</v>
      </c>
    </row>
    <row r="40" spans="2:3" x14ac:dyDescent="0.25">
      <c r="B40" t="s">
        <v>223</v>
      </c>
      <c r="C40">
        <v>1</v>
      </c>
    </row>
    <row r="41" spans="2:3" x14ac:dyDescent="0.25">
      <c r="B41" t="s">
        <v>284</v>
      </c>
      <c r="C41">
        <v>1</v>
      </c>
    </row>
    <row r="42" spans="2:3" x14ac:dyDescent="0.25">
      <c r="B42" t="s">
        <v>193</v>
      </c>
      <c r="C42">
        <v>1</v>
      </c>
    </row>
    <row r="43" spans="2:3" x14ac:dyDescent="0.25">
      <c r="B43" t="s">
        <v>226</v>
      </c>
      <c r="C43">
        <v>1</v>
      </c>
    </row>
    <row r="44" spans="2:3" x14ac:dyDescent="0.25">
      <c r="B44" t="s">
        <v>154</v>
      </c>
      <c r="C44">
        <v>1</v>
      </c>
    </row>
    <row r="45" spans="2:3" x14ac:dyDescent="0.25">
      <c r="B45" t="s">
        <v>55</v>
      </c>
      <c r="C45">
        <v>1</v>
      </c>
    </row>
    <row r="46" spans="2:3" x14ac:dyDescent="0.25">
      <c r="B46" t="s">
        <v>180</v>
      </c>
      <c r="C46">
        <v>1</v>
      </c>
    </row>
    <row r="47" spans="2:3" x14ac:dyDescent="0.25">
      <c r="B47" t="s">
        <v>218</v>
      </c>
      <c r="C47">
        <v>1</v>
      </c>
    </row>
    <row r="48" spans="2:3" x14ac:dyDescent="0.25">
      <c r="B48" t="s">
        <v>191</v>
      </c>
      <c r="C48">
        <v>1</v>
      </c>
    </row>
    <row r="49" spans="1:3" x14ac:dyDescent="0.25">
      <c r="B49" t="s">
        <v>244</v>
      </c>
      <c r="C49">
        <v>1</v>
      </c>
    </row>
    <row r="50" spans="1:3" x14ac:dyDescent="0.25">
      <c r="B50" t="s">
        <v>221</v>
      </c>
      <c r="C50">
        <v>1</v>
      </c>
    </row>
    <row r="51" spans="1:3" x14ac:dyDescent="0.25">
      <c r="B51" t="s">
        <v>112</v>
      </c>
      <c r="C51">
        <v>1</v>
      </c>
    </row>
    <row r="52" spans="1:3" x14ac:dyDescent="0.25">
      <c r="B52" t="s">
        <v>233</v>
      </c>
      <c r="C52">
        <v>1</v>
      </c>
    </row>
    <row r="53" spans="1:3" x14ac:dyDescent="0.25">
      <c r="B53" t="s">
        <v>245</v>
      </c>
      <c r="C53">
        <v>1</v>
      </c>
    </row>
    <row r="54" spans="1:3" x14ac:dyDescent="0.25">
      <c r="B54" t="s">
        <v>174</v>
      </c>
      <c r="C54">
        <v>1</v>
      </c>
    </row>
    <row r="55" spans="1:3" x14ac:dyDescent="0.25">
      <c r="B55" t="s">
        <v>124</v>
      </c>
      <c r="C55">
        <v>1</v>
      </c>
    </row>
    <row r="56" spans="1:3" x14ac:dyDescent="0.25">
      <c r="B56" t="s">
        <v>134</v>
      </c>
      <c r="C56">
        <v>1</v>
      </c>
    </row>
    <row r="57" spans="1:3" x14ac:dyDescent="0.25">
      <c r="B57" t="s">
        <v>300</v>
      </c>
      <c r="C57">
        <v>1</v>
      </c>
    </row>
    <row r="58" spans="1:3" x14ac:dyDescent="0.25">
      <c r="B58" t="s">
        <v>277</v>
      </c>
      <c r="C58">
        <v>1</v>
      </c>
    </row>
    <row r="59" spans="1:3" x14ac:dyDescent="0.25">
      <c r="B59" t="s">
        <v>280</v>
      </c>
      <c r="C59">
        <v>1</v>
      </c>
    </row>
    <row r="60" spans="1:3" x14ac:dyDescent="0.25">
      <c r="B60" t="s">
        <v>288</v>
      </c>
      <c r="C60">
        <v>1</v>
      </c>
    </row>
    <row r="61" spans="1:3" x14ac:dyDescent="0.25">
      <c r="A61" t="s">
        <v>696</v>
      </c>
      <c r="C61">
        <v>54</v>
      </c>
    </row>
    <row r="62" spans="1:3" x14ac:dyDescent="0.25">
      <c r="A62" t="s">
        <v>53</v>
      </c>
      <c r="B62" t="s">
        <v>138</v>
      </c>
      <c r="C62">
        <v>1</v>
      </c>
    </row>
    <row r="63" spans="1:3" x14ac:dyDescent="0.25">
      <c r="B63" t="s">
        <v>189</v>
      </c>
      <c r="C63">
        <v>1</v>
      </c>
    </row>
    <row r="64" spans="1:3" x14ac:dyDescent="0.25">
      <c r="B64" t="s">
        <v>47</v>
      </c>
      <c r="C64">
        <v>1</v>
      </c>
    </row>
    <row r="65" spans="1:3" x14ac:dyDescent="0.25">
      <c r="B65" t="s">
        <v>150</v>
      </c>
      <c r="C65">
        <v>1</v>
      </c>
    </row>
    <row r="66" spans="1:3" x14ac:dyDescent="0.25">
      <c r="A66" t="s">
        <v>697</v>
      </c>
      <c r="C66">
        <v>4</v>
      </c>
    </row>
    <row r="67" spans="1:3" x14ac:dyDescent="0.25">
      <c r="A67" t="s">
        <v>111</v>
      </c>
      <c r="B67" t="s">
        <v>142</v>
      </c>
      <c r="C67">
        <v>1</v>
      </c>
    </row>
    <row r="68" spans="1:3" x14ac:dyDescent="0.25">
      <c r="B68" t="s">
        <v>130</v>
      </c>
      <c r="C68">
        <v>1</v>
      </c>
    </row>
    <row r="69" spans="1:3" x14ac:dyDescent="0.25">
      <c r="B69" t="s">
        <v>109</v>
      </c>
      <c r="C69">
        <v>1</v>
      </c>
    </row>
    <row r="70" spans="1:3" x14ac:dyDescent="0.25">
      <c r="B70" t="s">
        <v>283</v>
      </c>
      <c r="C70">
        <v>1</v>
      </c>
    </row>
    <row r="71" spans="1:3" x14ac:dyDescent="0.25">
      <c r="A71" t="s">
        <v>698</v>
      </c>
      <c r="C71">
        <v>4</v>
      </c>
    </row>
    <row r="72" spans="1:3" x14ac:dyDescent="0.25">
      <c r="A72" t="s">
        <v>45</v>
      </c>
      <c r="B72" t="s">
        <v>259</v>
      </c>
      <c r="C72">
        <v>1</v>
      </c>
    </row>
    <row r="73" spans="1:3" x14ac:dyDescent="0.25">
      <c r="B73" t="s">
        <v>264</v>
      </c>
      <c r="C73">
        <v>1</v>
      </c>
    </row>
    <row r="74" spans="1:3" x14ac:dyDescent="0.25">
      <c r="B74" t="s">
        <v>186</v>
      </c>
      <c r="C74">
        <v>1</v>
      </c>
    </row>
    <row r="75" spans="1:3" x14ac:dyDescent="0.25">
      <c r="B75" t="s">
        <v>171</v>
      </c>
      <c r="C75">
        <v>1</v>
      </c>
    </row>
    <row r="76" spans="1:3" x14ac:dyDescent="0.25">
      <c r="B76" t="s">
        <v>37</v>
      </c>
      <c r="C76">
        <v>1</v>
      </c>
    </row>
    <row r="77" spans="1:3" x14ac:dyDescent="0.25">
      <c r="B77" t="s">
        <v>204</v>
      </c>
      <c r="C77">
        <v>1</v>
      </c>
    </row>
    <row r="78" spans="1:3" x14ac:dyDescent="0.25">
      <c r="B78" t="s">
        <v>202</v>
      </c>
      <c r="C78">
        <v>1</v>
      </c>
    </row>
    <row r="79" spans="1:3" x14ac:dyDescent="0.25">
      <c r="B79" t="s">
        <v>66</v>
      </c>
      <c r="C79">
        <v>1</v>
      </c>
    </row>
    <row r="80" spans="1:3" x14ac:dyDescent="0.25">
      <c r="B80" t="s">
        <v>166</v>
      </c>
      <c r="C80">
        <v>1</v>
      </c>
    </row>
    <row r="81" spans="1:3" x14ac:dyDescent="0.25">
      <c r="B81" t="s">
        <v>77</v>
      </c>
      <c r="C81">
        <v>1</v>
      </c>
    </row>
    <row r="82" spans="1:3" x14ac:dyDescent="0.25">
      <c r="B82" t="s">
        <v>182</v>
      </c>
      <c r="C82">
        <v>1</v>
      </c>
    </row>
    <row r="83" spans="1:3" x14ac:dyDescent="0.25">
      <c r="B83" t="s">
        <v>230</v>
      </c>
      <c r="C83">
        <v>1</v>
      </c>
    </row>
    <row r="84" spans="1:3" x14ac:dyDescent="0.25">
      <c r="B84" t="s">
        <v>232</v>
      </c>
      <c r="C84">
        <v>1</v>
      </c>
    </row>
    <row r="85" spans="1:3" x14ac:dyDescent="0.25">
      <c r="B85" t="s">
        <v>127</v>
      </c>
      <c r="C85">
        <v>1</v>
      </c>
    </row>
    <row r="86" spans="1:3" x14ac:dyDescent="0.25">
      <c r="B86" t="s">
        <v>158</v>
      </c>
      <c r="C86">
        <v>1</v>
      </c>
    </row>
    <row r="87" spans="1:3" x14ac:dyDescent="0.25">
      <c r="B87" t="s">
        <v>105</v>
      </c>
      <c r="C87">
        <v>1</v>
      </c>
    </row>
    <row r="88" spans="1:3" x14ac:dyDescent="0.25">
      <c r="A88" t="s">
        <v>699</v>
      </c>
      <c r="C88">
        <v>16</v>
      </c>
    </row>
    <row r="89" spans="1:3" x14ac:dyDescent="0.25">
      <c r="A89" t="s">
        <v>627</v>
      </c>
      <c r="B89" t="s">
        <v>298</v>
      </c>
    </row>
    <row r="90" spans="1:3" x14ac:dyDescent="0.25">
      <c r="B90" t="s">
        <v>627</v>
      </c>
    </row>
    <row r="91" spans="1:3" x14ac:dyDescent="0.25">
      <c r="A91" t="s">
        <v>700</v>
      </c>
    </row>
    <row r="92" spans="1:3" x14ac:dyDescent="0.25">
      <c r="A92" t="s">
        <v>628</v>
      </c>
      <c r="C92">
        <v>80</v>
      </c>
    </row>
  </sheetData>
  <pageMargins left="0.7" right="0.7" top="0.75" bottom="0.75" header="0.3" footer="0.3"/>
</worksheet>
</file>

<file path=xl/worksheets/sheet1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FF157E41-EDF3-4841-B9FB-E58E7E7FBB23}">
  <dimension ref="B1:B43"/>
  <sheetViews>
    <sheetView workbookViewId="0">
      <selection activeCell="B1" sqref="B1"/>
    </sheetView>
  </sheetViews>
  <sheetFormatPr baseColWidth="10" defaultColWidth="9.140625" defaultRowHeight="15" x14ac:dyDescent="0.25"/>
  <cols>
    <col min="2" max="2" width="131.7109375" customWidth="1"/>
    <col min="3" max="3" width="131.7109375" bestFit="1" customWidth="1"/>
    <col min="4" max="5" width="3.42578125" bestFit="1" customWidth="1"/>
    <col min="6" max="6" width="6.140625" bestFit="1" customWidth="1"/>
    <col min="7" max="7" width="12.42578125" bestFit="1" customWidth="1"/>
  </cols>
  <sheetData>
    <row r="1" spans="2:2" ht="118.5" customHeight="1" x14ac:dyDescent="0.25"/>
    <row r="2" spans="2:2" x14ac:dyDescent="0.25">
      <c r="B2" s="52" t="s">
        <v>455</v>
      </c>
    </row>
    <row r="3" spans="2:2" x14ac:dyDescent="0.25">
      <c r="B3" t="s">
        <v>138</v>
      </c>
    </row>
    <row r="4" spans="2:2" x14ac:dyDescent="0.25">
      <c r="B4" t="s">
        <v>99</v>
      </c>
    </row>
    <row r="5" spans="2:2" x14ac:dyDescent="0.25">
      <c r="B5" t="s">
        <v>228</v>
      </c>
    </row>
    <row r="6" spans="2:2" x14ac:dyDescent="0.25">
      <c r="B6" t="s">
        <v>94</v>
      </c>
    </row>
    <row r="7" spans="2:2" x14ac:dyDescent="0.25">
      <c r="B7" t="s">
        <v>161</v>
      </c>
    </row>
    <row r="8" spans="2:2" x14ac:dyDescent="0.25">
      <c r="B8" t="s">
        <v>164</v>
      </c>
    </row>
    <row r="9" spans="2:2" x14ac:dyDescent="0.25">
      <c r="B9" t="s">
        <v>189</v>
      </c>
    </row>
    <row r="10" spans="2:2" x14ac:dyDescent="0.25">
      <c r="B10" t="s">
        <v>178</v>
      </c>
    </row>
    <row r="11" spans="2:2" x14ac:dyDescent="0.25">
      <c r="B11" t="s">
        <v>130</v>
      </c>
    </row>
    <row r="12" spans="2:2" x14ac:dyDescent="0.25">
      <c r="B12" t="s">
        <v>291</v>
      </c>
    </row>
    <row r="13" spans="2:2" x14ac:dyDescent="0.25">
      <c r="B13" t="s">
        <v>109</v>
      </c>
    </row>
    <row r="14" spans="2:2" x14ac:dyDescent="0.25">
      <c r="B14" t="s">
        <v>701</v>
      </c>
    </row>
    <row r="15" spans="2:2" x14ac:dyDescent="0.25">
      <c r="B15" t="s">
        <v>170</v>
      </c>
    </row>
    <row r="16" spans="2:2" x14ac:dyDescent="0.25">
      <c r="B16" t="s">
        <v>283</v>
      </c>
    </row>
    <row r="17" spans="2:2" x14ac:dyDescent="0.25">
      <c r="B17" t="s">
        <v>212</v>
      </c>
    </row>
    <row r="18" spans="2:2" x14ac:dyDescent="0.25">
      <c r="B18" t="s">
        <v>207</v>
      </c>
    </row>
    <row r="19" spans="2:2" x14ac:dyDescent="0.25">
      <c r="B19" t="s">
        <v>200</v>
      </c>
    </row>
    <row r="20" spans="2:2" x14ac:dyDescent="0.25">
      <c r="B20" t="s">
        <v>196</v>
      </c>
    </row>
    <row r="21" spans="2:2" x14ac:dyDescent="0.25">
      <c r="B21" t="s">
        <v>250</v>
      </c>
    </row>
    <row r="22" spans="2:2" x14ac:dyDescent="0.25">
      <c r="B22" t="s">
        <v>255</v>
      </c>
    </row>
    <row r="23" spans="2:2" x14ac:dyDescent="0.25">
      <c r="B23" t="s">
        <v>249</v>
      </c>
    </row>
    <row r="24" spans="2:2" x14ac:dyDescent="0.25">
      <c r="B24" t="s">
        <v>702</v>
      </c>
    </row>
    <row r="25" spans="2:2" x14ac:dyDescent="0.25">
      <c r="B25" t="s">
        <v>246</v>
      </c>
    </row>
    <row r="26" spans="2:2" x14ac:dyDescent="0.25">
      <c r="B26" t="s">
        <v>703</v>
      </c>
    </row>
    <row r="27" spans="2:2" x14ac:dyDescent="0.25">
      <c r="B27" t="s">
        <v>704</v>
      </c>
    </row>
    <row r="28" spans="2:2" x14ac:dyDescent="0.25">
      <c r="B28" t="s">
        <v>287</v>
      </c>
    </row>
    <row r="29" spans="2:2" x14ac:dyDescent="0.25">
      <c r="B29" t="s">
        <v>705</v>
      </c>
    </row>
    <row r="30" spans="2:2" x14ac:dyDescent="0.25">
      <c r="B30" t="s">
        <v>88</v>
      </c>
    </row>
    <row r="31" spans="2:2" x14ac:dyDescent="0.25">
      <c r="B31" t="s">
        <v>266</v>
      </c>
    </row>
    <row r="32" spans="2:2" x14ac:dyDescent="0.25">
      <c r="B32" t="s">
        <v>154</v>
      </c>
    </row>
    <row r="33" spans="2:2" x14ac:dyDescent="0.25">
      <c r="B33" t="s">
        <v>55</v>
      </c>
    </row>
    <row r="34" spans="2:2" x14ac:dyDescent="0.25">
      <c r="B34" t="s">
        <v>47</v>
      </c>
    </row>
    <row r="35" spans="2:2" x14ac:dyDescent="0.25">
      <c r="B35" t="s">
        <v>221</v>
      </c>
    </row>
    <row r="36" spans="2:2" x14ac:dyDescent="0.25">
      <c r="B36" t="s">
        <v>245</v>
      </c>
    </row>
    <row r="37" spans="2:2" x14ac:dyDescent="0.25">
      <c r="B37" t="s">
        <v>643</v>
      </c>
    </row>
    <row r="38" spans="2:2" x14ac:dyDescent="0.25">
      <c r="B38" t="s">
        <v>174</v>
      </c>
    </row>
    <row r="39" spans="2:2" x14ac:dyDescent="0.25">
      <c r="B39" t="s">
        <v>134</v>
      </c>
    </row>
    <row r="40" spans="2:2" x14ac:dyDescent="0.25">
      <c r="B40" t="s">
        <v>300</v>
      </c>
    </row>
    <row r="41" spans="2:2" x14ac:dyDescent="0.25">
      <c r="B41" t="s">
        <v>277</v>
      </c>
    </row>
    <row r="42" spans="2:2" x14ac:dyDescent="0.25">
      <c r="B42" t="s">
        <v>288</v>
      </c>
    </row>
    <row r="43" spans="2:2" x14ac:dyDescent="0.25">
      <c r="B43" t="s">
        <v>628</v>
      </c>
    </row>
  </sheetData>
  <pageMargins left="0.7" right="0.7" top="0.75" bottom="0.75" header="0.3" footer="0.3"/>
  <drawing r:id="rId2"/>
  <extLst>
    <ext xmlns:x14="http://schemas.microsoft.com/office/spreadsheetml/2009/9/main" uri="{A8765BA9-456A-4dab-B4F3-ACF838C121DE}">
      <x14:slicerList>
        <x14:slicer r:id="rId3"/>
      </x14:slicerList>
    </ext>
  </extLst>
</worksheet>
</file>

<file path=xl/worksheets/sheet1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14AEF67B-3B6E-47E7-8F40-B3D0E9FA7D97}">
  <dimension ref="B1:L169"/>
  <sheetViews>
    <sheetView workbookViewId="0">
      <pane ySplit="2" topLeftCell="A87" activePane="bottomLeft" state="frozen"/>
      <selection pane="bottomLeft" activeCell="D157" sqref="D157"/>
    </sheetView>
  </sheetViews>
  <sheetFormatPr baseColWidth="10" defaultColWidth="9.140625" defaultRowHeight="15" outlineLevelRow="1" x14ac:dyDescent="0.25"/>
  <cols>
    <col min="1" max="1" width="3.140625" customWidth="1"/>
    <col min="2" max="2" width="61.7109375" customWidth="1"/>
    <col min="3" max="3" width="22.28515625" customWidth="1"/>
    <col min="4" max="5" width="27.42578125" customWidth="1"/>
    <col min="6" max="6" width="19.85546875" customWidth="1"/>
    <col min="7" max="7" width="21.85546875" customWidth="1"/>
    <col min="8" max="9" width="27.42578125" customWidth="1"/>
    <col min="10" max="10" width="6.85546875" customWidth="1"/>
    <col min="11" max="11" width="35.85546875" customWidth="1"/>
    <col min="12" max="12" width="64.85546875" customWidth="1"/>
  </cols>
  <sheetData>
    <row r="1" spans="2:12" ht="50.25" customHeight="1" x14ac:dyDescent="0.25">
      <c r="B1" s="264" t="s">
        <v>455</v>
      </c>
      <c r="C1" s="264" t="s">
        <v>8</v>
      </c>
      <c r="D1" s="269" t="s">
        <v>653</v>
      </c>
      <c r="E1" s="269" t="s">
        <v>654</v>
      </c>
      <c r="F1" s="270" t="s">
        <v>655</v>
      </c>
      <c r="G1" s="270" t="s">
        <v>656</v>
      </c>
      <c r="H1" s="270" t="s">
        <v>657</v>
      </c>
      <c r="I1" s="271" t="s">
        <v>658</v>
      </c>
      <c r="J1" s="264" t="s">
        <v>31</v>
      </c>
      <c r="K1" s="264" t="s">
        <v>308</v>
      </c>
      <c r="L1" s="271" t="s">
        <v>34</v>
      </c>
    </row>
    <row r="2" spans="2:12" s="276" customFormat="1" ht="121.5" customHeight="1" outlineLevel="1" x14ac:dyDescent="0.2">
      <c r="B2" s="284" t="s">
        <v>659</v>
      </c>
      <c r="C2" s="284"/>
      <c r="D2" s="283" t="s">
        <v>660</v>
      </c>
      <c r="E2" s="284" t="s">
        <v>661</v>
      </c>
      <c r="F2" s="284" t="s">
        <v>662</v>
      </c>
      <c r="G2" s="284" t="s">
        <v>706</v>
      </c>
      <c r="H2" s="284" t="s">
        <v>663</v>
      </c>
      <c r="I2" s="285" t="s">
        <v>664</v>
      </c>
      <c r="J2" s="282"/>
      <c r="K2" s="275" t="s">
        <v>637</v>
      </c>
    </row>
    <row r="3" spans="2:12" x14ac:dyDescent="0.25">
      <c r="B3" t="str">
        <f>'ListeProjets_A faire'!C2</f>
        <v>Projet 1</v>
      </c>
      <c r="C3" t="str">
        <f>'ListeProjets_A faire'!I2</f>
        <v>Programmes</v>
      </c>
      <c r="D3" s="272">
        <v>5</v>
      </c>
      <c r="E3">
        <v>2</v>
      </c>
      <c r="F3">
        <v>2</v>
      </c>
      <c r="G3">
        <v>3</v>
      </c>
      <c r="H3">
        <v>2</v>
      </c>
      <c r="I3" s="273">
        <v>0</v>
      </c>
      <c r="J3">
        <f>SUM(D3:I3)</f>
        <v>14</v>
      </c>
      <c r="K3" s="41" t="str">
        <f>IF(J3&gt;=15,"P1",IF(J3&gt;=10,"P2","P3"))</f>
        <v>P2</v>
      </c>
    </row>
    <row r="4" spans="2:12" x14ac:dyDescent="0.25">
      <c r="B4" t="str">
        <f>'ListeProjets_A faire'!C3</f>
        <v>Projet 2</v>
      </c>
      <c r="C4" t="str">
        <f>'ListeProjets_A faire'!I3</f>
        <v>Programmes</v>
      </c>
      <c r="D4" s="272">
        <v>5</v>
      </c>
      <c r="E4">
        <v>4</v>
      </c>
      <c r="F4">
        <v>4</v>
      </c>
      <c r="G4">
        <v>1</v>
      </c>
      <c r="H4">
        <v>2</v>
      </c>
      <c r="I4" s="273">
        <v>2</v>
      </c>
      <c r="J4">
        <f>SUM(D4:I4)</f>
        <v>18</v>
      </c>
      <c r="K4" s="41" t="str">
        <f t="shared" ref="K4:K66" si="0">IF(J4&gt;=15,"P1",IF(J4&gt;=10,"P2","P3"))</f>
        <v>P1</v>
      </c>
      <c r="L4" t="s">
        <v>665</v>
      </c>
    </row>
    <row r="5" spans="2:12" x14ac:dyDescent="0.25">
      <c r="B5" t="str">
        <f>'ListeProjets_A faire'!C4</f>
        <v>Projet 3X</v>
      </c>
      <c r="C5" t="str">
        <f>'ListeProjets_A faire'!I4</f>
        <v>PLAUS</v>
      </c>
      <c r="D5" s="272">
        <v>0</v>
      </c>
      <c r="E5">
        <v>4</v>
      </c>
      <c r="F5">
        <v>2</v>
      </c>
      <c r="G5">
        <v>1</v>
      </c>
      <c r="H5">
        <v>2</v>
      </c>
      <c r="I5" s="273">
        <v>0</v>
      </c>
      <c r="J5">
        <f>SUM(D5:I5)</f>
        <v>9</v>
      </c>
      <c r="K5" s="41" t="str">
        <f t="shared" si="0"/>
        <v>P3</v>
      </c>
    </row>
    <row r="6" spans="2:12" x14ac:dyDescent="0.25">
      <c r="B6" t="e">
        <f>'ListeProjets_A faire'!#REF!</f>
        <v>#REF!</v>
      </c>
      <c r="C6" t="e">
        <f>'ListeProjets_A faire'!#REF!</f>
        <v>#REF!</v>
      </c>
      <c r="D6" s="272">
        <v>0</v>
      </c>
      <c r="E6">
        <v>4</v>
      </c>
      <c r="F6">
        <v>2</v>
      </c>
      <c r="G6">
        <v>1</v>
      </c>
      <c r="H6">
        <v>2</v>
      </c>
      <c r="I6" s="273">
        <v>2</v>
      </c>
      <c r="J6">
        <f t="shared" ref="J6:J68" si="1">SUM(D6:I6)</f>
        <v>11</v>
      </c>
      <c r="K6" s="41" t="str">
        <f t="shared" si="0"/>
        <v>P2</v>
      </c>
    </row>
    <row r="7" spans="2:12" x14ac:dyDescent="0.25">
      <c r="B7" t="str">
        <f>'ListeProjets_A faire'!C5</f>
        <v>Projet 4</v>
      </c>
      <c r="C7" t="str">
        <f>'ListeProjets_A faire'!I5</f>
        <v xml:space="preserve">Interventions </v>
      </c>
      <c r="D7" s="272">
        <v>0</v>
      </c>
      <c r="E7">
        <v>4</v>
      </c>
      <c r="F7">
        <v>2</v>
      </c>
      <c r="G7">
        <v>3</v>
      </c>
      <c r="H7">
        <v>1</v>
      </c>
      <c r="I7" s="273">
        <v>2</v>
      </c>
      <c r="J7">
        <f t="shared" si="1"/>
        <v>12</v>
      </c>
      <c r="K7" s="41" t="str">
        <f t="shared" si="0"/>
        <v>P2</v>
      </c>
      <c r="L7" t="s">
        <v>666</v>
      </c>
    </row>
    <row r="8" spans="2:12" x14ac:dyDescent="0.25">
      <c r="B8" t="str">
        <f>'ListeProjets_A faire'!C6</f>
        <v>Projet 5</v>
      </c>
      <c r="C8" t="str">
        <f>'ListeProjets_A faire'!I6</f>
        <v xml:space="preserve">Interventions </v>
      </c>
      <c r="D8" s="272">
        <v>0</v>
      </c>
      <c r="E8">
        <v>2</v>
      </c>
      <c r="I8" s="273"/>
      <c r="J8">
        <f t="shared" si="1"/>
        <v>2</v>
      </c>
      <c r="K8" s="41" t="str">
        <f t="shared" si="0"/>
        <v>P3</v>
      </c>
    </row>
    <row r="9" spans="2:12" x14ac:dyDescent="0.25">
      <c r="B9">
        <f>'ListeProjets_A faire'!C17</f>
        <v>0</v>
      </c>
      <c r="C9">
        <f>'ListeProjets_A faire'!I17</f>
        <v>0</v>
      </c>
      <c r="D9" s="272"/>
      <c r="I9" s="273"/>
      <c r="J9">
        <f t="shared" si="1"/>
        <v>0</v>
      </c>
      <c r="K9" s="41" t="str">
        <f t="shared" si="0"/>
        <v>P3</v>
      </c>
    </row>
    <row r="10" spans="2:12" x14ac:dyDescent="0.25">
      <c r="B10">
        <f>'ListeProjets_A faire'!C18</f>
        <v>0</v>
      </c>
      <c r="C10">
        <f>'ListeProjets_A faire'!I18</f>
        <v>0</v>
      </c>
      <c r="D10" s="272">
        <v>5</v>
      </c>
      <c r="E10">
        <v>2</v>
      </c>
      <c r="F10">
        <v>4</v>
      </c>
      <c r="G10">
        <v>1</v>
      </c>
      <c r="H10">
        <v>2</v>
      </c>
      <c r="I10" s="273">
        <v>2</v>
      </c>
      <c r="J10">
        <f t="shared" si="1"/>
        <v>16</v>
      </c>
      <c r="K10" s="41" t="str">
        <f t="shared" si="0"/>
        <v>P1</v>
      </c>
    </row>
    <row r="11" spans="2:12" x14ac:dyDescent="0.25">
      <c r="B11" t="e">
        <f>'ListeProjets_A faire'!#REF!</f>
        <v>#REF!</v>
      </c>
      <c r="C11" t="e">
        <f>'ListeProjets_A faire'!#REF!</f>
        <v>#REF!</v>
      </c>
      <c r="D11" s="272"/>
      <c r="I11" s="273"/>
      <c r="J11">
        <f t="shared" si="1"/>
        <v>0</v>
      </c>
      <c r="K11" s="41" t="str">
        <f t="shared" si="0"/>
        <v>P3</v>
      </c>
    </row>
    <row r="12" spans="2:12" x14ac:dyDescent="0.25">
      <c r="B12" t="e">
        <f>'ListeProjets_A faire'!#REF!</f>
        <v>#REF!</v>
      </c>
      <c r="C12" t="e">
        <f>'ListeProjets_A faire'!#REF!</f>
        <v>#REF!</v>
      </c>
      <c r="D12" s="272">
        <v>0</v>
      </c>
      <c r="E12">
        <v>4</v>
      </c>
      <c r="F12">
        <v>2</v>
      </c>
      <c r="G12">
        <v>1</v>
      </c>
      <c r="H12">
        <v>2</v>
      </c>
      <c r="I12" s="273">
        <v>2</v>
      </c>
      <c r="J12">
        <f t="shared" si="1"/>
        <v>11</v>
      </c>
      <c r="K12" s="41" t="str">
        <f t="shared" si="0"/>
        <v>P2</v>
      </c>
    </row>
    <row r="13" spans="2:12" x14ac:dyDescent="0.25">
      <c r="B13" t="e">
        <f>'ListeProjets_A faire'!#REF!</f>
        <v>#REF!</v>
      </c>
      <c r="C13" t="e">
        <f>'ListeProjets_A faire'!#REF!</f>
        <v>#REF!</v>
      </c>
      <c r="D13" s="272">
        <v>0</v>
      </c>
      <c r="E13">
        <v>2</v>
      </c>
      <c r="F13">
        <v>2</v>
      </c>
      <c r="G13">
        <v>1</v>
      </c>
      <c r="H13">
        <v>1</v>
      </c>
      <c r="I13" s="273">
        <v>0</v>
      </c>
      <c r="J13">
        <f t="shared" si="1"/>
        <v>6</v>
      </c>
      <c r="K13" s="41" t="str">
        <f t="shared" si="0"/>
        <v>P3</v>
      </c>
      <c r="L13" t="s">
        <v>671</v>
      </c>
    </row>
    <row r="14" spans="2:12" x14ac:dyDescent="0.25">
      <c r="B14" t="e">
        <f>'ListeProjets_A faire'!#REF!</f>
        <v>#REF!</v>
      </c>
      <c r="C14" t="e">
        <f>'ListeProjets_A faire'!#REF!</f>
        <v>#REF!</v>
      </c>
      <c r="D14" s="272">
        <v>5</v>
      </c>
      <c r="E14">
        <v>4</v>
      </c>
      <c r="F14">
        <v>2</v>
      </c>
      <c r="G14">
        <v>3</v>
      </c>
      <c r="H14">
        <v>1</v>
      </c>
      <c r="I14" s="273">
        <v>2</v>
      </c>
      <c r="J14">
        <f t="shared" si="1"/>
        <v>17</v>
      </c>
      <c r="K14" s="41" t="str">
        <f t="shared" si="0"/>
        <v>P1</v>
      </c>
    </row>
    <row r="15" spans="2:12" x14ac:dyDescent="0.25">
      <c r="B15" t="e">
        <f>'ListeProjets_A faire'!#REF!</f>
        <v>#REF!</v>
      </c>
      <c r="C15" t="e">
        <f>'ListeProjets_A faire'!#REF!</f>
        <v>#REF!</v>
      </c>
      <c r="D15" s="272"/>
      <c r="I15" s="273"/>
      <c r="J15">
        <f t="shared" si="1"/>
        <v>0</v>
      </c>
      <c r="K15" s="41" t="str">
        <f t="shared" si="0"/>
        <v>P3</v>
      </c>
    </row>
    <row r="16" spans="2:12" x14ac:dyDescent="0.25">
      <c r="B16" t="e">
        <f>'ListeProjets_A faire'!#REF!</f>
        <v>#REF!</v>
      </c>
      <c r="C16" t="e">
        <f>'ListeProjets_A faire'!#REF!</f>
        <v>#REF!</v>
      </c>
      <c r="D16" s="272"/>
      <c r="I16" s="273"/>
      <c r="J16">
        <f t="shared" si="1"/>
        <v>0</v>
      </c>
      <c r="K16" s="41" t="str">
        <f t="shared" si="0"/>
        <v>P3</v>
      </c>
    </row>
    <row r="17" spans="2:12" x14ac:dyDescent="0.25">
      <c r="B17" t="e">
        <f>'ListeProjets_A faire'!#REF!</f>
        <v>#REF!</v>
      </c>
      <c r="C17" t="e">
        <f>'ListeProjets_A faire'!#REF!</f>
        <v>#REF!</v>
      </c>
      <c r="D17" s="272">
        <v>0</v>
      </c>
      <c r="E17">
        <v>4</v>
      </c>
      <c r="F17">
        <v>4</v>
      </c>
      <c r="G17">
        <v>1</v>
      </c>
      <c r="H17">
        <v>2</v>
      </c>
      <c r="I17" s="273">
        <v>2</v>
      </c>
      <c r="J17">
        <f t="shared" si="1"/>
        <v>13</v>
      </c>
      <c r="K17" s="41" t="str">
        <f t="shared" si="0"/>
        <v>P2</v>
      </c>
    </row>
    <row r="18" spans="2:12" x14ac:dyDescent="0.25">
      <c r="B18" t="e">
        <f>'ListeProjets_A faire'!#REF!</f>
        <v>#REF!</v>
      </c>
      <c r="C18" t="e">
        <f>'ListeProjets_A faire'!#REF!</f>
        <v>#REF!</v>
      </c>
      <c r="D18" s="272">
        <v>5</v>
      </c>
      <c r="E18">
        <v>2</v>
      </c>
      <c r="F18">
        <v>2</v>
      </c>
      <c r="G18">
        <v>3</v>
      </c>
      <c r="H18">
        <v>2</v>
      </c>
      <c r="I18" s="273">
        <v>0</v>
      </c>
      <c r="J18">
        <f t="shared" si="1"/>
        <v>14</v>
      </c>
      <c r="K18" s="41" t="str">
        <f t="shared" si="0"/>
        <v>P2</v>
      </c>
    </row>
    <row r="19" spans="2:12" x14ac:dyDescent="0.25">
      <c r="B19" t="s">
        <v>707</v>
      </c>
      <c r="C19" t="e">
        <f>'ListeProjets_A faire'!#REF!</f>
        <v>#REF!</v>
      </c>
      <c r="D19" s="272">
        <v>0</v>
      </c>
      <c r="E19">
        <v>4</v>
      </c>
      <c r="F19">
        <v>2</v>
      </c>
      <c r="G19">
        <v>1</v>
      </c>
      <c r="H19">
        <v>2</v>
      </c>
      <c r="I19" s="273">
        <v>2</v>
      </c>
      <c r="J19">
        <f t="shared" si="1"/>
        <v>11</v>
      </c>
      <c r="K19" s="41" t="str">
        <f t="shared" si="0"/>
        <v>P2</v>
      </c>
    </row>
    <row r="20" spans="2:12" s="142" customFormat="1" x14ac:dyDescent="0.25">
      <c r="B20" s="142" t="e">
        <f>'ListeProjets_A faire'!#REF!</f>
        <v>#REF!</v>
      </c>
      <c r="C20" s="142" t="e">
        <f>'ListeProjets_A faire'!#REF!</f>
        <v>#REF!</v>
      </c>
      <c r="D20" s="286"/>
      <c r="I20" s="287"/>
      <c r="J20" s="142">
        <f t="shared" si="1"/>
        <v>0</v>
      </c>
      <c r="K20" s="288" t="str">
        <f t="shared" si="0"/>
        <v>P3</v>
      </c>
    </row>
    <row r="21" spans="2:12" s="142" customFormat="1" x14ac:dyDescent="0.25">
      <c r="B21" s="142" t="e">
        <f>'ListeProjets_A faire'!#REF!</f>
        <v>#REF!</v>
      </c>
      <c r="C21" s="142" t="e">
        <f>'ListeProjets_A faire'!#REF!</f>
        <v>#REF!</v>
      </c>
      <c r="D21" s="286"/>
      <c r="I21" s="287"/>
      <c r="J21" s="142">
        <f t="shared" si="1"/>
        <v>0</v>
      </c>
      <c r="K21" s="288" t="str">
        <f t="shared" si="0"/>
        <v>P3</v>
      </c>
    </row>
    <row r="22" spans="2:12" x14ac:dyDescent="0.25">
      <c r="B22" t="e">
        <f>'ListeProjets_A faire'!#REF!</f>
        <v>#REF!</v>
      </c>
      <c r="C22" t="e">
        <f>'ListeProjets_A faire'!#REF!</f>
        <v>#REF!</v>
      </c>
      <c r="D22" s="272">
        <v>0</v>
      </c>
      <c r="E22">
        <v>4</v>
      </c>
      <c r="F22">
        <v>4</v>
      </c>
      <c r="G22">
        <v>1</v>
      </c>
      <c r="H22">
        <v>2</v>
      </c>
      <c r="I22" s="273">
        <v>2</v>
      </c>
      <c r="J22">
        <f t="shared" si="1"/>
        <v>13</v>
      </c>
      <c r="K22" s="41" t="str">
        <f t="shared" si="0"/>
        <v>P2</v>
      </c>
      <c r="L22" t="s">
        <v>667</v>
      </c>
    </row>
    <row r="23" spans="2:12" x14ac:dyDescent="0.25">
      <c r="B23" t="e">
        <f>'ListeProjets_A faire'!#REF!</f>
        <v>#REF!</v>
      </c>
      <c r="C23" t="s">
        <v>678</v>
      </c>
      <c r="D23" s="272">
        <v>5</v>
      </c>
      <c r="E23">
        <v>4</v>
      </c>
      <c r="F23">
        <v>4</v>
      </c>
      <c r="G23">
        <v>3</v>
      </c>
      <c r="H23">
        <v>1</v>
      </c>
      <c r="I23" s="273">
        <v>0</v>
      </c>
      <c r="J23">
        <f t="shared" si="1"/>
        <v>17</v>
      </c>
      <c r="K23" s="41" t="str">
        <f t="shared" si="0"/>
        <v>P1</v>
      </c>
    </row>
    <row r="24" spans="2:12" x14ac:dyDescent="0.25">
      <c r="B24" t="e">
        <f>'ListeProjets_A faire'!#REF!</f>
        <v>#REF!</v>
      </c>
      <c r="C24" t="e">
        <f>'ListeProjets_A faire'!#REF!</f>
        <v>#REF!</v>
      </c>
      <c r="D24" s="272"/>
      <c r="I24" s="273"/>
      <c r="J24">
        <f t="shared" si="1"/>
        <v>0</v>
      </c>
      <c r="K24" s="41" t="str">
        <f t="shared" si="0"/>
        <v>P3</v>
      </c>
    </row>
    <row r="25" spans="2:12" x14ac:dyDescent="0.25">
      <c r="B25" t="e">
        <f>'ListeProjets_A faire'!#REF!</f>
        <v>#REF!</v>
      </c>
      <c r="C25" t="e">
        <f>'ListeProjets_A faire'!#REF!</f>
        <v>#REF!</v>
      </c>
      <c r="D25" s="272"/>
      <c r="I25" s="273"/>
      <c r="J25">
        <f t="shared" si="1"/>
        <v>0</v>
      </c>
      <c r="K25" s="41" t="str">
        <f t="shared" si="0"/>
        <v>P3</v>
      </c>
    </row>
    <row r="26" spans="2:12" x14ac:dyDescent="0.25">
      <c r="B26" t="e">
        <f>'ListeProjets_A faire'!#REF!</f>
        <v>#REF!</v>
      </c>
      <c r="C26" t="e">
        <f>'ListeProjets_A faire'!#REF!</f>
        <v>#REF!</v>
      </c>
      <c r="D26" s="272">
        <v>0</v>
      </c>
      <c r="E26">
        <v>4</v>
      </c>
      <c r="F26">
        <v>4</v>
      </c>
      <c r="G26">
        <v>1</v>
      </c>
      <c r="H26">
        <v>2</v>
      </c>
      <c r="I26" s="273">
        <v>2</v>
      </c>
      <c r="J26">
        <f t="shared" si="1"/>
        <v>13</v>
      </c>
      <c r="K26" s="41" t="str">
        <f t="shared" si="0"/>
        <v>P2</v>
      </c>
    </row>
    <row r="27" spans="2:12" x14ac:dyDescent="0.25">
      <c r="B27" t="e">
        <f>'ListeProjets_A faire'!#REF!</f>
        <v>#REF!</v>
      </c>
      <c r="C27" t="e">
        <f>'ListeProjets_A faire'!#REF!</f>
        <v>#REF!</v>
      </c>
      <c r="D27" s="272">
        <v>5</v>
      </c>
      <c r="E27">
        <v>4</v>
      </c>
      <c r="F27">
        <v>4</v>
      </c>
      <c r="G27">
        <v>3</v>
      </c>
      <c r="H27">
        <v>2</v>
      </c>
      <c r="I27" s="273">
        <v>2</v>
      </c>
      <c r="J27">
        <f t="shared" si="1"/>
        <v>20</v>
      </c>
      <c r="K27" s="41" t="str">
        <f t="shared" si="0"/>
        <v>P1</v>
      </c>
      <c r="L27" t="s">
        <v>668</v>
      </c>
    </row>
    <row r="28" spans="2:12" x14ac:dyDescent="0.25">
      <c r="B28" t="e">
        <f>'ListeProjets_A faire'!#REF!</f>
        <v>#REF!</v>
      </c>
      <c r="C28" t="e">
        <f>'ListeProjets_A faire'!#REF!</f>
        <v>#REF!</v>
      </c>
      <c r="D28" s="272"/>
      <c r="I28" s="273"/>
      <c r="J28">
        <f t="shared" si="1"/>
        <v>0</v>
      </c>
      <c r="K28" s="41" t="str">
        <f t="shared" si="0"/>
        <v>P3</v>
      </c>
    </row>
    <row r="29" spans="2:12" x14ac:dyDescent="0.25">
      <c r="B29" t="e">
        <f>'ListeProjets_A faire'!#REF!</f>
        <v>#REF!</v>
      </c>
      <c r="C29" t="e">
        <f>'ListeProjets_A faire'!#REF!</f>
        <v>#REF!</v>
      </c>
      <c r="D29" s="272">
        <v>0</v>
      </c>
      <c r="E29">
        <v>2</v>
      </c>
      <c r="I29" s="273"/>
      <c r="J29">
        <f t="shared" si="1"/>
        <v>2</v>
      </c>
      <c r="K29" s="41" t="str">
        <f t="shared" si="0"/>
        <v>P3</v>
      </c>
    </row>
    <row r="30" spans="2:12" x14ac:dyDescent="0.25">
      <c r="B30" t="e">
        <f>'ListeProjets_A faire'!#REF!</f>
        <v>#REF!</v>
      </c>
      <c r="C30" t="e">
        <f>'ListeProjets_A faire'!#REF!</f>
        <v>#REF!</v>
      </c>
      <c r="D30" s="272"/>
      <c r="I30" s="273"/>
      <c r="J30">
        <f t="shared" si="1"/>
        <v>0</v>
      </c>
      <c r="K30" s="41" t="str">
        <f t="shared" si="0"/>
        <v>P3</v>
      </c>
    </row>
    <row r="31" spans="2:12" x14ac:dyDescent="0.25">
      <c r="B31" t="e">
        <f>'ListeProjets_A faire'!#REF!</f>
        <v>#REF!</v>
      </c>
      <c r="C31" t="e">
        <f>'ListeProjets_A faire'!#REF!</f>
        <v>#REF!</v>
      </c>
      <c r="D31" s="272"/>
      <c r="I31" s="273"/>
      <c r="J31">
        <f t="shared" si="1"/>
        <v>0</v>
      </c>
      <c r="K31" s="41" t="str">
        <f t="shared" si="0"/>
        <v>P3</v>
      </c>
    </row>
    <row r="32" spans="2:12" x14ac:dyDescent="0.25">
      <c r="B32" t="e">
        <f>'ListeProjets_A faire'!#REF!</f>
        <v>#REF!</v>
      </c>
      <c r="C32" t="e">
        <f>'ListeProjets_A faire'!#REF!</f>
        <v>#REF!</v>
      </c>
      <c r="D32" s="272">
        <v>0</v>
      </c>
      <c r="E32">
        <v>4</v>
      </c>
      <c r="F32">
        <v>2</v>
      </c>
      <c r="G32">
        <v>1</v>
      </c>
      <c r="H32">
        <v>2</v>
      </c>
      <c r="I32" s="273">
        <v>2</v>
      </c>
      <c r="J32">
        <f t="shared" si="1"/>
        <v>11</v>
      </c>
      <c r="K32" s="41" t="str">
        <f t="shared" si="0"/>
        <v>P2</v>
      </c>
    </row>
    <row r="33" spans="2:12" x14ac:dyDescent="0.25">
      <c r="B33" t="e">
        <f>'ListeProjets_A faire'!#REF!</f>
        <v>#REF!</v>
      </c>
      <c r="C33" t="e">
        <f>'ListeProjets_A faire'!#REF!</f>
        <v>#REF!</v>
      </c>
      <c r="D33" s="272">
        <v>0</v>
      </c>
      <c r="E33">
        <v>4</v>
      </c>
      <c r="F33">
        <v>4</v>
      </c>
      <c r="G33">
        <v>3</v>
      </c>
      <c r="H33">
        <v>2</v>
      </c>
      <c r="I33" s="273">
        <v>0</v>
      </c>
      <c r="J33">
        <f t="shared" si="1"/>
        <v>13</v>
      </c>
      <c r="K33" s="41" t="str">
        <f t="shared" si="0"/>
        <v>P2</v>
      </c>
    </row>
    <row r="34" spans="2:12" x14ac:dyDescent="0.25">
      <c r="B34" t="e">
        <f>'ListeProjets_A faire'!#REF!</f>
        <v>#REF!</v>
      </c>
      <c r="C34" t="e">
        <f>'ListeProjets_A faire'!#REF!</f>
        <v>#REF!</v>
      </c>
      <c r="D34">
        <v>0</v>
      </c>
      <c r="E34">
        <v>4</v>
      </c>
      <c r="F34">
        <v>2</v>
      </c>
      <c r="G34">
        <v>3</v>
      </c>
      <c r="H34">
        <v>2</v>
      </c>
      <c r="I34" s="273">
        <v>2</v>
      </c>
      <c r="J34">
        <f t="shared" si="1"/>
        <v>13</v>
      </c>
      <c r="K34" s="41" t="str">
        <f t="shared" si="0"/>
        <v>P2</v>
      </c>
    </row>
    <row r="35" spans="2:12" x14ac:dyDescent="0.25">
      <c r="B35" t="e">
        <f>'ListeProjets_A faire'!#REF!</f>
        <v>#REF!</v>
      </c>
      <c r="C35" t="e">
        <f>'ListeProjets_A faire'!#REF!</f>
        <v>#REF!</v>
      </c>
      <c r="D35" s="272">
        <v>0</v>
      </c>
      <c r="E35">
        <v>4</v>
      </c>
      <c r="F35">
        <v>4</v>
      </c>
      <c r="G35">
        <v>3</v>
      </c>
      <c r="H35">
        <v>2</v>
      </c>
      <c r="I35" s="273">
        <v>2</v>
      </c>
      <c r="J35">
        <f>SUM(D35:I35)</f>
        <v>15</v>
      </c>
      <c r="K35" s="41" t="str">
        <f t="shared" si="0"/>
        <v>P1</v>
      </c>
    </row>
    <row r="36" spans="2:12" x14ac:dyDescent="0.25">
      <c r="B36" t="e">
        <f>'ListeProjets_A faire'!#REF!</f>
        <v>#REF!</v>
      </c>
      <c r="C36" t="e">
        <f>'ListeProjets_A faire'!#REF!</f>
        <v>#REF!</v>
      </c>
      <c r="D36" s="272">
        <v>0</v>
      </c>
      <c r="E36">
        <v>4</v>
      </c>
      <c r="F36">
        <v>4</v>
      </c>
      <c r="G36">
        <v>3</v>
      </c>
      <c r="H36">
        <v>2</v>
      </c>
      <c r="I36" s="273">
        <v>0</v>
      </c>
      <c r="J36">
        <f t="shared" si="1"/>
        <v>13</v>
      </c>
      <c r="K36" s="41" t="str">
        <f t="shared" si="0"/>
        <v>P2</v>
      </c>
    </row>
    <row r="37" spans="2:12" x14ac:dyDescent="0.25">
      <c r="B37" t="e">
        <f>'ListeProjets_A faire'!#REF!</f>
        <v>#REF!</v>
      </c>
      <c r="C37" t="e">
        <f>'ListeProjets_A faire'!#REF!</f>
        <v>#REF!</v>
      </c>
      <c r="D37" s="272">
        <v>5</v>
      </c>
      <c r="E37">
        <v>4</v>
      </c>
      <c r="F37">
        <v>4</v>
      </c>
      <c r="G37">
        <v>1</v>
      </c>
      <c r="H37">
        <v>2</v>
      </c>
      <c r="I37" s="273">
        <v>2</v>
      </c>
      <c r="J37">
        <f t="shared" si="1"/>
        <v>18</v>
      </c>
      <c r="K37" s="41" t="str">
        <f t="shared" si="0"/>
        <v>P1</v>
      </c>
    </row>
    <row r="38" spans="2:12" x14ac:dyDescent="0.25">
      <c r="B38" t="e">
        <f>'ListeProjets_A faire'!#REF!</f>
        <v>#REF!</v>
      </c>
      <c r="C38" t="e">
        <f>'ListeProjets_A faire'!#REF!</f>
        <v>#REF!</v>
      </c>
      <c r="D38" s="272">
        <v>5</v>
      </c>
      <c r="E38">
        <v>4</v>
      </c>
      <c r="F38">
        <v>4</v>
      </c>
      <c r="G38">
        <v>1</v>
      </c>
      <c r="H38">
        <v>2</v>
      </c>
      <c r="I38" s="273">
        <v>2</v>
      </c>
      <c r="J38">
        <f t="shared" si="1"/>
        <v>18</v>
      </c>
      <c r="K38" s="41" t="str">
        <f t="shared" si="0"/>
        <v>P1</v>
      </c>
    </row>
    <row r="39" spans="2:12" x14ac:dyDescent="0.25">
      <c r="B39" t="e">
        <f>'ListeProjets_A faire'!#REF!</f>
        <v>#REF!</v>
      </c>
      <c r="C39" t="e">
        <f>'ListeProjets_A faire'!#REF!</f>
        <v>#REF!</v>
      </c>
      <c r="D39" s="272"/>
      <c r="I39" s="273"/>
      <c r="J39">
        <f t="shared" si="1"/>
        <v>0</v>
      </c>
      <c r="K39" s="41" t="str">
        <f t="shared" si="0"/>
        <v>P3</v>
      </c>
    </row>
    <row r="40" spans="2:12" x14ac:dyDescent="0.25">
      <c r="B40" t="e">
        <f>'ListeProjets_A faire'!#REF!</f>
        <v>#REF!</v>
      </c>
      <c r="C40" t="e">
        <f>'ListeProjets_A faire'!#REF!</f>
        <v>#REF!</v>
      </c>
      <c r="D40" s="272">
        <v>5</v>
      </c>
      <c r="E40">
        <v>2</v>
      </c>
      <c r="F40">
        <v>4</v>
      </c>
      <c r="G40">
        <v>1</v>
      </c>
      <c r="H40">
        <v>2</v>
      </c>
      <c r="I40" s="273">
        <v>2</v>
      </c>
      <c r="J40">
        <f t="shared" si="1"/>
        <v>16</v>
      </c>
      <c r="K40" s="41" t="str">
        <f t="shared" si="0"/>
        <v>P1</v>
      </c>
    </row>
    <row r="41" spans="2:12" x14ac:dyDescent="0.25">
      <c r="B41" t="e">
        <f>'ListeProjets_A faire'!#REF!</f>
        <v>#REF!</v>
      </c>
      <c r="C41" t="e">
        <f>'ListeProjets_A faire'!#REF!</f>
        <v>#REF!</v>
      </c>
      <c r="D41" s="272">
        <v>5</v>
      </c>
      <c r="E41">
        <v>4</v>
      </c>
      <c r="F41">
        <v>4</v>
      </c>
      <c r="G41">
        <v>1</v>
      </c>
      <c r="H41">
        <v>0</v>
      </c>
      <c r="I41" s="273">
        <v>0</v>
      </c>
      <c r="J41">
        <f t="shared" si="1"/>
        <v>14</v>
      </c>
      <c r="K41" s="41" t="str">
        <f t="shared" si="0"/>
        <v>P2</v>
      </c>
      <c r="L41" t="s">
        <v>669</v>
      </c>
    </row>
    <row r="42" spans="2:12" x14ac:dyDescent="0.25">
      <c r="B42" t="e">
        <f>'ListeProjets_A faire'!#REF!</f>
        <v>#REF!</v>
      </c>
      <c r="C42" t="e">
        <f>'ListeProjets_A faire'!#REF!</f>
        <v>#REF!</v>
      </c>
      <c r="D42" s="272">
        <v>5</v>
      </c>
      <c r="E42">
        <v>4</v>
      </c>
      <c r="F42">
        <v>4</v>
      </c>
      <c r="G42">
        <v>1</v>
      </c>
      <c r="H42">
        <v>2</v>
      </c>
      <c r="I42" s="273">
        <v>2</v>
      </c>
      <c r="J42">
        <f t="shared" si="1"/>
        <v>18</v>
      </c>
      <c r="K42" s="41" t="str">
        <f t="shared" si="0"/>
        <v>P1</v>
      </c>
      <c r="L42" t="s">
        <v>670</v>
      </c>
    </row>
    <row r="43" spans="2:12" x14ac:dyDescent="0.25">
      <c r="B43" t="e">
        <f>'ListeProjets_A faire'!#REF!</f>
        <v>#REF!</v>
      </c>
      <c r="C43" t="e">
        <f>'ListeProjets_A faire'!#REF!</f>
        <v>#REF!</v>
      </c>
      <c r="D43" s="272">
        <v>0</v>
      </c>
      <c r="E43">
        <v>4</v>
      </c>
      <c r="F43">
        <v>4</v>
      </c>
      <c r="G43">
        <v>1</v>
      </c>
      <c r="H43">
        <v>1</v>
      </c>
      <c r="I43" s="273">
        <v>2</v>
      </c>
      <c r="J43">
        <f t="shared" si="1"/>
        <v>12</v>
      </c>
      <c r="K43" s="41" t="str">
        <f t="shared" si="0"/>
        <v>P2</v>
      </c>
    </row>
    <row r="44" spans="2:12" x14ac:dyDescent="0.25">
      <c r="B44" t="e">
        <f>'ListeProjets_A faire'!#REF!</f>
        <v>#REF!</v>
      </c>
      <c r="C44" t="e">
        <f>'ListeProjets_A faire'!#REF!</f>
        <v>#REF!</v>
      </c>
      <c r="D44" s="272">
        <v>0</v>
      </c>
      <c r="E44">
        <v>4</v>
      </c>
      <c r="F44">
        <v>4</v>
      </c>
      <c r="G44">
        <v>3</v>
      </c>
      <c r="H44">
        <v>0</v>
      </c>
      <c r="I44" s="273">
        <v>0</v>
      </c>
      <c r="J44">
        <f t="shared" si="1"/>
        <v>11</v>
      </c>
      <c r="K44" s="41" t="str">
        <f t="shared" si="0"/>
        <v>P2</v>
      </c>
    </row>
    <row r="45" spans="2:12" x14ac:dyDescent="0.25">
      <c r="B45" t="e">
        <f>'ListeProjets_A faire'!#REF!</f>
        <v>#REF!</v>
      </c>
      <c r="C45" t="e">
        <f>'ListeProjets_A faire'!#REF!</f>
        <v>#REF!</v>
      </c>
      <c r="D45" s="272">
        <v>0</v>
      </c>
      <c r="E45">
        <v>2</v>
      </c>
      <c r="F45">
        <v>2</v>
      </c>
      <c r="G45">
        <v>1</v>
      </c>
      <c r="H45">
        <v>1</v>
      </c>
      <c r="I45" s="273">
        <v>2</v>
      </c>
      <c r="J45">
        <f t="shared" si="1"/>
        <v>8</v>
      </c>
      <c r="K45" s="41" t="str">
        <f t="shared" si="0"/>
        <v>P3</v>
      </c>
    </row>
    <row r="46" spans="2:12" x14ac:dyDescent="0.25">
      <c r="B46" t="e">
        <f>'ListeProjets_A faire'!#REF!</f>
        <v>#REF!</v>
      </c>
      <c r="C46" t="e">
        <f>'ListeProjets_A faire'!#REF!</f>
        <v>#REF!</v>
      </c>
      <c r="D46" s="272"/>
      <c r="I46" s="273"/>
      <c r="J46">
        <f t="shared" si="1"/>
        <v>0</v>
      </c>
      <c r="K46" s="41" t="str">
        <f t="shared" si="0"/>
        <v>P3</v>
      </c>
    </row>
    <row r="47" spans="2:12" x14ac:dyDescent="0.25">
      <c r="B47" t="e">
        <f>'ListeProjets_A faire'!#REF!</f>
        <v>#REF!</v>
      </c>
      <c r="C47" t="e">
        <f>'ListeProjets_A faire'!#REF!</f>
        <v>#REF!</v>
      </c>
      <c r="D47" s="272">
        <v>5</v>
      </c>
      <c r="E47">
        <v>4</v>
      </c>
      <c r="F47">
        <v>4</v>
      </c>
      <c r="G47">
        <v>3</v>
      </c>
      <c r="H47">
        <v>2</v>
      </c>
      <c r="I47" s="273">
        <v>0</v>
      </c>
      <c r="J47">
        <f t="shared" si="1"/>
        <v>18</v>
      </c>
      <c r="K47" s="41" t="str">
        <f t="shared" si="0"/>
        <v>P1</v>
      </c>
    </row>
    <row r="48" spans="2:12" x14ac:dyDescent="0.25">
      <c r="D48" s="272"/>
      <c r="I48" s="273"/>
      <c r="K48" s="41"/>
    </row>
    <row r="49" spans="2:12" x14ac:dyDescent="0.25">
      <c r="B49" t="e">
        <f>'ListeProjets_A faire'!#REF!</f>
        <v>#REF!</v>
      </c>
      <c r="C49" t="e">
        <f>'ListeProjets_A faire'!#REF!</f>
        <v>#REF!</v>
      </c>
      <c r="D49" s="272"/>
      <c r="I49" s="273"/>
      <c r="J49">
        <f t="shared" si="1"/>
        <v>0</v>
      </c>
      <c r="K49" s="41" t="str">
        <f t="shared" si="0"/>
        <v>P3</v>
      </c>
    </row>
    <row r="50" spans="2:12" x14ac:dyDescent="0.25">
      <c r="B50" t="e">
        <f>'ListeProjets_A faire'!#REF!</f>
        <v>#REF!</v>
      </c>
      <c r="C50" t="e">
        <f>'ListeProjets_A faire'!#REF!</f>
        <v>#REF!</v>
      </c>
      <c r="D50" s="272"/>
      <c r="I50" s="273"/>
      <c r="J50">
        <f t="shared" si="1"/>
        <v>0</v>
      </c>
      <c r="K50" s="41" t="str">
        <f t="shared" si="0"/>
        <v>P3</v>
      </c>
    </row>
    <row r="51" spans="2:12" x14ac:dyDescent="0.25">
      <c r="B51" t="e">
        <f>'ListeProjets_A faire'!#REF!</f>
        <v>#REF!</v>
      </c>
      <c r="C51" t="e">
        <f>'ListeProjets_A faire'!#REF!</f>
        <v>#REF!</v>
      </c>
      <c r="D51" s="272">
        <v>5</v>
      </c>
      <c r="E51">
        <v>4</v>
      </c>
      <c r="F51">
        <v>4</v>
      </c>
      <c r="G51">
        <v>3</v>
      </c>
      <c r="H51">
        <v>2</v>
      </c>
      <c r="I51" s="273">
        <v>2</v>
      </c>
      <c r="J51">
        <f t="shared" si="1"/>
        <v>20</v>
      </c>
      <c r="K51" s="41" t="str">
        <f t="shared" si="0"/>
        <v>P1</v>
      </c>
      <c r="L51" t="s">
        <v>672</v>
      </c>
    </row>
    <row r="52" spans="2:12" x14ac:dyDescent="0.25">
      <c r="B52" t="e">
        <f>'ListeProjets_A faire'!#REF!</f>
        <v>#REF!</v>
      </c>
      <c r="C52" t="e">
        <f>'ListeProjets_A faire'!#REF!</f>
        <v>#REF!</v>
      </c>
      <c r="D52" s="272"/>
      <c r="I52" s="273"/>
      <c r="J52">
        <f t="shared" si="1"/>
        <v>0</v>
      </c>
      <c r="K52" s="41" t="str">
        <f t="shared" si="0"/>
        <v>P3</v>
      </c>
    </row>
    <row r="53" spans="2:12" x14ac:dyDescent="0.25">
      <c r="B53" t="e">
        <f>'ListeProjets_A faire'!#REF!</f>
        <v>#REF!</v>
      </c>
      <c r="C53" t="e">
        <f>'ListeProjets_A faire'!#REF!</f>
        <v>#REF!</v>
      </c>
      <c r="D53" s="272">
        <v>0</v>
      </c>
      <c r="E53">
        <v>2</v>
      </c>
      <c r="F53">
        <v>2</v>
      </c>
      <c r="G53">
        <v>3</v>
      </c>
      <c r="H53">
        <v>2</v>
      </c>
      <c r="I53" s="273">
        <v>2</v>
      </c>
      <c r="J53">
        <f t="shared" si="1"/>
        <v>11</v>
      </c>
      <c r="K53" s="41" t="str">
        <f t="shared" si="0"/>
        <v>P2</v>
      </c>
    </row>
    <row r="54" spans="2:12" x14ac:dyDescent="0.25">
      <c r="B54" t="e">
        <f>'ListeProjets_A faire'!#REF!</f>
        <v>#REF!</v>
      </c>
      <c r="C54" t="e">
        <f>'ListeProjets_A faire'!#REF!</f>
        <v>#REF!</v>
      </c>
      <c r="D54" s="272">
        <v>5</v>
      </c>
      <c r="E54">
        <v>4</v>
      </c>
      <c r="F54">
        <v>4</v>
      </c>
      <c r="G54">
        <v>3</v>
      </c>
      <c r="H54">
        <v>2</v>
      </c>
      <c r="I54" s="273">
        <v>2</v>
      </c>
      <c r="J54">
        <f t="shared" si="1"/>
        <v>20</v>
      </c>
      <c r="K54" s="41" t="str">
        <f t="shared" si="0"/>
        <v>P1</v>
      </c>
    </row>
    <row r="55" spans="2:12" x14ac:dyDescent="0.25">
      <c r="B55" t="e">
        <f>'ListeProjets_A faire'!#REF!</f>
        <v>#REF!</v>
      </c>
      <c r="C55" t="e">
        <f>'ListeProjets_A faire'!#REF!</f>
        <v>#REF!</v>
      </c>
      <c r="D55" s="272">
        <v>0</v>
      </c>
      <c r="E55">
        <v>4</v>
      </c>
      <c r="F55">
        <v>4</v>
      </c>
      <c r="G55">
        <v>1</v>
      </c>
      <c r="H55">
        <v>1</v>
      </c>
      <c r="I55" s="273">
        <v>2</v>
      </c>
      <c r="J55">
        <f t="shared" si="1"/>
        <v>12</v>
      </c>
      <c r="K55" s="41" t="str">
        <f t="shared" si="0"/>
        <v>P2</v>
      </c>
    </row>
    <row r="56" spans="2:12" x14ac:dyDescent="0.25">
      <c r="B56" t="e">
        <f>'ListeProjets_A faire'!#REF!</f>
        <v>#REF!</v>
      </c>
      <c r="C56" t="e">
        <f>'ListeProjets_A faire'!#REF!</f>
        <v>#REF!</v>
      </c>
      <c r="D56" s="272">
        <v>5</v>
      </c>
      <c r="E56">
        <v>4</v>
      </c>
      <c r="F56">
        <v>2</v>
      </c>
      <c r="G56">
        <v>1</v>
      </c>
      <c r="H56">
        <v>2</v>
      </c>
      <c r="I56" s="273">
        <v>2</v>
      </c>
      <c r="J56">
        <f t="shared" si="1"/>
        <v>16</v>
      </c>
      <c r="K56" s="41" t="str">
        <f t="shared" si="0"/>
        <v>P1</v>
      </c>
    </row>
    <row r="57" spans="2:12" x14ac:dyDescent="0.25">
      <c r="B57" t="e">
        <f>'ListeProjets_A faire'!#REF!</f>
        <v>#REF!</v>
      </c>
      <c r="C57" t="e">
        <f>'ListeProjets_A faire'!#REF!</f>
        <v>#REF!</v>
      </c>
      <c r="D57" s="272"/>
      <c r="I57" s="273"/>
      <c r="J57">
        <f t="shared" si="1"/>
        <v>0</v>
      </c>
      <c r="K57" s="41" t="str">
        <f t="shared" si="0"/>
        <v>P3</v>
      </c>
    </row>
    <row r="58" spans="2:12" x14ac:dyDescent="0.25">
      <c r="B58" t="e">
        <f>'ListeProjets_A faire'!#REF!</f>
        <v>#REF!</v>
      </c>
      <c r="C58" t="e">
        <f>'ListeProjets_A faire'!#REF!</f>
        <v>#REF!</v>
      </c>
      <c r="D58" s="272">
        <v>0</v>
      </c>
      <c r="E58">
        <v>2</v>
      </c>
      <c r="F58">
        <v>2</v>
      </c>
      <c r="G58">
        <v>3</v>
      </c>
      <c r="H58">
        <v>2</v>
      </c>
      <c r="I58" s="273">
        <v>2</v>
      </c>
      <c r="J58">
        <f t="shared" si="1"/>
        <v>11</v>
      </c>
      <c r="K58" s="41" t="str">
        <f t="shared" si="0"/>
        <v>P2</v>
      </c>
    </row>
    <row r="59" spans="2:12" x14ac:dyDescent="0.25">
      <c r="B59" t="e">
        <f>'ListeProjets_A faire'!#REF!</f>
        <v>#REF!</v>
      </c>
      <c r="C59" t="e">
        <f>'ListeProjets_A faire'!#REF!</f>
        <v>#REF!</v>
      </c>
      <c r="D59" s="272"/>
      <c r="I59" s="273"/>
      <c r="J59">
        <f t="shared" si="1"/>
        <v>0</v>
      </c>
      <c r="K59" s="41" t="str">
        <f t="shared" si="0"/>
        <v>P3</v>
      </c>
    </row>
    <row r="60" spans="2:12" x14ac:dyDescent="0.25">
      <c r="B60" t="e">
        <f>'ListeProjets_A faire'!#REF!</f>
        <v>#REF!</v>
      </c>
      <c r="C60" t="e">
        <f>'ListeProjets_A faire'!#REF!</f>
        <v>#REF!</v>
      </c>
      <c r="D60" s="272">
        <v>5</v>
      </c>
      <c r="E60">
        <v>4</v>
      </c>
      <c r="F60">
        <v>4</v>
      </c>
      <c r="G60">
        <v>3</v>
      </c>
      <c r="H60">
        <v>2</v>
      </c>
      <c r="I60" s="273">
        <v>2</v>
      </c>
      <c r="J60">
        <f t="shared" si="1"/>
        <v>20</v>
      </c>
      <c r="K60" s="41" t="str">
        <f t="shared" si="0"/>
        <v>P1</v>
      </c>
    </row>
    <row r="61" spans="2:12" x14ac:dyDescent="0.25">
      <c r="B61" t="e">
        <f>'ListeProjets_A faire'!#REF!</f>
        <v>#REF!</v>
      </c>
      <c r="C61" t="e">
        <f>'ListeProjets_A faire'!#REF!</f>
        <v>#REF!</v>
      </c>
      <c r="D61" s="272">
        <v>0</v>
      </c>
      <c r="E61">
        <v>4</v>
      </c>
      <c r="F61">
        <v>4</v>
      </c>
      <c r="G61">
        <v>1</v>
      </c>
      <c r="H61">
        <v>2</v>
      </c>
      <c r="I61" s="273">
        <v>2</v>
      </c>
      <c r="J61">
        <f t="shared" si="1"/>
        <v>13</v>
      </c>
      <c r="K61" s="41" t="str">
        <f t="shared" si="0"/>
        <v>P2</v>
      </c>
    </row>
    <row r="62" spans="2:12" s="142" customFormat="1" x14ac:dyDescent="0.25">
      <c r="B62" t="e">
        <f>'ListeProjets_A faire'!#REF!</f>
        <v>#REF!</v>
      </c>
      <c r="C62" t="e">
        <f>'ListeProjets_A faire'!#REF!</f>
        <v>#REF!</v>
      </c>
      <c r="D62" s="286"/>
      <c r="I62" s="287"/>
      <c r="J62" s="142">
        <f t="shared" si="1"/>
        <v>0</v>
      </c>
      <c r="K62" s="288" t="str">
        <f t="shared" si="0"/>
        <v>P3</v>
      </c>
      <c r="L62" t="s">
        <v>708</v>
      </c>
    </row>
    <row r="63" spans="2:12" x14ac:dyDescent="0.25">
      <c r="B63" t="e">
        <f>'ListeProjets_A faire'!#REF!</f>
        <v>#REF!</v>
      </c>
      <c r="C63" t="e">
        <f>'ListeProjets_A faire'!#REF!</f>
        <v>#REF!</v>
      </c>
      <c r="D63" s="272">
        <v>5</v>
      </c>
      <c r="E63">
        <v>2</v>
      </c>
      <c r="F63">
        <v>2</v>
      </c>
      <c r="G63">
        <v>3</v>
      </c>
      <c r="H63">
        <v>2</v>
      </c>
      <c r="I63" s="273">
        <v>2</v>
      </c>
      <c r="J63">
        <f t="shared" si="1"/>
        <v>16</v>
      </c>
      <c r="K63" s="41" t="str">
        <f t="shared" si="0"/>
        <v>P1</v>
      </c>
    </row>
    <row r="64" spans="2:12" x14ac:dyDescent="0.25">
      <c r="B64" t="e">
        <f>'ListeProjets_A faire'!#REF!</f>
        <v>#REF!</v>
      </c>
      <c r="C64" t="e">
        <f>'ListeProjets_A faire'!#REF!</f>
        <v>#REF!</v>
      </c>
      <c r="D64" s="272">
        <v>5</v>
      </c>
      <c r="E64">
        <v>4</v>
      </c>
      <c r="F64">
        <v>4</v>
      </c>
      <c r="G64">
        <v>1</v>
      </c>
      <c r="H64">
        <v>0</v>
      </c>
      <c r="I64" s="273">
        <v>0</v>
      </c>
      <c r="J64">
        <f t="shared" si="1"/>
        <v>14</v>
      </c>
      <c r="K64" s="41" t="str">
        <f t="shared" si="0"/>
        <v>P2</v>
      </c>
    </row>
    <row r="65" spans="2:11" x14ac:dyDescent="0.25">
      <c r="B65" t="e">
        <f>'ListeProjets_A faire'!#REF!</f>
        <v>#REF!</v>
      </c>
      <c r="C65" t="e">
        <f>'ListeProjets_A faire'!#REF!</f>
        <v>#REF!</v>
      </c>
      <c r="D65" s="272">
        <v>0</v>
      </c>
      <c r="E65">
        <v>4</v>
      </c>
      <c r="F65">
        <v>2</v>
      </c>
      <c r="G65">
        <v>1</v>
      </c>
      <c r="H65">
        <v>2</v>
      </c>
      <c r="I65" s="273">
        <v>2</v>
      </c>
      <c r="J65">
        <f t="shared" si="1"/>
        <v>11</v>
      </c>
      <c r="K65" s="41" t="str">
        <f t="shared" si="0"/>
        <v>P2</v>
      </c>
    </row>
    <row r="66" spans="2:11" x14ac:dyDescent="0.25">
      <c r="B66" t="e">
        <f>'ListeProjets_A faire'!#REF!</f>
        <v>#REF!</v>
      </c>
      <c r="C66" t="e">
        <f>'ListeProjets_A faire'!#REF!</f>
        <v>#REF!</v>
      </c>
      <c r="D66" s="272"/>
      <c r="I66" s="273"/>
      <c r="J66">
        <f t="shared" si="1"/>
        <v>0</v>
      </c>
      <c r="K66" s="41" t="str">
        <f t="shared" si="0"/>
        <v>P3</v>
      </c>
    </row>
    <row r="67" spans="2:11" x14ac:dyDescent="0.25">
      <c r="B67" t="e">
        <f>'ListeProjets_A faire'!#REF!</f>
        <v>#REF!</v>
      </c>
      <c r="C67" t="s">
        <v>131</v>
      </c>
      <c r="D67" s="272">
        <v>5</v>
      </c>
      <c r="E67">
        <v>2</v>
      </c>
      <c r="F67">
        <v>2</v>
      </c>
      <c r="G67">
        <v>3</v>
      </c>
      <c r="H67">
        <v>2</v>
      </c>
      <c r="I67" s="273">
        <v>2</v>
      </c>
      <c r="J67">
        <f t="shared" si="1"/>
        <v>16</v>
      </c>
      <c r="K67" s="41" t="str">
        <f t="shared" ref="K67:K92" si="2">IF(J67&gt;=15,"P1",IF(J67&gt;=10,"P2","P3"))</f>
        <v>P1</v>
      </c>
    </row>
    <row r="68" spans="2:11" x14ac:dyDescent="0.25">
      <c r="B68" t="e">
        <f>'ListeProjets_A faire'!#REF!</f>
        <v>#REF!</v>
      </c>
      <c r="C68" t="s">
        <v>709</v>
      </c>
      <c r="D68" s="272">
        <v>0</v>
      </c>
      <c r="F68">
        <v>2</v>
      </c>
      <c r="G68">
        <v>1</v>
      </c>
      <c r="I68" s="273">
        <v>0</v>
      </c>
      <c r="J68">
        <f t="shared" si="1"/>
        <v>3</v>
      </c>
      <c r="K68" s="41" t="str">
        <f t="shared" si="2"/>
        <v>P3</v>
      </c>
    </row>
    <row r="69" spans="2:11" x14ac:dyDescent="0.25">
      <c r="B69" t="e">
        <f>'ListeProjets_A faire'!#REF!</f>
        <v>#REF!</v>
      </c>
      <c r="C69" t="e">
        <f>'ListeProjets_A faire'!#REF!</f>
        <v>#REF!</v>
      </c>
      <c r="D69" s="272"/>
      <c r="I69" s="273"/>
      <c r="J69">
        <f t="shared" ref="J69:J92" si="3">SUM(D69:I69)</f>
        <v>0</v>
      </c>
      <c r="K69" s="41" t="str">
        <f t="shared" si="2"/>
        <v>P3</v>
      </c>
    </row>
    <row r="70" spans="2:11" x14ac:dyDescent="0.25">
      <c r="B70" t="e">
        <f>'ListeProjets_A faire'!#REF!</f>
        <v>#REF!</v>
      </c>
      <c r="C70" t="e">
        <f>'ListeProjets_A faire'!#REF!</f>
        <v>#REF!</v>
      </c>
      <c r="D70" s="272">
        <v>0</v>
      </c>
      <c r="E70">
        <v>2</v>
      </c>
      <c r="F70">
        <v>4</v>
      </c>
      <c r="G70">
        <v>3</v>
      </c>
      <c r="H70">
        <v>2</v>
      </c>
      <c r="I70" s="273">
        <v>2</v>
      </c>
      <c r="J70">
        <f t="shared" si="3"/>
        <v>13</v>
      </c>
      <c r="K70" s="41" t="str">
        <f t="shared" si="2"/>
        <v>P2</v>
      </c>
    </row>
    <row r="71" spans="2:11" x14ac:dyDescent="0.25">
      <c r="B71" t="e">
        <f>'ListeProjets_A faire'!#REF!</f>
        <v>#REF!</v>
      </c>
      <c r="C71" t="e">
        <f>'ListeProjets_A faire'!#REF!</f>
        <v>#REF!</v>
      </c>
      <c r="D71" s="272">
        <v>0</v>
      </c>
      <c r="E71">
        <v>4</v>
      </c>
      <c r="F71">
        <v>4</v>
      </c>
      <c r="G71">
        <v>1</v>
      </c>
      <c r="H71">
        <v>1</v>
      </c>
      <c r="I71" s="273">
        <v>2</v>
      </c>
      <c r="J71">
        <f t="shared" si="3"/>
        <v>12</v>
      </c>
      <c r="K71" s="41" t="str">
        <f t="shared" si="2"/>
        <v>P2</v>
      </c>
    </row>
    <row r="72" spans="2:11" x14ac:dyDescent="0.25">
      <c r="B72" t="e">
        <f>'ListeProjets_A faire'!#REF!</f>
        <v>#REF!</v>
      </c>
      <c r="C72" t="e">
        <f>'ListeProjets_A faire'!#REF!</f>
        <v>#REF!</v>
      </c>
      <c r="D72" s="272">
        <v>0</v>
      </c>
      <c r="E72">
        <v>2</v>
      </c>
      <c r="F72">
        <v>2</v>
      </c>
      <c r="G72">
        <v>1</v>
      </c>
      <c r="H72">
        <v>2</v>
      </c>
      <c r="I72" s="273">
        <v>2</v>
      </c>
      <c r="J72">
        <f t="shared" si="3"/>
        <v>9</v>
      </c>
      <c r="K72" s="41" t="str">
        <f t="shared" si="2"/>
        <v>P3</v>
      </c>
    </row>
    <row r="73" spans="2:11" x14ac:dyDescent="0.25">
      <c r="B73" t="e">
        <f>'ListeProjets_A faire'!#REF!</f>
        <v>#REF!</v>
      </c>
      <c r="C73" t="e">
        <f>'ListeProjets_A faire'!#REF!</f>
        <v>#REF!</v>
      </c>
      <c r="D73" s="272">
        <v>0</v>
      </c>
      <c r="E73">
        <v>2</v>
      </c>
      <c r="F73">
        <v>2</v>
      </c>
      <c r="G73">
        <v>3</v>
      </c>
      <c r="H73">
        <v>2</v>
      </c>
      <c r="I73" s="273">
        <v>2</v>
      </c>
      <c r="J73">
        <f t="shared" si="3"/>
        <v>11</v>
      </c>
      <c r="K73" s="41" t="str">
        <f t="shared" si="2"/>
        <v>P2</v>
      </c>
    </row>
    <row r="74" spans="2:11" x14ac:dyDescent="0.25">
      <c r="B74" t="e">
        <f>'ListeProjets_A faire'!#REF!</f>
        <v>#REF!</v>
      </c>
      <c r="C74" t="e">
        <f>'ListeProjets_A faire'!#REF!</f>
        <v>#REF!</v>
      </c>
      <c r="D74" s="272">
        <v>5</v>
      </c>
      <c r="E74">
        <v>2</v>
      </c>
      <c r="F74">
        <v>2</v>
      </c>
      <c r="G74">
        <v>1</v>
      </c>
      <c r="H74">
        <v>2</v>
      </c>
      <c r="I74" s="273">
        <v>2</v>
      </c>
      <c r="J74">
        <f t="shared" si="3"/>
        <v>14</v>
      </c>
      <c r="K74" s="41" t="str">
        <f t="shared" si="2"/>
        <v>P2</v>
      </c>
    </row>
    <row r="75" spans="2:11" x14ac:dyDescent="0.25">
      <c r="B75" t="e">
        <f>'ListeProjets_A faire'!#REF!</f>
        <v>#REF!</v>
      </c>
      <c r="C75" t="e">
        <f>'ListeProjets_A faire'!#REF!</f>
        <v>#REF!</v>
      </c>
      <c r="D75" s="272">
        <v>0</v>
      </c>
      <c r="E75">
        <v>4</v>
      </c>
      <c r="F75">
        <v>4</v>
      </c>
      <c r="G75">
        <v>1</v>
      </c>
      <c r="H75">
        <v>1</v>
      </c>
      <c r="I75" s="273">
        <v>2</v>
      </c>
      <c r="J75">
        <f t="shared" si="3"/>
        <v>12</v>
      </c>
      <c r="K75" s="41" t="str">
        <f t="shared" si="2"/>
        <v>P2</v>
      </c>
    </row>
    <row r="76" spans="2:11" x14ac:dyDescent="0.25">
      <c r="B76" t="e">
        <f>'ListeProjets_A faire'!#REF!</f>
        <v>#REF!</v>
      </c>
      <c r="C76" t="e">
        <f>'ListeProjets_A faire'!#REF!</f>
        <v>#REF!</v>
      </c>
      <c r="D76" s="272"/>
      <c r="I76" s="273"/>
      <c r="J76">
        <f t="shared" si="3"/>
        <v>0</v>
      </c>
      <c r="K76" s="41" t="str">
        <f t="shared" si="2"/>
        <v>P3</v>
      </c>
    </row>
    <row r="77" spans="2:11" x14ac:dyDescent="0.25">
      <c r="B77" t="e">
        <f>'ListeProjets_A faire'!#REF!</f>
        <v>#REF!</v>
      </c>
      <c r="C77" t="e">
        <f>'ListeProjets_A faire'!#REF!</f>
        <v>#REF!</v>
      </c>
      <c r="D77" s="272"/>
      <c r="I77" s="273"/>
      <c r="J77">
        <f t="shared" si="3"/>
        <v>0</v>
      </c>
      <c r="K77" s="41" t="str">
        <f t="shared" si="2"/>
        <v>P3</v>
      </c>
    </row>
    <row r="78" spans="2:11" x14ac:dyDescent="0.25">
      <c r="B78" t="e">
        <f>'ListeProjets_A faire'!#REF!</f>
        <v>#REF!</v>
      </c>
      <c r="C78" t="e">
        <f>'ListeProjets_A faire'!#REF!</f>
        <v>#REF!</v>
      </c>
      <c r="D78" s="272"/>
      <c r="I78" s="273"/>
      <c r="J78">
        <f t="shared" si="3"/>
        <v>0</v>
      </c>
      <c r="K78" s="41" t="str">
        <f t="shared" si="2"/>
        <v>P3</v>
      </c>
    </row>
    <row r="79" spans="2:11" x14ac:dyDescent="0.25">
      <c r="B79" t="e">
        <f>'ListeProjets_A faire'!#REF!</f>
        <v>#REF!</v>
      </c>
      <c r="C79" t="e">
        <f>'ListeProjets_A faire'!#REF!</f>
        <v>#REF!</v>
      </c>
      <c r="D79" s="272">
        <v>0</v>
      </c>
      <c r="E79">
        <v>2</v>
      </c>
      <c r="F79">
        <v>2</v>
      </c>
      <c r="G79">
        <v>3</v>
      </c>
      <c r="H79">
        <v>1</v>
      </c>
      <c r="I79" s="273">
        <v>0</v>
      </c>
      <c r="J79">
        <f t="shared" si="3"/>
        <v>8</v>
      </c>
      <c r="K79" s="41" t="str">
        <f t="shared" si="2"/>
        <v>P3</v>
      </c>
    </row>
    <row r="80" spans="2:11" x14ac:dyDescent="0.25">
      <c r="B80" t="e">
        <f>'ListeProjets_A faire'!#REF!</f>
        <v>#REF!</v>
      </c>
      <c r="C80" t="e">
        <f>'ListeProjets_A faire'!#REF!</f>
        <v>#REF!</v>
      </c>
      <c r="D80" s="272">
        <v>5</v>
      </c>
      <c r="E80">
        <v>2</v>
      </c>
      <c r="F80">
        <v>4</v>
      </c>
      <c r="G80">
        <v>3</v>
      </c>
      <c r="H80">
        <v>0</v>
      </c>
      <c r="I80" s="273">
        <v>0</v>
      </c>
      <c r="J80">
        <f t="shared" si="3"/>
        <v>14</v>
      </c>
      <c r="K80" s="41" t="str">
        <f t="shared" si="2"/>
        <v>P2</v>
      </c>
    </row>
    <row r="81" spans="2:12" x14ac:dyDescent="0.25">
      <c r="B81" t="e">
        <f>'ListeProjets_A faire'!#REF!</f>
        <v>#REF!</v>
      </c>
      <c r="C81" t="e">
        <f>'ListeProjets_A faire'!#REF!</f>
        <v>#REF!</v>
      </c>
      <c r="D81" s="272">
        <v>5</v>
      </c>
      <c r="E81">
        <v>0</v>
      </c>
      <c r="F81">
        <v>2</v>
      </c>
      <c r="G81">
        <v>3</v>
      </c>
      <c r="H81">
        <v>2</v>
      </c>
      <c r="I81" s="273">
        <v>2</v>
      </c>
      <c r="J81">
        <f t="shared" si="3"/>
        <v>14</v>
      </c>
      <c r="K81" s="41" t="str">
        <f t="shared" si="2"/>
        <v>P2</v>
      </c>
      <c r="L81" t="s">
        <v>673</v>
      </c>
    </row>
    <row r="82" spans="2:12" x14ac:dyDescent="0.25">
      <c r="B82" t="e">
        <f>'ListeProjets_A faire'!#REF!</f>
        <v>#REF!</v>
      </c>
      <c r="C82" t="e">
        <f>'ListeProjets_A faire'!#REF!</f>
        <v>#REF!</v>
      </c>
      <c r="D82" s="272"/>
      <c r="I82" s="273"/>
      <c r="J82">
        <f t="shared" si="3"/>
        <v>0</v>
      </c>
      <c r="K82" s="41" t="str">
        <f t="shared" si="2"/>
        <v>P3</v>
      </c>
    </row>
    <row r="83" spans="2:12" x14ac:dyDescent="0.25">
      <c r="B83" t="e">
        <f>'ListeProjets_A faire'!#REF!</f>
        <v>#REF!</v>
      </c>
      <c r="C83" t="e">
        <f>'ListeProjets_A faire'!#REF!</f>
        <v>#REF!</v>
      </c>
      <c r="D83" s="272"/>
      <c r="I83" s="273"/>
      <c r="J83">
        <f t="shared" si="3"/>
        <v>0</v>
      </c>
      <c r="K83" s="41" t="str">
        <f t="shared" si="2"/>
        <v>P3</v>
      </c>
    </row>
    <row r="84" spans="2:12" x14ac:dyDescent="0.25">
      <c r="B84" t="e">
        <f>'ListeProjets_A faire'!#REF!</f>
        <v>#REF!</v>
      </c>
      <c r="C84" t="e">
        <f>'ListeProjets_A faire'!#REF!</f>
        <v>#REF!</v>
      </c>
      <c r="D84" s="272"/>
      <c r="I84" s="273"/>
      <c r="J84">
        <f t="shared" si="3"/>
        <v>0</v>
      </c>
      <c r="K84" s="41" t="str">
        <f t="shared" si="2"/>
        <v>P3</v>
      </c>
    </row>
    <row r="85" spans="2:12" x14ac:dyDescent="0.25">
      <c r="B85" t="e">
        <f>'ListeProjets_A faire'!#REF!</f>
        <v>#REF!</v>
      </c>
      <c r="C85" t="e">
        <f>'ListeProjets_A faire'!#REF!</f>
        <v>#REF!</v>
      </c>
      <c r="D85" s="272">
        <v>0</v>
      </c>
      <c r="E85">
        <v>4</v>
      </c>
      <c r="F85">
        <v>4</v>
      </c>
      <c r="G85">
        <v>1</v>
      </c>
      <c r="H85">
        <v>1</v>
      </c>
      <c r="I85" s="273">
        <v>2</v>
      </c>
      <c r="J85">
        <f t="shared" si="3"/>
        <v>12</v>
      </c>
      <c r="K85" s="41" t="str">
        <f t="shared" si="2"/>
        <v>P2</v>
      </c>
    </row>
    <row r="86" spans="2:12" x14ac:dyDescent="0.25">
      <c r="B86" t="e">
        <f>'ListeProjets_A faire'!#REF!</f>
        <v>#REF!</v>
      </c>
      <c r="C86" t="e">
        <f>'ListeProjets_A faire'!#REF!</f>
        <v>#REF!</v>
      </c>
      <c r="D86" s="272">
        <v>0</v>
      </c>
      <c r="E86">
        <v>4</v>
      </c>
      <c r="F86">
        <v>4</v>
      </c>
      <c r="G86">
        <v>1</v>
      </c>
      <c r="H86">
        <v>1</v>
      </c>
      <c r="I86" s="273">
        <v>2</v>
      </c>
      <c r="J86">
        <f t="shared" si="3"/>
        <v>12</v>
      </c>
      <c r="K86" s="41" t="str">
        <f t="shared" si="2"/>
        <v>P2</v>
      </c>
    </row>
    <row r="87" spans="2:12" x14ac:dyDescent="0.25">
      <c r="B87" t="e">
        <f>'ListeProjets_A faire'!#REF!</f>
        <v>#REF!</v>
      </c>
      <c r="C87" t="e">
        <f>'ListeProjets_A faire'!#REF!</f>
        <v>#REF!</v>
      </c>
      <c r="D87" s="272">
        <v>0</v>
      </c>
      <c r="E87">
        <v>4</v>
      </c>
      <c r="F87">
        <v>4</v>
      </c>
      <c r="G87">
        <v>1</v>
      </c>
      <c r="H87">
        <v>1</v>
      </c>
      <c r="I87" s="273">
        <v>2</v>
      </c>
      <c r="J87">
        <f t="shared" si="3"/>
        <v>12</v>
      </c>
      <c r="K87" s="41" t="str">
        <f t="shared" si="2"/>
        <v>P2</v>
      </c>
    </row>
    <row r="88" spans="2:12" x14ac:dyDescent="0.25">
      <c r="B88" t="e">
        <f>'ListeProjets_A faire'!#REF!</f>
        <v>#REF!</v>
      </c>
      <c r="C88" t="e">
        <f>'ListeProjets_A faire'!#REF!</f>
        <v>#REF!</v>
      </c>
      <c r="D88" s="272">
        <v>0</v>
      </c>
      <c r="E88">
        <v>2</v>
      </c>
      <c r="F88">
        <v>2</v>
      </c>
      <c r="G88">
        <v>1</v>
      </c>
      <c r="H88">
        <v>2</v>
      </c>
      <c r="I88" s="273">
        <v>2</v>
      </c>
      <c r="J88">
        <f t="shared" si="3"/>
        <v>9</v>
      </c>
      <c r="K88" s="41" t="str">
        <f t="shared" si="2"/>
        <v>P3</v>
      </c>
      <c r="L88" t="s">
        <v>649</v>
      </c>
    </row>
    <row r="89" spans="2:12" ht="15.75" customHeight="1" x14ac:dyDescent="0.25">
      <c r="B89" t="e">
        <f>'ListeProjets_A faire'!#REF!</f>
        <v>#REF!</v>
      </c>
      <c r="C89" t="e">
        <f>'ListeProjets_A faire'!#REF!</f>
        <v>#REF!</v>
      </c>
      <c r="D89" s="272">
        <v>0</v>
      </c>
      <c r="E89">
        <v>4</v>
      </c>
      <c r="F89">
        <v>2</v>
      </c>
      <c r="G89">
        <v>1</v>
      </c>
      <c r="H89">
        <v>1</v>
      </c>
      <c r="I89" s="273">
        <v>0</v>
      </c>
      <c r="J89">
        <f t="shared" si="3"/>
        <v>8</v>
      </c>
      <c r="K89" s="41" t="str">
        <f t="shared" si="2"/>
        <v>P3</v>
      </c>
      <c r="L89" s="55" t="s">
        <v>650</v>
      </c>
    </row>
    <row r="90" spans="2:12" x14ac:dyDescent="0.25">
      <c r="B90" t="e">
        <f>'ListeProjets_A faire'!#REF!</f>
        <v>#REF!</v>
      </c>
      <c r="C90" t="e">
        <f>'ListeProjets_A faire'!#REF!</f>
        <v>#REF!</v>
      </c>
      <c r="D90" s="272">
        <v>0</v>
      </c>
      <c r="E90">
        <v>0</v>
      </c>
      <c r="F90">
        <v>2</v>
      </c>
      <c r="G90">
        <v>1</v>
      </c>
      <c r="H90">
        <v>1</v>
      </c>
      <c r="I90" s="273">
        <v>0</v>
      </c>
      <c r="J90">
        <f t="shared" si="3"/>
        <v>4</v>
      </c>
      <c r="K90" s="41" t="str">
        <f t="shared" si="2"/>
        <v>P3</v>
      </c>
      <c r="L90" s="55"/>
    </row>
    <row r="91" spans="2:12" x14ac:dyDescent="0.25">
      <c r="B91" t="e">
        <f>'ListeProjets_A faire'!#REF!</f>
        <v>#REF!</v>
      </c>
      <c r="C91" t="e">
        <f>'ListeProjets_A faire'!#REF!</f>
        <v>#REF!</v>
      </c>
      <c r="D91" s="272">
        <v>0</v>
      </c>
      <c r="E91">
        <v>0</v>
      </c>
      <c r="F91">
        <v>2</v>
      </c>
      <c r="G91">
        <v>1</v>
      </c>
      <c r="H91">
        <v>1</v>
      </c>
      <c r="I91" s="273">
        <v>0</v>
      </c>
      <c r="J91">
        <f t="shared" si="3"/>
        <v>4</v>
      </c>
      <c r="K91" s="41" t="str">
        <f t="shared" si="2"/>
        <v>P3</v>
      </c>
      <c r="L91" s="55"/>
    </row>
    <row r="92" spans="2:12" x14ac:dyDescent="0.25">
      <c r="B92" t="e">
        <f>'ListeProjets_A faire'!#REF!</f>
        <v>#REF!</v>
      </c>
      <c r="C92" t="e">
        <f>'ListeProjets_A faire'!#REF!</f>
        <v>#REF!</v>
      </c>
      <c r="D92" s="272">
        <v>0</v>
      </c>
      <c r="E92">
        <v>0</v>
      </c>
      <c r="F92">
        <v>2</v>
      </c>
      <c r="G92">
        <v>1</v>
      </c>
      <c r="H92">
        <v>1</v>
      </c>
      <c r="I92" s="273">
        <v>0</v>
      </c>
      <c r="J92">
        <f t="shared" si="3"/>
        <v>4</v>
      </c>
      <c r="K92" s="41" t="str">
        <f t="shared" si="2"/>
        <v>P3</v>
      </c>
      <c r="L92" s="55"/>
    </row>
    <row r="93" spans="2:12" x14ac:dyDescent="0.25">
      <c r="B93" t="e">
        <f>'ListeProjets_A faire'!#REF!</f>
        <v>#REF!</v>
      </c>
      <c r="C93" t="e">
        <f>'ListeProjets_A faire'!#REF!</f>
        <v>#REF!</v>
      </c>
      <c r="D93" s="272">
        <v>0</v>
      </c>
      <c r="E93">
        <v>0</v>
      </c>
      <c r="F93">
        <v>2</v>
      </c>
      <c r="G93">
        <v>1</v>
      </c>
      <c r="H93">
        <v>1</v>
      </c>
      <c r="I93" s="273">
        <v>0</v>
      </c>
      <c r="J93">
        <f t="shared" ref="J93:J109" si="4">SUM(D93:I93)</f>
        <v>4</v>
      </c>
      <c r="K93" s="41" t="str">
        <f t="shared" ref="K93:K110" si="5">IF(J93&gt;=15,"P1",IF(J93&gt;=10,"P2","P3"))</f>
        <v>P3</v>
      </c>
      <c r="L93" s="55"/>
    </row>
    <row r="94" spans="2:12" x14ac:dyDescent="0.25">
      <c r="B94" t="e">
        <f>'ListeProjets_A faire'!#REF!</f>
        <v>#REF!</v>
      </c>
      <c r="C94" t="e">
        <f>'ListeProjets_A faire'!#REF!</f>
        <v>#REF!</v>
      </c>
      <c r="D94" s="272">
        <v>0</v>
      </c>
      <c r="E94">
        <v>0</v>
      </c>
      <c r="F94">
        <v>2</v>
      </c>
      <c r="G94">
        <v>1</v>
      </c>
      <c r="H94">
        <v>1</v>
      </c>
      <c r="I94" s="273">
        <v>0</v>
      </c>
      <c r="J94">
        <f t="shared" si="4"/>
        <v>4</v>
      </c>
      <c r="K94" s="41" t="str">
        <f t="shared" si="5"/>
        <v>P3</v>
      </c>
      <c r="L94" s="55"/>
    </row>
    <row r="95" spans="2:12" x14ac:dyDescent="0.25">
      <c r="B95" t="e">
        <f>'ListeProjets_A faire'!#REF!</f>
        <v>#REF!</v>
      </c>
      <c r="C95" t="e">
        <f>'ListeProjets_A faire'!#REF!</f>
        <v>#REF!</v>
      </c>
      <c r="D95" s="272">
        <v>0</v>
      </c>
      <c r="E95">
        <v>0</v>
      </c>
      <c r="F95">
        <v>2</v>
      </c>
      <c r="G95">
        <v>1</v>
      </c>
      <c r="H95">
        <v>1</v>
      </c>
      <c r="I95" s="273">
        <v>0</v>
      </c>
      <c r="J95">
        <f t="shared" si="4"/>
        <v>4</v>
      </c>
      <c r="K95" s="41" t="str">
        <f t="shared" si="5"/>
        <v>P3</v>
      </c>
    </row>
    <row r="96" spans="2:12" x14ac:dyDescent="0.25">
      <c r="B96" t="e">
        <f>'ListeProjets_A faire'!#REF!</f>
        <v>#REF!</v>
      </c>
      <c r="C96" t="e">
        <f>'ListeProjets_A faire'!#REF!</f>
        <v>#REF!</v>
      </c>
      <c r="D96" s="272">
        <v>0</v>
      </c>
      <c r="E96">
        <v>0</v>
      </c>
      <c r="F96">
        <v>2</v>
      </c>
      <c r="G96">
        <v>1</v>
      </c>
      <c r="H96">
        <v>1</v>
      </c>
      <c r="I96" s="273">
        <v>0</v>
      </c>
      <c r="J96">
        <f t="shared" si="4"/>
        <v>4</v>
      </c>
      <c r="K96" s="41" t="str">
        <f t="shared" si="5"/>
        <v>P3</v>
      </c>
    </row>
    <row r="97" spans="2:11" x14ac:dyDescent="0.25">
      <c r="B97" t="e">
        <f>'ListeProjets_A faire'!#REF!</f>
        <v>#REF!</v>
      </c>
      <c r="C97" t="e">
        <f>'ListeProjets_A faire'!#REF!</f>
        <v>#REF!</v>
      </c>
      <c r="D97" s="272">
        <v>0</v>
      </c>
      <c r="E97">
        <v>0</v>
      </c>
      <c r="F97">
        <v>2</v>
      </c>
      <c r="G97">
        <v>1</v>
      </c>
      <c r="H97">
        <v>1</v>
      </c>
      <c r="I97" s="273">
        <v>0</v>
      </c>
      <c r="J97">
        <f t="shared" si="4"/>
        <v>4</v>
      </c>
      <c r="K97" s="41" t="str">
        <f t="shared" si="5"/>
        <v>P3</v>
      </c>
    </row>
    <row r="98" spans="2:11" x14ac:dyDescent="0.25">
      <c r="B98" t="e">
        <f>'ListeProjets_A faire'!#REF!</f>
        <v>#REF!</v>
      </c>
      <c r="C98" t="e">
        <f>'ListeProjets_A faire'!#REF!</f>
        <v>#REF!</v>
      </c>
      <c r="D98" s="272">
        <v>0</v>
      </c>
      <c r="E98">
        <v>0</v>
      </c>
      <c r="F98">
        <v>2</v>
      </c>
      <c r="G98">
        <v>1</v>
      </c>
      <c r="H98">
        <v>1</v>
      </c>
      <c r="I98" s="273">
        <v>0</v>
      </c>
      <c r="J98">
        <f t="shared" si="4"/>
        <v>4</v>
      </c>
      <c r="K98" s="41" t="str">
        <f t="shared" si="5"/>
        <v>P3</v>
      </c>
    </row>
    <row r="99" spans="2:11" x14ac:dyDescent="0.25">
      <c r="B99" t="e">
        <f>'ListeProjets_A faire'!#REF!</f>
        <v>#REF!</v>
      </c>
      <c r="C99" t="e">
        <f>'ListeProjets_A faire'!#REF!</f>
        <v>#REF!</v>
      </c>
      <c r="D99" s="272">
        <v>0</v>
      </c>
      <c r="E99">
        <v>0</v>
      </c>
      <c r="F99">
        <v>2</v>
      </c>
      <c r="G99">
        <v>1</v>
      </c>
      <c r="H99">
        <v>1</v>
      </c>
      <c r="I99" s="273">
        <v>0</v>
      </c>
      <c r="J99">
        <f t="shared" si="4"/>
        <v>4</v>
      </c>
      <c r="K99" s="41" t="str">
        <f t="shared" si="5"/>
        <v>P3</v>
      </c>
    </row>
    <row r="100" spans="2:11" x14ac:dyDescent="0.25">
      <c r="B100" t="e">
        <f>'ListeProjets_A faire'!#REF!</f>
        <v>#REF!</v>
      </c>
      <c r="C100" t="e">
        <f>'ListeProjets_A faire'!#REF!</f>
        <v>#REF!</v>
      </c>
      <c r="D100" s="272">
        <v>0</v>
      </c>
      <c r="E100">
        <v>2</v>
      </c>
      <c r="F100">
        <v>2</v>
      </c>
      <c r="G100">
        <v>3</v>
      </c>
      <c r="H100">
        <v>2</v>
      </c>
      <c r="I100" s="273">
        <v>2</v>
      </c>
      <c r="J100">
        <f t="shared" si="4"/>
        <v>11</v>
      </c>
      <c r="K100" s="41" t="str">
        <f t="shared" si="5"/>
        <v>P2</v>
      </c>
    </row>
    <row r="101" spans="2:11" x14ac:dyDescent="0.25">
      <c r="B101" t="e">
        <f>'ListeProjets_A faire'!#REF!</f>
        <v>#REF!</v>
      </c>
      <c r="C101" t="e">
        <f>'ListeProjets_A faire'!#REF!</f>
        <v>#REF!</v>
      </c>
      <c r="D101" s="272">
        <v>0</v>
      </c>
      <c r="E101">
        <v>2</v>
      </c>
      <c r="F101">
        <v>4</v>
      </c>
      <c r="G101">
        <v>1</v>
      </c>
      <c r="H101">
        <v>1</v>
      </c>
      <c r="I101" s="273">
        <v>0</v>
      </c>
      <c r="J101">
        <f t="shared" si="4"/>
        <v>8</v>
      </c>
      <c r="K101" s="41" t="str">
        <f t="shared" si="5"/>
        <v>P3</v>
      </c>
    </row>
    <row r="102" spans="2:11" x14ac:dyDescent="0.25">
      <c r="B102" t="e">
        <f>'ListeProjets_A faire'!#REF!</f>
        <v>#REF!</v>
      </c>
      <c r="C102" t="e">
        <f>'ListeProjets_A faire'!#REF!</f>
        <v>#REF!</v>
      </c>
      <c r="D102" s="272">
        <v>5</v>
      </c>
      <c r="E102">
        <v>2</v>
      </c>
      <c r="F102">
        <v>4</v>
      </c>
      <c r="G102">
        <v>1</v>
      </c>
      <c r="H102">
        <v>1</v>
      </c>
      <c r="I102" s="273">
        <v>0</v>
      </c>
      <c r="J102">
        <f t="shared" si="4"/>
        <v>13</v>
      </c>
      <c r="K102" s="41" t="str">
        <f t="shared" si="5"/>
        <v>P2</v>
      </c>
    </row>
    <row r="103" spans="2:11" x14ac:dyDescent="0.25">
      <c r="B103" t="e">
        <f>'ListeProjets_A faire'!#REF!</f>
        <v>#REF!</v>
      </c>
      <c r="C103" t="e">
        <f>'ListeProjets_A faire'!#REF!</f>
        <v>#REF!</v>
      </c>
      <c r="D103" s="272">
        <v>0</v>
      </c>
      <c r="E103">
        <v>2</v>
      </c>
      <c r="F103">
        <v>2</v>
      </c>
      <c r="G103">
        <v>3</v>
      </c>
      <c r="H103">
        <v>2</v>
      </c>
      <c r="I103" s="273">
        <v>2</v>
      </c>
      <c r="J103">
        <f t="shared" si="4"/>
        <v>11</v>
      </c>
      <c r="K103" s="41" t="str">
        <f t="shared" si="5"/>
        <v>P2</v>
      </c>
    </row>
    <row r="104" spans="2:11" x14ac:dyDescent="0.25">
      <c r="B104" t="e">
        <f>'ListeProjets_A faire'!#REF!</f>
        <v>#REF!</v>
      </c>
      <c r="C104" t="e">
        <f>'ListeProjets_A faire'!#REF!</f>
        <v>#REF!</v>
      </c>
      <c r="D104" s="272">
        <v>0</v>
      </c>
      <c r="E104">
        <v>2</v>
      </c>
      <c r="F104">
        <v>2</v>
      </c>
      <c r="G104">
        <v>3</v>
      </c>
      <c r="H104">
        <v>1</v>
      </c>
      <c r="I104" s="273">
        <v>0</v>
      </c>
      <c r="J104">
        <f t="shared" si="4"/>
        <v>8</v>
      </c>
      <c r="K104" s="41" t="str">
        <f t="shared" si="5"/>
        <v>P3</v>
      </c>
    </row>
    <row r="105" spans="2:11" x14ac:dyDescent="0.25">
      <c r="B105" t="e">
        <f>'ListeProjets_A faire'!#REF!</f>
        <v>#REF!</v>
      </c>
      <c r="C105" t="e">
        <f>'ListeProjets_A faire'!#REF!</f>
        <v>#REF!</v>
      </c>
      <c r="D105" s="272">
        <v>0</v>
      </c>
      <c r="E105">
        <v>2</v>
      </c>
      <c r="F105">
        <v>2</v>
      </c>
      <c r="G105">
        <v>1</v>
      </c>
      <c r="H105">
        <v>1</v>
      </c>
      <c r="I105" s="273">
        <v>0</v>
      </c>
      <c r="J105">
        <f t="shared" si="4"/>
        <v>6</v>
      </c>
      <c r="K105" s="41" t="str">
        <f t="shared" si="5"/>
        <v>P3</v>
      </c>
    </row>
    <row r="106" spans="2:11" x14ac:dyDescent="0.25">
      <c r="B106" t="e">
        <f>'ListeProjets_A faire'!#REF!</f>
        <v>#REF!</v>
      </c>
      <c r="C106" t="e">
        <f>'ListeProjets_A faire'!#REF!</f>
        <v>#REF!</v>
      </c>
      <c r="D106" s="272">
        <v>0</v>
      </c>
      <c r="E106">
        <v>0</v>
      </c>
      <c r="F106">
        <v>2</v>
      </c>
      <c r="G106">
        <v>1</v>
      </c>
      <c r="H106">
        <v>1</v>
      </c>
      <c r="I106" s="273">
        <v>0</v>
      </c>
      <c r="J106">
        <f t="shared" si="4"/>
        <v>4</v>
      </c>
      <c r="K106" s="41" t="str">
        <f t="shared" si="5"/>
        <v>P3</v>
      </c>
    </row>
    <row r="107" spans="2:11" x14ac:dyDescent="0.25">
      <c r="B107" t="e">
        <f>'ListeProjets_A faire'!#REF!</f>
        <v>#REF!</v>
      </c>
      <c r="C107" t="e">
        <f>'ListeProjets_A faire'!#REF!</f>
        <v>#REF!</v>
      </c>
      <c r="D107" s="272">
        <v>5</v>
      </c>
      <c r="E107">
        <v>2</v>
      </c>
      <c r="F107">
        <v>2</v>
      </c>
      <c r="G107">
        <v>3</v>
      </c>
      <c r="H107">
        <v>2</v>
      </c>
      <c r="I107" s="273">
        <v>0</v>
      </c>
      <c r="J107">
        <f t="shared" si="4"/>
        <v>14</v>
      </c>
      <c r="K107" s="41" t="str">
        <f t="shared" si="5"/>
        <v>P2</v>
      </c>
    </row>
    <row r="108" spans="2:11" x14ac:dyDescent="0.25">
      <c r="B108" t="e">
        <f>'ListeProjets_A faire'!#REF!</f>
        <v>#REF!</v>
      </c>
      <c r="C108" t="e">
        <f>'ListeProjets_A faire'!#REF!</f>
        <v>#REF!</v>
      </c>
      <c r="D108" s="272">
        <v>5</v>
      </c>
      <c r="E108">
        <v>0</v>
      </c>
      <c r="F108">
        <v>2</v>
      </c>
      <c r="G108">
        <v>1</v>
      </c>
      <c r="H108">
        <v>1</v>
      </c>
      <c r="I108" s="273">
        <v>2</v>
      </c>
      <c r="J108">
        <f t="shared" si="4"/>
        <v>11</v>
      </c>
      <c r="K108" s="41" t="str">
        <f t="shared" si="5"/>
        <v>P2</v>
      </c>
    </row>
    <row r="109" spans="2:11" x14ac:dyDescent="0.25">
      <c r="B109" t="e">
        <f>'ListeProjets_A faire'!#REF!</f>
        <v>#REF!</v>
      </c>
      <c r="C109" t="e">
        <f>'ListeProjets_A faire'!#REF!</f>
        <v>#REF!</v>
      </c>
      <c r="D109" s="272">
        <v>5</v>
      </c>
      <c r="E109">
        <v>4</v>
      </c>
      <c r="F109">
        <v>2</v>
      </c>
      <c r="G109">
        <v>1</v>
      </c>
      <c r="H109">
        <v>1</v>
      </c>
      <c r="I109" s="273">
        <v>0</v>
      </c>
      <c r="J109">
        <f t="shared" si="4"/>
        <v>13</v>
      </c>
      <c r="K109" s="41" t="str">
        <f t="shared" si="5"/>
        <v>P2</v>
      </c>
    </row>
    <row r="110" spans="2:11" x14ac:dyDescent="0.25">
      <c r="B110" t="e">
        <f>'ListeProjets_A faire'!#REF!</f>
        <v>#REF!</v>
      </c>
      <c r="C110" t="e">
        <f>'ListeProjets_A faire'!#REF!</f>
        <v>#REF!</v>
      </c>
      <c r="D110" s="272">
        <v>5</v>
      </c>
      <c r="E110">
        <v>4</v>
      </c>
      <c r="F110">
        <v>4</v>
      </c>
      <c r="G110">
        <v>3</v>
      </c>
      <c r="H110">
        <v>0</v>
      </c>
      <c r="I110" s="273">
        <v>0</v>
      </c>
      <c r="J110">
        <f t="shared" ref="J110:J164" si="6">SUM(D110:I110)</f>
        <v>16</v>
      </c>
      <c r="K110" s="41" t="str">
        <f t="shared" si="5"/>
        <v>P1</v>
      </c>
    </row>
    <row r="111" spans="2:11" x14ac:dyDescent="0.25">
      <c r="B111" t="e">
        <f>'ListeProjets_A faire'!#REF!</f>
        <v>#REF!</v>
      </c>
      <c r="C111" t="e">
        <f>'ListeProjets_A faire'!#REF!</f>
        <v>#REF!</v>
      </c>
      <c r="D111" s="272">
        <v>5</v>
      </c>
      <c r="E111">
        <v>2</v>
      </c>
      <c r="F111">
        <v>2</v>
      </c>
      <c r="G111">
        <v>3</v>
      </c>
      <c r="H111">
        <v>1</v>
      </c>
      <c r="I111" s="273">
        <v>2</v>
      </c>
      <c r="J111">
        <f t="shared" si="6"/>
        <v>15</v>
      </c>
      <c r="K111" s="41" t="str">
        <f t="shared" ref="K111:K114" si="7">IF(J111&gt;=15,"P1",IF(J111&gt;=10,"P2","P3"))</f>
        <v>P1</v>
      </c>
    </row>
    <row r="112" spans="2:11" ht="19.5" customHeight="1" x14ac:dyDescent="0.25">
      <c r="B112" t="e">
        <f>'ListeProjets_A faire'!#REF!</f>
        <v>#REF!</v>
      </c>
      <c r="C112" t="e">
        <f>'ListeProjets_A faire'!#REF!</f>
        <v>#REF!</v>
      </c>
      <c r="D112" s="272">
        <v>0</v>
      </c>
      <c r="E112">
        <v>2</v>
      </c>
      <c r="F112">
        <v>2</v>
      </c>
      <c r="G112">
        <v>3</v>
      </c>
      <c r="H112">
        <v>1</v>
      </c>
      <c r="I112" s="273">
        <v>2</v>
      </c>
      <c r="J112">
        <f t="shared" si="6"/>
        <v>10</v>
      </c>
      <c r="K112" s="41" t="str">
        <f t="shared" si="7"/>
        <v>P2</v>
      </c>
    </row>
    <row r="113" spans="2:11" x14ac:dyDescent="0.25">
      <c r="B113" t="e">
        <f>'ListeProjets_A faire'!#REF!</f>
        <v>#REF!</v>
      </c>
      <c r="C113" t="e">
        <f>'ListeProjets_A faire'!#REF!</f>
        <v>#REF!</v>
      </c>
      <c r="D113" s="272">
        <v>0</v>
      </c>
      <c r="E113">
        <v>0</v>
      </c>
      <c r="F113">
        <v>2</v>
      </c>
      <c r="G113">
        <v>3</v>
      </c>
      <c r="H113">
        <v>1</v>
      </c>
      <c r="I113" s="273">
        <v>2</v>
      </c>
      <c r="J113">
        <f t="shared" si="6"/>
        <v>8</v>
      </c>
      <c r="K113" s="41" t="str">
        <f t="shared" si="7"/>
        <v>P3</v>
      </c>
    </row>
    <row r="114" spans="2:11" x14ac:dyDescent="0.25">
      <c r="B114" t="e">
        <f>'ListeProjets_A faire'!#REF!</f>
        <v>#REF!</v>
      </c>
      <c r="C114" t="e">
        <f>'ListeProjets_A faire'!#REF!</f>
        <v>#REF!</v>
      </c>
      <c r="D114" s="272">
        <v>5</v>
      </c>
      <c r="E114">
        <v>0</v>
      </c>
      <c r="F114">
        <v>2</v>
      </c>
      <c r="G114">
        <v>3</v>
      </c>
      <c r="H114">
        <v>2</v>
      </c>
      <c r="I114" s="273">
        <v>0</v>
      </c>
      <c r="J114">
        <f t="shared" si="6"/>
        <v>12</v>
      </c>
      <c r="K114" s="41" t="str">
        <f t="shared" si="7"/>
        <v>P2</v>
      </c>
    </row>
    <row r="115" spans="2:11" x14ac:dyDescent="0.25">
      <c r="B115" t="e">
        <f>'ListeProjets_A faire'!#REF!</f>
        <v>#REF!</v>
      </c>
      <c r="C115" t="e">
        <f>'ListeProjets_A faire'!#REF!</f>
        <v>#REF!</v>
      </c>
      <c r="D115">
        <v>5</v>
      </c>
      <c r="E115">
        <v>4</v>
      </c>
      <c r="F115">
        <v>2</v>
      </c>
      <c r="G115">
        <v>3</v>
      </c>
      <c r="H115">
        <v>2</v>
      </c>
      <c r="I115">
        <v>0</v>
      </c>
      <c r="J115">
        <f t="shared" si="6"/>
        <v>16</v>
      </c>
      <c r="K115" s="41" t="str">
        <f t="shared" ref="K115:K120" si="8">IF(J115&gt;=15,"P1",IF(J115&gt;=10,"P2","P3"))</f>
        <v>P1</v>
      </c>
    </row>
    <row r="116" spans="2:11" x14ac:dyDescent="0.25">
      <c r="B116" t="e">
        <f>'ListeProjets_A faire'!#REF!</f>
        <v>#REF!</v>
      </c>
      <c r="C116" t="e">
        <f>'ListeProjets_A faire'!#REF!</f>
        <v>#REF!</v>
      </c>
      <c r="D116">
        <v>5</v>
      </c>
      <c r="E116">
        <v>4</v>
      </c>
      <c r="F116">
        <v>2</v>
      </c>
      <c r="G116">
        <v>1</v>
      </c>
      <c r="H116">
        <v>1</v>
      </c>
      <c r="I116">
        <v>0</v>
      </c>
      <c r="J116">
        <f t="shared" si="6"/>
        <v>13</v>
      </c>
      <c r="K116" s="41" t="str">
        <f t="shared" si="8"/>
        <v>P2</v>
      </c>
    </row>
    <row r="117" spans="2:11" x14ac:dyDescent="0.25">
      <c r="B117" t="e">
        <f>'ListeProjets_A faire'!#REF!</f>
        <v>#REF!</v>
      </c>
      <c r="C117" t="e">
        <f>'ListeProjets_A faire'!#REF!</f>
        <v>#REF!</v>
      </c>
      <c r="D117">
        <v>0</v>
      </c>
      <c r="E117">
        <v>2</v>
      </c>
      <c r="F117">
        <v>2</v>
      </c>
      <c r="G117">
        <v>1</v>
      </c>
      <c r="H117">
        <v>1</v>
      </c>
      <c r="I117">
        <v>0</v>
      </c>
      <c r="J117">
        <f t="shared" si="6"/>
        <v>6</v>
      </c>
      <c r="K117" s="41" t="str">
        <f t="shared" si="8"/>
        <v>P3</v>
      </c>
    </row>
    <row r="118" spans="2:11" x14ac:dyDescent="0.25">
      <c r="B118" t="e">
        <f>'ListeProjets_A faire'!#REF!</f>
        <v>#REF!</v>
      </c>
      <c r="C118" t="e">
        <f>'ListeProjets_A faire'!#REF!</f>
        <v>#REF!</v>
      </c>
      <c r="D118">
        <v>0</v>
      </c>
      <c r="E118">
        <v>2</v>
      </c>
      <c r="F118">
        <v>2</v>
      </c>
      <c r="G118">
        <v>3</v>
      </c>
      <c r="H118">
        <v>2</v>
      </c>
      <c r="I118">
        <v>0</v>
      </c>
      <c r="J118">
        <f t="shared" si="6"/>
        <v>9</v>
      </c>
      <c r="K118" s="41" t="str">
        <f t="shared" si="8"/>
        <v>P3</v>
      </c>
    </row>
    <row r="119" spans="2:11" x14ac:dyDescent="0.25">
      <c r="B119" t="e">
        <f>'ListeProjets_A faire'!#REF!</f>
        <v>#REF!</v>
      </c>
      <c r="C119" t="e">
        <f>'ListeProjets_A faire'!#REF!</f>
        <v>#REF!</v>
      </c>
      <c r="D119">
        <v>0</v>
      </c>
      <c r="E119">
        <v>4</v>
      </c>
      <c r="F119">
        <v>4</v>
      </c>
      <c r="G119">
        <v>3</v>
      </c>
      <c r="H119">
        <v>2</v>
      </c>
      <c r="I119">
        <v>0</v>
      </c>
      <c r="J119">
        <f t="shared" si="6"/>
        <v>13</v>
      </c>
      <c r="K119" s="41" t="str">
        <f t="shared" si="8"/>
        <v>P2</v>
      </c>
    </row>
    <row r="120" spans="2:11" x14ac:dyDescent="0.25">
      <c r="B120" t="e">
        <f>'ListeProjets_A faire'!#REF!</f>
        <v>#REF!</v>
      </c>
      <c r="C120" t="e">
        <f>'ListeProjets_A faire'!#REF!</f>
        <v>#REF!</v>
      </c>
      <c r="D120">
        <v>5</v>
      </c>
      <c r="E120">
        <v>4</v>
      </c>
      <c r="F120">
        <v>4</v>
      </c>
      <c r="G120">
        <v>1</v>
      </c>
      <c r="H120">
        <v>1</v>
      </c>
      <c r="I120">
        <v>0</v>
      </c>
      <c r="J120">
        <f t="shared" si="6"/>
        <v>15</v>
      </c>
      <c r="K120" s="41" t="str">
        <f t="shared" si="8"/>
        <v>P1</v>
      </c>
    </row>
    <row r="121" spans="2:11" x14ac:dyDescent="0.25">
      <c r="B121" t="e">
        <f>'ListeProjets_A faire'!#REF!</f>
        <v>#REF!</v>
      </c>
      <c r="C121" t="e">
        <f>'ListeProjets_A faire'!#REF!</f>
        <v>#REF!</v>
      </c>
      <c r="D121">
        <v>5</v>
      </c>
      <c r="E121">
        <v>2</v>
      </c>
      <c r="F121">
        <v>2</v>
      </c>
      <c r="G121">
        <v>1</v>
      </c>
      <c r="H121">
        <v>2</v>
      </c>
      <c r="I121">
        <v>2</v>
      </c>
      <c r="J121">
        <f t="shared" si="6"/>
        <v>14</v>
      </c>
      <c r="K121" s="41" t="str">
        <f t="shared" ref="K121:K167" si="9">IF(J121&gt;=15,"P1",IF(J121&gt;=10,"P2","P3"))</f>
        <v>P2</v>
      </c>
    </row>
    <row r="122" spans="2:11" x14ac:dyDescent="0.25">
      <c r="B122" t="e">
        <f>'ListeProjets_A faire'!#REF!</f>
        <v>#REF!</v>
      </c>
      <c r="C122" t="e">
        <f>'ListeProjets_A faire'!#REF!</f>
        <v>#REF!</v>
      </c>
      <c r="D122">
        <v>0</v>
      </c>
      <c r="E122">
        <v>2</v>
      </c>
      <c r="F122">
        <v>2</v>
      </c>
      <c r="G122">
        <v>1</v>
      </c>
      <c r="H122">
        <v>1</v>
      </c>
      <c r="I122">
        <v>2</v>
      </c>
      <c r="J122">
        <f t="shared" si="6"/>
        <v>8</v>
      </c>
      <c r="K122" s="41" t="str">
        <f t="shared" si="9"/>
        <v>P3</v>
      </c>
    </row>
    <row r="123" spans="2:11" x14ac:dyDescent="0.25">
      <c r="B123" t="e">
        <f>'ListeProjets_A faire'!#REF!</f>
        <v>#REF!</v>
      </c>
      <c r="C123" t="e">
        <f>'ListeProjets_A faire'!#REF!</f>
        <v>#REF!</v>
      </c>
      <c r="D123">
        <v>5</v>
      </c>
      <c r="E123">
        <v>2</v>
      </c>
      <c r="F123">
        <v>2</v>
      </c>
      <c r="G123">
        <v>3</v>
      </c>
      <c r="H123">
        <v>2</v>
      </c>
      <c r="I123">
        <v>0</v>
      </c>
      <c r="J123">
        <f t="shared" si="6"/>
        <v>14</v>
      </c>
      <c r="K123" s="41" t="str">
        <f t="shared" si="9"/>
        <v>P2</v>
      </c>
    </row>
    <row r="124" spans="2:11" x14ac:dyDescent="0.25">
      <c r="B124" t="e">
        <f>'ListeProjets_A faire'!#REF!</f>
        <v>#REF!</v>
      </c>
      <c r="C124" t="e">
        <f>'ListeProjets_A faire'!#REF!</f>
        <v>#REF!</v>
      </c>
      <c r="D124">
        <v>0</v>
      </c>
      <c r="E124">
        <v>2</v>
      </c>
      <c r="F124">
        <v>2</v>
      </c>
      <c r="G124">
        <v>1</v>
      </c>
      <c r="H124">
        <v>1</v>
      </c>
      <c r="I124">
        <v>2</v>
      </c>
      <c r="J124">
        <f t="shared" si="6"/>
        <v>8</v>
      </c>
      <c r="K124" s="41" t="str">
        <f t="shared" si="9"/>
        <v>P3</v>
      </c>
    </row>
    <row r="125" spans="2:11" x14ac:dyDescent="0.25">
      <c r="B125" t="e">
        <f>'ListeProjets_A faire'!#REF!</f>
        <v>#REF!</v>
      </c>
      <c r="C125" t="e">
        <f>'ListeProjets_A faire'!#REF!</f>
        <v>#REF!</v>
      </c>
      <c r="D125">
        <v>0</v>
      </c>
      <c r="E125">
        <v>0</v>
      </c>
      <c r="F125">
        <v>2</v>
      </c>
      <c r="G125">
        <v>1</v>
      </c>
      <c r="H125">
        <v>2</v>
      </c>
      <c r="I125">
        <v>2</v>
      </c>
      <c r="J125">
        <f t="shared" si="6"/>
        <v>7</v>
      </c>
      <c r="K125" s="41" t="str">
        <f t="shared" si="9"/>
        <v>P3</v>
      </c>
    </row>
    <row r="126" spans="2:11" x14ac:dyDescent="0.25">
      <c r="B126" t="e">
        <f>'ListeProjets_A faire'!#REF!</f>
        <v>#REF!</v>
      </c>
      <c r="C126" t="e">
        <f>'ListeProjets_A faire'!#REF!</f>
        <v>#REF!</v>
      </c>
      <c r="D126">
        <v>5</v>
      </c>
      <c r="E126">
        <v>2</v>
      </c>
      <c r="F126">
        <v>2</v>
      </c>
      <c r="G126">
        <v>3</v>
      </c>
      <c r="H126">
        <v>2</v>
      </c>
      <c r="I126">
        <v>0</v>
      </c>
      <c r="J126">
        <f t="shared" si="6"/>
        <v>14</v>
      </c>
      <c r="K126" s="41" t="str">
        <f t="shared" si="9"/>
        <v>P2</v>
      </c>
    </row>
    <row r="127" spans="2:11" x14ac:dyDescent="0.25">
      <c r="B127" t="e">
        <f>'ListeProjets_A faire'!#REF!</f>
        <v>#REF!</v>
      </c>
      <c r="C127" t="e">
        <f>'ListeProjets_A faire'!#REF!</f>
        <v>#REF!</v>
      </c>
      <c r="D127">
        <v>0</v>
      </c>
      <c r="E127">
        <v>2</v>
      </c>
      <c r="F127">
        <v>2</v>
      </c>
      <c r="G127">
        <v>3</v>
      </c>
      <c r="H127">
        <v>2</v>
      </c>
      <c r="I127">
        <v>0</v>
      </c>
      <c r="J127">
        <f t="shared" si="6"/>
        <v>9</v>
      </c>
      <c r="K127" s="41" t="str">
        <f t="shared" si="9"/>
        <v>P3</v>
      </c>
    </row>
    <row r="128" spans="2:11" x14ac:dyDescent="0.25">
      <c r="B128" t="e">
        <f>'ListeProjets_A faire'!#REF!</f>
        <v>#REF!</v>
      </c>
      <c r="C128" t="e">
        <f>'ListeProjets_A faire'!#REF!</f>
        <v>#REF!</v>
      </c>
      <c r="D128">
        <v>5</v>
      </c>
      <c r="E128">
        <v>4</v>
      </c>
      <c r="F128">
        <v>4</v>
      </c>
      <c r="G128">
        <v>3</v>
      </c>
      <c r="H128">
        <v>0</v>
      </c>
      <c r="I128">
        <v>0</v>
      </c>
      <c r="J128">
        <f t="shared" si="6"/>
        <v>16</v>
      </c>
      <c r="K128" s="41" t="str">
        <f t="shared" si="9"/>
        <v>P1</v>
      </c>
    </row>
    <row r="129" spans="2:11" x14ac:dyDescent="0.25">
      <c r="B129" t="e">
        <f>'ListeProjets_A faire'!#REF!</f>
        <v>#REF!</v>
      </c>
      <c r="C129" t="e">
        <f>'ListeProjets_A faire'!#REF!</f>
        <v>#REF!</v>
      </c>
      <c r="D129">
        <v>5</v>
      </c>
      <c r="E129">
        <v>2</v>
      </c>
      <c r="F129">
        <v>4</v>
      </c>
      <c r="G129">
        <v>3</v>
      </c>
      <c r="H129">
        <v>2</v>
      </c>
      <c r="I129">
        <v>0</v>
      </c>
      <c r="J129">
        <f t="shared" si="6"/>
        <v>16</v>
      </c>
      <c r="K129" s="41" t="str">
        <f t="shared" si="9"/>
        <v>P1</v>
      </c>
    </row>
    <row r="130" spans="2:11" x14ac:dyDescent="0.25">
      <c r="B130" t="e">
        <f>'ListeProjets_A faire'!#REF!</f>
        <v>#REF!</v>
      </c>
      <c r="C130" t="e">
        <f>'ListeProjets_A faire'!#REF!</f>
        <v>#REF!</v>
      </c>
      <c r="D130">
        <v>5</v>
      </c>
      <c r="E130">
        <v>2</v>
      </c>
      <c r="F130">
        <v>2</v>
      </c>
      <c r="G130">
        <v>1</v>
      </c>
      <c r="H130">
        <v>2</v>
      </c>
      <c r="I130">
        <v>2</v>
      </c>
      <c r="J130">
        <f t="shared" si="6"/>
        <v>14</v>
      </c>
      <c r="K130" s="41" t="str">
        <f t="shared" si="9"/>
        <v>P2</v>
      </c>
    </row>
    <row r="131" spans="2:11" x14ac:dyDescent="0.25">
      <c r="B131" t="e">
        <f>'ListeProjets_A faire'!#REF!</f>
        <v>#REF!</v>
      </c>
      <c r="C131" t="e">
        <f>'ListeProjets_A faire'!#REF!</f>
        <v>#REF!</v>
      </c>
      <c r="D131">
        <v>5</v>
      </c>
      <c r="E131">
        <v>2</v>
      </c>
      <c r="F131">
        <v>2</v>
      </c>
      <c r="G131">
        <v>1</v>
      </c>
      <c r="H131">
        <v>1</v>
      </c>
      <c r="I131">
        <v>0</v>
      </c>
      <c r="J131">
        <f t="shared" si="6"/>
        <v>11</v>
      </c>
      <c r="K131" s="41" t="str">
        <f t="shared" si="9"/>
        <v>P2</v>
      </c>
    </row>
    <row r="132" spans="2:11" x14ac:dyDescent="0.25">
      <c r="B132" t="e">
        <f>'ListeProjets_A faire'!#REF!</f>
        <v>#REF!</v>
      </c>
      <c r="C132" t="e">
        <f>'ListeProjets_A faire'!#REF!</f>
        <v>#REF!</v>
      </c>
      <c r="D132">
        <v>5</v>
      </c>
      <c r="E132">
        <v>2</v>
      </c>
      <c r="F132">
        <v>4</v>
      </c>
      <c r="G132">
        <v>1</v>
      </c>
      <c r="H132">
        <v>1</v>
      </c>
      <c r="I132">
        <v>0</v>
      </c>
      <c r="J132">
        <f t="shared" si="6"/>
        <v>13</v>
      </c>
      <c r="K132" s="41" t="str">
        <f t="shared" si="9"/>
        <v>P2</v>
      </c>
    </row>
    <row r="133" spans="2:11" x14ac:dyDescent="0.25">
      <c r="B133" t="e">
        <f>'ListeProjets_A faire'!#REF!</f>
        <v>#REF!</v>
      </c>
      <c r="C133" t="e">
        <f>'ListeProjets_A faire'!#REF!</f>
        <v>#REF!</v>
      </c>
      <c r="D133">
        <v>5</v>
      </c>
      <c r="E133">
        <v>2</v>
      </c>
      <c r="F133">
        <v>4</v>
      </c>
      <c r="G133">
        <v>3</v>
      </c>
      <c r="H133">
        <v>1</v>
      </c>
      <c r="I133">
        <v>0</v>
      </c>
      <c r="J133">
        <f t="shared" si="6"/>
        <v>15</v>
      </c>
      <c r="K133" s="41" t="str">
        <f t="shared" si="9"/>
        <v>P1</v>
      </c>
    </row>
    <row r="134" spans="2:11" x14ac:dyDescent="0.25">
      <c r="B134" t="e">
        <f>'ListeProjets_A faire'!#REF!</f>
        <v>#REF!</v>
      </c>
      <c r="C134" t="e">
        <f>'ListeProjets_A faire'!#REF!</f>
        <v>#REF!</v>
      </c>
      <c r="D134">
        <v>5</v>
      </c>
      <c r="E134">
        <v>4</v>
      </c>
      <c r="F134">
        <v>4</v>
      </c>
      <c r="G134">
        <v>1</v>
      </c>
      <c r="H134">
        <v>2</v>
      </c>
      <c r="I134">
        <v>0</v>
      </c>
      <c r="J134">
        <f t="shared" si="6"/>
        <v>16</v>
      </c>
      <c r="K134" s="41" t="str">
        <f t="shared" si="9"/>
        <v>P1</v>
      </c>
    </row>
    <row r="135" spans="2:11" x14ac:dyDescent="0.25">
      <c r="B135" t="e">
        <f>'ListeProjets_A faire'!#REF!</f>
        <v>#REF!</v>
      </c>
      <c r="C135" t="e">
        <f>'ListeProjets_A faire'!#REF!</f>
        <v>#REF!</v>
      </c>
      <c r="D135">
        <v>5</v>
      </c>
      <c r="E135">
        <v>2</v>
      </c>
      <c r="F135">
        <v>2</v>
      </c>
      <c r="G135">
        <v>1</v>
      </c>
      <c r="H135">
        <v>2</v>
      </c>
      <c r="I135">
        <v>0</v>
      </c>
      <c r="J135">
        <f t="shared" si="6"/>
        <v>12</v>
      </c>
      <c r="K135" s="41" t="str">
        <f t="shared" si="9"/>
        <v>P2</v>
      </c>
    </row>
    <row r="136" spans="2:11" x14ac:dyDescent="0.25">
      <c r="B136" t="e">
        <f>'ListeProjets_A faire'!#REF!</f>
        <v>#REF!</v>
      </c>
      <c r="C136" t="e">
        <f>'ListeProjets_A faire'!#REF!</f>
        <v>#REF!</v>
      </c>
      <c r="D136">
        <v>5</v>
      </c>
      <c r="E136">
        <v>2</v>
      </c>
      <c r="F136">
        <v>4</v>
      </c>
      <c r="G136">
        <v>3</v>
      </c>
      <c r="H136">
        <v>2</v>
      </c>
      <c r="I136">
        <v>0</v>
      </c>
      <c r="J136">
        <f t="shared" si="6"/>
        <v>16</v>
      </c>
      <c r="K136" s="41" t="str">
        <f t="shared" si="9"/>
        <v>P1</v>
      </c>
    </row>
    <row r="137" spans="2:11" x14ac:dyDescent="0.25">
      <c r="B137" t="e">
        <f>'ListeProjets_A faire'!#REF!</f>
        <v>#REF!</v>
      </c>
      <c r="C137" t="e">
        <f>'ListeProjets_A faire'!#REF!</f>
        <v>#REF!</v>
      </c>
      <c r="D137">
        <v>5</v>
      </c>
      <c r="E137">
        <v>0</v>
      </c>
      <c r="F137">
        <v>2</v>
      </c>
      <c r="G137">
        <v>3</v>
      </c>
      <c r="H137">
        <v>2</v>
      </c>
      <c r="I137">
        <v>2</v>
      </c>
      <c r="J137">
        <f t="shared" si="6"/>
        <v>14</v>
      </c>
      <c r="K137" s="41" t="str">
        <f t="shared" si="9"/>
        <v>P2</v>
      </c>
    </row>
    <row r="138" spans="2:11" x14ac:dyDescent="0.25">
      <c r="B138" t="e">
        <f>'ListeProjets_A faire'!#REF!</f>
        <v>#REF!</v>
      </c>
      <c r="C138" t="e">
        <f>'ListeProjets_A faire'!#REF!</f>
        <v>#REF!</v>
      </c>
      <c r="D138">
        <v>5</v>
      </c>
      <c r="E138">
        <v>4</v>
      </c>
      <c r="F138">
        <v>4</v>
      </c>
      <c r="G138">
        <v>1</v>
      </c>
      <c r="H138">
        <v>1</v>
      </c>
      <c r="I138">
        <v>0</v>
      </c>
      <c r="J138">
        <f t="shared" si="6"/>
        <v>15</v>
      </c>
      <c r="K138" s="41" t="str">
        <f t="shared" si="9"/>
        <v>P1</v>
      </c>
    </row>
    <row r="139" spans="2:11" x14ac:dyDescent="0.25">
      <c r="B139" t="e">
        <f>'ListeProjets_A faire'!#REF!</f>
        <v>#REF!</v>
      </c>
      <c r="C139" t="e">
        <f>'ListeProjets_A faire'!#REF!</f>
        <v>#REF!</v>
      </c>
      <c r="D139">
        <v>5</v>
      </c>
      <c r="E139">
        <v>4</v>
      </c>
      <c r="F139">
        <v>4</v>
      </c>
      <c r="G139">
        <v>1</v>
      </c>
      <c r="H139">
        <v>1</v>
      </c>
      <c r="I139">
        <v>2</v>
      </c>
      <c r="J139">
        <f t="shared" si="6"/>
        <v>17</v>
      </c>
      <c r="K139" s="41" t="str">
        <f t="shared" si="9"/>
        <v>P1</v>
      </c>
    </row>
    <row r="140" spans="2:11" x14ac:dyDescent="0.25">
      <c r="B140" t="e">
        <f>'ListeProjets_A faire'!#REF!</f>
        <v>#REF!</v>
      </c>
      <c r="C140" t="e">
        <f>'ListeProjets_A faire'!#REF!</f>
        <v>#REF!</v>
      </c>
      <c r="D140">
        <v>5</v>
      </c>
      <c r="E140">
        <v>4</v>
      </c>
      <c r="F140">
        <v>4</v>
      </c>
      <c r="G140">
        <v>3</v>
      </c>
      <c r="H140">
        <v>2</v>
      </c>
      <c r="I140">
        <v>2</v>
      </c>
      <c r="J140">
        <f t="shared" si="6"/>
        <v>20</v>
      </c>
      <c r="K140" s="41" t="str">
        <f t="shared" si="9"/>
        <v>P1</v>
      </c>
    </row>
    <row r="141" spans="2:11" x14ac:dyDescent="0.25">
      <c r="B141" t="e">
        <f>'ListeProjets_A faire'!#REF!</f>
        <v>#REF!</v>
      </c>
      <c r="C141" t="e">
        <f>'ListeProjets_A faire'!#REF!</f>
        <v>#REF!</v>
      </c>
      <c r="D141">
        <v>5</v>
      </c>
      <c r="E141">
        <v>4</v>
      </c>
      <c r="F141">
        <v>2</v>
      </c>
      <c r="G141">
        <v>1</v>
      </c>
      <c r="H141">
        <v>1</v>
      </c>
      <c r="I141">
        <v>0</v>
      </c>
      <c r="J141">
        <f t="shared" si="6"/>
        <v>13</v>
      </c>
      <c r="K141" s="41" t="str">
        <f t="shared" si="9"/>
        <v>P2</v>
      </c>
    </row>
    <row r="142" spans="2:11" x14ac:dyDescent="0.25">
      <c r="B142" t="e">
        <f>'ListeProjets_A faire'!#REF!</f>
        <v>#REF!</v>
      </c>
      <c r="C142" t="e">
        <f>'ListeProjets_A faire'!#REF!</f>
        <v>#REF!</v>
      </c>
      <c r="D142">
        <v>5</v>
      </c>
      <c r="E142">
        <v>0</v>
      </c>
      <c r="F142">
        <v>2</v>
      </c>
      <c r="G142">
        <v>1</v>
      </c>
      <c r="H142">
        <v>2</v>
      </c>
      <c r="I142">
        <v>2</v>
      </c>
      <c r="J142">
        <f t="shared" si="6"/>
        <v>12</v>
      </c>
      <c r="K142" s="41" t="str">
        <f t="shared" si="9"/>
        <v>P2</v>
      </c>
    </row>
    <row r="143" spans="2:11" x14ac:dyDescent="0.25">
      <c r="B143" t="e">
        <f>'ListeProjets_A faire'!#REF!</f>
        <v>#REF!</v>
      </c>
      <c r="C143" t="e">
        <f>'ListeProjets_A faire'!#REF!</f>
        <v>#REF!</v>
      </c>
      <c r="D143">
        <v>5</v>
      </c>
      <c r="E143">
        <v>0</v>
      </c>
      <c r="F143">
        <v>2</v>
      </c>
      <c r="G143">
        <v>1</v>
      </c>
      <c r="H143">
        <v>2</v>
      </c>
      <c r="I143">
        <v>2</v>
      </c>
      <c r="J143">
        <f t="shared" si="6"/>
        <v>12</v>
      </c>
      <c r="K143" s="41" t="str">
        <f t="shared" si="9"/>
        <v>P2</v>
      </c>
    </row>
    <row r="144" spans="2:11" x14ac:dyDescent="0.25">
      <c r="B144" t="e">
        <f>'ListeProjets_A faire'!#REF!</f>
        <v>#REF!</v>
      </c>
      <c r="C144" t="e">
        <f>'ListeProjets_A faire'!#REF!</f>
        <v>#REF!</v>
      </c>
      <c r="D144">
        <v>5</v>
      </c>
      <c r="E144">
        <v>4</v>
      </c>
      <c r="F144">
        <v>4</v>
      </c>
      <c r="G144">
        <v>3</v>
      </c>
      <c r="H144">
        <v>1</v>
      </c>
      <c r="I144">
        <v>0</v>
      </c>
      <c r="J144">
        <f t="shared" si="6"/>
        <v>17</v>
      </c>
      <c r="K144" s="41" t="str">
        <f t="shared" si="9"/>
        <v>P1</v>
      </c>
    </row>
    <row r="145" spans="2:11" x14ac:dyDescent="0.25">
      <c r="B145" t="e">
        <f>'ListeProjets_A faire'!#REF!</f>
        <v>#REF!</v>
      </c>
      <c r="C145" t="e">
        <f>'ListeProjets_A faire'!#REF!</f>
        <v>#REF!</v>
      </c>
      <c r="D145">
        <v>5</v>
      </c>
      <c r="E145">
        <v>4</v>
      </c>
      <c r="F145">
        <v>2</v>
      </c>
      <c r="G145">
        <v>1</v>
      </c>
      <c r="H145">
        <v>2</v>
      </c>
      <c r="I145">
        <v>0</v>
      </c>
      <c r="J145">
        <f t="shared" si="6"/>
        <v>14</v>
      </c>
      <c r="K145" s="41" t="str">
        <f t="shared" si="9"/>
        <v>P2</v>
      </c>
    </row>
    <row r="146" spans="2:11" x14ac:dyDescent="0.25">
      <c r="B146" t="e">
        <f>'ListeProjets_A faire'!#REF!</f>
        <v>#REF!</v>
      </c>
      <c r="C146" t="e">
        <f>'ListeProjets_A faire'!#REF!</f>
        <v>#REF!</v>
      </c>
      <c r="D146">
        <v>0</v>
      </c>
      <c r="E146">
        <v>4</v>
      </c>
      <c r="F146">
        <v>4</v>
      </c>
      <c r="G146">
        <v>1</v>
      </c>
      <c r="H146">
        <v>2</v>
      </c>
      <c r="I146">
        <v>0</v>
      </c>
      <c r="J146">
        <f t="shared" si="6"/>
        <v>11</v>
      </c>
      <c r="K146" s="41" t="str">
        <f t="shared" si="9"/>
        <v>P2</v>
      </c>
    </row>
    <row r="147" spans="2:11" x14ac:dyDescent="0.25">
      <c r="B147" t="e">
        <f>'ListeProjets_A faire'!#REF!</f>
        <v>#REF!</v>
      </c>
      <c r="C147" t="e">
        <f>'ListeProjets_A faire'!#REF!</f>
        <v>#REF!</v>
      </c>
      <c r="D147">
        <v>5</v>
      </c>
      <c r="E147">
        <v>2</v>
      </c>
      <c r="F147">
        <v>2</v>
      </c>
      <c r="G147">
        <v>1</v>
      </c>
      <c r="H147">
        <v>1</v>
      </c>
      <c r="I147">
        <v>0</v>
      </c>
      <c r="J147">
        <f t="shared" si="6"/>
        <v>11</v>
      </c>
      <c r="K147" s="41" t="str">
        <f t="shared" si="9"/>
        <v>P2</v>
      </c>
    </row>
    <row r="148" spans="2:11" x14ac:dyDescent="0.25">
      <c r="B148" t="e">
        <f>'ListeProjets_A faire'!#REF!</f>
        <v>#REF!</v>
      </c>
      <c r="C148" t="e">
        <f>'ListeProjets_A faire'!#REF!</f>
        <v>#REF!</v>
      </c>
      <c r="D148">
        <v>0</v>
      </c>
      <c r="E148">
        <v>2</v>
      </c>
      <c r="F148">
        <v>2</v>
      </c>
      <c r="G148">
        <v>1</v>
      </c>
      <c r="H148">
        <v>2</v>
      </c>
      <c r="I148">
        <v>2</v>
      </c>
      <c r="J148">
        <f t="shared" si="6"/>
        <v>9</v>
      </c>
      <c r="K148" s="41" t="str">
        <f t="shared" si="9"/>
        <v>P3</v>
      </c>
    </row>
    <row r="149" spans="2:11" x14ac:dyDescent="0.25">
      <c r="B149" t="e">
        <f>'ListeProjets_A faire'!#REF!</f>
        <v>#REF!</v>
      </c>
      <c r="C149" t="e">
        <f>'ListeProjets_A faire'!#REF!</f>
        <v>#REF!</v>
      </c>
      <c r="D149">
        <v>0</v>
      </c>
      <c r="E149">
        <v>2</v>
      </c>
      <c r="F149">
        <v>2</v>
      </c>
      <c r="G149">
        <v>1</v>
      </c>
      <c r="H149">
        <v>1</v>
      </c>
      <c r="I149">
        <v>2</v>
      </c>
      <c r="J149">
        <f t="shared" si="6"/>
        <v>8</v>
      </c>
      <c r="K149" s="41" t="str">
        <f t="shared" si="9"/>
        <v>P3</v>
      </c>
    </row>
    <row r="150" spans="2:11" x14ac:dyDescent="0.25">
      <c r="B150" t="e">
        <f>'ListeProjets_A faire'!#REF!</f>
        <v>#REF!</v>
      </c>
      <c r="C150" t="e">
        <f>'ListeProjets_A faire'!#REF!</f>
        <v>#REF!</v>
      </c>
      <c r="D150">
        <v>0</v>
      </c>
      <c r="E150">
        <v>0</v>
      </c>
      <c r="F150">
        <v>2</v>
      </c>
      <c r="G150">
        <v>1</v>
      </c>
      <c r="H150">
        <v>2</v>
      </c>
      <c r="I150">
        <v>0</v>
      </c>
      <c r="J150">
        <f t="shared" si="6"/>
        <v>5</v>
      </c>
      <c r="K150" s="41" t="str">
        <f t="shared" si="9"/>
        <v>P3</v>
      </c>
    </row>
    <row r="151" spans="2:11" x14ac:dyDescent="0.25">
      <c r="B151" t="e">
        <f>'ListeProjets_A faire'!#REF!</f>
        <v>#REF!</v>
      </c>
      <c r="C151" t="e">
        <f>'ListeProjets_A faire'!#REF!</f>
        <v>#REF!</v>
      </c>
      <c r="D151">
        <v>5</v>
      </c>
      <c r="E151">
        <v>2</v>
      </c>
      <c r="F151">
        <v>2</v>
      </c>
      <c r="G151">
        <v>1</v>
      </c>
      <c r="H151">
        <v>1</v>
      </c>
      <c r="I151">
        <v>2</v>
      </c>
      <c r="J151">
        <f t="shared" si="6"/>
        <v>13</v>
      </c>
      <c r="K151" s="41" t="str">
        <f t="shared" si="9"/>
        <v>P2</v>
      </c>
    </row>
    <row r="152" spans="2:11" x14ac:dyDescent="0.25">
      <c r="B152" t="e">
        <f>'ListeProjets_A faire'!#REF!</f>
        <v>#REF!</v>
      </c>
      <c r="C152" t="e">
        <f>'ListeProjets_A faire'!#REF!</f>
        <v>#REF!</v>
      </c>
      <c r="D152">
        <v>5</v>
      </c>
      <c r="E152">
        <v>0</v>
      </c>
      <c r="F152">
        <v>2</v>
      </c>
      <c r="G152">
        <v>1</v>
      </c>
      <c r="H152">
        <v>2</v>
      </c>
      <c r="I152">
        <v>2</v>
      </c>
      <c r="J152">
        <f t="shared" si="6"/>
        <v>12</v>
      </c>
      <c r="K152" s="41" t="str">
        <f t="shared" si="9"/>
        <v>P2</v>
      </c>
    </row>
    <row r="153" spans="2:11" x14ac:dyDescent="0.25">
      <c r="B153" t="e">
        <f>'ListeProjets_A faire'!#REF!</f>
        <v>#REF!</v>
      </c>
      <c r="C153" t="e">
        <f>'ListeProjets_A faire'!#REF!</f>
        <v>#REF!</v>
      </c>
      <c r="D153">
        <v>5</v>
      </c>
      <c r="E153">
        <v>2</v>
      </c>
      <c r="F153">
        <v>2</v>
      </c>
      <c r="G153">
        <v>1</v>
      </c>
      <c r="H153">
        <v>1</v>
      </c>
      <c r="I153">
        <v>2</v>
      </c>
      <c r="J153">
        <f t="shared" si="6"/>
        <v>13</v>
      </c>
      <c r="K153" s="41" t="str">
        <f t="shared" si="9"/>
        <v>P2</v>
      </c>
    </row>
    <row r="154" spans="2:11" x14ac:dyDescent="0.25">
      <c r="B154" t="e">
        <f>'ListeProjets_A faire'!#REF!</f>
        <v>#REF!</v>
      </c>
      <c r="C154" t="e">
        <f>'ListeProjets_A faire'!#REF!</f>
        <v>#REF!</v>
      </c>
      <c r="D154">
        <v>5</v>
      </c>
      <c r="E154">
        <v>2</v>
      </c>
      <c r="F154">
        <v>2</v>
      </c>
      <c r="G154">
        <v>1</v>
      </c>
      <c r="H154">
        <v>1</v>
      </c>
      <c r="I154">
        <v>2</v>
      </c>
      <c r="J154">
        <f t="shared" si="6"/>
        <v>13</v>
      </c>
      <c r="K154" s="41" t="str">
        <f t="shared" si="9"/>
        <v>P2</v>
      </c>
    </row>
    <row r="155" spans="2:11" x14ac:dyDescent="0.25">
      <c r="B155" t="e">
        <f>'ListeProjets_A faire'!#REF!</f>
        <v>#REF!</v>
      </c>
      <c r="C155" t="e">
        <f>'ListeProjets_A faire'!#REF!</f>
        <v>#REF!</v>
      </c>
      <c r="D155">
        <v>5</v>
      </c>
      <c r="E155">
        <v>2</v>
      </c>
      <c r="F155">
        <v>2</v>
      </c>
      <c r="G155">
        <v>1</v>
      </c>
      <c r="H155">
        <v>1</v>
      </c>
      <c r="I155">
        <v>2</v>
      </c>
      <c r="J155">
        <f t="shared" si="6"/>
        <v>13</v>
      </c>
      <c r="K155" s="41" t="str">
        <f t="shared" si="9"/>
        <v>P2</v>
      </c>
    </row>
    <row r="156" spans="2:11" x14ac:dyDescent="0.25">
      <c r="B156" t="e">
        <f>'ListeProjets_A faire'!#REF!</f>
        <v>#REF!</v>
      </c>
      <c r="C156" t="e">
        <f>'ListeProjets_A faire'!#REF!</f>
        <v>#REF!</v>
      </c>
      <c r="D156">
        <v>5</v>
      </c>
      <c r="E156">
        <v>4</v>
      </c>
      <c r="F156">
        <v>4</v>
      </c>
      <c r="G156">
        <v>1</v>
      </c>
      <c r="H156">
        <v>1</v>
      </c>
      <c r="I156">
        <v>2</v>
      </c>
      <c r="J156">
        <f t="shared" si="6"/>
        <v>17</v>
      </c>
      <c r="K156" s="41" t="str">
        <f t="shared" si="9"/>
        <v>P1</v>
      </c>
    </row>
    <row r="157" spans="2:11" x14ac:dyDescent="0.25">
      <c r="B157" t="e">
        <f>'ListeProjets_A faire'!#REF!</f>
        <v>#REF!</v>
      </c>
      <c r="C157" t="s">
        <v>38</v>
      </c>
      <c r="J157">
        <f t="shared" si="6"/>
        <v>0</v>
      </c>
      <c r="K157" s="41" t="str">
        <f t="shared" si="9"/>
        <v>P3</v>
      </c>
    </row>
    <row r="158" spans="2:11" x14ac:dyDescent="0.25">
      <c r="B158" t="e">
        <f>'ListeProjets_A faire'!#REF!</f>
        <v>#REF!</v>
      </c>
      <c r="C158" t="e">
        <f>'ListeProjets_A faire'!#REF!</f>
        <v>#REF!</v>
      </c>
      <c r="J158">
        <f t="shared" si="6"/>
        <v>0</v>
      </c>
      <c r="K158" s="41" t="str">
        <f t="shared" si="9"/>
        <v>P3</v>
      </c>
    </row>
    <row r="159" spans="2:11" x14ac:dyDescent="0.25">
      <c r="B159" t="e">
        <f>'ListeProjets_A faire'!#REF!</f>
        <v>#REF!</v>
      </c>
      <c r="C159" t="e">
        <f>'ListeProjets_A faire'!#REF!</f>
        <v>#REF!</v>
      </c>
      <c r="J159">
        <f t="shared" si="6"/>
        <v>0</v>
      </c>
      <c r="K159" s="41" t="str">
        <f t="shared" si="9"/>
        <v>P3</v>
      </c>
    </row>
    <row r="160" spans="2:11" x14ac:dyDescent="0.25">
      <c r="B160" t="e">
        <f>'ListeProjets_A faire'!#REF!</f>
        <v>#REF!</v>
      </c>
      <c r="C160" t="e">
        <f>'ListeProjets_A faire'!#REF!</f>
        <v>#REF!</v>
      </c>
      <c r="J160">
        <f t="shared" si="6"/>
        <v>0</v>
      </c>
      <c r="K160" s="41" t="str">
        <f t="shared" si="9"/>
        <v>P3</v>
      </c>
    </row>
    <row r="161" spans="2:11" x14ac:dyDescent="0.25">
      <c r="B161" t="e">
        <f>'ListeProjets_A faire'!#REF!</f>
        <v>#REF!</v>
      </c>
      <c r="C161" t="e">
        <f>'ListeProjets_A faire'!#REF!</f>
        <v>#REF!</v>
      </c>
      <c r="J161">
        <f t="shared" si="6"/>
        <v>0</v>
      </c>
      <c r="K161" s="41" t="str">
        <f t="shared" si="9"/>
        <v>P3</v>
      </c>
    </row>
    <row r="162" spans="2:11" x14ac:dyDescent="0.25">
      <c r="B162" t="e">
        <f>'ListeProjets_A faire'!#REF!</f>
        <v>#REF!</v>
      </c>
      <c r="C162" t="e">
        <f>'ListeProjets_A faire'!#REF!</f>
        <v>#REF!</v>
      </c>
      <c r="J162">
        <f t="shared" si="6"/>
        <v>0</v>
      </c>
      <c r="K162" s="41" t="str">
        <f t="shared" si="9"/>
        <v>P3</v>
      </c>
    </row>
    <row r="163" spans="2:11" x14ac:dyDescent="0.25">
      <c r="B163" t="e">
        <f>'ListeProjets_A faire'!#REF!</f>
        <v>#REF!</v>
      </c>
      <c r="J163">
        <f t="shared" si="6"/>
        <v>0</v>
      </c>
      <c r="K163" s="41" t="str">
        <f t="shared" si="9"/>
        <v>P3</v>
      </c>
    </row>
    <row r="164" spans="2:11" x14ac:dyDescent="0.25">
      <c r="B164" t="e">
        <f>'ListeProjets_A faire'!#REF!</f>
        <v>#REF!</v>
      </c>
      <c r="J164">
        <f t="shared" si="6"/>
        <v>0</v>
      </c>
      <c r="K164" s="41" t="str">
        <f t="shared" si="9"/>
        <v>P3</v>
      </c>
    </row>
    <row r="165" spans="2:11" x14ac:dyDescent="0.25">
      <c r="B165" t="e">
        <f>'ListeProjets_A faire'!#REF!</f>
        <v>#REF!</v>
      </c>
      <c r="K165" s="41" t="str">
        <f t="shared" si="9"/>
        <v>P3</v>
      </c>
    </row>
    <row r="166" spans="2:11" x14ac:dyDescent="0.25">
      <c r="B166" t="e">
        <f>'ListeProjets_A faire'!#REF!</f>
        <v>#REF!</v>
      </c>
      <c r="K166" s="41" t="str">
        <f t="shared" si="9"/>
        <v>P3</v>
      </c>
    </row>
    <row r="167" spans="2:11" x14ac:dyDescent="0.25">
      <c r="B167" t="e">
        <f>'ListeProjets_A faire'!#REF!</f>
        <v>#REF!</v>
      </c>
      <c r="K167" s="41" t="str">
        <f t="shared" si="9"/>
        <v>P3</v>
      </c>
    </row>
    <row r="168" spans="2:11" x14ac:dyDescent="0.25">
      <c r="B168" t="e">
        <f>'ListeProjets_A faire'!#REF!</f>
        <v>#REF!</v>
      </c>
    </row>
    <row r="169" spans="2:11" x14ac:dyDescent="0.25">
      <c r="B169" t="e">
        <f>'ListeProjets_A faire'!#REF!</f>
        <v>#REF!</v>
      </c>
    </row>
  </sheetData>
  <autoFilter ref="B1:K99" xr:uid="{14AEF67B-3B6E-47E7-8F40-B3D0E9FA7D97}"/>
  <pageMargins left="0.7" right="0.7" top="0.75" bottom="0.75" header="0.3" footer="0.3"/>
  <extLst>
    <ext xmlns:x14="http://schemas.microsoft.com/office/spreadsheetml/2009/9/main" uri="{CCE6A557-97BC-4b89-ADB6-D9C93CAAB3DF}">
      <x14:dataValidations xmlns:xm="http://schemas.microsoft.com/office/excel/2006/main" count="6">
        <x14:dataValidation type="list" allowBlank="1" showInputMessage="1" showErrorMessage="1" xr:uid="{80563FA5-E942-4CA3-A3EB-217858C69FC5}">
          <x14:formula1>
            <xm:f>'Listes_Ne pas modifier'!$A$26:$A$28</xm:f>
          </x14:formula1>
          <xm:sqref>E89:E109 E85:E87 E3:E81</xm:sqref>
        </x14:dataValidation>
        <x14:dataValidation type="list" allowBlank="1" showInputMessage="1" showErrorMessage="1" xr:uid="{3E682725-F61F-4484-B40C-B12618490F8A}">
          <x14:formula1>
            <xm:f>'Listes_Ne pas modifier'!$D$22:$D$23</xm:f>
          </x14:formula1>
          <xm:sqref>F89:F109 F85:F87 F3:F81</xm:sqref>
        </x14:dataValidation>
        <x14:dataValidation type="list" allowBlank="1" showInputMessage="1" showErrorMessage="1" xr:uid="{C866035C-299A-4093-8F74-800BAAF3E0FA}">
          <x14:formula1>
            <xm:f>'Listes_Ne pas modifier'!$D$26:$D$27</xm:f>
          </x14:formula1>
          <xm:sqref>G89:G109 G85:G87 G3:G81</xm:sqref>
        </x14:dataValidation>
        <x14:dataValidation type="list" allowBlank="1" showInputMessage="1" showErrorMessage="1" xr:uid="{7E7CC4B1-2EAB-4B7F-939F-B13B5860F944}">
          <x14:formula1>
            <xm:f>'Listes_Ne pas modifier'!$A$31:$A$33</xm:f>
          </x14:formula1>
          <xm:sqref>H89:H109 H85:H87 H3:H81</xm:sqref>
        </x14:dataValidation>
        <x14:dataValidation type="list" allowBlank="1" showInputMessage="1" showErrorMessage="1" xr:uid="{C45853F1-3D5A-4453-909C-B05F3A393F23}">
          <x14:formula1>
            <xm:f>'Listes_Ne pas modifier'!$D$31:$D$32</xm:f>
          </x14:formula1>
          <xm:sqref>I85:I87 I89:I109 I3:I81</xm:sqref>
        </x14:dataValidation>
        <x14:dataValidation type="list" allowBlank="1" showInputMessage="1" showErrorMessage="1" xr:uid="{E610638F-DA0D-41AF-ADA7-6D3F5998A3A2}">
          <x14:formula1>
            <xm:f>'Listes_Ne pas modifier'!$A$22:$A$23</xm:f>
          </x14:formula1>
          <xm:sqref>D3:D33 D85:D87 D35:D81</xm:sqref>
        </x14:dataValidation>
      </x14:dataValidations>
    </ext>
  </extLst>
</worksheet>
</file>

<file path=customXml/_rels/item1.xml.rels><?xml version="1.0" encoding="UTF-8" standalone="yes"?>
<Relationships xmlns="http://schemas.openxmlformats.org/package/2006/relationships"><Relationship Id="rId1" Type="http://schemas.openxmlformats.org/officeDocument/2006/relationships/customXmlProps" Target="itemProps1.xml"/></Relationships>
</file>

<file path=customXml/_rels/item2.xml.rels><?xml version="1.0" encoding="UTF-8" standalone="yes"?>
<Relationships xmlns="http://schemas.openxmlformats.org/package/2006/relationships"><Relationship Id="rId1" Type="http://schemas.openxmlformats.org/officeDocument/2006/relationships/customXmlProps" Target="itemProps2.xml"/></Relationships>
</file>

<file path=customXml/_rels/item3.xml.rels><?xml version="1.0" encoding="UTF-8" standalone="yes"?>
<Relationships xmlns="http://schemas.openxmlformats.org/package/2006/relationships"><Relationship Id="rId1" Type="http://schemas.openxmlformats.org/officeDocument/2006/relationships/customXmlProps" Target="itemProps3.xml"/></Relationships>
</file>

<file path=customXml/item1.xml><?xml version="1.0" encoding="utf-8"?>
<?mso-contentType ?>
<FormTemplates xmlns="http://schemas.microsoft.com/sharepoint/v3/contenttype/forms">
  <Display>DocumentLibraryForm</Display>
  <Edit>DocumentLibraryForm</Edit>
  <New>DocumentLibraryForm</New>
</FormTemplates>
</file>

<file path=customXml/item2.xml><?xml version="1.0" encoding="utf-8"?>
<p:properties xmlns:p="http://schemas.microsoft.com/office/2006/metadata/properties" xmlns:xsi="http://www.w3.org/2001/XMLSchema-instance" xmlns:pc="http://schemas.microsoft.com/office/infopath/2007/PartnerControls">
  <documentManagement>
    <lcf76f155ced4ddcb4097134ff3c332f xmlns="95a751ae-f66f-4c8b-8b5e-5e48966206f7">
      <Terms xmlns="http://schemas.microsoft.com/office/infopath/2007/PartnerControls"/>
    </lcf76f155ced4ddcb4097134ff3c332f>
  </documentManagement>
</p:properties>
</file>

<file path=customXml/item3.xml><?xml version="1.0" encoding="utf-8"?>
<ct:contentTypeSchema xmlns:ct="http://schemas.microsoft.com/office/2006/metadata/contentType" xmlns:ma="http://schemas.microsoft.com/office/2006/metadata/properties/metaAttributes" ct:_="" ma:_="" ma:contentTypeName="Document" ma:contentTypeID="0x010100D3FEEE1209911E4588420F3EF98E78C2" ma:contentTypeVersion="14" ma:contentTypeDescription="Crée un document." ma:contentTypeScope="" ma:versionID="cfb42cfa7bf05de578a6e521bafea0ce">
  <xsd:schema xmlns:xsd="http://www.w3.org/2001/XMLSchema" xmlns:xs="http://www.w3.org/2001/XMLSchema" xmlns:p="http://schemas.microsoft.com/office/2006/metadata/properties" xmlns:ns2="da7d6caf-80f5-430a-ba2a-8f38bccd6203" xmlns:ns3="95a751ae-f66f-4c8b-8b5e-5e48966206f7" targetNamespace="http://schemas.microsoft.com/office/2006/metadata/properties" ma:root="true" ma:fieldsID="6f1369e8ebe532582502c0fd1a86f78d" ns2:_="" ns3:_="">
    <xsd:import namespace="da7d6caf-80f5-430a-ba2a-8f38bccd6203"/>
    <xsd:import namespace="95a751ae-f66f-4c8b-8b5e-5e48966206f7"/>
    <xsd:element name="properties">
      <xsd:complexType>
        <xsd:sequence>
          <xsd:element name="documentManagement">
            <xsd:complexType>
              <xsd:all>
                <xsd:element ref="ns2:SharedWithUsers" minOccurs="0"/>
                <xsd:element ref="ns2:SharedWithDetails" minOccurs="0"/>
                <xsd:element ref="ns3:MediaServiceMetadata" minOccurs="0"/>
                <xsd:element ref="ns3:MediaServiceFastMetadata" minOccurs="0"/>
                <xsd:element ref="ns3:MediaServiceObjectDetectorVersions" minOccurs="0"/>
                <xsd:element ref="ns3:MediaServiceSearchProperties" minOccurs="0"/>
                <xsd:element ref="ns3:lcf76f155ced4ddcb4097134ff3c332f" minOccurs="0"/>
                <xsd:element ref="ns3:MediaServiceDateTaken" minOccurs="0"/>
                <xsd:element ref="ns3:MediaServiceOCR" minOccurs="0"/>
                <xsd:element ref="ns3:MediaServiceGenerationTime" minOccurs="0"/>
                <xsd:element ref="ns3:MediaServiceEventHashCode" minOccurs="0"/>
                <xsd:element ref="ns3:MediaServiceLocation" minOccurs="0"/>
                <xsd:element ref="ns3:MediaLengthInSeconds" minOccurs="0"/>
              </xsd:all>
            </xsd:complexType>
          </xsd:element>
        </xsd:sequence>
      </xsd:complexType>
    </xsd:element>
  </xsd:schema>
  <xsd:schema xmlns:xsd="http://www.w3.org/2001/XMLSchema" xmlns:xs="http://www.w3.org/2001/XMLSchema" xmlns:dms="http://schemas.microsoft.com/office/2006/documentManagement/types" xmlns:pc="http://schemas.microsoft.com/office/infopath/2007/PartnerControls" targetNamespace="da7d6caf-80f5-430a-ba2a-8f38bccd6203" elementFormDefault="qualified">
    <xsd:import namespace="http://schemas.microsoft.com/office/2006/documentManagement/types"/>
    <xsd:import namespace="http://schemas.microsoft.com/office/infopath/2007/PartnerControls"/>
    <xsd:element name="SharedWithUsers" ma:index="8" nillable="true" ma:displayName="Partagé avec" ma:internalName="SharedWithUsers" ma:readOnly="true">
      <xsd:complexType>
        <xsd:complexContent>
          <xsd:extension base="dms:UserMulti">
            <xsd:sequence>
              <xsd:element name="UserInfo" minOccurs="0" maxOccurs="unbounded">
                <xsd:complexType>
                  <xsd:sequence>
                    <xsd:element name="DisplayName" type="xsd:string" minOccurs="0"/>
                    <xsd:element name="AccountId" type="dms:UserId" minOccurs="0" nillable="true"/>
                    <xsd:element name="AccountType" type="xsd:string" minOccurs="0"/>
                  </xsd:sequence>
                </xsd:complexType>
              </xsd:element>
            </xsd:sequence>
          </xsd:extension>
        </xsd:complexContent>
      </xsd:complexType>
    </xsd:element>
    <xsd:element name="SharedWithDetails" ma:index="9" nillable="true" ma:displayName="Partagé avec détails" ma:internalName="SharedWithDetails" ma:readOnly="true">
      <xsd:simpleType>
        <xsd:restriction base="dms:Note">
          <xsd:maxLength value="255"/>
        </xsd:restriction>
      </xsd:simpleType>
    </xsd:element>
  </xsd:schema>
  <xsd:schema xmlns:xsd="http://www.w3.org/2001/XMLSchema" xmlns:xs="http://www.w3.org/2001/XMLSchema" xmlns:dms="http://schemas.microsoft.com/office/2006/documentManagement/types" xmlns:pc="http://schemas.microsoft.com/office/infopath/2007/PartnerControls" targetNamespace="95a751ae-f66f-4c8b-8b5e-5e48966206f7" elementFormDefault="qualified">
    <xsd:import namespace="http://schemas.microsoft.com/office/2006/documentManagement/types"/>
    <xsd:import namespace="http://schemas.microsoft.com/office/infopath/2007/PartnerControls"/>
    <xsd:element name="MediaServiceMetadata" ma:index="10" nillable="true" ma:displayName="MediaServiceMetadata" ma:hidden="true" ma:internalName="MediaServiceMetadata" ma:readOnly="true">
      <xsd:simpleType>
        <xsd:restriction base="dms:Note"/>
      </xsd:simpleType>
    </xsd:element>
    <xsd:element name="MediaServiceFastMetadata" ma:index="11" nillable="true" ma:displayName="MediaServiceFastMetadata" ma:hidden="true" ma:internalName="MediaServiceFastMetadata" ma:readOnly="true">
      <xsd:simpleType>
        <xsd:restriction base="dms:Note"/>
      </xsd:simpleType>
    </xsd:element>
    <xsd:element name="MediaServiceObjectDetectorVersions" ma:index="12" nillable="true" ma:displayName="MediaServiceObjectDetectorVersions" ma:hidden="true" ma:indexed="true" ma:internalName="MediaServiceObjectDetectorVersions" ma:readOnly="true">
      <xsd:simpleType>
        <xsd:restriction base="dms:Text"/>
      </xsd:simpleType>
    </xsd:element>
    <xsd:element name="MediaServiceSearchProperties" ma:index="13" nillable="true" ma:displayName="MediaServiceSearchProperties" ma:hidden="true" ma:internalName="MediaServiceSearchProperties" ma:readOnly="true">
      <xsd:simpleType>
        <xsd:restriction base="dms:Note"/>
      </xsd:simpleType>
    </xsd:element>
    <xsd:element name="lcf76f155ced4ddcb4097134ff3c332f" ma:index="15" nillable="true" ma:taxonomy="true" ma:internalName="lcf76f155ced4ddcb4097134ff3c332f" ma:taxonomyFieldName="MediaServiceImageTags" ma:displayName="Balises d’images" ma:readOnly="false" ma:fieldId="{5cf76f15-5ced-4ddc-b409-7134ff3c332f}" ma:taxonomyMulti="true" ma:sspId="4697be3e-d317-403d-9bd1-bd053be3783a" ma:termSetId="09814cd3-568e-fe90-9814-8d621ff8fb84" ma:anchorId="fba54fb3-c3e1-fe81-a776-ca4b69148c4d" ma:open="true" ma:isKeyword="false">
      <xsd:complexType>
        <xsd:sequence>
          <xsd:element ref="pc:Terms" minOccurs="0" maxOccurs="1"/>
        </xsd:sequence>
      </xsd:complexType>
    </xsd:element>
    <xsd:element name="MediaServiceDateTaken" ma:index="16" nillable="true" ma:displayName="MediaServiceDateTaken" ma:hidden="true" ma:indexed="true" ma:internalName="MediaServiceDateTaken" ma:readOnly="true">
      <xsd:simpleType>
        <xsd:restriction base="dms:Text"/>
      </xsd:simpleType>
    </xsd:element>
    <xsd:element name="MediaServiceOCR" ma:index="17" nillable="true" ma:displayName="Extracted Text" ma:internalName="MediaServiceOCR" ma:readOnly="true">
      <xsd:simpleType>
        <xsd:restriction base="dms:Note">
          <xsd:maxLength value="255"/>
        </xsd:restriction>
      </xsd:simpleType>
    </xsd:element>
    <xsd:element name="MediaServiceGenerationTime" ma:index="18" nillable="true" ma:displayName="MediaServiceGenerationTime" ma:hidden="true" ma:internalName="MediaServiceGenerationTime" ma:readOnly="true">
      <xsd:simpleType>
        <xsd:restriction base="dms:Text"/>
      </xsd:simpleType>
    </xsd:element>
    <xsd:element name="MediaServiceEventHashCode" ma:index="19" nillable="true" ma:displayName="MediaServiceEventHashCode" ma:hidden="true" ma:internalName="MediaServiceEventHashCode" ma:readOnly="true">
      <xsd:simpleType>
        <xsd:restriction base="dms:Text"/>
      </xsd:simpleType>
    </xsd:element>
    <xsd:element name="MediaServiceLocation" ma:index="20" nillable="true" ma:displayName="Location" ma:indexed="true" ma:internalName="MediaServiceLocation" ma:readOnly="true">
      <xsd:simpleType>
        <xsd:restriction base="dms:Text"/>
      </xsd:simpleType>
    </xsd:element>
    <xsd:element name="MediaLengthInSeconds" ma:index="21" nillable="true" ma:displayName="MediaLengthInSeconds" ma:hidden="true" ma:internalName="MediaLengthInSeconds" ma:readOnly="true">
      <xsd:simpleType>
        <xsd:restriction base="dms:Unknown"/>
      </xsd:simpleType>
    </xsd:element>
  </xsd:schema>
  <xsd:schema xmlns="http://schemas.openxmlformats.org/package/2006/metadata/core-properties" xmlns:xsd="http://www.w3.org/2001/XMLSchema" xmlns:xsi="http://www.w3.org/2001/XMLSchema-instance" xmlns:dc="http://purl.org/dc/elements/1.1/" xmlns:dcterms="http://purl.org/dc/terms/" xmlns:odoc="http://schemas.microsoft.com/internal/obd" targetNamespace="http://schemas.openxmlformats.org/package/2006/metadata/core-properties" elementFormDefault="qualified" attributeFormDefault="unqualified" blockDefault="#all">
    <xsd:import namespace="http://purl.org/dc/elements/1.1/" schemaLocation="http://dublincore.org/schemas/xmls/qdc/2003/04/02/dc.xsd"/>
    <xsd:import namespace="http://purl.org/dc/terms/" schemaLocation="http://dublincore.org/schemas/xmls/qdc/2003/04/02/dcterms.xsd"/>
    <xsd:element name="coreProperties" type="CT_coreProperties"/>
    <xsd:complexType name="CT_coreProperties">
      <xsd:all>
        <xsd:element ref="dc:creator" minOccurs="0" maxOccurs="1"/>
        <xsd:element ref="dcterms:created" minOccurs="0" maxOccurs="1"/>
        <xsd:element ref="dc:identifier" minOccurs="0" maxOccurs="1"/>
        <xsd:element name="contentType" minOccurs="0" maxOccurs="1" type="xsd:string" ma:index="0" ma:displayName="Type de contenu"/>
        <xsd:element ref="dc:title" minOccurs="0" maxOccurs="1" ma:index="4" ma:displayName="Titre"/>
        <xsd:element ref="dc:subject" minOccurs="0" maxOccurs="1"/>
        <xsd:element ref="dc:description" minOccurs="0" maxOccurs="1"/>
        <xsd:element name="keywords" minOccurs="0" maxOccurs="1" type="xsd:string"/>
        <xsd:element ref="dc:language" minOccurs="0" maxOccurs="1"/>
        <xsd:element name="category" minOccurs="0" maxOccurs="1" type="xsd:string"/>
        <xsd:element name="version" minOccurs="0" maxOccurs="1" type="xsd:string"/>
        <xsd:element name="revision" minOccurs="0" maxOccurs="1" type="xsd:string">
          <xsd:annotation>
            <xsd:documentation>
                        This value indicates the number of saves or revisions. The application is responsible for updating this value after each revision.
                    </xsd:documentation>
          </xsd:annotation>
        </xsd:element>
        <xsd:element name="lastModifiedBy" minOccurs="0" maxOccurs="1" type="xsd:string"/>
        <xsd:element ref="dcterms:modified" minOccurs="0" maxOccurs="1"/>
        <xsd:element name="contentStatus" minOccurs="0" maxOccurs="1" type="xsd:string"/>
      </xsd:all>
    </xsd:complexType>
  </xsd:schema>
  <xs:schema xmlns:pc="http://schemas.microsoft.com/office/infopath/2007/PartnerControls" xmlns:xs="http://www.w3.org/2001/XMLSchema" targetNamespace="http://schemas.microsoft.com/office/infopath/2007/PartnerControls" elementFormDefault="qualified" attributeFormDefault="unqualified">
    <xs:element name="Person">
      <xs:complexType>
        <xs:sequence>
          <xs:element ref="pc:DisplayName" minOccurs="0"/>
          <xs:element ref="pc:AccountId" minOccurs="0"/>
          <xs:element ref="pc:AccountType" minOccurs="0"/>
        </xs:sequence>
      </xs:complexType>
    </xs:element>
    <xs:element name="DisplayName" type="xs:string"/>
    <xs:element name="AccountId" type="xs:string"/>
    <xs:element name="AccountType" type="xs:string"/>
    <xs:element name="BDCAssociatedEntity">
      <xs:complexType>
        <xs:sequence>
          <xs:element ref="pc:BDCEntity" minOccurs="0" maxOccurs="unbounded"/>
        </xs:sequence>
        <xs:attribute ref="pc:EntityNamespace"/>
        <xs:attribute ref="pc:EntityName"/>
        <xs:attribute ref="pc:SystemInstanceName"/>
        <xs:attribute ref="pc:AssociationName"/>
      </xs:complexType>
    </xs:element>
    <xs:attribute name="EntityNamespace" type="xs:string"/>
    <xs:attribute name="EntityName" type="xs:string"/>
    <xs:attribute name="SystemInstanceName" type="xs:string"/>
    <xs:attribute name="AssociationName" type="xs:string"/>
    <xs:element name="BDCEntity">
      <xs:complexType>
        <xs:sequence>
          <xs:element ref="pc:EntityDisplayName" minOccurs="0"/>
          <xs:element ref="pc:EntityInstanceReference" minOccurs="0"/>
          <xs:element ref="pc:EntityId1" minOccurs="0"/>
          <xs:element ref="pc:EntityId2" minOccurs="0"/>
          <xs:element ref="pc:EntityId3" minOccurs="0"/>
          <xs:element ref="pc:EntityId4" minOccurs="0"/>
          <xs:element ref="pc:EntityId5" minOccurs="0"/>
        </xs:sequence>
      </xs:complexType>
    </xs:element>
    <xs:element name="EntityDisplayName" type="xs:string"/>
    <xs:element name="EntityInstanceReference" type="xs:string"/>
    <xs:element name="EntityId1" type="xs:string"/>
    <xs:element name="EntityId2" type="xs:string"/>
    <xs:element name="EntityId3" type="xs:string"/>
    <xs:element name="EntityId4" type="xs:string"/>
    <xs:element name="EntityId5" type="xs:string"/>
    <xs:element name="Terms">
      <xs:complexType>
        <xs:sequence>
          <xs:element ref="pc:TermInfo" minOccurs="0" maxOccurs="unbounded"/>
        </xs:sequence>
      </xs:complexType>
    </xs:element>
    <xs:element name="TermInfo">
      <xs:complexType>
        <xs:sequence>
          <xs:element ref="pc:TermName" minOccurs="0"/>
          <xs:element ref="pc:TermId" minOccurs="0"/>
        </xs:sequence>
      </xs:complexType>
    </xs:element>
    <xs:element name="TermName" type="xs:string"/>
    <xs:element name="TermId" type="xs:string"/>
  </xs:schema>
</ct:contentTypeSchema>
</file>

<file path=customXml/itemProps1.xml><?xml version="1.0" encoding="utf-8"?>
<ds:datastoreItem xmlns:ds="http://schemas.openxmlformats.org/officeDocument/2006/customXml" ds:itemID="{E07F3E0B-ED34-4748-8C07-FDB36B6FC0B0}">
  <ds:schemaRefs>
    <ds:schemaRef ds:uri="http://schemas.microsoft.com/sharepoint/v3/contenttype/forms"/>
  </ds:schemaRefs>
</ds:datastoreItem>
</file>

<file path=customXml/itemProps2.xml><?xml version="1.0" encoding="utf-8"?>
<ds:datastoreItem xmlns:ds="http://schemas.openxmlformats.org/officeDocument/2006/customXml" ds:itemID="{B098EA21-B072-46D5-89DC-779F71A45CB2}">
  <ds:schemaRefs>
    <ds:schemaRef ds:uri="http://schemas.microsoft.com/office/2006/metadata/properties"/>
    <ds:schemaRef ds:uri="http://schemas.microsoft.com/office/infopath/2007/PartnerControls"/>
    <ds:schemaRef ds:uri="95a751ae-f66f-4c8b-8b5e-5e48966206f7"/>
  </ds:schemaRefs>
</ds:datastoreItem>
</file>

<file path=customXml/itemProps3.xml><?xml version="1.0" encoding="utf-8"?>
<ds:datastoreItem xmlns:ds="http://schemas.openxmlformats.org/officeDocument/2006/customXml" ds:itemID="{CBC29FC3-6F78-426C-B1D2-805702AA53A6}">
  <ds:schemaRefs>
    <ds:schemaRef ds:uri="http://schemas.microsoft.com/office/2006/metadata/contentType"/>
    <ds:schemaRef ds:uri="http://schemas.microsoft.com/office/2006/metadata/properties/metaAttributes"/>
    <ds:schemaRef ds:uri="http://www.w3.org/2001/XMLSchema"/>
    <ds:schemaRef ds:uri="http://schemas.microsoft.com/office/2006/metadata/properties"/>
    <ds:schemaRef ds:uri="da7d6caf-80f5-430a-ba2a-8f38bccd6203"/>
    <ds:schemaRef ds:uri="95a751ae-f66f-4c8b-8b5e-5e48966206f7"/>
    <ds:schemaRef ds:uri="http://schemas.microsoft.com/office/2006/documentManagement/types"/>
    <ds:schemaRef ds:uri="http://schemas.microsoft.com/office/infopath/2007/PartnerControls"/>
    <ds:schemaRef ds:uri="http://schemas.openxmlformats.org/package/2006/metadata/core-properties"/>
    <ds:schemaRef ds:uri="http://purl.org/dc/elements/1.1/"/>
    <ds:schemaRef ds:uri="http://purl.org/dc/terms/"/>
    <ds:schemaRef ds:uri="http://schemas.microsoft.com/internal/obd"/>
  </ds:schemaRefs>
</ds:datastoreItem>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Feuilles de calcul</vt:lpstr>
      </vt:variant>
      <vt:variant>
        <vt:i4>12</vt:i4>
      </vt:variant>
    </vt:vector>
  </HeadingPairs>
  <TitlesOfParts>
    <vt:vector size="12" baseType="lpstr">
      <vt:lpstr>Projets 2025 (2)</vt:lpstr>
      <vt:lpstr>Projets 2025</vt:lpstr>
      <vt:lpstr>Affaires courantes</vt:lpstr>
      <vt:lpstr>Programmes soutien financier</vt:lpstr>
      <vt:lpstr>Capacités réelles</vt:lpstr>
      <vt:lpstr>Feuil1</vt:lpstr>
      <vt:lpstr>ListeProjets_A faire</vt:lpstr>
      <vt:lpstr>priorité_A faire (2)</vt:lpstr>
      <vt:lpstr>Listes_Ne pas modifier</vt:lpstr>
      <vt:lpstr>Feuil3</vt:lpstr>
      <vt:lpstr>Tableau de bord</vt:lpstr>
      <vt:lpstr>priorité_A faire</vt:lpstr>
    </vt:vector>
  </TitlesOfParts>
  <Manager/>
  <Company/>
  <LinksUpToDate>false</LinksUpToDate>
  <SharedDoc>false</SharedDoc>
  <HyperlinkBase/>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title/>
  <dc:subject/>
  <dc:creator>Marie-France RENE</dc:creator>
  <cp:keywords/>
  <dc:description/>
  <cp:lastModifiedBy>Ramana ZANFONGNON</cp:lastModifiedBy>
  <cp:revision/>
  <dcterms:created xsi:type="dcterms:W3CDTF">2024-09-05T15:56:14Z</dcterms:created>
  <dcterms:modified xsi:type="dcterms:W3CDTF">2026-01-05T16:44:41Z</dcterms:modified>
  <cp:category/>
  <cp:contentStatus/>
</cp:coreProperties>
</file>

<file path=docProps/custom.xml><?xml version="1.0" encoding="utf-8"?>
<Properties xmlns="http://schemas.openxmlformats.org/officeDocument/2006/custom-properties" xmlns:vt="http://schemas.openxmlformats.org/officeDocument/2006/docPropsVTypes">
  <property fmtid="{D5CDD505-2E9C-101B-9397-08002B2CF9AE}" pid="2" name="ContentTypeId">
    <vt:lpwstr>0x010100D3FEEE1209911E4588420F3EF98E78C2</vt:lpwstr>
  </property>
  <property fmtid="{D5CDD505-2E9C-101B-9397-08002B2CF9AE}" pid="3" name="MSIP_Label_defa4170-0d19-0005-0004-bc88714345d2_Enabled">
    <vt:lpwstr>true</vt:lpwstr>
  </property>
  <property fmtid="{D5CDD505-2E9C-101B-9397-08002B2CF9AE}" pid="4" name="MSIP_Label_defa4170-0d19-0005-0004-bc88714345d2_SetDate">
    <vt:lpwstr>2024-09-05T16:22:29Z</vt:lpwstr>
  </property>
  <property fmtid="{D5CDD505-2E9C-101B-9397-08002B2CF9AE}" pid="5" name="MSIP_Label_defa4170-0d19-0005-0004-bc88714345d2_Method">
    <vt:lpwstr>Standard</vt:lpwstr>
  </property>
  <property fmtid="{D5CDD505-2E9C-101B-9397-08002B2CF9AE}" pid="6" name="MSIP_Label_defa4170-0d19-0005-0004-bc88714345d2_Name">
    <vt:lpwstr>defa4170-0d19-0005-0004-bc88714345d2</vt:lpwstr>
  </property>
  <property fmtid="{D5CDD505-2E9C-101B-9397-08002B2CF9AE}" pid="7" name="MSIP_Label_defa4170-0d19-0005-0004-bc88714345d2_SiteId">
    <vt:lpwstr>9f15d2dc-8753-4f83-aac2-a58288d3a4bc</vt:lpwstr>
  </property>
  <property fmtid="{D5CDD505-2E9C-101B-9397-08002B2CF9AE}" pid="8" name="MSIP_Label_defa4170-0d19-0005-0004-bc88714345d2_ActionId">
    <vt:lpwstr>f4424794-fdf6-41b2-bcaa-af2284836178</vt:lpwstr>
  </property>
  <property fmtid="{D5CDD505-2E9C-101B-9397-08002B2CF9AE}" pid="9" name="MSIP_Label_defa4170-0d19-0005-0004-bc88714345d2_ContentBits">
    <vt:lpwstr>0</vt:lpwstr>
  </property>
  <property fmtid="{D5CDD505-2E9C-101B-9397-08002B2CF9AE}" pid="10" name="MediaServiceImageTags">
    <vt:lpwstr/>
  </property>
</Properties>
</file>