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35" windowHeight="9300" tabRatio="536"/>
  </bookViews>
  <sheets>
    <sheet name="machine1" sheetId="7" r:id="rId1"/>
    <sheet name="TABLE" sheetId="12" r:id="rId2"/>
    <sheet name="tablo source" sheetId="13" r:id="rId3"/>
  </sheets>
  <calcPr calcId="124519"/>
</workbook>
</file>

<file path=xl/calcChain.xml><?xml version="1.0" encoding="utf-8"?>
<calcChain xmlns="http://schemas.openxmlformats.org/spreadsheetml/2006/main">
  <c r="Q6" i="7"/>
  <c r="R6" s="1"/>
  <c r="Q7" s="1"/>
  <c r="R7" s="1"/>
  <c r="Q8" s="1"/>
  <c r="R8" s="1"/>
  <c r="Q9" s="1"/>
  <c r="R9" s="1"/>
  <c r="Q10" s="1"/>
  <c r="R10" s="1"/>
  <c r="Q11" s="1"/>
  <c r="R11" s="1"/>
  <c r="Q12" s="1"/>
  <c r="R12" s="1"/>
  <c r="Q13" s="1"/>
  <c r="R13" s="1"/>
  <c r="Q14" s="1"/>
  <c r="R14" s="1"/>
  <c r="Q15" s="1"/>
  <c r="R15" s="1"/>
  <c r="Q16" s="1"/>
  <c r="R16" s="1"/>
  <c r="Q17" s="1"/>
  <c r="R17" s="1"/>
  <c r="Q18" s="1"/>
  <c r="R18" s="1"/>
  <c r="Q19" s="1"/>
  <c r="R19" s="1"/>
  <c r="Q20" s="1"/>
  <c r="R20" s="1"/>
  <c r="O20"/>
  <c r="M20"/>
  <c r="K20"/>
  <c r="H20"/>
  <c r="P20" s="1"/>
  <c r="O19"/>
  <c r="M19"/>
  <c r="K19"/>
  <c r="H19"/>
  <c r="P19" s="1"/>
  <c r="O18"/>
  <c r="M18"/>
  <c r="K18"/>
  <c r="H18"/>
  <c r="P18" s="1"/>
  <c r="O17"/>
  <c r="M17"/>
  <c r="K17"/>
  <c r="H17"/>
  <c r="P17" s="1"/>
  <c r="O16"/>
  <c r="M16"/>
  <c r="K16"/>
  <c r="H16"/>
  <c r="P16" s="1"/>
  <c r="O15"/>
  <c r="M15"/>
  <c r="K15"/>
  <c r="H15"/>
  <c r="P15" s="1"/>
  <c r="O14"/>
  <c r="M14"/>
  <c r="K14"/>
  <c r="H14"/>
  <c r="P14" s="1"/>
  <c r="O13"/>
  <c r="M13"/>
  <c r="K13"/>
  <c r="H13"/>
  <c r="P13" s="1"/>
  <c r="O12"/>
  <c r="M12"/>
  <c r="K12"/>
  <c r="H12"/>
  <c r="P12" s="1"/>
  <c r="O11"/>
  <c r="M11"/>
  <c r="K11"/>
  <c r="H11"/>
  <c r="P11" s="1"/>
  <c r="O10"/>
  <c r="M10"/>
  <c r="K10"/>
  <c r="H10"/>
  <c r="P10" s="1"/>
  <c r="O9"/>
  <c r="M9"/>
  <c r="K9"/>
  <c r="H9"/>
  <c r="P9" s="1"/>
  <c r="O8"/>
  <c r="M8"/>
  <c r="K8"/>
  <c r="H8"/>
  <c r="P8" s="1"/>
  <c r="O7"/>
  <c r="M7"/>
  <c r="K7"/>
  <c r="H7"/>
  <c r="P7" s="1"/>
  <c r="O6"/>
  <c r="M6"/>
  <c r="K6"/>
  <c r="H6"/>
  <c r="P6" s="1"/>
  <c r="O5"/>
  <c r="M5"/>
  <c r="K5"/>
  <c r="H5"/>
  <c r="P5" s="1"/>
  <c r="O4"/>
  <c r="M4"/>
  <c r="K4"/>
  <c r="H4"/>
  <c r="P4" l="1"/>
  <c r="R4" s="1"/>
  <c r="Q5" s="1"/>
  <c r="R5" s="1"/>
  <c r="F23"/>
  <c r="F22"/>
  <c r="F24" l="1"/>
</calcChain>
</file>

<file path=xl/sharedStrings.xml><?xml version="1.0" encoding="utf-8"?>
<sst xmlns="http://schemas.openxmlformats.org/spreadsheetml/2006/main" count="187" uniqueCount="42">
  <si>
    <t>N° ordre de fabrication</t>
  </si>
  <si>
    <t>N° article</t>
  </si>
  <si>
    <t>Désignation</t>
  </si>
  <si>
    <t>Quantité</t>
  </si>
  <si>
    <t>Temps prévu machine</t>
  </si>
  <si>
    <t>CODE PREPARATION</t>
  </si>
  <si>
    <t>TEMPS PREPAERATION</t>
  </si>
  <si>
    <t>CODE REGALGE</t>
  </si>
  <si>
    <t>TEMPS REGLAGES</t>
  </si>
  <si>
    <t>CODE LAVAGE TEMPS LAVAGE</t>
  </si>
  <si>
    <t>TEMPS TOTAL</t>
  </si>
  <si>
    <t>HEURE DEBUT</t>
  </si>
  <si>
    <t>HEURE FIN</t>
  </si>
  <si>
    <t>machines 1</t>
  </si>
  <si>
    <t>Date début initiale</t>
  </si>
  <si>
    <t>ty77</t>
  </si>
  <si>
    <t>df</t>
  </si>
  <si>
    <t>ty78</t>
  </si>
  <si>
    <t>ty79</t>
  </si>
  <si>
    <t>ty80</t>
  </si>
  <si>
    <t>ty81</t>
  </si>
  <si>
    <t>ty82</t>
  </si>
  <si>
    <t>ty83</t>
  </si>
  <si>
    <t>ty84</t>
  </si>
  <si>
    <t>ty85</t>
  </si>
  <si>
    <t>code fabrication</t>
  </si>
  <si>
    <t>temps fabrication</t>
  </si>
  <si>
    <t>PM1</t>
  </si>
  <si>
    <t>PM2</t>
  </si>
  <si>
    <t>FM1</t>
  </si>
  <si>
    <t>RM1</t>
  </si>
  <si>
    <t>CODE REGLAGE</t>
  </si>
  <si>
    <t>LML</t>
  </si>
  <si>
    <t>LMI</t>
  </si>
  <si>
    <t>LME</t>
  </si>
  <si>
    <t>MACHINE 1</t>
  </si>
  <si>
    <t>TEMPS DE LAVAGE</t>
  </si>
  <si>
    <t xml:space="preserve">CODE LAVAGE </t>
  </si>
  <si>
    <t>NOMBRE</t>
  </si>
  <si>
    <t>machine 2</t>
  </si>
  <si>
    <t>machine 1</t>
  </si>
  <si>
    <t>machine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</si>
</sst>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6" formatCode="[$-F400]h:mm:ss\ AM/PM"/>
  </numFmts>
  <fonts count="22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0" fillId="0" borderId="10" xfId="0" applyBorder="1"/>
    <xf numFmtId="0" fontId="0" fillId="0" borderId="0" xfId="0" applyAlignment="1">
      <alignment horizont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4" fontId="0" fillId="33" borderId="10" xfId="0" applyNumberForma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33" borderId="10" xfId="0" applyNumberFormat="1" applyFill="1" applyBorder="1" applyAlignment="1">
      <alignment horizontal="center" vertical="center"/>
    </xf>
    <xf numFmtId="0" fontId="20" fillId="0" borderId="0" xfId="0" applyFont="1"/>
    <xf numFmtId="0" fontId="2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20" fontId="0" fillId="0" borderId="10" xfId="0" applyNumberFormat="1" applyBorder="1" applyAlignment="1">
      <alignment horizontal="center" vertical="center"/>
    </xf>
    <xf numFmtId="16" fontId="0" fillId="0" borderId="10" xfId="0" applyNumberFormat="1" applyBorder="1" applyAlignment="1">
      <alignment vertical="center"/>
    </xf>
    <xf numFmtId="166" fontId="0" fillId="0" borderId="10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22" fontId="0" fillId="0" borderId="10" xfId="0" applyNumberFormat="1" applyBorder="1" applyAlignment="1">
      <alignment vertical="center"/>
    </xf>
    <xf numFmtId="0" fontId="20" fillId="0" borderId="10" xfId="0" applyFont="1" applyBorder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5</xdr:row>
      <xdr:rowOff>485775</xdr:rowOff>
    </xdr:from>
    <xdr:to>
      <xdr:col>3</xdr:col>
      <xdr:colOff>2190750</xdr:colOff>
      <xdr:row>8</xdr:row>
      <xdr:rowOff>371475</xdr:rowOff>
    </xdr:to>
    <xdr:sp macro="" textlink="">
      <xdr:nvSpPr>
        <xdr:cNvPr id="2" name="Rectangle 1"/>
        <xdr:cNvSpPr/>
      </xdr:nvSpPr>
      <xdr:spPr>
        <a:xfrm>
          <a:off x="2733675" y="2400300"/>
          <a:ext cx="2333625" cy="15716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je voudrais que</a:t>
          </a:r>
          <a:r>
            <a:rPr lang="fr-FR" sz="1100" baseline="0"/>
            <a:t> les lignes en bleu vienne automtiquement du  tablo source  si c'est machine 1 (et aprés je le répeterai sur  autant de ligne que j'ai c'est a dire 10)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B24"/>
  <sheetViews>
    <sheetView tabSelected="1" topLeftCell="C1" workbookViewId="0">
      <selection activeCell="I4" sqref="I4"/>
    </sheetView>
  </sheetViews>
  <sheetFormatPr baseColWidth="10" defaultRowHeight="12.75" outlineLevelCol="1"/>
  <cols>
    <col min="1" max="1" width="20.28515625" bestFit="1" customWidth="1"/>
    <col min="4" max="4" width="39.5703125" bestFit="1" customWidth="1"/>
    <col min="7" max="7" width="7.7109375" customWidth="1" outlineLevel="1"/>
    <col min="8" max="8" width="11.42578125" customWidth="1" outlineLevel="1"/>
    <col min="9" max="9" width="8.42578125" customWidth="1" outlineLevel="1"/>
    <col min="10" max="11" width="11.42578125" customWidth="1" outlineLevel="1"/>
    <col min="12" max="12" width="6" customWidth="1" outlineLevel="1"/>
    <col min="13" max="13" width="11.42578125" customWidth="1" outlineLevel="1"/>
    <col min="14" max="14" width="5.85546875" customWidth="1" outlineLevel="1"/>
    <col min="15" max="16" width="11.42578125" customWidth="1" outlineLevel="1"/>
    <col min="17" max="18" width="15.28515625" bestFit="1" customWidth="1"/>
    <col min="22" max="22" width="15.28515625" bestFit="1" customWidth="1"/>
  </cols>
  <sheetData>
    <row r="2" spans="1:28" ht="18">
      <c r="A2" s="11" t="s">
        <v>13</v>
      </c>
      <c r="B2" s="11"/>
      <c r="C2" s="11"/>
      <c r="D2" s="11"/>
      <c r="E2" s="11"/>
      <c r="F2" s="11"/>
    </row>
    <row r="3" spans="1:28" ht="31.5">
      <c r="A3" s="3" t="s">
        <v>14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25</v>
      </c>
      <c r="J3" s="3" t="s">
        <v>38</v>
      </c>
      <c r="K3" s="3" t="s">
        <v>26</v>
      </c>
      <c r="L3" s="3" t="s">
        <v>7</v>
      </c>
      <c r="M3" s="3" t="s">
        <v>8</v>
      </c>
      <c r="N3" s="3" t="s">
        <v>37</v>
      </c>
      <c r="O3" s="3" t="s">
        <v>36</v>
      </c>
      <c r="P3" s="3" t="s">
        <v>10</v>
      </c>
      <c r="Q3" s="3" t="s">
        <v>11</v>
      </c>
      <c r="R3" s="3" t="s">
        <v>12</v>
      </c>
      <c r="U3" s="14" t="s">
        <v>35</v>
      </c>
      <c r="V3" s="12"/>
      <c r="W3" s="12"/>
      <c r="X3" s="12"/>
      <c r="Y3" s="12"/>
      <c r="Z3" s="12"/>
      <c r="AA3" s="12"/>
      <c r="AB3" s="12"/>
    </row>
    <row r="4" spans="1:28" ht="44.25" customHeight="1">
      <c r="A4" s="7">
        <v>41113</v>
      </c>
      <c r="B4" s="8">
        <v>58</v>
      </c>
      <c r="C4" s="9">
        <v>500517</v>
      </c>
      <c r="D4" s="5" t="s">
        <v>15</v>
      </c>
      <c r="E4" s="5">
        <v>25000</v>
      </c>
      <c r="F4" s="5">
        <v>1.63</v>
      </c>
      <c r="G4" s="16" t="s">
        <v>27</v>
      </c>
      <c r="H4" s="17">
        <f>+VLOOKUP(G4,$U$4:$V$7,2,TRUE)</f>
        <v>3.4722222222222224E-2</v>
      </c>
      <c r="I4" s="18" t="s">
        <v>29</v>
      </c>
      <c r="J4" s="18"/>
      <c r="K4" s="17">
        <f>+VLOOKUP(I4,$W$4:$X$7,2,TRUE)</f>
        <v>1.3888888888888888E-2</v>
      </c>
      <c r="L4" s="18" t="s">
        <v>30</v>
      </c>
      <c r="M4" s="17">
        <f>+VLOOKUP(L4,$Y$4:$Z$7,2,TRUE)</f>
        <v>3.472222222222222E-3</v>
      </c>
      <c r="N4" s="20" t="s">
        <v>32</v>
      </c>
      <c r="O4" s="17">
        <f>+VLOOKUP(N4,$AA$4:$AB$7,2,TRUE)</f>
        <v>3.4722222222222224E-2</v>
      </c>
      <c r="P4" s="17">
        <f>(F4/24)+H4+K4+M4+O4</f>
        <v>0.15472222222222223</v>
      </c>
      <c r="Q4" s="19">
        <v>41113.208333333336</v>
      </c>
      <c r="R4" s="19">
        <f>Q4+P4</f>
        <v>41113.363055555557</v>
      </c>
      <c r="U4" s="3" t="s">
        <v>5</v>
      </c>
      <c r="V4" s="3" t="s">
        <v>6</v>
      </c>
      <c r="W4" s="3" t="s">
        <v>25</v>
      </c>
      <c r="X4" s="3" t="s">
        <v>26</v>
      </c>
      <c r="Y4" s="3" t="s">
        <v>31</v>
      </c>
      <c r="Z4" s="3" t="s">
        <v>8</v>
      </c>
      <c r="AA4" s="3" t="s">
        <v>37</v>
      </c>
      <c r="AB4" s="3" t="s">
        <v>36</v>
      </c>
    </row>
    <row r="5" spans="1:28" ht="44.25" customHeight="1">
      <c r="A5" s="7">
        <v>41113</v>
      </c>
      <c r="B5" s="8">
        <v>56</v>
      </c>
      <c r="C5" s="9">
        <v>500530</v>
      </c>
      <c r="D5" s="5" t="s">
        <v>16</v>
      </c>
      <c r="E5" s="5">
        <v>115000</v>
      </c>
      <c r="F5" s="5">
        <v>7.99</v>
      </c>
      <c r="G5" s="16" t="s">
        <v>27</v>
      </c>
      <c r="H5" s="17">
        <f>+VLOOKUP(G5,$U$4:$V$7,2,TRUE)</f>
        <v>3.4722222222222224E-2</v>
      </c>
      <c r="I5" s="18" t="s">
        <v>29</v>
      </c>
      <c r="J5" s="18"/>
      <c r="K5" s="17">
        <f>+VLOOKUP(I5,$W$4:$X$7,2,TRUE)</f>
        <v>1.3888888888888888E-2</v>
      </c>
      <c r="L5" s="18" t="s">
        <v>30</v>
      </c>
      <c r="M5" s="17">
        <f>+VLOOKUP(L5,$Y$4:$Z$7,2,TRUE)</f>
        <v>3.472222222222222E-3</v>
      </c>
      <c r="N5" s="20" t="s">
        <v>32</v>
      </c>
      <c r="O5" s="17">
        <f>+VLOOKUP(N5,$AA$4:$AB$7,2,TRUE)</f>
        <v>3.4722222222222224E-2</v>
      </c>
      <c r="P5" s="17">
        <f>(F5/24)+H5+K5+M5+O5</f>
        <v>0.41972222222222222</v>
      </c>
      <c r="Q5" s="19">
        <f>R4</f>
        <v>41113.363055555557</v>
      </c>
      <c r="R5" s="19">
        <f>Q5+P5</f>
        <v>41113.782777777778</v>
      </c>
      <c r="U5" s="4" t="s">
        <v>27</v>
      </c>
      <c r="V5" s="15">
        <v>3.4722222222222224E-2</v>
      </c>
      <c r="W5" s="4" t="s">
        <v>29</v>
      </c>
      <c r="X5" s="15">
        <v>1.3888888888888888E-2</v>
      </c>
      <c r="Y5" s="4" t="s">
        <v>30</v>
      </c>
      <c r="Z5" s="15">
        <v>3.472222222222222E-3</v>
      </c>
      <c r="AA5" s="4" t="s">
        <v>32</v>
      </c>
      <c r="AB5" s="15">
        <v>3.4722222222222224E-2</v>
      </c>
    </row>
    <row r="6" spans="1:28" ht="44.25" customHeight="1">
      <c r="A6" s="7">
        <v>41113</v>
      </c>
      <c r="B6" s="8">
        <v>54</v>
      </c>
      <c r="C6" s="9">
        <v>500534</v>
      </c>
      <c r="D6" s="5" t="s">
        <v>17</v>
      </c>
      <c r="E6" s="5">
        <v>73600</v>
      </c>
      <c r="F6" s="5">
        <v>5.1100000000000003</v>
      </c>
      <c r="G6" s="16" t="s">
        <v>27</v>
      </c>
      <c r="H6" s="17">
        <f>+VLOOKUP(G6,$U$4:$V$7,2,TRUE)</f>
        <v>3.4722222222222224E-2</v>
      </c>
      <c r="I6" s="18" t="s">
        <v>29</v>
      </c>
      <c r="J6" s="18"/>
      <c r="K6" s="17">
        <f>+VLOOKUP(I6,$W$4:$X$7,2,TRUE)</f>
        <v>1.3888888888888888E-2</v>
      </c>
      <c r="L6" s="18" t="s">
        <v>30</v>
      </c>
      <c r="M6" s="17">
        <f>+VLOOKUP(L6,$Y$4:$Z$7,2,TRUE)</f>
        <v>3.472222222222222E-3</v>
      </c>
      <c r="N6" s="20" t="s">
        <v>32</v>
      </c>
      <c r="O6" s="17">
        <f>+VLOOKUP(N6,$AA$4:$AB$7,2,TRUE)</f>
        <v>3.4722222222222224E-2</v>
      </c>
      <c r="P6" s="17">
        <f>(F6/24)+H6+K6+M6+O6</f>
        <v>0.29972222222222222</v>
      </c>
      <c r="Q6" s="19">
        <f t="shared" ref="Q6:Q20" si="0">R5</f>
        <v>41113.782777777778</v>
      </c>
      <c r="R6" s="19">
        <f t="shared" ref="R6:R20" si="1">Q6+P6</f>
        <v>41114.082500000004</v>
      </c>
      <c r="U6" s="4" t="s">
        <v>28</v>
      </c>
      <c r="V6" s="15">
        <v>2.0833333333333332E-2</v>
      </c>
      <c r="W6" s="4"/>
      <c r="X6" s="4"/>
      <c r="Y6" s="4"/>
      <c r="Z6" s="4"/>
      <c r="AA6" s="4" t="s">
        <v>33</v>
      </c>
      <c r="AB6" s="15">
        <v>4.1666666666666664E-2</v>
      </c>
    </row>
    <row r="7" spans="1:28" ht="44.25" customHeight="1">
      <c r="A7" s="7">
        <v>41113</v>
      </c>
      <c r="B7" s="8">
        <v>52</v>
      </c>
      <c r="C7" s="9">
        <v>500534</v>
      </c>
      <c r="D7" s="5" t="s">
        <v>16</v>
      </c>
      <c r="E7" s="5">
        <v>86400</v>
      </c>
      <c r="F7" s="5">
        <v>6</v>
      </c>
      <c r="G7" s="16" t="s">
        <v>27</v>
      </c>
      <c r="H7" s="17">
        <f>+VLOOKUP(G7,$U$4:$V$7,2,TRUE)</f>
        <v>3.4722222222222224E-2</v>
      </c>
      <c r="I7" s="18" t="s">
        <v>29</v>
      </c>
      <c r="J7" s="18"/>
      <c r="K7" s="17">
        <f>+VLOOKUP(I7,$W$4:$X$7,2,TRUE)</f>
        <v>1.3888888888888888E-2</v>
      </c>
      <c r="L7" s="18" t="s">
        <v>30</v>
      </c>
      <c r="M7" s="17">
        <f>+VLOOKUP(L7,$Y$4:$Z$7,2,TRUE)</f>
        <v>3.472222222222222E-3</v>
      </c>
      <c r="N7" s="20" t="s">
        <v>32</v>
      </c>
      <c r="O7" s="17">
        <f>+VLOOKUP(N7,$AA$4:$AB$7,2,TRUE)</f>
        <v>3.4722222222222224E-2</v>
      </c>
      <c r="P7" s="17">
        <f>(F7/24)+H7+K7+M7+O7</f>
        <v>0.33680555555555552</v>
      </c>
      <c r="Q7" s="19">
        <f t="shared" si="0"/>
        <v>41114.082500000004</v>
      </c>
      <c r="R7" s="19">
        <f t="shared" si="1"/>
        <v>41114.419305555559</v>
      </c>
      <c r="U7" s="4"/>
      <c r="V7" s="4"/>
      <c r="W7" s="4"/>
      <c r="X7" s="4"/>
      <c r="Y7" s="4"/>
      <c r="Z7" s="4"/>
      <c r="AA7" s="4" t="s">
        <v>34</v>
      </c>
      <c r="AB7" s="15">
        <v>4.8611111111111112E-2</v>
      </c>
    </row>
    <row r="8" spans="1:28" ht="44.25" customHeight="1">
      <c r="A8" s="7">
        <v>41114</v>
      </c>
      <c r="B8" s="8">
        <v>50</v>
      </c>
      <c r="C8" s="9">
        <v>500545</v>
      </c>
      <c r="D8" s="5" t="s">
        <v>18</v>
      </c>
      <c r="E8" s="5">
        <v>20000</v>
      </c>
      <c r="F8" s="5">
        <v>1.3</v>
      </c>
      <c r="G8" s="16" t="s">
        <v>27</v>
      </c>
      <c r="H8" s="17">
        <f>+VLOOKUP(G8,$U$4:$V$7,2,TRUE)</f>
        <v>3.4722222222222224E-2</v>
      </c>
      <c r="I8" s="18" t="s">
        <v>29</v>
      </c>
      <c r="J8" s="18"/>
      <c r="K8" s="17">
        <f>+VLOOKUP(I8,$W$4:$X$7,2,TRUE)</f>
        <v>1.3888888888888888E-2</v>
      </c>
      <c r="L8" s="18" t="s">
        <v>30</v>
      </c>
      <c r="M8" s="17">
        <f>+VLOOKUP(L8,$Y$4:$Z$7,2,TRUE)</f>
        <v>3.472222222222222E-3</v>
      </c>
      <c r="N8" s="20" t="s">
        <v>32</v>
      </c>
      <c r="O8" s="17">
        <f>+VLOOKUP(N8,$AA$4:$AB$7,2,TRUE)</f>
        <v>3.4722222222222224E-2</v>
      </c>
      <c r="P8" s="17">
        <f>(F8/24)+H8+K8+M8+O8</f>
        <v>0.14097222222222222</v>
      </c>
      <c r="Q8" s="19">
        <f t="shared" si="0"/>
        <v>41114.419305555559</v>
      </c>
      <c r="R8" s="19">
        <f t="shared" si="1"/>
        <v>41114.560277777782</v>
      </c>
    </row>
    <row r="9" spans="1:28" ht="44.25" customHeight="1">
      <c r="A9" s="7">
        <v>41114</v>
      </c>
      <c r="B9" s="8">
        <v>48</v>
      </c>
      <c r="C9" s="9">
        <v>500581</v>
      </c>
      <c r="D9" s="5" t="s">
        <v>16</v>
      </c>
      <c r="E9" s="5">
        <v>17000</v>
      </c>
      <c r="F9" s="5">
        <v>1.1100000000000001</v>
      </c>
      <c r="G9" s="16" t="s">
        <v>27</v>
      </c>
      <c r="H9" s="17">
        <f>+VLOOKUP(G9,$U$4:$V$7,2,TRUE)</f>
        <v>3.4722222222222224E-2</v>
      </c>
      <c r="I9" s="18" t="s">
        <v>29</v>
      </c>
      <c r="J9" s="18"/>
      <c r="K9" s="17">
        <f>+VLOOKUP(I9,$W$4:$X$7,2,TRUE)</f>
        <v>1.3888888888888888E-2</v>
      </c>
      <c r="L9" s="18" t="s">
        <v>30</v>
      </c>
      <c r="M9" s="17">
        <f>+VLOOKUP(L9,$Y$4:$Z$7,2,TRUE)</f>
        <v>3.472222222222222E-3</v>
      </c>
      <c r="N9" s="20" t="s">
        <v>32</v>
      </c>
      <c r="O9" s="17">
        <f>+VLOOKUP(N9,$AA$4:$AB$7,2,TRUE)</f>
        <v>3.4722222222222224E-2</v>
      </c>
      <c r="P9" s="17">
        <f>(F9/24)+H9+K9+M9+O9</f>
        <v>0.13305555555555557</v>
      </c>
      <c r="Q9" s="19">
        <f t="shared" si="0"/>
        <v>41114.560277777782</v>
      </c>
      <c r="R9" s="19">
        <f t="shared" si="1"/>
        <v>41114.693333333336</v>
      </c>
    </row>
    <row r="10" spans="1:28" ht="44.25" customHeight="1">
      <c r="A10" s="7">
        <v>41114</v>
      </c>
      <c r="B10" s="8">
        <v>46</v>
      </c>
      <c r="C10" s="9">
        <v>500503</v>
      </c>
      <c r="D10" s="5" t="s">
        <v>19</v>
      </c>
      <c r="E10" s="5">
        <v>15000</v>
      </c>
      <c r="F10" s="5">
        <v>0.98</v>
      </c>
      <c r="G10" s="16" t="s">
        <v>27</v>
      </c>
      <c r="H10" s="17">
        <f>+VLOOKUP(G10,$U$4:$V$7,2,TRUE)</f>
        <v>3.4722222222222224E-2</v>
      </c>
      <c r="I10" s="18" t="s">
        <v>29</v>
      </c>
      <c r="J10" s="18"/>
      <c r="K10" s="17">
        <f>+VLOOKUP(I10,$W$4:$X$7,2,TRUE)</f>
        <v>1.3888888888888888E-2</v>
      </c>
      <c r="L10" s="18" t="s">
        <v>30</v>
      </c>
      <c r="M10" s="17">
        <f>+VLOOKUP(L10,$Y$4:$Z$7,2,TRUE)</f>
        <v>3.472222222222222E-3</v>
      </c>
      <c r="N10" s="20" t="s">
        <v>32</v>
      </c>
      <c r="O10" s="17">
        <f>+VLOOKUP(N10,$AA$4:$AB$7,2,TRUE)</f>
        <v>3.4722222222222224E-2</v>
      </c>
      <c r="P10" s="17">
        <f>(F10/24)+H10+K10+M10+O10</f>
        <v>0.12763888888888889</v>
      </c>
      <c r="Q10" s="19">
        <f t="shared" si="0"/>
        <v>41114.693333333336</v>
      </c>
      <c r="R10" s="19">
        <f t="shared" si="1"/>
        <v>41114.820972222224</v>
      </c>
    </row>
    <row r="11" spans="1:28" ht="44.25" customHeight="1">
      <c r="A11" s="7">
        <v>41114</v>
      </c>
      <c r="B11" s="8">
        <v>44</v>
      </c>
      <c r="C11" s="9">
        <v>500595</v>
      </c>
      <c r="D11" s="5" t="s">
        <v>16</v>
      </c>
      <c r="E11" s="5">
        <v>11000</v>
      </c>
      <c r="F11" s="5">
        <v>0.72</v>
      </c>
      <c r="G11" s="16" t="s">
        <v>27</v>
      </c>
      <c r="H11" s="17">
        <f>+VLOOKUP(G11,$U$4:$V$7,2,TRUE)</f>
        <v>3.4722222222222224E-2</v>
      </c>
      <c r="I11" s="18" t="s">
        <v>29</v>
      </c>
      <c r="J11" s="18"/>
      <c r="K11" s="17">
        <f>+VLOOKUP(I11,$W$4:$X$7,2,TRUE)</f>
        <v>1.3888888888888888E-2</v>
      </c>
      <c r="L11" s="18" t="s">
        <v>30</v>
      </c>
      <c r="M11" s="17">
        <f>+VLOOKUP(L11,$Y$4:$Z$7,2,TRUE)</f>
        <v>3.472222222222222E-3</v>
      </c>
      <c r="N11" s="20" t="s">
        <v>32</v>
      </c>
      <c r="O11" s="17">
        <f>+VLOOKUP(N11,$AA$4:$AB$7,2,TRUE)</f>
        <v>3.4722222222222224E-2</v>
      </c>
      <c r="P11" s="17">
        <f>(F11/24)+H11+K11+M11+O11</f>
        <v>0.11680555555555555</v>
      </c>
      <c r="Q11" s="19">
        <f t="shared" si="0"/>
        <v>41114.820972222224</v>
      </c>
      <c r="R11" s="19">
        <f t="shared" si="1"/>
        <v>41114.937777777777</v>
      </c>
    </row>
    <row r="12" spans="1:28" ht="44.25" customHeight="1">
      <c r="A12" s="7">
        <v>41115</v>
      </c>
      <c r="B12" s="8">
        <v>42</v>
      </c>
      <c r="C12" s="9">
        <v>500593</v>
      </c>
      <c r="D12" s="5" t="s">
        <v>20</v>
      </c>
      <c r="E12" s="5">
        <v>120000</v>
      </c>
      <c r="F12" s="5">
        <v>7.81</v>
      </c>
      <c r="G12" s="16" t="s">
        <v>27</v>
      </c>
      <c r="H12" s="17">
        <f>+VLOOKUP(G12,$U$4:$V$7,2,TRUE)</f>
        <v>3.4722222222222224E-2</v>
      </c>
      <c r="I12" s="18" t="s">
        <v>29</v>
      </c>
      <c r="J12" s="18"/>
      <c r="K12" s="17">
        <f>+VLOOKUP(I12,$W$4:$X$7,2,TRUE)</f>
        <v>1.3888888888888888E-2</v>
      </c>
      <c r="L12" s="18" t="s">
        <v>30</v>
      </c>
      <c r="M12" s="17">
        <f>+VLOOKUP(L12,$Y$4:$Z$7,2,TRUE)</f>
        <v>3.472222222222222E-3</v>
      </c>
      <c r="N12" s="20" t="s">
        <v>32</v>
      </c>
      <c r="O12" s="17">
        <f>+VLOOKUP(N12,$AA$4:$AB$7,2,TRUE)</f>
        <v>3.4722222222222224E-2</v>
      </c>
      <c r="P12" s="17">
        <f>(F12/24)+H12+K12+M12+O12</f>
        <v>0.41222222222222216</v>
      </c>
      <c r="Q12" s="19">
        <f t="shared" si="0"/>
        <v>41114.937777777777</v>
      </c>
      <c r="R12" s="19">
        <f t="shared" si="1"/>
        <v>41115.35</v>
      </c>
    </row>
    <row r="13" spans="1:28" ht="44.25" customHeight="1">
      <c r="A13" s="7">
        <v>41115</v>
      </c>
      <c r="B13" s="8">
        <v>40</v>
      </c>
      <c r="C13" s="9">
        <v>500600</v>
      </c>
      <c r="D13" s="5" t="s">
        <v>16</v>
      </c>
      <c r="E13" s="5">
        <v>10000</v>
      </c>
      <c r="F13" s="5">
        <v>0.65</v>
      </c>
      <c r="G13" s="16" t="s">
        <v>27</v>
      </c>
      <c r="H13" s="17">
        <f t="shared" ref="H13:H20" si="2">+VLOOKUP(G13,$U$4:$V$7,2,TRUE)</f>
        <v>3.4722222222222224E-2</v>
      </c>
      <c r="I13" s="18" t="s">
        <v>29</v>
      </c>
      <c r="J13" s="18"/>
      <c r="K13" s="17">
        <f t="shared" ref="K13:K20" si="3">+VLOOKUP(I13,$W$4:$X$7,2,TRUE)</f>
        <v>1.3888888888888888E-2</v>
      </c>
      <c r="L13" s="18" t="s">
        <v>30</v>
      </c>
      <c r="M13" s="17">
        <f t="shared" ref="M13:M20" si="4">+VLOOKUP(L13,$Y$4:$Z$7,2,TRUE)</f>
        <v>3.472222222222222E-3</v>
      </c>
      <c r="N13" s="20" t="s">
        <v>32</v>
      </c>
      <c r="O13" s="17">
        <f t="shared" ref="O13:O20" si="5">+VLOOKUP(N13,$AA$4:$AB$7,2,TRUE)</f>
        <v>3.4722222222222224E-2</v>
      </c>
      <c r="P13" s="17">
        <f t="shared" ref="P13:P20" si="6">(F13/24)+H13+K13+M13+O13</f>
        <v>0.1138888888888889</v>
      </c>
      <c r="Q13" s="19">
        <f t="shared" si="0"/>
        <v>41115.35</v>
      </c>
      <c r="R13" s="19">
        <f t="shared" si="1"/>
        <v>41115.463888888888</v>
      </c>
    </row>
    <row r="14" spans="1:28" ht="44.25" customHeight="1">
      <c r="A14" s="7">
        <v>41115</v>
      </c>
      <c r="B14" s="8">
        <v>38</v>
      </c>
      <c r="C14" s="9">
        <v>500601</v>
      </c>
      <c r="D14" s="5" t="s">
        <v>21</v>
      </c>
      <c r="E14" s="5">
        <v>10000</v>
      </c>
      <c r="F14" s="5">
        <v>0.65</v>
      </c>
      <c r="G14" s="16" t="s">
        <v>27</v>
      </c>
      <c r="H14" s="17">
        <f t="shared" si="2"/>
        <v>3.4722222222222224E-2</v>
      </c>
      <c r="I14" s="18" t="s">
        <v>29</v>
      </c>
      <c r="J14" s="18"/>
      <c r="K14" s="17">
        <f t="shared" si="3"/>
        <v>1.3888888888888888E-2</v>
      </c>
      <c r="L14" s="18" t="s">
        <v>30</v>
      </c>
      <c r="M14" s="17">
        <f t="shared" si="4"/>
        <v>3.472222222222222E-3</v>
      </c>
      <c r="N14" s="20" t="s">
        <v>32</v>
      </c>
      <c r="O14" s="17">
        <f t="shared" si="5"/>
        <v>3.4722222222222224E-2</v>
      </c>
      <c r="P14" s="17">
        <f t="shared" si="6"/>
        <v>0.1138888888888889</v>
      </c>
      <c r="Q14" s="19">
        <f t="shared" si="0"/>
        <v>41115.463888888888</v>
      </c>
      <c r="R14" s="19">
        <f t="shared" si="1"/>
        <v>41115.577777777777</v>
      </c>
    </row>
    <row r="15" spans="1:28" ht="44.25" customHeight="1">
      <c r="A15" s="7">
        <v>41116</v>
      </c>
      <c r="B15" s="8">
        <v>36</v>
      </c>
      <c r="C15" s="9">
        <v>500552</v>
      </c>
      <c r="D15" s="5" t="s">
        <v>16</v>
      </c>
      <c r="E15" s="5">
        <v>17000</v>
      </c>
      <c r="F15" s="5">
        <v>1.1100000000000001</v>
      </c>
      <c r="G15" s="16" t="s">
        <v>27</v>
      </c>
      <c r="H15" s="17">
        <f t="shared" si="2"/>
        <v>3.4722222222222224E-2</v>
      </c>
      <c r="I15" s="18" t="s">
        <v>29</v>
      </c>
      <c r="J15" s="18"/>
      <c r="K15" s="17">
        <f t="shared" si="3"/>
        <v>1.3888888888888888E-2</v>
      </c>
      <c r="L15" s="18" t="s">
        <v>30</v>
      </c>
      <c r="M15" s="17">
        <f t="shared" si="4"/>
        <v>3.472222222222222E-3</v>
      </c>
      <c r="N15" s="20" t="s">
        <v>32</v>
      </c>
      <c r="O15" s="17">
        <f t="shared" si="5"/>
        <v>3.4722222222222224E-2</v>
      </c>
      <c r="P15" s="17">
        <f t="shared" si="6"/>
        <v>0.13305555555555557</v>
      </c>
      <c r="Q15" s="19">
        <f t="shared" si="0"/>
        <v>41115.577777777777</v>
      </c>
      <c r="R15" s="19">
        <f t="shared" si="1"/>
        <v>41115.710833333331</v>
      </c>
    </row>
    <row r="16" spans="1:28" ht="44.25" customHeight="1">
      <c r="A16" s="7">
        <v>41116</v>
      </c>
      <c r="B16" s="8">
        <v>34</v>
      </c>
      <c r="C16" s="9">
        <v>500551</v>
      </c>
      <c r="D16" s="5" t="s">
        <v>22</v>
      </c>
      <c r="E16" s="5">
        <v>17000</v>
      </c>
      <c r="F16" s="5">
        <v>1.1100000000000001</v>
      </c>
      <c r="G16" s="16" t="s">
        <v>27</v>
      </c>
      <c r="H16" s="17">
        <f t="shared" si="2"/>
        <v>3.4722222222222224E-2</v>
      </c>
      <c r="I16" s="18" t="s">
        <v>29</v>
      </c>
      <c r="J16" s="18"/>
      <c r="K16" s="17">
        <f t="shared" si="3"/>
        <v>1.3888888888888888E-2</v>
      </c>
      <c r="L16" s="18" t="s">
        <v>30</v>
      </c>
      <c r="M16" s="17">
        <f t="shared" si="4"/>
        <v>3.472222222222222E-3</v>
      </c>
      <c r="N16" s="20" t="s">
        <v>32</v>
      </c>
      <c r="O16" s="17">
        <f t="shared" si="5"/>
        <v>3.4722222222222224E-2</v>
      </c>
      <c r="P16" s="17">
        <f t="shared" si="6"/>
        <v>0.13305555555555557</v>
      </c>
      <c r="Q16" s="19">
        <f t="shared" si="0"/>
        <v>41115.710833333331</v>
      </c>
      <c r="R16" s="19">
        <f t="shared" si="1"/>
        <v>41115.843888888885</v>
      </c>
    </row>
    <row r="17" spans="1:18" ht="44.25" customHeight="1">
      <c r="A17" s="7">
        <v>41116</v>
      </c>
      <c r="B17" s="8">
        <v>32</v>
      </c>
      <c r="C17" s="9">
        <v>500557</v>
      </c>
      <c r="D17" s="5" t="s">
        <v>16</v>
      </c>
      <c r="E17" s="5">
        <v>100000</v>
      </c>
      <c r="F17" s="5">
        <v>6.51</v>
      </c>
      <c r="G17" s="16" t="s">
        <v>27</v>
      </c>
      <c r="H17" s="17">
        <f t="shared" si="2"/>
        <v>3.4722222222222224E-2</v>
      </c>
      <c r="I17" s="18" t="s">
        <v>29</v>
      </c>
      <c r="J17" s="18"/>
      <c r="K17" s="17">
        <f t="shared" si="3"/>
        <v>1.3888888888888888E-2</v>
      </c>
      <c r="L17" s="18" t="s">
        <v>30</v>
      </c>
      <c r="M17" s="17">
        <f t="shared" si="4"/>
        <v>3.472222222222222E-3</v>
      </c>
      <c r="N17" s="20" t="s">
        <v>32</v>
      </c>
      <c r="O17" s="17">
        <f t="shared" si="5"/>
        <v>3.4722222222222224E-2</v>
      </c>
      <c r="P17" s="17">
        <f t="shared" si="6"/>
        <v>0.35805555555555552</v>
      </c>
      <c r="Q17" s="19">
        <f t="shared" si="0"/>
        <v>41115.843888888885</v>
      </c>
      <c r="R17" s="19">
        <f t="shared" si="1"/>
        <v>41116.201944444438</v>
      </c>
    </row>
    <row r="18" spans="1:18" ht="44.25" customHeight="1">
      <c r="A18" s="7">
        <v>41116</v>
      </c>
      <c r="B18" s="8">
        <v>30</v>
      </c>
      <c r="C18" s="9">
        <v>500520</v>
      </c>
      <c r="D18" s="5" t="s">
        <v>23</v>
      </c>
      <c r="E18" s="5">
        <v>85000</v>
      </c>
      <c r="F18" s="5">
        <v>5.9</v>
      </c>
      <c r="G18" s="16" t="s">
        <v>27</v>
      </c>
      <c r="H18" s="17">
        <f t="shared" si="2"/>
        <v>3.4722222222222224E-2</v>
      </c>
      <c r="I18" s="18" t="s">
        <v>29</v>
      </c>
      <c r="J18" s="18"/>
      <c r="K18" s="17">
        <f t="shared" si="3"/>
        <v>1.3888888888888888E-2</v>
      </c>
      <c r="L18" s="18" t="s">
        <v>30</v>
      </c>
      <c r="M18" s="17">
        <f t="shared" si="4"/>
        <v>3.472222222222222E-3</v>
      </c>
      <c r="N18" s="20" t="s">
        <v>32</v>
      </c>
      <c r="O18" s="17">
        <f t="shared" si="5"/>
        <v>3.4722222222222224E-2</v>
      </c>
      <c r="P18" s="17">
        <f t="shared" si="6"/>
        <v>0.33263888888888887</v>
      </c>
      <c r="Q18" s="19">
        <f t="shared" si="0"/>
        <v>41116.201944444438</v>
      </c>
      <c r="R18" s="19">
        <f t="shared" si="1"/>
        <v>41116.534583333327</v>
      </c>
    </row>
    <row r="19" spans="1:18" ht="44.25" customHeight="1">
      <c r="A19" s="7">
        <v>41117</v>
      </c>
      <c r="B19" s="8">
        <v>28</v>
      </c>
      <c r="C19" s="9">
        <v>500534</v>
      </c>
      <c r="D19" s="5" t="s">
        <v>16</v>
      </c>
      <c r="E19" s="5">
        <v>80000</v>
      </c>
      <c r="F19" s="5">
        <v>5.56</v>
      </c>
      <c r="G19" s="16" t="s">
        <v>27</v>
      </c>
      <c r="H19" s="17">
        <f t="shared" si="2"/>
        <v>3.4722222222222224E-2</v>
      </c>
      <c r="I19" s="18" t="s">
        <v>29</v>
      </c>
      <c r="J19" s="18"/>
      <c r="K19" s="17">
        <f t="shared" si="3"/>
        <v>1.3888888888888888E-2</v>
      </c>
      <c r="L19" s="18" t="s">
        <v>30</v>
      </c>
      <c r="M19" s="17">
        <f t="shared" si="4"/>
        <v>3.472222222222222E-3</v>
      </c>
      <c r="N19" s="20" t="s">
        <v>32</v>
      </c>
      <c r="O19" s="17">
        <f t="shared" si="5"/>
        <v>3.4722222222222224E-2</v>
      </c>
      <c r="P19" s="17">
        <f t="shared" si="6"/>
        <v>0.31847222222222221</v>
      </c>
      <c r="Q19" s="19">
        <f t="shared" si="0"/>
        <v>41116.534583333327</v>
      </c>
      <c r="R19" s="19">
        <f t="shared" si="1"/>
        <v>41116.853055555548</v>
      </c>
    </row>
    <row r="20" spans="1:18" ht="44.25" customHeight="1">
      <c r="A20" s="7">
        <v>41117</v>
      </c>
      <c r="B20" s="8">
        <v>26</v>
      </c>
      <c r="C20" s="9">
        <v>500534</v>
      </c>
      <c r="D20" s="5" t="s">
        <v>24</v>
      </c>
      <c r="E20" s="5">
        <v>80000</v>
      </c>
      <c r="F20" s="5">
        <v>5.56</v>
      </c>
      <c r="G20" s="16" t="s">
        <v>27</v>
      </c>
      <c r="H20" s="17">
        <f t="shared" si="2"/>
        <v>3.4722222222222224E-2</v>
      </c>
      <c r="I20" s="18" t="s">
        <v>29</v>
      </c>
      <c r="J20" s="18"/>
      <c r="K20" s="17">
        <f t="shared" si="3"/>
        <v>1.3888888888888888E-2</v>
      </c>
      <c r="L20" s="18" t="s">
        <v>30</v>
      </c>
      <c r="M20" s="17">
        <f t="shared" si="4"/>
        <v>3.472222222222222E-3</v>
      </c>
      <c r="N20" s="20" t="s">
        <v>32</v>
      </c>
      <c r="O20" s="17">
        <f t="shared" si="5"/>
        <v>3.4722222222222224E-2</v>
      </c>
      <c r="P20" s="17">
        <f t="shared" si="6"/>
        <v>0.31847222222222221</v>
      </c>
      <c r="Q20" s="19">
        <f t="shared" si="0"/>
        <v>41116.853055555548</v>
      </c>
      <c r="R20" s="19">
        <f t="shared" si="1"/>
        <v>41117.171527777769</v>
      </c>
    </row>
    <row r="21" spans="1:18" ht="44.25" customHeight="1">
      <c r="A21" s="7">
        <v>41117</v>
      </c>
      <c r="B21" s="8">
        <v>24</v>
      </c>
      <c r="C21" s="9">
        <v>500579</v>
      </c>
      <c r="D21" s="5" t="s">
        <v>16</v>
      </c>
      <c r="E21" s="5">
        <v>110000</v>
      </c>
      <c r="F21" s="5">
        <v>7.16</v>
      </c>
    </row>
    <row r="22" spans="1:18">
      <c r="B22" s="8"/>
      <c r="F22" s="2">
        <f>SUM(F4:F21)</f>
        <v>66.86</v>
      </c>
    </row>
    <row r="23" spans="1:18">
      <c r="F23" s="6">
        <f>7.5*5*3</f>
        <v>112.5</v>
      </c>
    </row>
    <row r="24" spans="1:18">
      <c r="F24" s="2">
        <f>+F23-F22</f>
        <v>45.64</v>
      </c>
    </row>
  </sheetData>
  <mergeCells count="2">
    <mergeCell ref="A2:F2"/>
    <mergeCell ref="U3:AB3"/>
  </mergeCells>
  <dataValidations count="4">
    <dataValidation type="list" allowBlank="1" showInputMessage="1" showErrorMessage="1" sqref="G4:G20">
      <formula1>$U$5:$U$6</formula1>
    </dataValidation>
    <dataValidation type="list" allowBlank="1" showInputMessage="1" showErrorMessage="1" sqref="I4:I20">
      <formula1>$W$5:$W$6</formula1>
    </dataValidation>
    <dataValidation type="list" allowBlank="1" showInputMessage="1" showErrorMessage="1" sqref="L4:L20">
      <formula1>$Y$5:$Y$6</formula1>
    </dataValidation>
    <dataValidation type="list" allowBlank="1" showInputMessage="1" showErrorMessage="1" sqref="N4:N20">
      <formula1>$AA$5:$AA$7</formula1>
    </dataValidation>
  </dataValidations>
  <pageMargins left="0.7" right="0.7" top="0.75" bottom="0.75" header="0.3" footer="0.3"/>
  <pageSetup paperSize="9" scale="4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G6"/>
  <sheetViews>
    <sheetView workbookViewId="0">
      <selection activeCell="A34" sqref="A34"/>
    </sheetView>
  </sheetViews>
  <sheetFormatPr baseColWidth="10" defaultRowHeight="12.75"/>
  <sheetData>
    <row r="2" spans="1:7">
      <c r="A2" s="13" t="s">
        <v>35</v>
      </c>
      <c r="B2" s="13"/>
      <c r="C2" s="13"/>
      <c r="D2" s="13"/>
      <c r="E2" s="13"/>
      <c r="F2" s="13"/>
      <c r="G2" s="13"/>
    </row>
    <row r="3" spans="1:7" ht="42">
      <c r="A3" s="3" t="s">
        <v>5</v>
      </c>
      <c r="B3" s="3" t="s">
        <v>6</v>
      </c>
      <c r="C3" s="3" t="s">
        <v>25</v>
      </c>
      <c r="D3" s="3" t="s">
        <v>26</v>
      </c>
      <c r="E3" s="3" t="s">
        <v>31</v>
      </c>
      <c r="F3" s="3" t="s">
        <v>8</v>
      </c>
      <c r="G3" s="3" t="s">
        <v>9</v>
      </c>
    </row>
    <row r="4" spans="1:7">
      <c r="A4" s="1" t="s">
        <v>27</v>
      </c>
      <c r="B4" s="1"/>
      <c r="C4" s="1" t="s">
        <v>29</v>
      </c>
      <c r="D4" s="1"/>
      <c r="E4" s="1" t="s">
        <v>30</v>
      </c>
      <c r="F4" s="1"/>
      <c r="G4" s="1" t="s">
        <v>32</v>
      </c>
    </row>
    <row r="5" spans="1:7">
      <c r="A5" s="1" t="s">
        <v>28</v>
      </c>
      <c r="B5" s="1"/>
      <c r="C5" s="1"/>
      <c r="D5" s="1"/>
      <c r="E5" s="1"/>
      <c r="F5" s="1"/>
      <c r="G5" s="1" t="s">
        <v>33</v>
      </c>
    </row>
    <row r="6" spans="1:7">
      <c r="A6" s="1"/>
      <c r="B6" s="1"/>
      <c r="C6" s="1"/>
      <c r="D6" s="1"/>
      <c r="E6" s="1"/>
      <c r="F6" s="1"/>
      <c r="G6" s="1" t="s">
        <v>34</v>
      </c>
    </row>
  </sheetData>
  <mergeCells count="1">
    <mergeCell ref="A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A2" sqref="A2"/>
    </sheetView>
  </sheetViews>
  <sheetFormatPr baseColWidth="10" defaultRowHeight="12.75"/>
  <cols>
    <col min="2" max="2" width="20.28515625" bestFit="1" customWidth="1"/>
  </cols>
  <sheetData>
    <row r="1" spans="1:7" ht="31.5">
      <c r="A1" s="10" t="s">
        <v>41</v>
      </c>
      <c r="B1" s="3" t="s">
        <v>14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</row>
    <row r="2" spans="1:7">
      <c r="A2" s="10" t="s">
        <v>40</v>
      </c>
      <c r="B2" s="7">
        <v>41113</v>
      </c>
      <c r="C2" s="8">
        <v>58</v>
      </c>
      <c r="D2" s="9">
        <v>500517</v>
      </c>
      <c r="E2" s="5" t="s">
        <v>15</v>
      </c>
      <c r="F2" s="5">
        <v>25000</v>
      </c>
      <c r="G2" s="5">
        <v>1.63</v>
      </c>
    </row>
    <row r="3" spans="1:7">
      <c r="A3" s="10" t="s">
        <v>40</v>
      </c>
      <c r="B3" s="7">
        <v>41113</v>
      </c>
      <c r="C3" s="8">
        <v>56</v>
      </c>
      <c r="D3" s="9">
        <v>500530</v>
      </c>
      <c r="E3" s="5" t="s">
        <v>16</v>
      </c>
      <c r="F3" s="5">
        <v>115000</v>
      </c>
      <c r="G3" s="5">
        <v>7.99</v>
      </c>
    </row>
    <row r="4" spans="1:7">
      <c r="A4" s="10" t="s">
        <v>40</v>
      </c>
      <c r="B4" s="7">
        <v>41113</v>
      </c>
      <c r="C4" s="8">
        <v>54</v>
      </c>
      <c r="D4" s="9">
        <v>500534</v>
      </c>
      <c r="E4" s="5" t="s">
        <v>17</v>
      </c>
      <c r="F4" s="5">
        <v>73600</v>
      </c>
      <c r="G4" s="5">
        <v>5.1100000000000003</v>
      </c>
    </row>
    <row r="5" spans="1:7">
      <c r="A5" s="10" t="s">
        <v>40</v>
      </c>
      <c r="B5" s="7">
        <v>41113</v>
      </c>
      <c r="C5" s="8">
        <v>52</v>
      </c>
      <c r="D5" s="9">
        <v>500534</v>
      </c>
      <c r="E5" s="5" t="s">
        <v>16</v>
      </c>
      <c r="F5" s="5">
        <v>86400</v>
      </c>
      <c r="G5" s="5">
        <v>6</v>
      </c>
    </row>
    <row r="6" spans="1:7">
      <c r="A6" s="10" t="s">
        <v>40</v>
      </c>
      <c r="B6" s="7">
        <v>41114</v>
      </c>
      <c r="C6" s="8">
        <v>50</v>
      </c>
      <c r="D6" s="9">
        <v>500545</v>
      </c>
      <c r="E6" s="5" t="s">
        <v>18</v>
      </c>
      <c r="F6" s="5">
        <v>20000</v>
      </c>
      <c r="G6" s="5">
        <v>1.3</v>
      </c>
    </row>
    <row r="7" spans="1:7">
      <c r="A7" s="10" t="s">
        <v>40</v>
      </c>
      <c r="B7" s="7">
        <v>41114</v>
      </c>
      <c r="C7" s="8">
        <v>48</v>
      </c>
      <c r="D7" s="9">
        <v>500581</v>
      </c>
      <c r="E7" s="5" t="s">
        <v>16</v>
      </c>
      <c r="F7" s="5">
        <v>17000</v>
      </c>
      <c r="G7" s="5">
        <v>1.1100000000000001</v>
      </c>
    </row>
    <row r="8" spans="1:7">
      <c r="A8" s="10" t="s">
        <v>40</v>
      </c>
      <c r="B8" s="7">
        <v>41114</v>
      </c>
      <c r="C8" s="8">
        <v>46</v>
      </c>
      <c r="D8" s="9">
        <v>500503</v>
      </c>
      <c r="E8" s="5" t="s">
        <v>19</v>
      </c>
      <c r="F8" s="5">
        <v>15000</v>
      </c>
      <c r="G8" s="5">
        <v>0.98</v>
      </c>
    </row>
    <row r="9" spans="1:7">
      <c r="A9" s="10" t="s">
        <v>40</v>
      </c>
      <c r="B9" s="7">
        <v>41114</v>
      </c>
      <c r="C9" s="8">
        <v>44</v>
      </c>
      <c r="D9" s="9">
        <v>500595</v>
      </c>
      <c r="E9" s="5" t="s">
        <v>16</v>
      </c>
      <c r="F9" s="5">
        <v>11000</v>
      </c>
      <c r="G9" s="5">
        <v>0.72</v>
      </c>
    </row>
    <row r="10" spans="1:7">
      <c r="A10" s="10" t="s">
        <v>40</v>
      </c>
      <c r="B10" s="7">
        <v>41115</v>
      </c>
      <c r="C10" s="8">
        <v>42</v>
      </c>
      <c r="D10" s="9">
        <v>500593</v>
      </c>
      <c r="E10" s="5" t="s">
        <v>20</v>
      </c>
      <c r="F10" s="5">
        <v>120000</v>
      </c>
      <c r="G10" s="5">
        <v>7.81</v>
      </c>
    </row>
    <row r="11" spans="1:7">
      <c r="A11" s="10" t="s">
        <v>40</v>
      </c>
      <c r="B11" s="7">
        <v>41115</v>
      </c>
      <c r="C11" s="8">
        <v>40</v>
      </c>
      <c r="D11" s="9">
        <v>500600</v>
      </c>
      <c r="E11" s="5" t="s">
        <v>16</v>
      </c>
      <c r="F11" s="5">
        <v>10000</v>
      </c>
      <c r="G11" s="5">
        <v>0.65</v>
      </c>
    </row>
    <row r="12" spans="1:7">
      <c r="A12" s="10" t="s">
        <v>40</v>
      </c>
      <c r="B12" s="7">
        <v>41115</v>
      </c>
      <c r="C12" s="8">
        <v>38</v>
      </c>
      <c r="D12" s="9">
        <v>500601</v>
      </c>
      <c r="E12" s="5" t="s">
        <v>21</v>
      </c>
      <c r="F12" s="5">
        <v>10000</v>
      </c>
      <c r="G12" s="5">
        <v>0.65</v>
      </c>
    </row>
    <row r="13" spans="1:7">
      <c r="A13" s="10" t="s">
        <v>40</v>
      </c>
      <c r="B13" s="7">
        <v>41116</v>
      </c>
      <c r="C13" s="8">
        <v>36</v>
      </c>
      <c r="D13" s="9">
        <v>500552</v>
      </c>
      <c r="E13" s="5" t="s">
        <v>16</v>
      </c>
      <c r="F13" s="5">
        <v>17000</v>
      </c>
      <c r="G13" s="5">
        <v>1.1100000000000001</v>
      </c>
    </row>
    <row r="14" spans="1:7">
      <c r="A14" s="10" t="s">
        <v>40</v>
      </c>
      <c r="B14" s="7">
        <v>41116</v>
      </c>
      <c r="C14" s="8">
        <v>34</v>
      </c>
      <c r="D14" s="9">
        <v>500551</v>
      </c>
      <c r="E14" s="5" t="s">
        <v>22</v>
      </c>
      <c r="F14" s="5">
        <v>17000</v>
      </c>
      <c r="G14" s="5">
        <v>1.1100000000000001</v>
      </c>
    </row>
    <row r="15" spans="1:7">
      <c r="A15" s="10" t="s">
        <v>40</v>
      </c>
      <c r="B15" s="7">
        <v>41116</v>
      </c>
      <c r="C15" s="8">
        <v>32</v>
      </c>
      <c r="D15" s="9">
        <v>500557</v>
      </c>
      <c r="E15" s="5" t="s">
        <v>16</v>
      </c>
      <c r="F15" s="5">
        <v>100000</v>
      </c>
      <c r="G15" s="5">
        <v>6.51</v>
      </c>
    </row>
    <row r="16" spans="1:7">
      <c r="A16" s="10" t="s">
        <v>40</v>
      </c>
      <c r="B16" s="7">
        <v>41116</v>
      </c>
      <c r="C16" s="8">
        <v>30</v>
      </c>
      <c r="D16" s="9">
        <v>500520</v>
      </c>
      <c r="E16" s="5" t="s">
        <v>23</v>
      </c>
      <c r="F16" s="5">
        <v>85000</v>
      </c>
      <c r="G16" s="5">
        <v>5.9</v>
      </c>
    </row>
    <row r="17" spans="1:7">
      <c r="A17" s="10" t="s">
        <v>40</v>
      </c>
      <c r="B17" s="7">
        <v>41117</v>
      </c>
      <c r="C17" s="8">
        <v>28</v>
      </c>
      <c r="D17" s="9">
        <v>500534</v>
      </c>
      <c r="E17" s="5" t="s">
        <v>16</v>
      </c>
      <c r="F17" s="5">
        <v>80000</v>
      </c>
      <c r="G17" s="5">
        <v>5.56</v>
      </c>
    </row>
    <row r="18" spans="1:7">
      <c r="A18" s="10" t="s">
        <v>40</v>
      </c>
      <c r="B18" s="7">
        <v>41117</v>
      </c>
      <c r="C18" s="8">
        <v>26</v>
      </c>
      <c r="D18" s="9">
        <v>500534</v>
      </c>
      <c r="E18" s="5" t="s">
        <v>24</v>
      </c>
      <c r="F18" s="5">
        <v>80000</v>
      </c>
      <c r="G18" s="5">
        <v>5.56</v>
      </c>
    </row>
    <row r="19" spans="1:7">
      <c r="A19" s="10" t="s">
        <v>40</v>
      </c>
      <c r="B19" s="7">
        <v>41117</v>
      </c>
      <c r="C19" s="8">
        <v>24</v>
      </c>
      <c r="D19" s="9">
        <v>500579</v>
      </c>
      <c r="E19" s="5" t="s">
        <v>16</v>
      </c>
      <c r="F19" s="5">
        <v>110000</v>
      </c>
      <c r="G19" s="5">
        <v>7.16</v>
      </c>
    </row>
    <row r="20" spans="1:7">
      <c r="A20" s="10" t="s">
        <v>39</v>
      </c>
      <c r="B20" s="7">
        <v>41113</v>
      </c>
      <c r="C20" s="8">
        <v>56</v>
      </c>
      <c r="D20" s="9">
        <v>500530</v>
      </c>
      <c r="E20" s="5" t="s">
        <v>16</v>
      </c>
      <c r="F20" s="5">
        <v>115000</v>
      </c>
      <c r="G20" s="5">
        <v>7.99</v>
      </c>
    </row>
    <row r="21" spans="1:7">
      <c r="A21" s="10" t="s">
        <v>39</v>
      </c>
      <c r="B21" s="7">
        <v>41113</v>
      </c>
      <c r="C21" s="8">
        <v>54</v>
      </c>
      <c r="D21" s="9">
        <v>500534</v>
      </c>
      <c r="E21" s="5" t="s">
        <v>17</v>
      </c>
      <c r="F21" s="5">
        <v>73600</v>
      </c>
      <c r="G21" s="5">
        <v>5.1100000000000003</v>
      </c>
    </row>
    <row r="22" spans="1:7">
      <c r="A22" s="10" t="s">
        <v>39</v>
      </c>
      <c r="B22" s="7">
        <v>41113</v>
      </c>
      <c r="C22" s="8">
        <v>52</v>
      </c>
      <c r="D22" s="9">
        <v>500534</v>
      </c>
      <c r="E22" s="5" t="s">
        <v>16</v>
      </c>
      <c r="F22" s="5">
        <v>86400</v>
      </c>
      <c r="G22" s="5">
        <v>6</v>
      </c>
    </row>
    <row r="23" spans="1:7">
      <c r="A23" s="10" t="s">
        <v>39</v>
      </c>
      <c r="B23" s="7">
        <v>41114</v>
      </c>
      <c r="C23" s="8">
        <v>50</v>
      </c>
      <c r="D23" s="9">
        <v>500545</v>
      </c>
      <c r="E23" s="5" t="s">
        <v>18</v>
      </c>
      <c r="F23" s="5">
        <v>20000</v>
      </c>
      <c r="G23" s="5">
        <v>1.3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machine1</vt:lpstr>
      <vt:lpstr>TABLE</vt:lpstr>
      <vt:lpstr>tablo 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CRUCHON</dc:creator>
  <cp:lastModifiedBy>kevin</cp:lastModifiedBy>
  <cp:lastPrinted>2012-07-19T12:45:13Z</cp:lastPrinted>
  <dcterms:created xsi:type="dcterms:W3CDTF">2012-07-19T17:44:02Z</dcterms:created>
  <dcterms:modified xsi:type="dcterms:W3CDTF">2012-07-19T18:47:21Z</dcterms:modified>
</cp:coreProperties>
</file>