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7315" windowHeight="11565"/>
  </bookViews>
  <sheets>
    <sheet name="EXEMPLE" sheetId="1" r:id="rId1"/>
  </sheets>
  <externalReferences>
    <externalReference r:id="rId2"/>
  </externalReferences>
  <definedNames>
    <definedName name="TA" localSheetId="0">#REF!</definedName>
    <definedName name="TA">#REF!</definedName>
    <definedName name="TB" localSheetId="0">#REF!</definedName>
    <definedName name="TB">#REF!</definedName>
  </definedNames>
  <calcPr calcId="145621"/>
</workbook>
</file>

<file path=xl/calcChain.xml><?xml version="1.0" encoding="utf-8"?>
<calcChain xmlns="http://schemas.openxmlformats.org/spreadsheetml/2006/main">
  <c r="C19" i="1" l="1"/>
  <c r="E19" i="1" s="1"/>
  <c r="C18" i="1"/>
  <c r="E18" i="1" s="1"/>
  <c r="D17" i="1"/>
  <c r="C17" i="1"/>
  <c r="E17" i="1" s="1"/>
  <c r="E15" i="1"/>
  <c r="C15" i="1"/>
  <c r="E14" i="1"/>
  <c r="C13" i="1"/>
  <c r="E13" i="1" s="1"/>
  <c r="E12" i="1"/>
  <c r="C11" i="1"/>
  <c r="E11" i="1" s="1"/>
  <c r="E10" i="1"/>
  <c r="C10" i="1"/>
  <c r="C9" i="1"/>
  <c r="E9" i="1" s="1"/>
  <c r="E8" i="1"/>
  <c r="C8" i="1"/>
  <c r="C7" i="1"/>
  <c r="E7" i="1" s="1"/>
  <c r="E6" i="1"/>
  <c r="C6" i="1"/>
  <c r="C5" i="1"/>
  <c r="E5" i="1" s="1"/>
  <c r="E4" i="1"/>
  <c r="D4" i="1"/>
  <c r="C4" i="1"/>
  <c r="D3" i="1"/>
  <c r="E3" i="1" s="1"/>
  <c r="C3" i="1"/>
  <c r="C2" i="1"/>
  <c r="E2" i="1" s="1"/>
  <c r="E22" i="1" l="1"/>
  <c r="E30" i="1" l="1"/>
  <c r="E26" i="1"/>
</calcChain>
</file>

<file path=xl/sharedStrings.xml><?xml version="1.0" encoding="utf-8"?>
<sst xmlns="http://schemas.openxmlformats.org/spreadsheetml/2006/main" count="46" uniqueCount="45">
  <si>
    <t>CTP</t>
  </si>
  <si>
    <t>CATEGORIES</t>
  </si>
  <si>
    <t>SALAIRES</t>
  </si>
  <si>
    <t>TAUX</t>
  </si>
  <si>
    <t>COTISATIONS</t>
  </si>
  <si>
    <t>Financement organisme syndical</t>
  </si>
  <si>
    <t>100A +100 D</t>
  </si>
  <si>
    <t>RG Cas général (TS) + AT</t>
  </si>
  <si>
    <t>100P</t>
  </si>
  <si>
    <t xml:space="preserve">RG Cas général </t>
  </si>
  <si>
    <t>206D</t>
  </si>
  <si>
    <t>Salariés non résidents 6,75% (01 à 02)</t>
  </si>
  <si>
    <t>Salariés non résidents 5,50 % (03 à 12)</t>
  </si>
  <si>
    <t>236D</t>
  </si>
  <si>
    <t xml:space="preserve">FNAL </t>
  </si>
  <si>
    <t>260D</t>
  </si>
  <si>
    <t>CSG - CRDS</t>
  </si>
  <si>
    <t>288 D</t>
  </si>
  <si>
    <t>Assurance vieillesse TP - déplafonnée</t>
  </si>
  <si>
    <t>288 P</t>
  </si>
  <si>
    <t>Assurance vieillesse TP - plafonnée</t>
  </si>
  <si>
    <t>423D</t>
  </si>
  <si>
    <t>Apprenti - Pôle emploi</t>
  </si>
  <si>
    <t>430D</t>
  </si>
  <si>
    <t>Complément AF</t>
  </si>
  <si>
    <t>479D</t>
  </si>
  <si>
    <t>Forfait social</t>
  </si>
  <si>
    <t>Fillon</t>
  </si>
  <si>
    <t>772D</t>
  </si>
  <si>
    <t xml:space="preserve">Pôle emploi </t>
  </si>
  <si>
    <t>801P</t>
  </si>
  <si>
    <t>Régul. réduction générale Fillon</t>
  </si>
  <si>
    <t>705 A + D</t>
  </si>
  <si>
    <t>Apprenti - AT  et Solidarité</t>
  </si>
  <si>
    <t>705 P</t>
  </si>
  <si>
    <t>Apprenti - Fnal</t>
  </si>
  <si>
    <t>937D</t>
  </si>
  <si>
    <t>AGS</t>
  </si>
  <si>
    <t>400D</t>
  </si>
  <si>
    <t>CICE</t>
  </si>
  <si>
    <t>DECLARE</t>
  </si>
  <si>
    <t>PAYE</t>
  </si>
  <si>
    <t>ECART</t>
  </si>
  <si>
    <t>LIVRE PAIE</t>
  </si>
  <si>
    <t>ECART LP - DECLA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</si>
</sst>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F_-;\-* #,##0\ _F_-;_-* &quot;-&quot;??\ _F_-;_-@_-"/>
    <numFmt numFmtId="166" formatCode="#,##0\ _€"/>
  </numFmts>
  <fonts count="8" x14ac:knownFonts="1"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9" fontId="6" fillId="0" borderId="0" applyFont="0" applyFill="0" applyBorder="0" applyAlignment="0" applyProtection="0"/>
  </cellStyleXfs>
  <cellXfs count="40">
    <xf numFmtId="0" fontId="0" fillId="0" borderId="0" xfId="0"/>
    <xf numFmtId="0" fontId="4" fillId="0" borderId="1" xfId="3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10" fontId="4" fillId="0" borderId="1" xfId="3" applyNumberFormat="1" applyFont="1" applyBorder="1" applyAlignment="1">
      <alignment horizontal="center" vertical="center"/>
    </xf>
    <xf numFmtId="165" fontId="4" fillId="0" borderId="2" xfId="1" applyNumberFormat="1" applyFont="1" applyBorder="1" applyAlignment="1">
      <alignment horizontal="center" vertical="center"/>
    </xf>
    <xf numFmtId="0" fontId="4" fillId="0" borderId="0" xfId="3" applyFont="1"/>
    <xf numFmtId="0" fontId="4" fillId="0" borderId="3" xfId="3" applyFont="1" applyBorder="1" applyAlignment="1">
      <alignment horizontal="left"/>
    </xf>
    <xf numFmtId="0" fontId="4" fillId="2" borderId="3" xfId="3" applyFont="1" applyFill="1" applyBorder="1" applyAlignment="1">
      <alignment horizontal="left"/>
    </xf>
    <xf numFmtId="165" fontId="4" fillId="2" borderId="3" xfId="1" applyNumberFormat="1" applyFont="1" applyFill="1" applyBorder="1" applyAlignment="1">
      <alignment horizontal="left"/>
    </xf>
    <xf numFmtId="10" fontId="4" fillId="2" borderId="3" xfId="3" applyNumberFormat="1" applyFont="1" applyFill="1" applyBorder="1" applyAlignment="1">
      <alignment horizontal="center"/>
    </xf>
    <xf numFmtId="165" fontId="4" fillId="0" borderId="4" xfId="1" applyNumberFormat="1" applyFont="1" applyFill="1" applyBorder="1" applyAlignment="1">
      <alignment horizontal="left"/>
    </xf>
    <xf numFmtId="0" fontId="4" fillId="0" borderId="5" xfId="3" applyFont="1" applyBorder="1" applyAlignment="1">
      <alignment horizontal="left"/>
    </xf>
    <xf numFmtId="0" fontId="4" fillId="2" borderId="5" xfId="3" applyFont="1" applyFill="1" applyBorder="1" applyAlignment="1">
      <alignment horizontal="left"/>
    </xf>
    <xf numFmtId="165" fontId="4" fillId="2" borderId="5" xfId="1" applyNumberFormat="1" applyFont="1" applyFill="1" applyBorder="1" applyAlignment="1">
      <alignment horizontal="left"/>
    </xf>
    <xf numFmtId="165" fontId="4" fillId="0" borderId="6" xfId="1" applyNumberFormat="1" applyFont="1" applyFill="1" applyBorder="1" applyAlignment="1">
      <alignment horizontal="left"/>
    </xf>
    <xf numFmtId="10" fontId="4" fillId="0" borderId="4" xfId="3" applyNumberFormat="1" applyFont="1" applyFill="1" applyBorder="1" applyAlignment="1">
      <alignment horizontal="center"/>
    </xf>
    <xf numFmtId="10" fontId="4" fillId="2" borderId="5" xfId="3" applyNumberFormat="1" applyFont="1" applyFill="1" applyBorder="1" applyAlignment="1">
      <alignment horizontal="center"/>
    </xf>
    <xf numFmtId="10" fontId="4" fillId="2" borderId="5" xfId="2" applyNumberFormat="1" applyFont="1" applyFill="1" applyBorder="1" applyAlignment="1">
      <alignment horizontal="center"/>
    </xf>
    <xf numFmtId="165" fontId="4" fillId="0" borderId="5" xfId="1" applyNumberFormat="1" applyFont="1" applyFill="1" applyBorder="1" applyAlignment="1">
      <alignment horizontal="left"/>
    </xf>
    <xf numFmtId="165" fontId="2" fillId="0" borderId="6" xfId="1" applyNumberFormat="1" applyFont="1" applyFill="1" applyBorder="1" applyAlignment="1">
      <alignment horizontal="left"/>
    </xf>
    <xf numFmtId="0" fontId="4" fillId="2" borderId="7" xfId="3" applyFont="1" applyFill="1" applyBorder="1" applyAlignment="1">
      <alignment horizontal="left"/>
    </xf>
    <xf numFmtId="0" fontId="4" fillId="0" borderId="1" xfId="3" applyFont="1" applyBorder="1" applyAlignment="1">
      <alignment horizontal="left"/>
    </xf>
    <xf numFmtId="0" fontId="4" fillId="0" borderId="8" xfId="3" applyFont="1" applyBorder="1" applyAlignment="1">
      <alignment horizontal="left"/>
    </xf>
    <xf numFmtId="165" fontId="4" fillId="0" borderId="8" xfId="1" applyNumberFormat="1" applyFont="1" applyBorder="1" applyAlignment="1">
      <alignment horizontal="left"/>
    </xf>
    <xf numFmtId="0" fontId="4" fillId="0" borderId="2" xfId="3" applyFont="1" applyBorder="1"/>
    <xf numFmtId="165" fontId="4" fillId="0" borderId="1" xfId="1" applyNumberFormat="1" applyFont="1" applyFill="1" applyBorder="1"/>
    <xf numFmtId="0" fontId="4" fillId="0" borderId="0" xfId="3" applyFont="1" applyBorder="1"/>
    <xf numFmtId="0" fontId="4" fillId="0" borderId="0" xfId="3" applyFont="1" applyBorder="1" applyAlignment="1">
      <alignment horizontal="left"/>
    </xf>
    <xf numFmtId="165" fontId="4" fillId="0" borderId="0" xfId="1" applyNumberFormat="1" applyFont="1" applyBorder="1" applyAlignment="1">
      <alignment horizontal="left"/>
    </xf>
    <xf numFmtId="1" fontId="4" fillId="0" borderId="0" xfId="1" applyNumberFormat="1" applyFont="1" applyBorder="1"/>
    <xf numFmtId="166" fontId="4" fillId="0" borderId="0" xfId="3" applyNumberFormat="1" applyFont="1"/>
    <xf numFmtId="166" fontId="4" fillId="0" borderId="0" xfId="3" applyNumberFormat="1" applyFont="1" applyBorder="1" applyAlignment="1">
      <alignment vertical="center"/>
    </xf>
    <xf numFmtId="166" fontId="4" fillId="0" borderId="0" xfId="3" applyNumberFormat="1" applyFont="1" applyAlignment="1">
      <alignment vertical="center"/>
    </xf>
    <xf numFmtId="166" fontId="4" fillId="0" borderId="1" xfId="1" applyNumberFormat="1" applyFont="1" applyBorder="1" applyAlignment="1">
      <alignment horizontal="left" vertical="center"/>
    </xf>
    <xf numFmtId="166" fontId="4" fillId="0" borderId="1" xfId="1" applyNumberFormat="1" applyFont="1" applyBorder="1" applyAlignment="1">
      <alignment vertical="center"/>
    </xf>
    <xf numFmtId="166" fontId="4" fillId="0" borderId="0" xfId="1" applyNumberFormat="1" applyFont="1" applyBorder="1" applyAlignment="1">
      <alignment horizontal="left" vertical="center"/>
    </xf>
    <xf numFmtId="166" fontId="4" fillId="0" borderId="0" xfId="1" applyNumberFormat="1" applyFont="1" applyBorder="1" applyAlignment="1">
      <alignment vertical="center"/>
    </xf>
    <xf numFmtId="164" fontId="4" fillId="0" borderId="0" xfId="3" applyNumberFormat="1" applyFont="1"/>
    <xf numFmtId="165" fontId="4" fillId="0" borderId="0" xfId="1" applyNumberFormat="1" applyFont="1" applyAlignment="1">
      <alignment horizontal="left"/>
    </xf>
    <xf numFmtId="0" fontId="5" fillId="0" borderId="0" xfId="3" applyFont="1"/>
  </cellXfs>
  <cellStyles count="8">
    <cellStyle name="Milliers" xfId="1" builtinId="3"/>
    <cellStyle name="Milliers 2" xfId="4"/>
    <cellStyle name="Milliers 3" xfId="5"/>
    <cellStyle name="Normal" xfId="0" builtinId="0"/>
    <cellStyle name="Normal 2" xfId="6"/>
    <cellStyle name="Normal 3" xfId="3"/>
    <cellStyle name="Pourcentage" xfId="2" builtinId="5"/>
    <cellStyle name="Pourcentag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AlternateStartup" Target="Organismes%20sociaux%20et%20fiscaux/D&#233;claration%20mens.&amp;%20trim/Urssaf/2018/Cotisations%20Urssaf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tail 2017"/>
      <sheetName val="Annuel 2017"/>
      <sheetName val="Annotations"/>
      <sheetName val="Trame état détail"/>
      <sheetName val="Trame déclaration"/>
      <sheetName val="REGUL LP EN 05-2018"/>
      <sheetName val="Détail 01-2018"/>
      <sheetName val="Décla. 01-2018"/>
      <sheetName val="Détail 02-2018"/>
      <sheetName val="Décla. 02-2018"/>
      <sheetName val="Détail 03-2018"/>
      <sheetName val="Décla. 03-2018"/>
      <sheetName val="Détail 04-2018"/>
      <sheetName val="Décla. 04-2018"/>
      <sheetName val="Détail 05-2018"/>
      <sheetName val="Décla. 05-2018"/>
      <sheetName val="Détail 06-2018"/>
      <sheetName val="Décla. 06-2018"/>
      <sheetName val="Détail 07-2018"/>
      <sheetName val="Décla. 07-2018"/>
      <sheetName val="Détail 08-2018"/>
      <sheetName val="Décla. 08-2018"/>
      <sheetName val="Détail 09-2018"/>
      <sheetName val="Décla. 09-2018"/>
      <sheetName val="Détail 10-2018"/>
      <sheetName val="Décla. 10-2018"/>
      <sheetName val="Détail 11-2018"/>
      <sheetName val="Décla. 11-2018"/>
      <sheetName val="Détail 12-2018"/>
      <sheetName val="Décla. 12-2018"/>
      <sheetName val="Détail Annuel 2018"/>
      <sheetName val="Décla. annuel 2018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D2">
            <v>84623</v>
          </cell>
        </row>
        <row r="5">
          <cell r="D5">
            <v>1168</v>
          </cell>
        </row>
        <row r="7">
          <cell r="D7">
            <v>83585</v>
          </cell>
        </row>
        <row r="8">
          <cell r="D8">
            <v>450</v>
          </cell>
        </row>
        <row r="9">
          <cell r="D9">
            <v>84623</v>
          </cell>
        </row>
        <row r="10">
          <cell r="D10">
            <v>450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85073</v>
          </cell>
        </row>
        <row r="14">
          <cell r="D14">
            <v>3676</v>
          </cell>
        </row>
        <row r="15">
          <cell r="F15">
            <v>-7365</v>
          </cell>
        </row>
        <row r="16">
          <cell r="D16">
            <v>83142</v>
          </cell>
        </row>
        <row r="17">
          <cell r="D17">
            <v>3676</v>
          </cell>
        </row>
        <row r="23">
          <cell r="D23">
            <v>84623</v>
          </cell>
        </row>
        <row r="24">
          <cell r="D24">
            <v>450</v>
          </cell>
        </row>
        <row r="25">
          <cell r="D25">
            <v>450</v>
          </cell>
        </row>
        <row r="26">
          <cell r="D26">
            <v>84623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topLeftCell="A10" zoomScaleNormal="100" workbookViewId="0">
      <selection activeCell="B35" sqref="B35"/>
    </sheetView>
  </sheetViews>
  <sheetFormatPr baseColWidth="10" defaultRowHeight="12" x14ac:dyDescent="0.2"/>
  <cols>
    <col min="1" max="1" width="12.28515625" style="5" bestFit="1" customWidth="1"/>
    <col min="2" max="2" width="37.85546875" style="5" bestFit="1" customWidth="1"/>
    <col min="3" max="3" width="16.5703125" style="38" bestFit="1" customWidth="1"/>
    <col min="4" max="5" width="17.85546875" style="5" customWidth="1"/>
    <col min="6" max="6" width="11.42578125" style="5"/>
    <col min="7" max="7" width="11.42578125" style="39"/>
    <col min="8" max="16384" width="11.42578125" style="5"/>
  </cols>
  <sheetData>
    <row r="1" spans="1:7" ht="24.75" customHeight="1" x14ac:dyDescent="0.2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G1" s="5"/>
    </row>
    <row r="2" spans="1:7" ht="23.25" customHeight="1" x14ac:dyDescent="0.2">
      <c r="A2" s="6">
        <v>27</v>
      </c>
      <c r="B2" s="7" t="s">
        <v>5</v>
      </c>
      <c r="C2" s="8">
        <f>+'[1]Détail 01-2018'!D13</f>
        <v>85073</v>
      </c>
      <c r="D2" s="9">
        <v>1.6000000000000001E-4</v>
      </c>
      <c r="E2" s="10">
        <f>ROUND(C2*D2,0)</f>
        <v>14</v>
      </c>
      <c r="G2" s="5"/>
    </row>
    <row r="3" spans="1:7" ht="23.25" customHeight="1" x14ac:dyDescent="0.2">
      <c r="A3" s="11" t="s">
        <v>6</v>
      </c>
      <c r="B3" s="12" t="s">
        <v>7</v>
      </c>
      <c r="C3" s="13">
        <f>+'[1]Détail 01-2018'!D2</f>
        <v>84623</v>
      </c>
      <c r="D3" s="9">
        <f>2.14%+19.05%</f>
        <v>0.21190000000000001</v>
      </c>
      <c r="E3" s="14">
        <f>ROUND(C3*D3,0)</f>
        <v>17932</v>
      </c>
      <c r="G3" s="5"/>
    </row>
    <row r="4" spans="1:7" ht="23.25" customHeight="1" x14ac:dyDescent="0.2">
      <c r="A4" s="11" t="s">
        <v>8</v>
      </c>
      <c r="B4" s="12" t="s">
        <v>9</v>
      </c>
      <c r="C4" s="13">
        <f>+'[1]Détail 01-2018'!D7</f>
        <v>83585</v>
      </c>
      <c r="D4" s="9">
        <f>(6.9+8.55)%</f>
        <v>0.1545</v>
      </c>
      <c r="E4" s="14">
        <f t="shared" ref="E4:E19" si="0">ROUND(C4*D4,0)</f>
        <v>12914</v>
      </c>
      <c r="G4" s="5"/>
    </row>
    <row r="5" spans="1:7" ht="23.25" customHeight="1" x14ac:dyDescent="0.2">
      <c r="A5" s="11" t="s">
        <v>10</v>
      </c>
      <c r="B5" s="12" t="s">
        <v>11</v>
      </c>
      <c r="C5" s="13">
        <f>+'[1]Détail 01-2018'!D11</f>
        <v>0</v>
      </c>
      <c r="D5" s="15">
        <v>6.7500000000000004E-2</v>
      </c>
      <c r="E5" s="14">
        <f t="shared" si="0"/>
        <v>0</v>
      </c>
      <c r="G5" s="5"/>
    </row>
    <row r="6" spans="1:7" ht="23.25" customHeight="1" x14ac:dyDescent="0.2">
      <c r="A6" s="11" t="s">
        <v>10</v>
      </c>
      <c r="B6" s="12" t="s">
        <v>12</v>
      </c>
      <c r="C6" s="13">
        <f>+'[1]Détail 01-2018'!D12</f>
        <v>0</v>
      </c>
      <c r="D6" s="15">
        <v>5.5E-2</v>
      </c>
      <c r="E6" s="14">
        <f t="shared" si="0"/>
        <v>0</v>
      </c>
      <c r="G6" s="5"/>
    </row>
    <row r="7" spans="1:7" ht="23.25" customHeight="1" x14ac:dyDescent="0.2">
      <c r="A7" s="11" t="s">
        <v>13</v>
      </c>
      <c r="B7" s="12" t="s">
        <v>14</v>
      </c>
      <c r="C7" s="13">
        <f>+'[1]Détail 01-2018'!D9</f>
        <v>84623</v>
      </c>
      <c r="D7" s="16">
        <v>5.0000000000000001E-3</v>
      </c>
      <c r="E7" s="14">
        <f t="shared" si="0"/>
        <v>423</v>
      </c>
      <c r="G7" s="5"/>
    </row>
    <row r="8" spans="1:7" ht="23.25" customHeight="1" x14ac:dyDescent="0.2">
      <c r="A8" s="11" t="s">
        <v>15</v>
      </c>
      <c r="B8" s="12" t="s">
        <v>16</v>
      </c>
      <c r="C8" s="13">
        <f>+'[1]Détail 01-2018'!D16+'[1]Détail 01-2018'!D17</f>
        <v>86818</v>
      </c>
      <c r="D8" s="16">
        <v>9.7000000000000003E-2</v>
      </c>
      <c r="E8" s="14">
        <f t="shared" si="0"/>
        <v>8421</v>
      </c>
      <c r="G8" s="5"/>
    </row>
    <row r="9" spans="1:7" ht="23.25" customHeight="1" x14ac:dyDescent="0.2">
      <c r="A9" s="11" t="s">
        <v>17</v>
      </c>
      <c r="B9" s="12" t="s">
        <v>18</v>
      </c>
      <c r="C9" s="13">
        <f>+'[1]Détail 01-2018'!D5</f>
        <v>1168</v>
      </c>
      <c r="D9" s="17">
        <v>2.3E-2</v>
      </c>
      <c r="E9" s="18">
        <f t="shared" si="0"/>
        <v>27</v>
      </c>
      <c r="G9" s="5"/>
    </row>
    <row r="10" spans="1:7" ht="23.25" customHeight="1" x14ac:dyDescent="0.2">
      <c r="A10" s="11" t="s">
        <v>19</v>
      </c>
      <c r="B10" s="12" t="s">
        <v>20</v>
      </c>
      <c r="C10" s="13">
        <f>+'[1]Détail 01-2018'!D5</f>
        <v>1168</v>
      </c>
      <c r="D10" s="17">
        <v>0.1545</v>
      </c>
      <c r="E10" s="14">
        <f t="shared" si="0"/>
        <v>180</v>
      </c>
      <c r="G10" s="5"/>
    </row>
    <row r="11" spans="1:7" ht="23.25" customHeight="1" x14ac:dyDescent="0.2">
      <c r="A11" s="11" t="s">
        <v>21</v>
      </c>
      <c r="B11" s="12" t="s">
        <v>22</v>
      </c>
      <c r="C11" s="13">
        <f>+'[1]Détail 01-2018'!D24</f>
        <v>450</v>
      </c>
      <c r="D11" s="9">
        <v>4.0500000000000001E-2</v>
      </c>
      <c r="E11" s="14">
        <f t="shared" si="0"/>
        <v>18</v>
      </c>
      <c r="G11" s="5"/>
    </row>
    <row r="12" spans="1:7" ht="23.25" customHeight="1" x14ac:dyDescent="0.2">
      <c r="A12" s="11" t="s">
        <v>23</v>
      </c>
      <c r="B12" s="12" t="s">
        <v>24</v>
      </c>
      <c r="C12" s="13"/>
      <c r="D12" s="9">
        <v>1.7999999999999999E-2</v>
      </c>
      <c r="E12" s="14">
        <f t="shared" si="0"/>
        <v>0</v>
      </c>
      <c r="G12" s="5"/>
    </row>
    <row r="13" spans="1:7" ht="23.25" customHeight="1" x14ac:dyDescent="0.2">
      <c r="A13" s="11" t="s">
        <v>25</v>
      </c>
      <c r="B13" s="12" t="s">
        <v>26</v>
      </c>
      <c r="C13" s="13">
        <f>+'[1]Détail 01-2018'!D14</f>
        <v>3676</v>
      </c>
      <c r="D13" s="9">
        <v>0.08</v>
      </c>
      <c r="E13" s="14">
        <f t="shared" si="0"/>
        <v>294</v>
      </c>
      <c r="G13" s="5"/>
    </row>
    <row r="14" spans="1:7" ht="23.25" customHeight="1" x14ac:dyDescent="0.2">
      <c r="A14" s="11">
        <v>671</v>
      </c>
      <c r="B14" s="12" t="s">
        <v>27</v>
      </c>
      <c r="C14" s="13"/>
      <c r="D14" s="9"/>
      <c r="E14" s="14">
        <f>'[1]Détail 01-2018'!F15</f>
        <v>-7365</v>
      </c>
      <c r="G14" s="5"/>
    </row>
    <row r="15" spans="1:7" ht="23.25" customHeight="1" x14ac:dyDescent="0.2">
      <c r="A15" s="11" t="s">
        <v>28</v>
      </c>
      <c r="B15" s="12" t="s">
        <v>29</v>
      </c>
      <c r="C15" s="13">
        <f>+'[1]Détail 01-2018'!D23</f>
        <v>84623</v>
      </c>
      <c r="D15" s="9">
        <v>0.05</v>
      </c>
      <c r="E15" s="14">
        <f t="shared" si="0"/>
        <v>4231</v>
      </c>
      <c r="G15" s="5"/>
    </row>
    <row r="16" spans="1:7" ht="23.25" customHeight="1" x14ac:dyDescent="0.2">
      <c r="A16" s="11" t="s">
        <v>30</v>
      </c>
      <c r="B16" s="12" t="s">
        <v>31</v>
      </c>
      <c r="C16" s="13"/>
      <c r="D16" s="9"/>
      <c r="E16" s="19"/>
      <c r="G16" s="5"/>
    </row>
    <row r="17" spans="1:7" ht="23.25" customHeight="1" x14ac:dyDescent="0.2">
      <c r="A17" s="11" t="s">
        <v>32</v>
      </c>
      <c r="B17" s="12" t="s">
        <v>33</v>
      </c>
      <c r="C17" s="13">
        <f>'[1]Détail 01-2018'!D8</f>
        <v>450</v>
      </c>
      <c r="D17" s="9">
        <f>2.14%+0.3%</f>
        <v>2.4400000000000002E-2</v>
      </c>
      <c r="E17" s="14">
        <f t="shared" si="0"/>
        <v>11</v>
      </c>
      <c r="G17" s="5"/>
    </row>
    <row r="18" spans="1:7" ht="23.25" customHeight="1" x14ac:dyDescent="0.2">
      <c r="A18" s="11" t="s">
        <v>34</v>
      </c>
      <c r="B18" s="12" t="s">
        <v>35</v>
      </c>
      <c r="C18" s="13">
        <f>'[1]Détail 01-2018'!D10</f>
        <v>450</v>
      </c>
      <c r="D18" s="9">
        <v>5.0000000000000001E-3</v>
      </c>
      <c r="E18" s="14">
        <f t="shared" si="0"/>
        <v>2</v>
      </c>
      <c r="G18" s="5"/>
    </row>
    <row r="19" spans="1:7" ht="23.25" customHeight="1" x14ac:dyDescent="0.2">
      <c r="A19" s="11" t="s">
        <v>36</v>
      </c>
      <c r="B19" s="20" t="s">
        <v>37</v>
      </c>
      <c r="C19" s="13">
        <f>+'[1]Détail 01-2018'!D25+'[1]Détail 01-2018'!D26</f>
        <v>85073</v>
      </c>
      <c r="D19" s="9">
        <v>1.5E-3</v>
      </c>
      <c r="E19" s="14">
        <f t="shared" si="0"/>
        <v>128</v>
      </c>
      <c r="G19" s="5"/>
    </row>
    <row r="20" spans="1:7" s="26" customFormat="1" ht="21" customHeight="1" x14ac:dyDescent="0.2">
      <c r="A20" s="21" t="s">
        <v>38</v>
      </c>
      <c r="B20" s="22" t="s">
        <v>39</v>
      </c>
      <c r="C20" s="23"/>
      <c r="D20" s="24"/>
      <c r="E20" s="25">
        <v>77428</v>
      </c>
    </row>
    <row r="21" spans="1:7" x14ac:dyDescent="0.2">
      <c r="B21" s="27"/>
      <c r="C21" s="28"/>
      <c r="E21" s="29"/>
      <c r="F21" s="30"/>
      <c r="G21" s="5"/>
    </row>
    <row r="22" spans="1:7" s="32" customFormat="1" ht="21" customHeight="1" x14ac:dyDescent="0.2">
      <c r="A22" s="31"/>
      <c r="C22" s="33" t="s">
        <v>40</v>
      </c>
      <c r="E22" s="34">
        <f>SUM(E2:E19)</f>
        <v>37230</v>
      </c>
    </row>
    <row r="23" spans="1:7" s="32" customFormat="1" ht="11.25" customHeight="1" x14ac:dyDescent="0.2">
      <c r="A23" s="31"/>
      <c r="C23" s="35"/>
      <c r="E23" s="36"/>
    </row>
    <row r="24" spans="1:7" s="32" customFormat="1" ht="21" customHeight="1" x14ac:dyDescent="0.2">
      <c r="A24" s="31"/>
      <c r="C24" s="33" t="s">
        <v>41</v>
      </c>
      <c r="E24" s="34">
        <v>37230</v>
      </c>
    </row>
    <row r="25" spans="1:7" s="32" customFormat="1" ht="11.25" customHeight="1" x14ac:dyDescent="0.2">
      <c r="A25" s="31"/>
      <c r="C25" s="35"/>
      <c r="E25" s="31"/>
    </row>
    <row r="26" spans="1:7" s="32" customFormat="1" ht="18" customHeight="1" x14ac:dyDescent="0.2">
      <c r="C26" s="33" t="s">
        <v>42</v>
      </c>
      <c r="E26" s="34">
        <f>E24-E22</f>
        <v>0</v>
      </c>
    </row>
    <row r="27" spans="1:7" s="32" customFormat="1" ht="11.25" customHeight="1" x14ac:dyDescent="0.2">
      <c r="A27" s="31"/>
      <c r="C27" s="35"/>
      <c r="E27" s="36"/>
    </row>
    <row r="28" spans="1:7" s="32" customFormat="1" ht="20.25" customHeight="1" x14ac:dyDescent="0.2">
      <c r="C28" s="33" t="s">
        <v>43</v>
      </c>
      <c r="E28" s="34">
        <v>37230.17</v>
      </c>
    </row>
    <row r="29" spans="1:7" s="32" customFormat="1" ht="11.25" customHeight="1" x14ac:dyDescent="0.2">
      <c r="A29" s="31"/>
      <c r="C29" s="35"/>
      <c r="E29" s="36"/>
    </row>
    <row r="30" spans="1:7" s="32" customFormat="1" ht="18" customHeight="1" x14ac:dyDescent="0.2">
      <c r="C30" s="33" t="s">
        <v>44</v>
      </c>
      <c r="E30" s="34">
        <f>E28-E22</f>
        <v>0.16999999999825377</v>
      </c>
    </row>
    <row r="33" spans="4:4" x14ac:dyDescent="0.2">
      <c r="D33" s="37"/>
    </row>
  </sheetData>
  <printOptions horizontalCentered="1"/>
  <pageMargins left="0.70866141732283472" right="0.70866141732283472" top="0.94488188976377963" bottom="0.74803149606299213" header="0.51181102362204722" footer="0.31496062992125984"/>
  <pageSetup paperSize="9" scale="10" orientation="portrait" r:id="rId1"/>
  <headerFooter>
    <oddHeader>&amp;C&amp;"Arial,Gras"&amp;UBORDEREAU URSSAF - Période ;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dcterms:created xsi:type="dcterms:W3CDTF">2018-05-29T13:54:25Z</dcterms:created>
  <dcterms:modified xsi:type="dcterms:W3CDTF">2018-05-29T13:55:06Z</dcterms:modified>
</cp:coreProperties>
</file>