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groupsg001-my.sharepoint.com/personal/ibrahima-emmanuel_diop_socgen_com/Documents/Bureau/"/>
    </mc:Choice>
  </mc:AlternateContent>
  <xr:revisionPtr revIDLastSave="0" documentId="8_{75AA6D88-AB31-4936-858A-E2D5A77FA29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1" l="1"/>
  <c r="O8" i="1" s="1"/>
  <c r="O6" i="1"/>
  <c r="O7" i="1"/>
  <c r="M6" i="1"/>
  <c r="M7" i="1"/>
  <c r="O4" i="1"/>
  <c r="O5" i="1"/>
  <c r="O3" i="1"/>
  <c r="M4" i="1"/>
  <c r="M5" i="1"/>
  <c r="M3" i="1"/>
  <c r="G14" i="1"/>
  <c r="G5" i="1"/>
  <c r="G6" i="1"/>
  <c r="G12" i="1"/>
  <c r="G7" i="1"/>
  <c r="G10" i="1"/>
  <c r="G9" i="1"/>
  <c r="G8" i="1"/>
  <c r="F22" i="1"/>
  <c r="G2" i="1"/>
</calcChain>
</file>

<file path=xl/sharedStrings.xml><?xml version="1.0" encoding="utf-8"?>
<sst xmlns="http://schemas.openxmlformats.org/spreadsheetml/2006/main" count="23" uniqueCount="22">
  <si>
    <t xml:space="preserve">Année </t>
  </si>
  <si>
    <t>Jours Fériés Fixes</t>
  </si>
  <si>
    <t xml:space="preserve">1 er janvier </t>
  </si>
  <si>
    <t xml:space="preserve">Fête  du travail </t>
  </si>
  <si>
    <t>korité</t>
  </si>
  <si>
    <t>Tabaski</t>
  </si>
  <si>
    <t xml:space="preserve">Fete nationale </t>
  </si>
  <si>
    <t>Magal</t>
  </si>
  <si>
    <t>15 Aout</t>
  </si>
  <si>
    <t>Toussaint</t>
  </si>
  <si>
    <t xml:space="preserve">Noêl </t>
  </si>
  <si>
    <t>Date</t>
  </si>
  <si>
    <t>Formule</t>
  </si>
  <si>
    <t>Pâques</t>
  </si>
  <si>
    <t>Lundi de  Pâques</t>
  </si>
  <si>
    <t>Ascension</t>
  </si>
  <si>
    <t>Pentecoe</t>
  </si>
  <si>
    <t xml:space="preserve"> Début Ramadan (estimé) </t>
  </si>
  <si>
    <t>Durée Ramadan (jours</t>
  </si>
  <si>
    <t>Korité (estimée)</t>
  </si>
  <si>
    <t xml:space="preserve"> Korité (officielle)</t>
  </si>
  <si>
    <t xml:space="preserve"> Jour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</si>
</sst>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rgb="FF08080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0" xfId="0" applyNumberFormat="1"/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0" borderId="1" xfId="0" applyNumberFormat="1" applyBorder="1"/>
    <xf numFmtId="0" fontId="0" fillId="0" borderId="0" xfId="0" applyBorder="1"/>
    <xf numFmtId="1" fontId="0" fillId="0" borderId="0" xfId="0" applyNumberFormat="1"/>
    <xf numFmtId="168" fontId="0" fillId="0" borderId="1" xfId="0" applyNumberFormat="1" applyBorder="1" applyAlignment="1">
      <alignment horizontal="center"/>
    </xf>
    <xf numFmtId="0" fontId="0" fillId="4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4" fontId="1" fillId="0" borderId="1" xfId="0" applyNumberFormat="1" applyFont="1" applyFill="1" applyBorder="1"/>
    <xf numFmtId="14" fontId="0" fillId="2" borderId="1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"/>
  <sheetViews>
    <sheetView tabSelected="1" workbookViewId="0">
      <selection activeCell="N20" sqref="N20"/>
    </sheetView>
  </sheetViews>
  <sheetFormatPr baseColWidth="10" defaultColWidth="8.7265625" defaultRowHeight="14.5" x14ac:dyDescent="0.35"/>
  <cols>
    <col min="5" max="5" width="15.81640625" bestFit="1" customWidth="1"/>
    <col min="6" max="7" width="10.453125" bestFit="1" customWidth="1"/>
    <col min="11" max="11" width="23" bestFit="1" customWidth="1"/>
    <col min="12" max="12" width="19.7265625" bestFit="1" customWidth="1"/>
    <col min="13" max="13" width="14.81640625" bestFit="1" customWidth="1"/>
    <col min="14" max="14" width="16.08984375" bestFit="1" customWidth="1"/>
    <col min="15" max="15" width="19.08984375" bestFit="1" customWidth="1"/>
  </cols>
  <sheetData>
    <row r="1" spans="1:16" x14ac:dyDescent="0.35">
      <c r="E1" s="2" t="s">
        <v>1</v>
      </c>
      <c r="F1" s="2" t="s">
        <v>11</v>
      </c>
      <c r="G1" s="2" t="s">
        <v>12</v>
      </c>
    </row>
    <row r="2" spans="1:16" x14ac:dyDescent="0.35">
      <c r="A2" s="2" t="s">
        <v>0</v>
      </c>
      <c r="B2" s="7">
        <v>2026</v>
      </c>
      <c r="E2" s="2" t="s">
        <v>2</v>
      </c>
      <c r="F2" s="3">
        <v>46023</v>
      </c>
      <c r="G2" s="3">
        <f>DATE($B$2,1,1)</f>
        <v>46023</v>
      </c>
      <c r="J2" s="13" t="s">
        <v>0</v>
      </c>
      <c r="K2" s="13" t="s">
        <v>17</v>
      </c>
      <c r="L2" s="13" t="s">
        <v>18</v>
      </c>
      <c r="M2" s="6" t="s">
        <v>19</v>
      </c>
      <c r="N2" s="13" t="s">
        <v>20</v>
      </c>
      <c r="O2" s="13" t="s">
        <v>21</v>
      </c>
      <c r="P2" s="10"/>
    </row>
    <row r="3" spans="1:16" x14ac:dyDescent="0.35">
      <c r="E3" s="4" t="s">
        <v>4</v>
      </c>
      <c r="F3" s="8">
        <v>46101</v>
      </c>
      <c r="G3" s="4"/>
      <c r="J3" s="1">
        <v>2025</v>
      </c>
      <c r="K3" s="9">
        <v>45717</v>
      </c>
      <c r="L3" s="1">
        <v>29</v>
      </c>
      <c r="M3" s="18">
        <f>K3+L3</f>
        <v>45746</v>
      </c>
      <c r="N3" s="1"/>
      <c r="O3" s="12" t="str">
        <f>TEXT(M3,"dddd")</f>
        <v>dimanche</v>
      </c>
      <c r="P3" s="10"/>
    </row>
    <row r="4" spans="1:16" x14ac:dyDescent="0.35">
      <c r="E4" s="14" t="s">
        <v>5</v>
      </c>
      <c r="F4" s="15">
        <v>46169</v>
      </c>
      <c r="G4" s="14"/>
      <c r="J4" s="1">
        <v>2026</v>
      </c>
      <c r="K4" s="9">
        <v>46071</v>
      </c>
      <c r="L4" s="1">
        <v>30</v>
      </c>
      <c r="M4" s="18">
        <f t="shared" ref="M4:M8" si="0">K4+L4</f>
        <v>46101</v>
      </c>
      <c r="N4" s="1"/>
      <c r="O4" s="12" t="str">
        <f t="shared" ref="O4:O8" si="1">TEXT(M4,"dddd")</f>
        <v>vendredi</v>
      </c>
      <c r="P4" s="10"/>
    </row>
    <row r="5" spans="1:16" x14ac:dyDescent="0.35">
      <c r="E5" s="14" t="s">
        <v>3</v>
      </c>
      <c r="F5" s="15">
        <v>46143</v>
      </c>
      <c r="G5" s="15">
        <f>DATE(B2,5,1)</f>
        <v>46143</v>
      </c>
      <c r="J5" s="1">
        <v>2027</v>
      </c>
      <c r="K5" s="9">
        <v>46426</v>
      </c>
      <c r="L5" s="1">
        <v>29</v>
      </c>
      <c r="M5" s="18">
        <f t="shared" si="0"/>
        <v>46455</v>
      </c>
      <c r="N5" s="1"/>
      <c r="O5" s="12" t="str">
        <f t="shared" si="1"/>
        <v>mardi</v>
      </c>
      <c r="P5" s="10"/>
    </row>
    <row r="6" spans="1:16" x14ac:dyDescent="0.35">
      <c r="E6" s="14" t="s">
        <v>6</v>
      </c>
      <c r="F6" s="15">
        <v>46116</v>
      </c>
      <c r="G6" s="15">
        <f>DATE(B2,4,4)</f>
        <v>46116</v>
      </c>
      <c r="J6" s="1">
        <v>2028</v>
      </c>
      <c r="K6" s="9">
        <v>46779</v>
      </c>
      <c r="L6" s="1">
        <v>30</v>
      </c>
      <c r="M6" s="18">
        <f t="shared" si="0"/>
        <v>46809</v>
      </c>
      <c r="N6" s="1"/>
      <c r="O6" s="12" t="str">
        <f t="shared" si="1"/>
        <v>samedi</v>
      </c>
      <c r="P6" s="10"/>
    </row>
    <row r="7" spans="1:16" x14ac:dyDescent="0.35">
      <c r="E7" s="14" t="s">
        <v>13</v>
      </c>
      <c r="F7" s="16"/>
      <c r="G7" s="17">
        <f>ROUND(DATE(B2,4,MOD(234-11*MOD(B2,19),30))/7,0)*7-6</f>
        <v>46117</v>
      </c>
      <c r="J7" s="1">
        <v>2029</v>
      </c>
      <c r="K7" s="9">
        <v>47133</v>
      </c>
      <c r="L7" s="1">
        <v>29</v>
      </c>
      <c r="M7" s="18">
        <f t="shared" si="0"/>
        <v>47162</v>
      </c>
      <c r="N7" s="1"/>
      <c r="O7" s="12" t="str">
        <f t="shared" si="1"/>
        <v>mardi</v>
      </c>
      <c r="P7" s="10"/>
    </row>
    <row r="8" spans="1:16" x14ac:dyDescent="0.35">
      <c r="E8" s="14" t="s">
        <v>14</v>
      </c>
      <c r="F8" s="16"/>
      <c r="G8" s="17">
        <f>ROUND(DATE(B2,4,MOD(234-11*MOD(B2,19),30))/7,0)*7-6+1</f>
        <v>46118</v>
      </c>
      <c r="J8" s="1">
        <v>2030</v>
      </c>
      <c r="K8" s="9">
        <v>47487</v>
      </c>
      <c r="L8" s="1">
        <v>30</v>
      </c>
      <c r="M8" s="18">
        <f t="shared" si="0"/>
        <v>47517</v>
      </c>
      <c r="N8" s="1"/>
      <c r="O8" s="12" t="str">
        <f t="shared" si="1"/>
        <v>dimanche</v>
      </c>
      <c r="P8" s="10"/>
    </row>
    <row r="9" spans="1:16" x14ac:dyDescent="0.35">
      <c r="E9" s="14" t="s">
        <v>15</v>
      </c>
      <c r="F9" s="16"/>
      <c r="G9" s="17">
        <f>ROUND(DATE(B2,4,MOD(234-11*MOD(B2,19),30))/7,0)*7-6+39</f>
        <v>46156</v>
      </c>
      <c r="J9" s="1"/>
      <c r="K9" s="1"/>
      <c r="L9" s="1"/>
      <c r="M9" s="1"/>
      <c r="N9" s="1"/>
      <c r="O9" s="1"/>
      <c r="P9" s="10"/>
    </row>
    <row r="10" spans="1:16" x14ac:dyDescent="0.35">
      <c r="E10" s="14" t="s">
        <v>16</v>
      </c>
      <c r="F10" s="16"/>
      <c r="G10" s="17">
        <f>ROUND(DATE(B2,4,MOD(234-11*MOD(B2,19),30))/7,0)*7-6+49</f>
        <v>46166</v>
      </c>
    </row>
    <row r="11" spans="1:16" x14ac:dyDescent="0.35">
      <c r="E11" s="14" t="s">
        <v>7</v>
      </c>
      <c r="F11" s="15">
        <v>46237</v>
      </c>
      <c r="G11" s="14"/>
    </row>
    <row r="12" spans="1:16" x14ac:dyDescent="0.35">
      <c r="E12" s="14" t="s">
        <v>8</v>
      </c>
      <c r="F12" s="15">
        <v>45884</v>
      </c>
      <c r="G12" s="15">
        <f>DATE($B$2,8,15)</f>
        <v>46249</v>
      </c>
    </row>
    <row r="13" spans="1:16" x14ac:dyDescent="0.35">
      <c r="E13" s="14" t="s">
        <v>9</v>
      </c>
      <c r="F13" s="14"/>
      <c r="G13" s="14"/>
    </row>
    <row r="14" spans="1:16" x14ac:dyDescent="0.35">
      <c r="E14" s="2" t="s">
        <v>10</v>
      </c>
      <c r="F14" s="3">
        <v>46016</v>
      </c>
      <c r="G14" s="3">
        <f>DATE(B2,12,25)</f>
        <v>46381</v>
      </c>
      <c r="L14" s="11"/>
    </row>
    <row r="22" spans="2:6" x14ac:dyDescent="0.35">
      <c r="F22" s="5">
        <f>FLOOR(DAY(MINUTE(B2/38)/2+56)&amp;"/5/"&amp;B2,7)-34</f>
        <v>46117</v>
      </c>
    </row>
    <row r="28" spans="2:6" x14ac:dyDescent="0.35">
      <c r="B28" s="19"/>
      <c r="C28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Ibrahima-Emmanuel Sgsn</dc:creator>
  <cp:lastModifiedBy>DIOP Ibrahima-Emmanuel Sgsn</cp:lastModifiedBy>
  <dcterms:created xsi:type="dcterms:W3CDTF">2015-06-05T18:17:20Z</dcterms:created>
  <dcterms:modified xsi:type="dcterms:W3CDTF">2025-12-29T16:43:25Z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2025-12-29T16:43:08Z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47c02bda-c77a-4d80-b5e4-bd9414fdcceb</vt:lpwstr>
  </property>
  <property fmtid="{D5CDD505-2E9C-101B-9397-08002B2CF9AE}" pid="8" name="MSIP_Label_a401b303-ecb1-4a9d-936a-70858c2d9a3e_ContentBits">
    <vt:lpwstr>0</vt:lpwstr>
  </property>
</Properties>
</file>