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groupsg001-my.sharepoint.com/personal/ibrahima-emmanuel_diop_socgen_com/Documents/Bureau/"/>
    </mc:Choice>
  </mc:AlternateContent>
  <xr:revisionPtr revIDLastSave="10" documentId="11_F25DC773A252ABDACC104825891F66085BDE58F8" xr6:coauthVersionLast="47" xr6:coauthVersionMax="47" xr10:uidLastSave="{6F919C1D-3E42-4651-A1A1-5A927BB98E35}"/>
  <bookViews>
    <workbookView minimized="1" xWindow="31425" yWindow="3345" windowWidth="14400" windowHeight="7275" xr2:uid="{00000000-000D-0000-FFFF-FFFF00000000}"/>
  </bookViews>
  <sheets>
    <sheet name="Sheet1" sheetId="1" r:id="rId1"/>
    <sheet name="parametre pro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1" i="1" l="1"/>
  <c r="H31" i="1" s="1"/>
  <c r="F30" i="1"/>
  <c r="H30" i="1" s="1"/>
  <c r="F29" i="1"/>
  <c r="H29" i="1" s="1"/>
  <c r="H28" i="1"/>
  <c r="I28" i="1" s="1"/>
  <c r="F28" i="1"/>
  <c r="F27" i="1"/>
  <c r="H27" i="1" s="1"/>
  <c r="F26" i="1"/>
  <c r="H26" i="1" s="1"/>
  <c r="F25" i="1"/>
  <c r="H25" i="1" s="1"/>
  <c r="H24" i="1"/>
  <c r="I24" i="1" s="1"/>
  <c r="F24" i="1"/>
  <c r="F23" i="1"/>
  <c r="H23" i="1" s="1"/>
  <c r="F22" i="1"/>
  <c r="H22" i="1" s="1"/>
  <c r="F21" i="1"/>
  <c r="H21" i="1" s="1"/>
  <c r="H20" i="1"/>
  <c r="I20" i="1" s="1"/>
  <c r="F20" i="1"/>
  <c r="F19" i="1"/>
  <c r="H19" i="1" s="1"/>
  <c r="F18" i="1"/>
  <c r="H18" i="1" s="1"/>
  <c r="F17" i="1"/>
  <c r="H17" i="1" s="1"/>
  <c r="H16" i="1"/>
  <c r="I16" i="1" s="1"/>
  <c r="F16" i="1"/>
  <c r="F15" i="1"/>
  <c r="H15" i="1" s="1"/>
  <c r="F14" i="1"/>
  <c r="H14" i="1" s="1"/>
  <c r="F13" i="1"/>
  <c r="H13" i="1" s="1"/>
  <c r="H12" i="1"/>
  <c r="I12" i="1" s="1"/>
  <c r="F12" i="1"/>
  <c r="F11" i="1"/>
  <c r="H11" i="1" s="1"/>
  <c r="F10" i="1"/>
  <c r="H10" i="1" s="1"/>
  <c r="F9" i="1"/>
  <c r="H9" i="1" s="1"/>
  <c r="H8" i="1"/>
  <c r="I8" i="1" s="1"/>
  <c r="F8" i="1"/>
  <c r="F7" i="1"/>
  <c r="H7" i="1" s="1"/>
  <c r="F6" i="1"/>
  <c r="H6" i="1" s="1"/>
  <c r="F5" i="1"/>
  <c r="H5" i="1" s="1"/>
  <c r="H4" i="1"/>
  <c r="I4" i="1" s="1"/>
  <c r="F4" i="1"/>
  <c r="F3" i="1"/>
  <c r="H3" i="1" s="1"/>
  <c r="F2" i="1"/>
  <c r="H2" i="1" s="1"/>
  <c r="I19" i="1" l="1"/>
  <c r="J19" i="1" s="1"/>
  <c r="M19" i="1" s="1"/>
  <c r="N19" i="1" s="1"/>
  <c r="I14" i="1"/>
  <c r="J14" i="1" s="1"/>
  <c r="M14" i="1" s="1"/>
  <c r="N14" i="1" s="1"/>
  <c r="I27" i="1"/>
  <c r="J27" i="1" s="1"/>
  <c r="M27" i="1" s="1"/>
  <c r="N27" i="1" s="1"/>
  <c r="I13" i="1"/>
  <c r="J13" i="1"/>
  <c r="M13" i="1" s="1"/>
  <c r="N13" i="1" s="1"/>
  <c r="M2" i="1"/>
  <c r="I2" i="1"/>
  <c r="J2" i="1" s="1"/>
  <c r="I15" i="1"/>
  <c r="J15" i="1" s="1"/>
  <c r="M15" i="1" s="1"/>
  <c r="N15" i="1" s="1"/>
  <c r="I21" i="1"/>
  <c r="J21" i="1"/>
  <c r="M21" i="1" s="1"/>
  <c r="N21" i="1" s="1"/>
  <c r="I25" i="1"/>
  <c r="J25" i="1"/>
  <c r="M25" i="1" s="1"/>
  <c r="N25" i="1" s="1"/>
  <c r="I9" i="1"/>
  <c r="J9" i="1"/>
  <c r="M9" i="1" s="1"/>
  <c r="N9" i="1" s="1"/>
  <c r="I6" i="1"/>
  <c r="J6" i="1" s="1"/>
  <c r="M6" i="1" s="1"/>
  <c r="N6" i="1" s="1"/>
  <c r="I10" i="1"/>
  <c r="J10" i="1" s="1"/>
  <c r="M10" i="1" s="1"/>
  <c r="N10" i="1" s="1"/>
  <c r="I23" i="1"/>
  <c r="J23" i="1" s="1"/>
  <c r="M23" i="1" s="1"/>
  <c r="N23" i="1" s="1"/>
  <c r="I29" i="1"/>
  <c r="J29" i="1"/>
  <c r="M29" i="1" s="1"/>
  <c r="N29" i="1" s="1"/>
  <c r="I7" i="1"/>
  <c r="J7" i="1" s="1"/>
  <c r="M7" i="1" s="1"/>
  <c r="N7" i="1" s="1"/>
  <c r="M3" i="1"/>
  <c r="I3" i="1"/>
  <c r="J3" i="1" s="1"/>
  <c r="J11" i="1"/>
  <c r="M11" i="1" s="1"/>
  <c r="N11" i="1" s="1"/>
  <c r="I11" i="1"/>
  <c r="I17" i="1"/>
  <c r="J17" i="1" s="1"/>
  <c r="M17" i="1" s="1"/>
  <c r="N17" i="1" s="1"/>
  <c r="I30" i="1"/>
  <c r="J30" i="1" s="1"/>
  <c r="M30" i="1" s="1"/>
  <c r="N30" i="1" s="1"/>
  <c r="I26" i="1"/>
  <c r="J26" i="1" s="1"/>
  <c r="M26" i="1" s="1"/>
  <c r="N26" i="1" s="1"/>
  <c r="J22" i="1"/>
  <c r="M22" i="1" s="1"/>
  <c r="N22" i="1" s="1"/>
  <c r="I22" i="1"/>
  <c r="I5" i="1"/>
  <c r="J5" i="1" s="1"/>
  <c r="M5" i="1" s="1"/>
  <c r="N5" i="1" s="1"/>
  <c r="I18" i="1"/>
  <c r="J18" i="1" s="1"/>
  <c r="M18" i="1" s="1"/>
  <c r="N18" i="1" s="1"/>
  <c r="M34" i="1"/>
  <c r="I31" i="1"/>
  <c r="J31" i="1" s="1"/>
  <c r="M31" i="1" s="1"/>
  <c r="N31" i="1" s="1"/>
  <c r="J4" i="1"/>
  <c r="J8" i="1"/>
  <c r="M8" i="1" s="1"/>
  <c r="N8" i="1" s="1"/>
  <c r="J12" i="1"/>
  <c r="M12" i="1" s="1"/>
  <c r="N12" i="1" s="1"/>
  <c r="J16" i="1"/>
  <c r="M16" i="1" s="1"/>
  <c r="N16" i="1" s="1"/>
  <c r="J20" i="1"/>
  <c r="M20" i="1" s="1"/>
  <c r="N20" i="1" s="1"/>
  <c r="J24" i="1"/>
  <c r="M24" i="1" s="1"/>
  <c r="N24" i="1" s="1"/>
  <c r="J28" i="1"/>
  <c r="M28" i="1" s="1"/>
  <c r="N28" i="1" s="1"/>
  <c r="M4" i="1"/>
</calcChain>
</file>

<file path=xl/sharedStrings.xml><?xml version="1.0" encoding="utf-8"?>
<sst xmlns="http://schemas.openxmlformats.org/spreadsheetml/2006/main" count="161" uniqueCount="83">
  <si>
    <t>Réf</t>
  </si>
  <si>
    <t>Devise</t>
  </si>
  <si>
    <t>Taux FX</t>
  </si>
  <si>
    <t>Quantité</t>
  </si>
  <si>
    <t>PU Devise</t>
  </si>
  <si>
    <t>PU XOF</t>
  </si>
  <si>
    <t>Remise %</t>
  </si>
  <si>
    <t>Montant HT XOF</t>
  </si>
  <si>
    <t>TVA</t>
  </si>
  <si>
    <t>Net TTC XOF</t>
  </si>
  <si>
    <t>Segment</t>
  </si>
  <si>
    <t>Seuil</t>
  </si>
  <si>
    <t>segment</t>
  </si>
  <si>
    <t>Décision avancée</t>
  </si>
  <si>
    <t>Catégorie via LOOKUP</t>
  </si>
  <si>
    <t>Produit (LOOKUP)</t>
  </si>
  <si>
    <t>OP-2025-1002</t>
  </si>
  <si>
    <t>USD</t>
  </si>
  <si>
    <t>PME</t>
  </si>
  <si>
    <t>OP-2025-1003</t>
  </si>
  <si>
    <t>Institutionnel</t>
  </si>
  <si>
    <t>OP-2025-1004</t>
  </si>
  <si>
    <t>OP-2025-1005</t>
  </si>
  <si>
    <t>XOF</t>
  </si>
  <si>
    <t>Grand Compte</t>
  </si>
  <si>
    <t>OP-2025-1006</t>
  </si>
  <si>
    <t>OP-2025-1007</t>
  </si>
  <si>
    <t>OP-2025-1008</t>
  </si>
  <si>
    <t>OP-2025-1009</t>
  </si>
  <si>
    <t>OP-2025-1010</t>
  </si>
  <si>
    <t>EUR</t>
  </si>
  <si>
    <t>OP-2025-1011</t>
  </si>
  <si>
    <t>OP-2025-1012</t>
  </si>
  <si>
    <t>OP-2025-1013</t>
  </si>
  <si>
    <t>OP-2025-1014</t>
  </si>
  <si>
    <t>OP-2025-1015</t>
  </si>
  <si>
    <t>Particulier</t>
  </si>
  <si>
    <t>OP-2025-1016</t>
  </si>
  <si>
    <t>OP-2025-1017</t>
  </si>
  <si>
    <t>OP-2025-1018</t>
  </si>
  <si>
    <t>OP-2025-1019</t>
  </si>
  <si>
    <t>OP-2025-1020</t>
  </si>
  <si>
    <t>OP-2025-1021</t>
  </si>
  <si>
    <t>OP-2025-1022</t>
  </si>
  <si>
    <t>OP-2025-1023</t>
  </si>
  <si>
    <t>OP-2025-1024</t>
  </si>
  <si>
    <t>OP-2025-1025</t>
  </si>
  <si>
    <t>OP-2025-1026</t>
  </si>
  <si>
    <t>OP-2025-1027</t>
  </si>
  <si>
    <t>OP-2025-1028</t>
  </si>
  <si>
    <t>OP-2025-1029</t>
  </si>
  <si>
    <t>OP-2025-1030</t>
  </si>
  <si>
    <t>OP-2025-1031</t>
  </si>
  <si>
    <t>Consignes :</t>
  </si>
  <si>
    <t>1) PU XOF = PU Devise × Taux FX (si Devise ≠ XOF).</t>
  </si>
  <si>
    <t>2) Montant HT XOF = Quantité × PU XOF × (1 − Remise%).</t>
  </si>
  <si>
    <t>3) TVA = 18% de Montant HT XOF ; Net TTC XOF = HT + TVA.</t>
  </si>
  <si>
    <t>4) Décision avancée : 'OK' si Net TTC ≥ Seuil ET Segment ∈ {PME, Grand Compte}, sinon 'À revoir'.</t>
  </si>
  <si>
    <t>5) Catégorie via INDEX/EQUIV (INDEX+MATCH) ou RECHERCHEV depuis Paramètres_Pro.</t>
  </si>
  <si>
    <t>6) Produit : vérifier par LOOKUP (selon références).</t>
  </si>
  <si>
    <t>Table</t>
  </si>
  <si>
    <t>Col1</t>
  </si>
  <si>
    <t>Col2</t>
  </si>
  <si>
    <t>Col3</t>
  </si>
  <si>
    <t>Col4</t>
  </si>
  <si>
    <t>FX</t>
  </si>
  <si>
    <t>Taux_XOF</t>
  </si>
  <si>
    <t>Map</t>
  </si>
  <si>
    <t>Produit</t>
  </si>
  <si>
    <t>Catégorie</t>
  </si>
  <si>
    <t>Compte courant</t>
  </si>
  <si>
    <t>Dépôt</t>
  </si>
  <si>
    <t>Épargne</t>
  </si>
  <si>
    <t>Crédit court terme</t>
  </si>
  <si>
    <t>Crédit</t>
  </si>
  <si>
    <t>Crédit long terme</t>
  </si>
  <si>
    <t>Carte bancaire</t>
  </si>
  <si>
    <t>Moyen de paiement</t>
  </si>
  <si>
    <t>Transfert</t>
  </si>
  <si>
    <t>Paiement</t>
  </si>
  <si>
    <t>Chèque</t>
  </si>
  <si>
    <t>Remise</t>
  </si>
  <si>
    <t>Remise%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</si>
</sst>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</font>
    <font>
      <b/>
      <sz val="11"/>
      <color theme="1"/>
      <name val="Calibri"/>
      <family val="2"/>
    </font>
    <font>
      <b/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9BBB59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0" borderId="1" xfId="0" applyBorder="1"/>
    <xf numFmtId="0" fontId="0" fillId="3" borderId="1" xfId="0" applyFill="1" applyBorder="1"/>
    <xf numFmtId="0" fontId="0" fillId="0" borderId="1" xfId="0" applyBorder="1" applyAlignment="1">
      <alignment horizontal="center"/>
    </xf>
    <xf numFmtId="0" fontId="3" fillId="0" borderId="1" xfId="0" applyFont="1" applyBorder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40"/>
  <sheetViews>
    <sheetView tabSelected="1" workbookViewId="0">
      <selection activeCell="O2" sqref="O2"/>
    </sheetView>
  </sheetViews>
  <sheetFormatPr baseColWidth="10" defaultColWidth="8.7265625" defaultRowHeight="14.5" x14ac:dyDescent="0.35"/>
  <cols>
    <col min="14" max="14" width="15.6328125" bestFit="1" customWidth="1"/>
  </cols>
  <sheetData>
    <row r="1" spans="1:16" x14ac:dyDescent="0.35">
      <c r="A1" s="1" t="s">
        <v>0</v>
      </c>
      <c r="B1" s="1" t="s">
        <v>1</v>
      </c>
      <c r="C1" s="2" t="s">
        <v>2</v>
      </c>
      <c r="D1" s="1" t="s">
        <v>3</v>
      </c>
      <c r="E1" s="2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 t="s">
        <v>11</v>
      </c>
      <c r="M1" s="3" t="s">
        <v>12</v>
      </c>
      <c r="N1" s="4" t="s">
        <v>13</v>
      </c>
      <c r="O1" s="4" t="s">
        <v>14</v>
      </c>
      <c r="P1" s="4" t="s">
        <v>15</v>
      </c>
    </row>
    <row r="2" spans="1:16" x14ac:dyDescent="0.35">
      <c r="A2" s="5" t="s">
        <v>16</v>
      </c>
      <c r="B2" s="5" t="s">
        <v>17</v>
      </c>
      <c r="C2" s="5">
        <v>600</v>
      </c>
      <c r="D2" s="5">
        <v>29</v>
      </c>
      <c r="E2" s="5">
        <v>405.85</v>
      </c>
      <c r="F2" s="5">
        <f>E2*C2</f>
        <v>243510</v>
      </c>
      <c r="G2" s="5">
        <v>5</v>
      </c>
      <c r="H2" s="5">
        <f>D2*F2*(1-G2%)</f>
        <v>6708700.5</v>
      </c>
      <c r="I2" s="5">
        <f>18%*H2</f>
        <v>1207566.0899999999</v>
      </c>
      <c r="J2" s="5">
        <f>H2+I2</f>
        <v>7916266.5899999999</v>
      </c>
      <c r="K2" s="5" t="s">
        <v>18</v>
      </c>
      <c r="L2" s="5">
        <v>350003.87</v>
      </c>
      <c r="M2" s="6" t="str">
        <f>IF(AND(H2=$K$6,H5=$K$5,H2&gt;=L2),"ok","a revoir")</f>
        <v>a revoir</v>
      </c>
      <c r="N2" s="7"/>
      <c r="O2" s="5"/>
      <c r="P2" s="5"/>
    </row>
    <row r="3" spans="1:16" x14ac:dyDescent="0.35">
      <c r="A3" s="5" t="s">
        <v>19</v>
      </c>
      <c r="B3" s="5" t="s">
        <v>17</v>
      </c>
      <c r="C3" s="5">
        <v>600</v>
      </c>
      <c r="D3" s="5">
        <v>8</v>
      </c>
      <c r="E3" s="5">
        <v>1535.23</v>
      </c>
      <c r="F3" s="5">
        <f>E3*C3</f>
        <v>921138</v>
      </c>
      <c r="G3" s="5">
        <v>0</v>
      </c>
      <c r="H3" s="5">
        <f t="shared" ref="H3:H31" si="0">D3*F3*(1-G3%)</f>
        <v>7369104</v>
      </c>
      <c r="I3" s="5">
        <f t="shared" ref="I3:I31" si="1">18%*H3</f>
        <v>1326438.72</v>
      </c>
      <c r="J3" s="5">
        <f t="shared" ref="J3:J31" si="2">H3+I3</f>
        <v>8695542.7200000007</v>
      </c>
      <c r="K3" s="5" t="s">
        <v>20</v>
      </c>
      <c r="L3" s="5">
        <v>277973.84000000003</v>
      </c>
      <c r="M3" s="6" t="str">
        <f>IF(AND(H3=$K$6,H6=$K$5,H3&gt;=L3),"ok","a revoir")</f>
        <v>a revoir</v>
      </c>
      <c r="N3" s="7"/>
      <c r="O3" s="5"/>
      <c r="P3" s="5"/>
    </row>
    <row r="4" spans="1:16" x14ac:dyDescent="0.35">
      <c r="A4" s="5" t="s">
        <v>21</v>
      </c>
      <c r="B4" s="5" t="s">
        <v>17</v>
      </c>
      <c r="C4" s="5">
        <v>600</v>
      </c>
      <c r="D4" s="5">
        <v>20</v>
      </c>
      <c r="E4" s="5">
        <v>922.93</v>
      </c>
      <c r="F4" s="5">
        <f t="shared" ref="F4:F31" si="3">E4*C4</f>
        <v>553758</v>
      </c>
      <c r="G4" s="5">
        <v>10</v>
      </c>
      <c r="H4" s="5">
        <f t="shared" si="0"/>
        <v>9967644</v>
      </c>
      <c r="I4" s="5">
        <f t="shared" si="1"/>
        <v>1794175.92</v>
      </c>
      <c r="J4" s="5">
        <f t="shared" si="2"/>
        <v>11761819.92</v>
      </c>
      <c r="K4" s="5" t="s">
        <v>18</v>
      </c>
      <c r="L4" s="5">
        <v>858997.52</v>
      </c>
      <c r="M4" s="6" t="str">
        <f t="shared" ref="M4" si="4">IF(AND(H4=$K$6,H7=$K$5,H4&gt;=L4),"ok","a")</f>
        <v>a</v>
      </c>
      <c r="N4" s="7"/>
      <c r="O4" s="5"/>
      <c r="P4" s="5"/>
    </row>
    <row r="5" spans="1:16" x14ac:dyDescent="0.35">
      <c r="A5" s="5" t="s">
        <v>22</v>
      </c>
      <c r="B5" s="5" t="s">
        <v>23</v>
      </c>
      <c r="C5" s="5">
        <v>1</v>
      </c>
      <c r="D5" s="5">
        <v>10</v>
      </c>
      <c r="E5" s="5">
        <v>74099.8</v>
      </c>
      <c r="F5" s="5">
        <f t="shared" si="3"/>
        <v>74099.8</v>
      </c>
      <c r="G5" s="5">
        <v>15</v>
      </c>
      <c r="H5" s="5">
        <f t="shared" si="0"/>
        <v>629848.29999999993</v>
      </c>
      <c r="I5" s="5">
        <f t="shared" si="1"/>
        <v>113372.69399999999</v>
      </c>
      <c r="J5" s="5">
        <f t="shared" si="2"/>
        <v>743220.99399999995</v>
      </c>
      <c r="K5" s="5" t="s">
        <v>24</v>
      </c>
      <c r="L5" s="5">
        <v>1489223.01</v>
      </c>
      <c r="M5" s="6" t="b">
        <f>AND(J5&gt;=L5,IF(J5=K5,J5=K11,"A revoir"))</f>
        <v>0</v>
      </c>
      <c r="N5" s="7" t="str">
        <f t="shared" ref="N2:N31" si="5">IF(M5,"ok","A revoir")</f>
        <v>A revoir</v>
      </c>
      <c r="O5" s="5"/>
      <c r="P5" s="5"/>
    </row>
    <row r="6" spans="1:16" x14ac:dyDescent="0.35">
      <c r="A6" s="5" t="s">
        <v>25</v>
      </c>
      <c r="B6" s="5" t="s">
        <v>17</v>
      </c>
      <c r="C6" s="5">
        <v>600</v>
      </c>
      <c r="D6" s="5">
        <v>24</v>
      </c>
      <c r="E6" s="5">
        <v>1330.23</v>
      </c>
      <c r="F6" s="5">
        <f t="shared" si="3"/>
        <v>798138</v>
      </c>
      <c r="G6" s="5">
        <v>12.5</v>
      </c>
      <c r="H6" s="5">
        <f t="shared" si="0"/>
        <v>16760898</v>
      </c>
      <c r="I6" s="5">
        <f t="shared" si="1"/>
        <v>3016961.6399999997</v>
      </c>
      <c r="J6" s="5">
        <f t="shared" si="2"/>
        <v>19777859.640000001</v>
      </c>
      <c r="K6" s="5" t="s">
        <v>18</v>
      </c>
      <c r="L6" s="5">
        <v>974477.9</v>
      </c>
      <c r="M6" s="6" t="b">
        <f t="shared" ref="M6:M31" si="6">AND(J6&gt;=L6,IF(J6=K6,J6=K12,"A revoir"))</f>
        <v>1</v>
      </c>
      <c r="N6" s="7" t="str">
        <f t="shared" si="5"/>
        <v>ok</v>
      </c>
      <c r="O6" s="5"/>
      <c r="P6" s="5"/>
    </row>
    <row r="7" spans="1:16" x14ac:dyDescent="0.35">
      <c r="A7" s="5" t="s">
        <v>26</v>
      </c>
      <c r="B7" s="5" t="s">
        <v>23</v>
      </c>
      <c r="C7" s="5">
        <v>1</v>
      </c>
      <c r="D7" s="5">
        <v>19</v>
      </c>
      <c r="E7" s="5">
        <v>27745.09</v>
      </c>
      <c r="F7" s="5">
        <f t="shared" si="3"/>
        <v>27745.09</v>
      </c>
      <c r="G7" s="5">
        <v>0</v>
      </c>
      <c r="H7" s="5">
        <f t="shared" si="0"/>
        <v>527156.71</v>
      </c>
      <c r="I7" s="5">
        <f t="shared" si="1"/>
        <v>94888.207799999989</v>
      </c>
      <c r="J7" s="5">
        <f t="shared" si="2"/>
        <v>622044.91779999994</v>
      </c>
      <c r="K7" s="5" t="s">
        <v>20</v>
      </c>
      <c r="L7" s="5">
        <v>450716.21</v>
      </c>
      <c r="M7" s="6" t="b">
        <f t="shared" si="6"/>
        <v>1</v>
      </c>
      <c r="N7" s="7" t="str">
        <f t="shared" si="5"/>
        <v>ok</v>
      </c>
      <c r="O7" s="5"/>
      <c r="P7" s="5"/>
    </row>
    <row r="8" spans="1:16" x14ac:dyDescent="0.35">
      <c r="A8" s="5" t="s">
        <v>27</v>
      </c>
      <c r="B8" s="5" t="s">
        <v>23</v>
      </c>
      <c r="C8" s="5">
        <v>1</v>
      </c>
      <c r="D8" s="5">
        <v>5</v>
      </c>
      <c r="E8" s="5">
        <v>218475.46</v>
      </c>
      <c r="F8" s="5">
        <f>E8*C8</f>
        <v>218475.46</v>
      </c>
      <c r="G8" s="5">
        <v>12.5</v>
      </c>
      <c r="H8" s="5">
        <f t="shared" si="0"/>
        <v>955830.13750000007</v>
      </c>
      <c r="I8" s="5">
        <f t="shared" si="1"/>
        <v>172049.42475000001</v>
      </c>
      <c r="J8" s="5">
        <f t="shared" si="2"/>
        <v>1127879.56225</v>
      </c>
      <c r="K8" s="5" t="s">
        <v>24</v>
      </c>
      <c r="L8" s="5">
        <v>277175.87</v>
      </c>
      <c r="M8" s="6" t="b">
        <f t="shared" si="6"/>
        <v>1</v>
      </c>
      <c r="N8" s="7" t="str">
        <f t="shared" si="5"/>
        <v>ok</v>
      </c>
      <c r="O8" s="5"/>
      <c r="P8" s="5"/>
    </row>
    <row r="9" spans="1:16" x14ac:dyDescent="0.35">
      <c r="A9" s="5" t="s">
        <v>28</v>
      </c>
      <c r="B9" s="5" t="s">
        <v>17</v>
      </c>
      <c r="C9" s="5">
        <v>600</v>
      </c>
      <c r="D9" s="5">
        <v>23</v>
      </c>
      <c r="E9" s="5">
        <v>1024.92</v>
      </c>
      <c r="F9" s="5">
        <f t="shared" si="3"/>
        <v>614952</v>
      </c>
      <c r="G9" s="5">
        <v>0</v>
      </c>
      <c r="H9" s="5">
        <f t="shared" si="0"/>
        <v>14143896</v>
      </c>
      <c r="I9" s="5">
        <f t="shared" si="1"/>
        <v>2545901.2799999998</v>
      </c>
      <c r="J9" s="5">
        <f t="shared" si="2"/>
        <v>16689797.279999999</v>
      </c>
      <c r="K9" s="5" t="s">
        <v>18</v>
      </c>
      <c r="L9" s="5">
        <v>942580.87</v>
      </c>
      <c r="M9" s="6" t="b">
        <f t="shared" si="6"/>
        <v>1</v>
      </c>
      <c r="N9" s="7" t="str">
        <f t="shared" si="5"/>
        <v>ok</v>
      </c>
      <c r="O9" s="5"/>
      <c r="P9" s="5"/>
    </row>
    <row r="10" spans="1:16" x14ac:dyDescent="0.35">
      <c r="A10" s="5" t="s">
        <v>29</v>
      </c>
      <c r="B10" s="5" t="s">
        <v>30</v>
      </c>
      <c r="C10" s="5">
        <v>655.95699999999999</v>
      </c>
      <c r="D10" s="5">
        <v>25</v>
      </c>
      <c r="E10" s="5">
        <v>212.64</v>
      </c>
      <c r="F10" s="5">
        <f t="shared" si="3"/>
        <v>139482.69647999998</v>
      </c>
      <c r="G10" s="5">
        <v>0</v>
      </c>
      <c r="H10" s="5">
        <f t="shared" si="0"/>
        <v>3487067.4119999995</v>
      </c>
      <c r="I10" s="5">
        <f t="shared" si="1"/>
        <v>627672.1341599999</v>
      </c>
      <c r="J10" s="5">
        <f t="shared" si="2"/>
        <v>4114739.5461599994</v>
      </c>
      <c r="K10" s="5" t="s">
        <v>20</v>
      </c>
      <c r="L10" s="5">
        <v>736281.59999999998</v>
      </c>
      <c r="M10" s="6" t="b">
        <f t="shared" si="6"/>
        <v>1</v>
      </c>
      <c r="N10" s="7" t="str">
        <f t="shared" si="5"/>
        <v>ok</v>
      </c>
      <c r="O10" s="5"/>
      <c r="P10" s="5"/>
    </row>
    <row r="11" spans="1:16" x14ac:dyDescent="0.35">
      <c r="A11" s="5" t="s">
        <v>31</v>
      </c>
      <c r="B11" s="5" t="s">
        <v>17</v>
      </c>
      <c r="C11" s="5">
        <v>600</v>
      </c>
      <c r="D11" s="5">
        <v>13</v>
      </c>
      <c r="E11" s="5">
        <v>1919.11</v>
      </c>
      <c r="F11" s="5">
        <f t="shared" si="3"/>
        <v>1151466</v>
      </c>
      <c r="G11" s="5">
        <v>10</v>
      </c>
      <c r="H11" s="5">
        <f t="shared" si="0"/>
        <v>13472152.200000001</v>
      </c>
      <c r="I11" s="5">
        <f t="shared" si="1"/>
        <v>2424987.3960000002</v>
      </c>
      <c r="J11" s="5">
        <f t="shared" si="2"/>
        <v>15897139.596000001</v>
      </c>
      <c r="K11" s="5" t="s">
        <v>18</v>
      </c>
      <c r="L11" s="5">
        <v>1149060.81</v>
      </c>
      <c r="M11" s="6" t="b">
        <f t="shared" si="6"/>
        <v>1</v>
      </c>
      <c r="N11" s="7" t="str">
        <f t="shared" si="5"/>
        <v>ok</v>
      </c>
      <c r="O11" s="5"/>
      <c r="P11" s="5"/>
    </row>
    <row r="12" spans="1:16" x14ac:dyDescent="0.35">
      <c r="A12" s="5" t="s">
        <v>32</v>
      </c>
      <c r="B12" s="5" t="s">
        <v>23</v>
      </c>
      <c r="C12" s="5">
        <v>1</v>
      </c>
      <c r="D12" s="5">
        <v>17</v>
      </c>
      <c r="E12" s="5">
        <v>318114.34999999998</v>
      </c>
      <c r="F12" s="5">
        <f t="shared" si="3"/>
        <v>318114.34999999998</v>
      </c>
      <c r="G12" s="5">
        <v>15</v>
      </c>
      <c r="H12" s="5">
        <f t="shared" si="0"/>
        <v>4596752.357499999</v>
      </c>
      <c r="I12" s="5">
        <f t="shared" si="1"/>
        <v>827415.42434999975</v>
      </c>
      <c r="J12" s="5">
        <f t="shared" si="2"/>
        <v>5424167.781849999</v>
      </c>
      <c r="K12" s="5" t="s">
        <v>24</v>
      </c>
      <c r="L12" s="5">
        <v>843024.78</v>
      </c>
      <c r="M12" s="6" t="b">
        <f t="shared" si="6"/>
        <v>1</v>
      </c>
      <c r="N12" s="7" t="str">
        <f t="shared" si="5"/>
        <v>ok</v>
      </c>
      <c r="O12" s="5"/>
      <c r="P12" s="5"/>
    </row>
    <row r="13" spans="1:16" x14ac:dyDescent="0.35">
      <c r="A13" s="5" t="s">
        <v>33</v>
      </c>
      <c r="B13" s="5" t="s">
        <v>23</v>
      </c>
      <c r="C13" s="5">
        <v>1</v>
      </c>
      <c r="D13" s="5">
        <v>2</v>
      </c>
      <c r="E13" s="5">
        <v>44537.16</v>
      </c>
      <c r="F13" s="5">
        <f t="shared" si="3"/>
        <v>44537.16</v>
      </c>
      <c r="G13" s="5">
        <v>12.5</v>
      </c>
      <c r="H13" s="5">
        <f t="shared" si="0"/>
        <v>77940.03</v>
      </c>
      <c r="I13" s="5">
        <f t="shared" si="1"/>
        <v>14029.205399999999</v>
      </c>
      <c r="J13" s="5">
        <f t="shared" si="2"/>
        <v>91969.235400000005</v>
      </c>
      <c r="K13" s="5" t="s">
        <v>18</v>
      </c>
      <c r="L13" s="5">
        <v>442508.79</v>
      </c>
      <c r="M13" s="6" t="b">
        <f t="shared" si="6"/>
        <v>0</v>
      </c>
      <c r="N13" s="7" t="str">
        <f t="shared" si="5"/>
        <v>A revoir</v>
      </c>
      <c r="O13" s="5"/>
      <c r="P13" s="5"/>
    </row>
    <row r="14" spans="1:16" x14ac:dyDescent="0.35">
      <c r="A14" s="5" t="s">
        <v>34</v>
      </c>
      <c r="B14" s="5" t="s">
        <v>17</v>
      </c>
      <c r="C14" s="5">
        <v>600</v>
      </c>
      <c r="D14" s="5">
        <v>18</v>
      </c>
      <c r="E14" s="5">
        <v>1034.6500000000001</v>
      </c>
      <c r="F14" s="5">
        <f t="shared" si="3"/>
        <v>620790</v>
      </c>
      <c r="G14" s="5">
        <v>12.5</v>
      </c>
      <c r="H14" s="5">
        <f t="shared" si="0"/>
        <v>9777442.5</v>
      </c>
      <c r="I14" s="5">
        <f t="shared" si="1"/>
        <v>1759939.65</v>
      </c>
      <c r="J14" s="5">
        <f t="shared" si="2"/>
        <v>11537382.15</v>
      </c>
      <c r="K14" s="5" t="s">
        <v>18</v>
      </c>
      <c r="L14" s="5">
        <v>305963.83</v>
      </c>
      <c r="M14" s="6" t="b">
        <f t="shared" si="6"/>
        <v>1</v>
      </c>
      <c r="N14" s="7" t="str">
        <f t="shared" si="5"/>
        <v>ok</v>
      </c>
      <c r="O14" s="5"/>
      <c r="P14" s="5"/>
    </row>
    <row r="15" spans="1:16" x14ac:dyDescent="0.35">
      <c r="A15" s="5" t="s">
        <v>35</v>
      </c>
      <c r="B15" s="5" t="s">
        <v>30</v>
      </c>
      <c r="C15" s="5">
        <v>655.95699999999999</v>
      </c>
      <c r="D15" s="5">
        <v>13</v>
      </c>
      <c r="E15" s="5">
        <v>419.23</v>
      </c>
      <c r="F15" s="5">
        <f t="shared" si="3"/>
        <v>274996.85311000003</v>
      </c>
      <c r="G15" s="5">
        <v>5</v>
      </c>
      <c r="H15" s="5">
        <f t="shared" si="0"/>
        <v>3396211.1359085003</v>
      </c>
      <c r="I15" s="5">
        <f t="shared" si="1"/>
        <v>611318.00446353003</v>
      </c>
      <c r="J15" s="5">
        <f t="shared" si="2"/>
        <v>4007529.1403720304</v>
      </c>
      <c r="K15" s="5" t="s">
        <v>36</v>
      </c>
      <c r="L15" s="5">
        <v>646072.85</v>
      </c>
      <c r="M15" s="6" t="b">
        <f t="shared" si="6"/>
        <v>1</v>
      </c>
      <c r="N15" s="7" t="str">
        <f t="shared" si="5"/>
        <v>ok</v>
      </c>
      <c r="O15" s="5"/>
      <c r="P15" s="5"/>
    </row>
    <row r="16" spans="1:16" x14ac:dyDescent="0.35">
      <c r="A16" s="5" t="s">
        <v>37</v>
      </c>
      <c r="B16" s="5" t="s">
        <v>30</v>
      </c>
      <c r="C16" s="5">
        <v>655.95699999999999</v>
      </c>
      <c r="D16" s="5">
        <v>11</v>
      </c>
      <c r="E16" s="5">
        <v>519.13</v>
      </c>
      <c r="F16" s="5">
        <f t="shared" si="3"/>
        <v>340526.95740999997</v>
      </c>
      <c r="G16" s="5">
        <v>12.5</v>
      </c>
      <c r="H16" s="5">
        <f t="shared" si="0"/>
        <v>3277571.9650712498</v>
      </c>
      <c r="I16" s="5">
        <f t="shared" si="1"/>
        <v>589962.95371282496</v>
      </c>
      <c r="J16" s="5">
        <f t="shared" si="2"/>
        <v>3867534.9187840745</v>
      </c>
      <c r="K16" s="5" t="s">
        <v>20</v>
      </c>
      <c r="L16" s="5">
        <v>1162491.1200000001</v>
      </c>
      <c r="M16" s="6" t="b">
        <f t="shared" si="6"/>
        <v>1</v>
      </c>
      <c r="N16" s="7" t="str">
        <f t="shared" si="5"/>
        <v>ok</v>
      </c>
      <c r="O16" s="5"/>
      <c r="P16" s="5"/>
    </row>
    <row r="17" spans="1:16" x14ac:dyDescent="0.35">
      <c r="A17" s="5" t="s">
        <v>38</v>
      </c>
      <c r="B17" s="5" t="s">
        <v>17</v>
      </c>
      <c r="C17" s="5">
        <v>600</v>
      </c>
      <c r="D17" s="5">
        <v>24</v>
      </c>
      <c r="E17" s="5">
        <v>869.33</v>
      </c>
      <c r="F17" s="5">
        <f t="shared" si="3"/>
        <v>521598</v>
      </c>
      <c r="G17" s="5">
        <v>12.5</v>
      </c>
      <c r="H17" s="5">
        <f t="shared" si="0"/>
        <v>10953558</v>
      </c>
      <c r="I17" s="5">
        <f t="shared" si="1"/>
        <v>1971640.44</v>
      </c>
      <c r="J17" s="5">
        <f t="shared" si="2"/>
        <v>12925198.439999999</v>
      </c>
      <c r="K17" s="5" t="s">
        <v>24</v>
      </c>
      <c r="L17" s="5">
        <v>700941.35</v>
      </c>
      <c r="M17" s="6" t="b">
        <f t="shared" si="6"/>
        <v>1</v>
      </c>
      <c r="N17" s="7" t="str">
        <f t="shared" si="5"/>
        <v>ok</v>
      </c>
      <c r="O17" s="5"/>
      <c r="P17" s="5"/>
    </row>
    <row r="18" spans="1:16" x14ac:dyDescent="0.35">
      <c r="A18" s="5" t="s">
        <v>39</v>
      </c>
      <c r="B18" s="5" t="s">
        <v>17</v>
      </c>
      <c r="C18" s="5">
        <v>600</v>
      </c>
      <c r="D18" s="5">
        <v>5</v>
      </c>
      <c r="E18" s="5">
        <v>1117.49</v>
      </c>
      <c r="F18" s="5">
        <f t="shared" si="3"/>
        <v>670494</v>
      </c>
      <c r="G18" s="5">
        <v>5</v>
      </c>
      <c r="H18" s="5">
        <f t="shared" si="0"/>
        <v>3184846.5</v>
      </c>
      <c r="I18" s="5">
        <f t="shared" si="1"/>
        <v>573272.37</v>
      </c>
      <c r="J18" s="5">
        <f t="shared" si="2"/>
        <v>3758118.87</v>
      </c>
      <c r="K18" s="5" t="s">
        <v>36</v>
      </c>
      <c r="L18" s="5">
        <v>616067.37</v>
      </c>
      <c r="M18" s="6" t="b">
        <f t="shared" si="6"/>
        <v>1</v>
      </c>
      <c r="N18" s="7" t="str">
        <f t="shared" si="5"/>
        <v>ok</v>
      </c>
      <c r="O18" s="5"/>
      <c r="P18" s="5"/>
    </row>
    <row r="19" spans="1:16" x14ac:dyDescent="0.35">
      <c r="A19" s="5" t="s">
        <v>40</v>
      </c>
      <c r="B19" s="5" t="s">
        <v>23</v>
      </c>
      <c r="C19" s="5">
        <v>1</v>
      </c>
      <c r="D19" s="5">
        <v>7</v>
      </c>
      <c r="E19" s="5">
        <v>108491.71</v>
      </c>
      <c r="F19" s="5">
        <f t="shared" si="3"/>
        <v>108491.71</v>
      </c>
      <c r="G19" s="5">
        <v>5</v>
      </c>
      <c r="H19" s="5">
        <f t="shared" si="0"/>
        <v>721469.87150000001</v>
      </c>
      <c r="I19" s="5">
        <f t="shared" si="1"/>
        <v>129864.57686999999</v>
      </c>
      <c r="J19" s="5">
        <f t="shared" si="2"/>
        <v>851334.44837</v>
      </c>
      <c r="K19" s="5" t="s">
        <v>24</v>
      </c>
      <c r="L19" s="5">
        <v>657263.81999999995</v>
      </c>
      <c r="M19" s="6" t="b">
        <f t="shared" si="6"/>
        <v>1</v>
      </c>
      <c r="N19" s="7" t="str">
        <f t="shared" si="5"/>
        <v>ok</v>
      </c>
      <c r="O19" s="5"/>
      <c r="P19" s="5"/>
    </row>
    <row r="20" spans="1:16" x14ac:dyDescent="0.35">
      <c r="A20" s="5" t="s">
        <v>41</v>
      </c>
      <c r="B20" s="5" t="s">
        <v>17</v>
      </c>
      <c r="C20" s="5">
        <v>600</v>
      </c>
      <c r="D20" s="5">
        <v>18</v>
      </c>
      <c r="E20" s="5">
        <v>1878.58</v>
      </c>
      <c r="F20" s="5">
        <f t="shared" si="3"/>
        <v>1127148</v>
      </c>
      <c r="G20" s="5">
        <v>10</v>
      </c>
      <c r="H20" s="5">
        <f t="shared" si="0"/>
        <v>18259797.600000001</v>
      </c>
      <c r="I20" s="5">
        <f t="shared" si="1"/>
        <v>3286763.568</v>
      </c>
      <c r="J20" s="5">
        <f t="shared" si="2"/>
        <v>21546561.168000001</v>
      </c>
      <c r="K20" s="5" t="s">
        <v>18</v>
      </c>
      <c r="L20" s="5">
        <v>1383523.76</v>
      </c>
      <c r="M20" s="6" t="b">
        <f t="shared" si="6"/>
        <v>1</v>
      </c>
      <c r="N20" s="7" t="str">
        <f t="shared" si="5"/>
        <v>ok</v>
      </c>
      <c r="O20" s="5"/>
      <c r="P20" s="5"/>
    </row>
    <row r="21" spans="1:16" x14ac:dyDescent="0.35">
      <c r="A21" s="5" t="s">
        <v>42</v>
      </c>
      <c r="B21" s="5" t="s">
        <v>17</v>
      </c>
      <c r="C21" s="5">
        <v>600</v>
      </c>
      <c r="D21" s="5">
        <v>6</v>
      </c>
      <c r="E21" s="5">
        <v>1246.56</v>
      </c>
      <c r="F21" s="5">
        <f t="shared" si="3"/>
        <v>747936</v>
      </c>
      <c r="G21" s="5">
        <v>12.5</v>
      </c>
      <c r="H21" s="5">
        <f t="shared" si="0"/>
        <v>3926664</v>
      </c>
      <c r="I21" s="5">
        <f t="shared" si="1"/>
        <v>706799.52</v>
      </c>
      <c r="J21" s="5">
        <f t="shared" si="2"/>
        <v>4633463.5199999996</v>
      </c>
      <c r="K21" s="5" t="s">
        <v>20</v>
      </c>
      <c r="L21" s="5">
        <v>269308.34000000003</v>
      </c>
      <c r="M21" s="6" t="b">
        <f t="shared" si="6"/>
        <v>1</v>
      </c>
      <c r="N21" s="7" t="str">
        <f t="shared" si="5"/>
        <v>ok</v>
      </c>
      <c r="O21" s="5"/>
      <c r="P21" s="5"/>
    </row>
    <row r="22" spans="1:16" x14ac:dyDescent="0.35">
      <c r="A22" s="5" t="s">
        <v>43</v>
      </c>
      <c r="B22" s="5" t="s">
        <v>23</v>
      </c>
      <c r="C22" s="5">
        <v>1</v>
      </c>
      <c r="D22" s="5">
        <v>11</v>
      </c>
      <c r="E22" s="5">
        <v>297065.21999999997</v>
      </c>
      <c r="F22" s="5">
        <f t="shared" si="3"/>
        <v>297065.21999999997</v>
      </c>
      <c r="G22" s="5">
        <v>15</v>
      </c>
      <c r="H22" s="5">
        <f t="shared" si="0"/>
        <v>2777559.807</v>
      </c>
      <c r="I22" s="5">
        <f t="shared" si="1"/>
        <v>499960.76526000001</v>
      </c>
      <c r="J22" s="5">
        <f t="shared" si="2"/>
        <v>3277520.5722599998</v>
      </c>
      <c r="K22" s="5" t="s">
        <v>24</v>
      </c>
      <c r="L22" s="5">
        <v>570291.61</v>
      </c>
      <c r="M22" s="6" t="b">
        <f t="shared" si="6"/>
        <v>1</v>
      </c>
      <c r="N22" s="7" t="str">
        <f t="shared" si="5"/>
        <v>ok</v>
      </c>
      <c r="O22" s="5"/>
      <c r="P22" s="5"/>
    </row>
    <row r="23" spans="1:16" x14ac:dyDescent="0.35">
      <c r="A23" s="5" t="s">
        <v>44</v>
      </c>
      <c r="B23" s="5" t="s">
        <v>30</v>
      </c>
      <c r="C23" s="5">
        <v>655.95699999999999</v>
      </c>
      <c r="D23" s="5">
        <v>23</v>
      </c>
      <c r="E23" s="5">
        <v>842.42</v>
      </c>
      <c r="F23" s="5">
        <f t="shared" si="3"/>
        <v>552591.29593999998</v>
      </c>
      <c r="G23" s="5">
        <v>5</v>
      </c>
      <c r="H23" s="5">
        <f t="shared" si="0"/>
        <v>12074119.816289</v>
      </c>
      <c r="I23" s="5">
        <f t="shared" si="1"/>
        <v>2173341.5669320198</v>
      </c>
      <c r="J23" s="5">
        <f t="shared" si="2"/>
        <v>14247461.383221019</v>
      </c>
      <c r="K23" s="5" t="s">
        <v>36</v>
      </c>
      <c r="L23" s="5">
        <v>1460488.35</v>
      </c>
      <c r="M23" s="6" t="b">
        <f t="shared" si="6"/>
        <v>1</v>
      </c>
      <c r="N23" s="7" t="str">
        <f t="shared" si="5"/>
        <v>ok</v>
      </c>
      <c r="O23" s="5"/>
      <c r="P23" s="5"/>
    </row>
    <row r="24" spans="1:16" x14ac:dyDescent="0.35">
      <c r="A24" s="5" t="s">
        <v>45</v>
      </c>
      <c r="B24" s="5" t="s">
        <v>23</v>
      </c>
      <c r="C24" s="5">
        <v>1</v>
      </c>
      <c r="D24" s="5">
        <v>4</v>
      </c>
      <c r="E24" s="5">
        <v>4435.92</v>
      </c>
      <c r="F24" s="5">
        <f t="shared" si="3"/>
        <v>4435.92</v>
      </c>
      <c r="G24" s="5">
        <v>10</v>
      </c>
      <c r="H24" s="5">
        <f t="shared" si="0"/>
        <v>15969.312</v>
      </c>
      <c r="I24" s="5">
        <f t="shared" si="1"/>
        <v>2874.4761599999997</v>
      </c>
      <c r="J24" s="5">
        <f t="shared" si="2"/>
        <v>18843.78816</v>
      </c>
      <c r="K24" s="5" t="s">
        <v>24</v>
      </c>
      <c r="L24" s="5">
        <v>1009746.45</v>
      </c>
      <c r="M24" s="6" t="b">
        <f t="shared" si="6"/>
        <v>0</v>
      </c>
      <c r="N24" s="7" t="str">
        <f t="shared" si="5"/>
        <v>A revoir</v>
      </c>
      <c r="O24" s="5"/>
      <c r="P24" s="5"/>
    </row>
    <row r="25" spans="1:16" x14ac:dyDescent="0.35">
      <c r="A25" s="5" t="s">
        <v>46</v>
      </c>
      <c r="B25" s="5" t="s">
        <v>30</v>
      </c>
      <c r="C25" s="5">
        <v>655.95699999999999</v>
      </c>
      <c r="D25" s="5">
        <v>15</v>
      </c>
      <c r="E25" s="5">
        <v>1418.21</v>
      </c>
      <c r="F25" s="5">
        <f t="shared" si="3"/>
        <v>930284.77697000001</v>
      </c>
      <c r="G25" s="5">
        <v>12.5</v>
      </c>
      <c r="H25" s="5">
        <f t="shared" si="0"/>
        <v>12209987.697731251</v>
      </c>
      <c r="I25" s="5">
        <f t="shared" si="1"/>
        <v>2197797.7855916251</v>
      </c>
      <c r="J25" s="5">
        <f t="shared" si="2"/>
        <v>14407785.483322876</v>
      </c>
      <c r="K25" s="5" t="s">
        <v>20</v>
      </c>
      <c r="L25" s="5">
        <v>855797.47</v>
      </c>
      <c r="M25" s="6" t="b">
        <f t="shared" si="6"/>
        <v>1</v>
      </c>
      <c r="N25" s="7" t="str">
        <f t="shared" si="5"/>
        <v>ok</v>
      </c>
      <c r="O25" s="5"/>
      <c r="P25" s="5"/>
    </row>
    <row r="26" spans="1:16" x14ac:dyDescent="0.35">
      <c r="A26" s="5" t="s">
        <v>47</v>
      </c>
      <c r="B26" s="5" t="s">
        <v>23</v>
      </c>
      <c r="C26" s="5">
        <v>1</v>
      </c>
      <c r="D26" s="5">
        <v>26</v>
      </c>
      <c r="E26" s="5">
        <v>173756.1</v>
      </c>
      <c r="F26" s="5">
        <f t="shared" si="3"/>
        <v>173756.1</v>
      </c>
      <c r="G26" s="5">
        <v>15</v>
      </c>
      <c r="H26" s="5">
        <f t="shared" si="0"/>
        <v>3840009.8100000005</v>
      </c>
      <c r="I26" s="5">
        <f t="shared" si="1"/>
        <v>691201.76580000005</v>
      </c>
      <c r="J26" s="5">
        <f t="shared" si="2"/>
        <v>4531211.5758000007</v>
      </c>
      <c r="K26" s="5" t="s">
        <v>20</v>
      </c>
      <c r="L26" s="5">
        <v>618356.85</v>
      </c>
      <c r="M26" s="6" t="b">
        <f t="shared" si="6"/>
        <v>1</v>
      </c>
      <c r="N26" s="7" t="str">
        <f t="shared" si="5"/>
        <v>ok</v>
      </c>
      <c r="O26" s="5"/>
      <c r="P26" s="5"/>
    </row>
    <row r="27" spans="1:16" x14ac:dyDescent="0.35">
      <c r="A27" s="5" t="s">
        <v>48</v>
      </c>
      <c r="B27" s="5" t="s">
        <v>23</v>
      </c>
      <c r="C27" s="5">
        <v>1</v>
      </c>
      <c r="D27" s="5">
        <v>10</v>
      </c>
      <c r="E27" s="5">
        <v>66916.45</v>
      </c>
      <c r="F27" s="5">
        <f t="shared" si="3"/>
        <v>66916.45</v>
      </c>
      <c r="G27" s="5">
        <v>5</v>
      </c>
      <c r="H27" s="5">
        <f t="shared" si="0"/>
        <v>635706.27500000002</v>
      </c>
      <c r="I27" s="5">
        <f t="shared" si="1"/>
        <v>114427.1295</v>
      </c>
      <c r="J27" s="5">
        <f t="shared" si="2"/>
        <v>750133.40450000006</v>
      </c>
      <c r="K27" s="5" t="s">
        <v>24</v>
      </c>
      <c r="L27" s="5">
        <v>685582.97</v>
      </c>
      <c r="M27" s="6" t="b">
        <f t="shared" si="6"/>
        <v>1</v>
      </c>
      <c r="N27" s="7" t="str">
        <f t="shared" si="5"/>
        <v>ok</v>
      </c>
      <c r="O27" s="5"/>
      <c r="P27" s="5"/>
    </row>
    <row r="28" spans="1:16" x14ac:dyDescent="0.35">
      <c r="A28" s="5" t="s">
        <v>49</v>
      </c>
      <c r="B28" s="5" t="s">
        <v>30</v>
      </c>
      <c r="C28" s="5">
        <v>655.95699999999999</v>
      </c>
      <c r="D28" s="5">
        <v>18</v>
      </c>
      <c r="E28" s="5">
        <v>1097.8499999999999</v>
      </c>
      <c r="F28" s="5">
        <f t="shared" si="3"/>
        <v>720142.39244999993</v>
      </c>
      <c r="G28" s="5">
        <v>12.5</v>
      </c>
      <c r="H28" s="5">
        <f t="shared" si="0"/>
        <v>11342242.681087499</v>
      </c>
      <c r="I28" s="5">
        <f t="shared" si="1"/>
        <v>2041603.6825957499</v>
      </c>
      <c r="J28" s="5">
        <f t="shared" si="2"/>
        <v>13383846.36368325</v>
      </c>
      <c r="K28" s="5" t="s">
        <v>18</v>
      </c>
      <c r="L28" s="5">
        <v>1446277.76</v>
      </c>
      <c r="M28" s="6" t="b">
        <f t="shared" si="6"/>
        <v>1</v>
      </c>
      <c r="N28" s="7" t="str">
        <f t="shared" si="5"/>
        <v>ok</v>
      </c>
      <c r="O28" s="5"/>
      <c r="P28" s="5"/>
    </row>
    <row r="29" spans="1:16" x14ac:dyDescent="0.35">
      <c r="A29" s="5" t="s">
        <v>50</v>
      </c>
      <c r="B29" s="5" t="s">
        <v>30</v>
      </c>
      <c r="C29" s="5">
        <v>655.95699999999999</v>
      </c>
      <c r="D29" s="5">
        <v>17</v>
      </c>
      <c r="E29" s="5">
        <v>423.33</v>
      </c>
      <c r="F29" s="5">
        <f t="shared" si="3"/>
        <v>277686.27681000001</v>
      </c>
      <c r="G29" s="5">
        <v>0</v>
      </c>
      <c r="H29" s="5">
        <f t="shared" si="0"/>
        <v>4720666.7057699999</v>
      </c>
      <c r="I29" s="5">
        <f t="shared" si="1"/>
        <v>849720.00703859993</v>
      </c>
      <c r="J29" s="5">
        <f t="shared" si="2"/>
        <v>5570386.7128085997</v>
      </c>
      <c r="K29" s="5" t="s">
        <v>20</v>
      </c>
      <c r="L29" s="5">
        <v>274514.87</v>
      </c>
      <c r="M29" s="6" t="b">
        <f t="shared" si="6"/>
        <v>1</v>
      </c>
      <c r="N29" s="7" t="str">
        <f t="shared" si="5"/>
        <v>ok</v>
      </c>
      <c r="O29" s="5"/>
      <c r="P29" s="5"/>
    </row>
    <row r="30" spans="1:16" x14ac:dyDescent="0.35">
      <c r="A30" s="5" t="s">
        <v>51</v>
      </c>
      <c r="B30" s="5" t="s">
        <v>17</v>
      </c>
      <c r="C30" s="5">
        <v>600</v>
      </c>
      <c r="D30" s="5">
        <v>20</v>
      </c>
      <c r="E30" s="5">
        <v>1610.4</v>
      </c>
      <c r="F30" s="5">
        <f t="shared" si="3"/>
        <v>966240</v>
      </c>
      <c r="G30" s="5">
        <v>5</v>
      </c>
      <c r="H30" s="5">
        <f t="shared" si="0"/>
        <v>18358560</v>
      </c>
      <c r="I30" s="5">
        <f t="shared" si="1"/>
        <v>3304540.8</v>
      </c>
      <c r="J30" s="5">
        <f t="shared" si="2"/>
        <v>21663100.800000001</v>
      </c>
      <c r="K30" s="5" t="s">
        <v>36</v>
      </c>
      <c r="L30" s="5">
        <v>1318178.17</v>
      </c>
      <c r="M30" s="6" t="b">
        <f t="shared" si="6"/>
        <v>1</v>
      </c>
      <c r="N30" s="7" t="str">
        <f t="shared" si="5"/>
        <v>ok</v>
      </c>
      <c r="O30" s="5"/>
      <c r="P30" s="5"/>
    </row>
    <row r="31" spans="1:16" x14ac:dyDescent="0.35">
      <c r="A31" s="5" t="s">
        <v>52</v>
      </c>
      <c r="B31" s="5" t="s">
        <v>23</v>
      </c>
      <c r="C31" s="5">
        <v>1</v>
      </c>
      <c r="D31" s="5">
        <v>26</v>
      </c>
      <c r="E31" s="5">
        <v>147241.72</v>
      </c>
      <c r="F31" s="5">
        <f t="shared" si="3"/>
        <v>147241.72</v>
      </c>
      <c r="G31" s="5">
        <v>0</v>
      </c>
      <c r="H31" s="5">
        <f t="shared" si="0"/>
        <v>3828284.72</v>
      </c>
      <c r="I31" s="5">
        <f t="shared" si="1"/>
        <v>689091.24959999998</v>
      </c>
      <c r="J31" s="5">
        <f t="shared" si="2"/>
        <v>4517375.9696000004</v>
      </c>
      <c r="K31" s="5" t="s">
        <v>20</v>
      </c>
      <c r="L31" s="5">
        <v>1093326.02</v>
      </c>
      <c r="M31" s="6" t="b">
        <f t="shared" si="6"/>
        <v>1</v>
      </c>
      <c r="N31" s="7" t="str">
        <f t="shared" si="5"/>
        <v>ok</v>
      </c>
      <c r="O31" s="5"/>
      <c r="P31" s="5"/>
    </row>
    <row r="32" spans="1:16" x14ac:dyDescent="0.3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7"/>
      <c r="O32" s="5"/>
      <c r="P32" s="5"/>
    </row>
    <row r="33" spans="1:16" x14ac:dyDescent="0.3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7"/>
      <c r="O33" s="5"/>
      <c r="P33" s="5"/>
    </row>
    <row r="34" spans="1:16" x14ac:dyDescent="0.35">
      <c r="A34" s="8" t="s">
        <v>53</v>
      </c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 t="str">
        <f>IF(AND(H31=$K$6,H5=$K$5,H31&gt;=L31),"ok","a revoir")</f>
        <v>a revoir</v>
      </c>
      <c r="N34" s="7"/>
      <c r="O34" s="5"/>
      <c r="P34" s="5"/>
    </row>
    <row r="35" spans="1:16" x14ac:dyDescent="0.35">
      <c r="A35" s="5" t="s">
        <v>54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7"/>
      <c r="O35" s="5"/>
      <c r="P35" s="5"/>
    </row>
    <row r="36" spans="1:16" x14ac:dyDescent="0.35">
      <c r="A36" s="5" t="s">
        <v>55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7"/>
      <c r="O36" s="5"/>
      <c r="P36" s="5"/>
    </row>
    <row r="37" spans="1:16" x14ac:dyDescent="0.35">
      <c r="A37" s="5" t="s">
        <v>56</v>
      </c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7"/>
      <c r="O37" s="5"/>
      <c r="P37" s="5"/>
    </row>
    <row r="38" spans="1:16" x14ac:dyDescent="0.35">
      <c r="A38" s="9" t="s">
        <v>57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7"/>
      <c r="O38" s="5"/>
      <c r="P38" s="5"/>
    </row>
    <row r="39" spans="1:16" x14ac:dyDescent="0.35">
      <c r="A39" s="9" t="s">
        <v>58</v>
      </c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7"/>
      <c r="O39" s="5"/>
      <c r="P39" s="5"/>
    </row>
    <row r="40" spans="1:16" x14ac:dyDescent="0.35">
      <c r="A40" s="9" t="s">
        <v>59</v>
      </c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7"/>
      <c r="O40" s="5"/>
      <c r="P40" s="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914985-323B-4D05-B860-9A7A7AADBB97}">
  <sheetPr codeName="Feuil2"/>
  <dimension ref="B1:F22"/>
  <sheetViews>
    <sheetView workbookViewId="0"/>
  </sheetViews>
  <sheetFormatPr baseColWidth="10" defaultRowHeight="14.5" x14ac:dyDescent="0.35"/>
  <sheetData>
    <row r="1" spans="2:6" x14ac:dyDescent="0.35">
      <c r="B1" s="8" t="s">
        <v>60</v>
      </c>
      <c r="C1" s="8" t="s">
        <v>61</v>
      </c>
      <c r="D1" s="8" t="s">
        <v>62</v>
      </c>
      <c r="E1" s="8" t="s">
        <v>63</v>
      </c>
      <c r="F1" s="8" t="s">
        <v>64</v>
      </c>
    </row>
    <row r="2" spans="2:6" x14ac:dyDescent="0.35">
      <c r="B2" s="5" t="s">
        <v>65</v>
      </c>
      <c r="C2" s="5" t="s">
        <v>1</v>
      </c>
      <c r="D2" s="5" t="s">
        <v>66</v>
      </c>
      <c r="E2" s="5"/>
      <c r="F2" s="5"/>
    </row>
    <row r="3" spans="2:6" x14ac:dyDescent="0.35">
      <c r="B3" s="5"/>
      <c r="C3" s="5" t="s">
        <v>23</v>
      </c>
      <c r="D3" s="5">
        <v>1</v>
      </c>
      <c r="E3" s="5"/>
      <c r="F3" s="5"/>
    </row>
    <row r="4" spans="2:6" x14ac:dyDescent="0.35">
      <c r="B4" s="5"/>
      <c r="C4" s="5" t="s">
        <v>17</v>
      </c>
      <c r="D4" s="5">
        <v>600</v>
      </c>
      <c r="E4" s="5"/>
      <c r="F4" s="5"/>
    </row>
    <row r="5" spans="2:6" x14ac:dyDescent="0.35">
      <c r="B5" s="5"/>
      <c r="C5" s="5" t="s">
        <v>30</v>
      </c>
      <c r="D5" s="5">
        <v>655.95699999999999</v>
      </c>
      <c r="E5" s="5"/>
      <c r="F5" s="5"/>
    </row>
    <row r="6" spans="2:6" x14ac:dyDescent="0.35">
      <c r="B6" s="5" t="s">
        <v>67</v>
      </c>
      <c r="C6" s="5" t="s">
        <v>68</v>
      </c>
      <c r="D6" s="5" t="s">
        <v>69</v>
      </c>
      <c r="E6" s="5"/>
      <c r="F6" s="5"/>
    </row>
    <row r="7" spans="2:6" x14ac:dyDescent="0.35">
      <c r="B7" s="5"/>
      <c r="C7" s="5" t="s">
        <v>70</v>
      </c>
      <c r="D7" s="5" t="s">
        <v>71</v>
      </c>
      <c r="E7" s="5"/>
      <c r="F7" s="5"/>
    </row>
    <row r="8" spans="2:6" x14ac:dyDescent="0.35">
      <c r="B8" s="5"/>
      <c r="C8" s="5" t="s">
        <v>72</v>
      </c>
      <c r="D8" s="5" t="s">
        <v>72</v>
      </c>
      <c r="E8" s="5"/>
      <c r="F8" s="5"/>
    </row>
    <row r="9" spans="2:6" x14ac:dyDescent="0.35">
      <c r="B9" s="5"/>
      <c r="C9" s="5" t="s">
        <v>73</v>
      </c>
      <c r="D9" s="5" t="s">
        <v>74</v>
      </c>
      <c r="E9" s="5"/>
      <c r="F9" s="5"/>
    </row>
    <row r="10" spans="2:6" x14ac:dyDescent="0.35">
      <c r="B10" s="5"/>
      <c r="C10" s="5" t="s">
        <v>75</v>
      </c>
      <c r="D10" s="5" t="s">
        <v>74</v>
      </c>
      <c r="E10" s="5"/>
      <c r="F10" s="5"/>
    </row>
    <row r="11" spans="2:6" x14ac:dyDescent="0.35">
      <c r="B11" s="5"/>
      <c r="C11" s="5" t="s">
        <v>76</v>
      </c>
      <c r="D11" s="5" t="s">
        <v>77</v>
      </c>
      <c r="E11" s="5"/>
      <c r="F11" s="5"/>
    </row>
    <row r="12" spans="2:6" x14ac:dyDescent="0.35">
      <c r="B12" s="5"/>
      <c r="C12" s="5" t="s">
        <v>78</v>
      </c>
      <c r="D12" s="5" t="s">
        <v>79</v>
      </c>
      <c r="E12" s="5"/>
      <c r="F12" s="5"/>
    </row>
    <row r="13" spans="2:6" x14ac:dyDescent="0.35">
      <c r="B13" s="5"/>
      <c r="C13" s="5" t="s">
        <v>80</v>
      </c>
      <c r="D13" s="5" t="s">
        <v>79</v>
      </c>
      <c r="E13" s="5"/>
      <c r="F13" s="5"/>
    </row>
    <row r="14" spans="2:6" x14ac:dyDescent="0.35">
      <c r="B14" s="5" t="s">
        <v>81</v>
      </c>
      <c r="C14" s="5" t="s">
        <v>10</v>
      </c>
      <c r="D14" s="5" t="s">
        <v>68</v>
      </c>
      <c r="E14" s="5" t="s">
        <v>82</v>
      </c>
      <c r="F14" s="5"/>
    </row>
    <row r="15" spans="2:6" x14ac:dyDescent="0.35">
      <c r="B15" s="5"/>
      <c r="C15" s="5" t="s">
        <v>36</v>
      </c>
      <c r="D15" s="5" t="s">
        <v>76</v>
      </c>
      <c r="E15" s="5">
        <v>5</v>
      </c>
      <c r="F15" s="5"/>
    </row>
    <row r="16" spans="2:6" x14ac:dyDescent="0.35">
      <c r="B16" s="5"/>
      <c r="C16" s="5" t="s">
        <v>36</v>
      </c>
      <c r="D16" s="5" t="s">
        <v>75</v>
      </c>
      <c r="E16" s="5">
        <v>10</v>
      </c>
      <c r="F16" s="5"/>
    </row>
    <row r="17" spans="2:6" x14ac:dyDescent="0.35">
      <c r="B17" s="5"/>
      <c r="C17" s="5" t="s">
        <v>18</v>
      </c>
      <c r="D17" s="5" t="s">
        <v>76</v>
      </c>
      <c r="E17" s="5">
        <v>5</v>
      </c>
      <c r="F17" s="5"/>
    </row>
    <row r="18" spans="2:6" x14ac:dyDescent="0.35">
      <c r="B18" s="5"/>
      <c r="C18" s="5" t="s">
        <v>18</v>
      </c>
      <c r="D18" s="5" t="s">
        <v>75</v>
      </c>
      <c r="E18" s="5">
        <v>10</v>
      </c>
      <c r="F18" s="5"/>
    </row>
    <row r="19" spans="2:6" x14ac:dyDescent="0.35">
      <c r="B19" s="5"/>
      <c r="C19" s="5" t="s">
        <v>24</v>
      </c>
      <c r="D19" s="5" t="s">
        <v>76</v>
      </c>
      <c r="E19" s="5">
        <v>5</v>
      </c>
      <c r="F19" s="5"/>
    </row>
    <row r="20" spans="2:6" x14ac:dyDescent="0.35">
      <c r="B20" s="5"/>
      <c r="C20" s="5" t="s">
        <v>24</v>
      </c>
      <c r="D20" s="5" t="s">
        <v>75</v>
      </c>
      <c r="E20" s="5">
        <v>10</v>
      </c>
      <c r="F20" s="5"/>
    </row>
    <row r="21" spans="2:6" x14ac:dyDescent="0.35">
      <c r="B21" s="5"/>
      <c r="C21" s="5" t="s">
        <v>20</v>
      </c>
      <c r="D21" s="5" t="s">
        <v>76</v>
      </c>
      <c r="E21" s="5">
        <v>5</v>
      </c>
      <c r="F21" s="5"/>
    </row>
    <row r="22" spans="2:6" x14ac:dyDescent="0.35">
      <c r="B22" s="5"/>
      <c r="C22" s="5" t="s">
        <v>20</v>
      </c>
      <c r="D22" s="5" t="s">
        <v>75</v>
      </c>
      <c r="E22" s="5">
        <v>10</v>
      </c>
      <c r="F22" s="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parametre pro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DIOP Ibrahima-Emmanuel Sgsn</dc:creator>
  <cp:lastModifiedBy>DIOP Ibrahima-Emmanuel Sgsn</cp:lastModifiedBy>
  <dcterms:created xsi:type="dcterms:W3CDTF">2015-06-05T18:17:20Z</dcterms:created>
  <dcterms:modified xsi:type="dcterms:W3CDTF">2025-12-18T10:09:25Z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aa69c8-0478-4e13-9e4c-38511e3b6774_Enabled">
    <vt:lpwstr>true</vt:lpwstr>
  </property>
  <property fmtid="{D5CDD505-2E9C-101B-9397-08002B2CF9AE}" pid="3" name="MSIP_Label_1aaa69c8-0478-4e13-9e4c-38511e3b6774_SetDate">
    <vt:lpwstr>2025-12-18T10:09:24Z</vt:lpwstr>
  </property>
  <property fmtid="{D5CDD505-2E9C-101B-9397-08002B2CF9AE}" pid="4" name="MSIP_Label_1aaa69c8-0478-4e13-9e4c-38511e3b6774_Method">
    <vt:lpwstr>Privileged</vt:lpwstr>
  </property>
  <property fmtid="{D5CDD505-2E9C-101B-9397-08002B2CF9AE}" pid="5" name="MSIP_Label_1aaa69c8-0478-4e13-9e4c-38511e3b6774_Name">
    <vt:lpwstr>1aaa69c8-0478-4e13-9e4c-38511e3b6774</vt:lpwstr>
  </property>
  <property fmtid="{D5CDD505-2E9C-101B-9397-08002B2CF9AE}" pid="6" name="MSIP_Label_1aaa69c8-0478-4e13-9e4c-38511e3b6774_SiteId">
    <vt:lpwstr>c9a7d621-4bc4-4407-b730-f428e656aa9e</vt:lpwstr>
  </property>
  <property fmtid="{D5CDD505-2E9C-101B-9397-08002B2CF9AE}" pid="7" name="MSIP_Label_1aaa69c8-0478-4e13-9e4c-38511e3b6774_ActionId">
    <vt:lpwstr>e2d51be9-7f1a-447e-a92f-30fd9e2572ad</vt:lpwstr>
  </property>
  <property fmtid="{D5CDD505-2E9C-101B-9397-08002B2CF9AE}" pid="8" name="MSIP_Label_1aaa69c8-0478-4e13-9e4c-38511e3b6774_ContentBits">
    <vt:lpwstr>0</vt:lpwstr>
  </property>
</Properties>
</file>