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4915" windowHeight="13800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calcPr calcId="145621" calcOnSave="0"/>
</workbook>
</file>

<file path=xl/calcChain.xml><?xml version="1.0" encoding="utf-8"?>
<calcChain xmlns="http://schemas.openxmlformats.org/spreadsheetml/2006/main">
  <c r="P104" i="1" l="1"/>
  <c r="P103" i="1"/>
  <c r="P102" i="1"/>
  <c r="P101" i="1"/>
  <c r="P100" i="1"/>
  <c r="P99" i="1"/>
  <c r="L104" i="1"/>
  <c r="L103" i="1"/>
  <c r="L102" i="1"/>
  <c r="L101" i="1"/>
  <c r="L100" i="1"/>
  <c r="L99" i="1"/>
  <c r="G138" i="1"/>
  <c r="F138" i="1"/>
  <c r="H138" i="1" s="1"/>
  <c r="Q137" i="1"/>
  <c r="P137" i="1"/>
  <c r="R137" i="1" s="1"/>
  <c r="G136" i="1"/>
  <c r="F136" i="1"/>
  <c r="H136" i="1" s="1"/>
  <c r="Q135" i="1"/>
  <c r="P135" i="1"/>
  <c r="R135" i="1" s="1"/>
  <c r="G134" i="1"/>
  <c r="F134" i="1"/>
  <c r="H134" i="1" s="1"/>
  <c r="Q133" i="1"/>
  <c r="P133" i="1"/>
  <c r="R133" i="1" s="1"/>
  <c r="G132" i="1"/>
  <c r="F132" i="1"/>
  <c r="H132" i="1" s="1"/>
  <c r="Q131" i="1"/>
  <c r="P131" i="1"/>
  <c r="R131" i="1" s="1"/>
  <c r="G130" i="1"/>
  <c r="F130" i="1"/>
  <c r="H130" i="1" s="1"/>
  <c r="Q129" i="1"/>
  <c r="P129" i="1"/>
  <c r="R129" i="1" s="1"/>
  <c r="G128" i="1"/>
  <c r="F128" i="1"/>
  <c r="H128" i="1" s="1"/>
  <c r="Q127" i="1"/>
  <c r="P127" i="1"/>
  <c r="R127" i="1" s="1"/>
  <c r="M103" i="1"/>
  <c r="M102" i="1"/>
  <c r="M101" i="1"/>
  <c r="M100" i="1"/>
  <c r="M99" i="1"/>
  <c r="M104" i="1"/>
</calcChain>
</file>

<file path=xl/comments1.xml><?xml version="1.0" encoding="utf-8"?>
<comments xmlns="http://schemas.openxmlformats.org/spreadsheetml/2006/main">
  <authors>
    <author>Raffoux</author>
    <author>PC bureau</author>
  </authors>
  <commentList>
    <comment ref="F98" authorId="0">
      <text>
        <r>
          <rPr>
            <b/>
            <sz val="18"/>
            <color indexed="81"/>
            <rFont val="Tahoma"/>
            <family val="2"/>
          </rPr>
          <t>ici sont mentionnées des valeurs fixes servant à modifier la valeur finale de E affichée dans la colonne P</t>
        </r>
      </text>
    </comment>
    <comment ref="I98" authorId="0">
      <text>
        <r>
          <rPr>
            <b/>
            <sz val="16"/>
            <color indexed="81"/>
            <rFont val="Tahoma"/>
            <family val="2"/>
          </rPr>
          <t xml:space="preserve">Dans cette case est reprise une valeur "affichée" dans la case L11 
et qui est : 50, 70 , 85 , 100 ou 125
selon que la valeur "entrée" dans la case L10 
est inférieure à 50 ou comprise entre les valeurs suivantes 
( en fait on "prend" la valeur immédiatement supérieure ) 
</t>
        </r>
      </text>
    </comment>
    <comment ref="M99" authorId="0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E101 à E105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F101 à F105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eases L99 à L104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G101 à G105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J99 à K105 )</t>
        </r>
      </text>
    </comment>
    <comment ref="P99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
</t>
        </r>
      </text>
    </comment>
    <comment ref="M100" authorId="0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E101 à E105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F101 à F105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eases L99 à L104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G101 à G105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J99 à K105 )</t>
        </r>
      </text>
    </comment>
    <comment ref="P100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
</t>
        </r>
      </text>
    </comment>
    <comment ref="M101" authorId="0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E101 à E105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F101 à F105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eases L99 à L104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G101 à G105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J99 à K105 )</t>
        </r>
      </text>
    </comment>
    <comment ref="P101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
</t>
        </r>
      </text>
    </comment>
    <comment ref="M102" authorId="0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E101 à E105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F101 à F105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eases L99 à L104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G101 à G105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J99 à K105 )</t>
        </r>
      </text>
    </comment>
    <comment ref="P102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</t>
        </r>
      </text>
    </comment>
    <comment ref="M103" authorId="0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E101 à E105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F101 à F105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eases L99 à L104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G101 à G105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J99 à K105 )</t>
        </r>
      </text>
    </comment>
    <comment ref="P103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</t>
        </r>
      </text>
    </comment>
    <comment ref="M104" authorId="0">
      <text>
        <r>
          <rPr>
            <b/>
            <i/>
            <sz val="18"/>
            <color theme="1"/>
            <rFont val="Calibri"/>
            <family val="2"/>
            <scheme val="minor"/>
          </rPr>
          <t>Sur les lignes correspondant à la valeur retenue du kiloVoltage (</t>
        </r>
        <r>
          <rPr>
            <b/>
            <i/>
            <sz val="18"/>
            <color indexed="53"/>
            <rFont val="Calibri"/>
            <family val="2"/>
            <scheme val="minor"/>
          </rPr>
          <t>cases E101 à E105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),
la valeur de Déci transmission ( </t>
        </r>
        <r>
          <rPr>
            <b/>
            <i/>
            <sz val="18"/>
            <color indexed="50"/>
            <rFont val="Calibri"/>
            <family val="2"/>
            <scheme val="minor"/>
          </rPr>
          <t>cases F101 à F105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sera comparée 
avec la valeur indiquée comme "différence" ( </t>
        </r>
        <r>
          <rPr>
            <b/>
            <i/>
            <sz val="18"/>
            <color indexed="11"/>
            <rFont val="Calibri"/>
            <family val="2"/>
            <scheme val="minor"/>
          </rPr>
          <t xml:space="preserve">eases L99 à L104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Selon que cette différence  |Es - Eg | sera 
superieure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ou inférieure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N°2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à la valeur d'épaisseur de Déci transmission 
on ajoutera ( </t>
        </r>
        <r>
          <rPr>
            <b/>
            <i/>
            <sz val="18"/>
            <color indexed="10"/>
            <rFont val="Calibri"/>
            <family val="2"/>
            <scheme val="minor"/>
          </rPr>
          <t xml:space="preserve">Cas N°2 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) 
ou pas ( </t>
        </r>
        <r>
          <rPr>
            <b/>
            <i/>
            <sz val="18"/>
            <color indexed="10"/>
            <rFont val="Calibri"/>
            <family val="2"/>
            <scheme val="minor"/>
          </rPr>
          <t>Cas N°1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
la</t>
        </r>
        <r>
          <rPr>
            <b/>
            <i/>
            <sz val="18"/>
            <color indexed="81"/>
            <rFont val="Calibri"/>
            <family val="2"/>
            <scheme val="minor"/>
          </rPr>
          <t xml:space="preserve"> valeur de demie transmission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( Cases </t>
        </r>
        <r>
          <rPr>
            <b/>
            <i/>
            <sz val="18"/>
            <color indexed="32"/>
            <rFont val="Calibri"/>
            <family val="2"/>
            <scheme val="minor"/>
          </rPr>
          <t>G101 à G105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) correspondante à la valeur de KiloVolatge retenue
</t>
        </r>
        <r>
          <rPr>
            <b/>
            <i/>
            <u/>
            <sz val="18"/>
            <color theme="1"/>
            <rFont val="Calibri"/>
            <family val="2"/>
            <scheme val="minor"/>
          </rPr>
          <t>à la plus forte</t>
        </r>
        <r>
          <rPr>
            <b/>
            <i/>
            <sz val="18"/>
            <color theme="1"/>
            <rFont val="Calibri"/>
            <family val="2"/>
            <scheme val="minor"/>
          </rPr>
          <t xml:space="preserve"> des 2 valeurs Es ou Eg ( Cases J99 à K105 )</t>
        </r>
      </text>
    </comment>
    <comment ref="P104" authorId="0">
      <text>
        <r>
          <rPr>
            <b/>
            <sz val="18"/>
            <color indexed="81"/>
            <rFont val="Tahoma"/>
            <family val="2"/>
          </rPr>
          <t xml:space="preserve">Calcul de l'épaisseur de protection E nécessaire en fonction de Es et Eg 
Cas N°1 : les épaisseurs Es et Eg diffèrent par 
moins d’une épaisseur de DECI-TRANSMISSION, 
alors une épaisseur de DEMI-TRANSMISSION 
doit être ajoutée à la plus forte des deux valeurs pour obtenir l'épaisseur E
Cas N°2 : les épaisseurs Es et Eg diffèrent par 
au moins une épaisseur de DECI-TRANSMISSION, 
la plus élevée des deux épaisseurs suffit </t>
        </r>
      </text>
    </comment>
    <comment ref="B106" authorId="1">
      <text>
        <r>
          <rPr>
            <b/>
            <sz val="14"/>
            <color indexed="81"/>
            <rFont val="Tahoma"/>
            <family val="2"/>
          </rPr>
          <t>1, 2, 3, 4 ou 7
ou 
0,2 
0,3 
0,5</t>
        </r>
      </text>
    </comment>
    <comment ref="E106" authorId="1">
      <text>
        <r>
          <rPr>
            <b/>
            <sz val="14"/>
            <color indexed="81"/>
            <rFont val="Tahoma"/>
            <family val="2"/>
          </rPr>
          <t>1, 2, 3, 4 ou 7
ou 
0,2 
0,3 
0,5</t>
        </r>
      </text>
    </comment>
    <comment ref="Q127" authorId="1">
      <text>
        <r>
          <rPr>
            <b/>
            <i/>
            <sz val="14"/>
            <color indexed="81"/>
            <rFont val="Tahoma"/>
            <family val="2"/>
          </rPr>
          <t xml:space="preserve">dans cette case Q127 figure la valeur du kilovoltage kV retenu parmi les valeurs 60, 70, 80 ou 90 en fonction de celle figurant dans la case L10
 si L10 = n alors Q127 = N
jusqu'à 60 inclus -&gt; 60
de 61 à 70 -&gt; 70
de 71 à 80 -&gt; 80
de 81 à 90 -&gt; 90
plus de 90 -&gt; on verra plus tard
</t>
        </r>
        <r>
          <rPr>
            <b/>
            <i/>
            <sz val="14"/>
            <color indexed="57"/>
            <rFont val="Tahoma"/>
            <family val="2"/>
          </rPr>
          <t>selon le contenu de Q127 alors
si 60 on prend les chifrres des cases O139 à P199
si 70 du tableau Q139 à R196
si 80 on prend les cases S139 à T197 
si 90 on prend les cases U139 à V198
pour ce qui est de la résultante (case R127) obtenue à partir de la valeur de Fs</t>
        </r>
      </text>
    </comment>
    <comment ref="G128" authorId="1">
      <text>
        <r>
          <rPr>
            <b/>
            <i/>
            <sz val="14"/>
            <color indexed="81"/>
            <rFont val="Tahoma"/>
            <family val="2"/>
          </rPr>
          <t xml:space="preserve">dans cette case G128 figure la valeur du kilovoltage kV retenu parmi les valeurs 50, 75 ou 100 en fonction de celle figurant dans la case L10
 si L10 = n alors G128 = N
jusqu'à 50 inclus -&gt; 50
de 51 à 75 -&gt; 75
de 76 à 100 -&gt; 100
plus de 100 -&gt; on verra plus tard
</t>
        </r>
        <r>
          <rPr>
            <b/>
            <i/>
            <sz val="14"/>
            <color indexed="10"/>
            <rFont val="Tahoma"/>
            <family val="2"/>
          </rPr>
          <t>si 50 on prend les chifrres des cases I128 à J179
si 75 du tableau K128 à L193
si 100 on prend les cases M128 à N202 
pour ce qui est de la résultante (case H128) obtenue à partir de la valeur de Fg (case F128 )</t>
        </r>
        <r>
          <rPr>
            <b/>
            <sz val="9"/>
            <color indexed="10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<sst xmlns="http://schemas.openxmlformats.org/spreadsheetml/2006/main" count="43" uniqueCount="23">
  <si>
    <r>
      <rPr>
        <b/>
        <sz val="18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                         </t>
    </r>
    <r>
      <rPr>
        <b/>
        <sz val="11"/>
        <color theme="1"/>
        <rFont val="Calibri"/>
        <family val="2"/>
        <scheme val="minor"/>
      </rPr>
      <t xml:space="preserve"> (mm Pb)</t>
    </r>
  </si>
  <si>
    <r>
      <rPr>
        <b/>
        <sz val="18"/>
        <color theme="1"/>
        <rFont val="Calibri"/>
        <family val="2"/>
        <scheme val="minor"/>
      </rPr>
      <t>E</t>
    </r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 xml:space="preserve">                           </t>
    </r>
    <r>
      <rPr>
        <b/>
        <sz val="11"/>
        <color theme="1"/>
        <rFont val="Calibri"/>
        <family val="2"/>
        <scheme val="minor"/>
      </rPr>
      <t xml:space="preserve"> (mm Pb)</t>
    </r>
  </si>
  <si>
    <t>Différence</t>
  </si>
  <si>
    <t>comparaison |Es-Eg| et ép. De déci trans.</t>
  </si>
  <si>
    <t xml:space="preserve">Fp ou Fs             </t>
  </si>
  <si>
    <r>
      <t xml:space="preserve">épaisseur de plomb </t>
    </r>
    <r>
      <rPr>
        <b/>
        <sz val="11"/>
        <color rgb="FF00B050"/>
        <rFont val="Calibri"/>
        <family val="2"/>
        <scheme val="minor"/>
      </rPr>
      <t>selon kilovoltage</t>
    </r>
  </si>
  <si>
    <t>= &gt;</t>
  </si>
  <si>
    <t>90 kV</t>
  </si>
  <si>
    <t>80 kV</t>
  </si>
  <si>
    <t>70 kV</t>
  </si>
  <si>
    <t>60 kV</t>
  </si>
  <si>
    <t>valeur</t>
  </si>
  <si>
    <t>Fg 50 kV</t>
  </si>
  <si>
    <t>mm Pb</t>
  </si>
  <si>
    <t>Fg 75 kV</t>
  </si>
  <si>
    <t>Fg 100 kV</t>
  </si>
  <si>
    <t>Fs 60 kV</t>
  </si>
  <si>
    <t>Fs 70 kV</t>
  </si>
  <si>
    <t>Fs 80 kV</t>
  </si>
  <si>
    <t>Fs 90 kV</t>
  </si>
  <si>
    <t>résultat correct</t>
  </si>
  <si>
    <t>le résultat devrait être ZERO et L103 aussi zero</t>
  </si>
  <si>
    <t>le résultat devrait être ZERO et L104 aussi zero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</si>
</sst>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52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2"/>
      <color rgb="FF00B050"/>
      <name val="Calibri"/>
      <family val="2"/>
    </font>
    <font>
      <b/>
      <sz val="12"/>
      <color indexed="8"/>
      <name val="Calibri"/>
      <family val="2"/>
    </font>
    <font>
      <b/>
      <sz val="26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00B05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20"/>
      <color rgb="FF00B050"/>
      <name val="Calibri"/>
      <family val="2"/>
    </font>
    <font>
      <b/>
      <sz val="20"/>
      <color theme="3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theme="6" tint="0.3999755851924192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14"/>
      <color theme="6" tint="0.39997558519241921"/>
      <name val="Calibri"/>
      <family val="2"/>
      <scheme val="minor"/>
    </font>
    <font>
      <b/>
      <sz val="20"/>
      <color theme="6" tint="0.3999755851924192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indexed="81"/>
      <name val="Tahoma"/>
      <family val="2"/>
    </font>
    <font>
      <b/>
      <sz val="16"/>
      <color indexed="81"/>
      <name val="Tahoma"/>
      <family val="2"/>
    </font>
    <font>
      <b/>
      <i/>
      <sz val="18"/>
      <color theme="1"/>
      <name val="Calibri"/>
      <family val="2"/>
      <scheme val="minor"/>
    </font>
    <font>
      <b/>
      <i/>
      <sz val="18"/>
      <color indexed="53"/>
      <name val="Calibri"/>
      <family val="2"/>
      <scheme val="minor"/>
    </font>
    <font>
      <b/>
      <i/>
      <sz val="18"/>
      <color indexed="50"/>
      <name val="Calibri"/>
      <family val="2"/>
      <scheme val="minor"/>
    </font>
    <font>
      <b/>
      <i/>
      <sz val="18"/>
      <color indexed="11"/>
      <name val="Calibri"/>
      <family val="2"/>
      <scheme val="minor"/>
    </font>
    <font>
      <b/>
      <i/>
      <sz val="18"/>
      <color indexed="10"/>
      <name val="Calibri"/>
      <family val="2"/>
      <scheme val="minor"/>
    </font>
    <font>
      <b/>
      <i/>
      <sz val="18"/>
      <color indexed="81"/>
      <name val="Calibri"/>
      <family val="2"/>
      <scheme val="minor"/>
    </font>
    <font>
      <b/>
      <i/>
      <sz val="18"/>
      <color indexed="32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sz val="14"/>
      <color indexed="81"/>
      <name val="Tahoma"/>
      <family val="2"/>
    </font>
    <font>
      <b/>
      <i/>
      <sz val="14"/>
      <color indexed="81"/>
      <name val="Tahoma"/>
      <family val="2"/>
    </font>
    <font>
      <b/>
      <i/>
      <sz val="14"/>
      <color indexed="57"/>
      <name val="Tahoma"/>
      <family val="2"/>
    </font>
    <font>
      <b/>
      <i/>
      <sz val="14"/>
      <color indexed="10"/>
      <name val="Tahoma"/>
      <family val="2"/>
    </font>
    <font>
      <b/>
      <sz val="9"/>
      <color indexed="10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0" fillId="0" borderId="0" xfId="0" applyAlignment="1"/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/>
    <xf numFmtId="0" fontId="6" fillId="0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0" xfId="0" applyFont="1" applyAlignment="1"/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1" xfId="0" applyFont="1" applyFill="1" applyBorder="1" applyAlignment="1" applyProtection="1">
      <alignment horizontal="center" vertical="center" wrapText="1"/>
      <protection hidden="1"/>
    </xf>
    <xf numFmtId="0" fontId="0" fillId="0" borderId="12" xfId="0" applyFill="1" applyBorder="1" applyAlignment="1" applyProtection="1">
      <alignment horizontal="center" wrapText="1"/>
      <protection hidden="1"/>
    </xf>
    <xf numFmtId="0" fontId="11" fillId="0" borderId="12" xfId="0" applyFont="1" applyFill="1" applyBorder="1" applyAlignment="1" applyProtection="1">
      <alignment horizontal="center" vertical="center" wrapText="1"/>
      <protection hidden="1"/>
    </xf>
    <xf numFmtId="0" fontId="12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left"/>
    </xf>
    <xf numFmtId="0" fontId="1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Border="1" applyAlignment="1"/>
    <xf numFmtId="0" fontId="7" fillId="0" borderId="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9" fillId="0" borderId="17" xfId="0" applyFont="1" applyFill="1" applyBorder="1" applyAlignment="1" applyProtection="1">
      <alignment horizontal="center" vertical="center" wrapText="1"/>
      <protection hidden="1"/>
    </xf>
    <xf numFmtId="2" fontId="6" fillId="0" borderId="18" xfId="0" applyNumberFormat="1" applyFont="1" applyFill="1" applyBorder="1" applyAlignment="1" applyProtection="1">
      <alignment horizontal="center" vertical="center" wrapText="1"/>
      <protection hidden="1"/>
    </xf>
    <xf numFmtId="0" fontId="22" fillId="0" borderId="19" xfId="0" applyFont="1" applyBorder="1" applyAlignment="1">
      <alignment horizontal="center" vertical="center" wrapText="1"/>
    </xf>
    <xf numFmtId="0" fontId="22" fillId="0" borderId="4" xfId="0" quotePrefix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0" fillId="0" borderId="7" xfId="0" applyBorder="1" applyAlignment="1"/>
    <xf numFmtId="0" fontId="18" fillId="0" borderId="0" xfId="0" applyFont="1" applyAlignment="1">
      <alignment horizontal="center" vertical="center"/>
    </xf>
    <xf numFmtId="0" fontId="5" fillId="0" borderId="2" xfId="0" applyFont="1" applyBorder="1" applyAlignment="1"/>
    <xf numFmtId="0" fontId="3" fillId="0" borderId="1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164" fontId="17" fillId="0" borderId="24" xfId="0" applyNumberFormat="1" applyFont="1" applyBorder="1" applyAlignment="1">
      <alignment horizontal="center"/>
    </xf>
    <xf numFmtId="2" fontId="1" fillId="0" borderId="5" xfId="0" applyNumberFormat="1" applyFont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0" fontId="5" fillId="0" borderId="25" xfId="0" applyFont="1" applyBorder="1" applyAlignment="1"/>
    <xf numFmtId="0" fontId="24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19" fillId="0" borderId="17" xfId="0" applyFont="1" applyFill="1" applyBorder="1" applyAlignment="1" applyProtection="1">
      <alignment horizontal="center" vertical="center"/>
      <protection hidden="1"/>
    </xf>
    <xf numFmtId="164" fontId="17" fillId="0" borderId="27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0" fontId="24" fillId="0" borderId="20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19" fillId="0" borderId="29" xfId="0" applyFont="1" applyFill="1" applyBorder="1" applyAlignment="1" applyProtection="1">
      <alignment horizontal="center" vertical="center" wrapText="1"/>
      <protection hidden="1"/>
    </xf>
    <xf numFmtId="0" fontId="22" fillId="0" borderId="31" xfId="0" quotePrefix="1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5" fillId="0" borderId="3" xfId="0" applyFont="1" applyBorder="1" applyAlignme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29" fillId="0" borderId="38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30" fillId="0" borderId="0" xfId="0" applyNumberFormat="1" applyFont="1" applyAlignment="1">
      <alignment horizontal="left" vertical="center"/>
    </xf>
    <xf numFmtId="1" fontId="0" fillId="0" borderId="3" xfId="0" applyNumberFormat="1" applyBorder="1" applyAlignment="1">
      <alignment horizontal="center" vertical="center"/>
    </xf>
    <xf numFmtId="2" fontId="30" fillId="0" borderId="0" xfId="0" applyNumberFormat="1" applyFont="1" applyAlignment="1">
      <alignment horizontal="left" vertical="center"/>
    </xf>
    <xf numFmtId="164" fontId="0" fillId="0" borderId="3" xfId="0" applyNumberFormat="1" applyBorder="1" applyAlignment="1">
      <alignment horizontal="center" vertical="center"/>
    </xf>
    <xf numFmtId="2" fontId="30" fillId="0" borderId="40" xfId="0" applyNumberFormat="1" applyFont="1" applyBorder="1" applyAlignment="1">
      <alignment horizontal="left" vertical="center"/>
    </xf>
    <xf numFmtId="0" fontId="5" fillId="0" borderId="0" xfId="0" applyFont="1"/>
    <xf numFmtId="2" fontId="30" fillId="0" borderId="4" xfId="0" applyNumberFormat="1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4" fontId="30" fillId="0" borderId="41" xfId="0" applyNumberFormat="1" applyFont="1" applyBorder="1" applyAlignment="1">
      <alignment horizontal="left" vertical="center"/>
    </xf>
    <xf numFmtId="1" fontId="0" fillId="0" borderId="22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2" fontId="30" fillId="0" borderId="41" xfId="0" applyNumberFormat="1" applyFont="1" applyBorder="1" applyAlignment="1">
      <alignment horizontal="left" vertical="center"/>
    </xf>
    <xf numFmtId="0" fontId="31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37" xfId="0" applyNumberFormat="1" applyFont="1" applyBorder="1" applyAlignment="1">
      <alignment horizontal="center" vertical="center"/>
    </xf>
    <xf numFmtId="0" fontId="2" fillId="0" borderId="42" xfId="0" applyFont="1" applyBorder="1" applyAlignment="1">
      <alignment horizontal="center"/>
    </xf>
    <xf numFmtId="0" fontId="3" fillId="0" borderId="43" xfId="0" applyNumberFormat="1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2" fontId="32" fillId="0" borderId="33" xfId="0" applyNumberFormat="1" applyFont="1" applyBorder="1" applyAlignment="1">
      <alignment horizontal="center" vertical="center"/>
    </xf>
    <xf numFmtId="0" fontId="32" fillId="0" borderId="34" xfId="0" applyFont="1" applyBorder="1" applyAlignment="1">
      <alignment horizontal="center" vertical="center"/>
    </xf>
    <xf numFmtId="2" fontId="27" fillId="0" borderId="3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" fontId="27" fillId="0" borderId="33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2" fontId="33" fillId="0" borderId="0" xfId="0" applyNumberFormat="1" applyFont="1" applyBorder="1" applyAlignment="1">
      <alignment horizontal="center"/>
    </xf>
    <xf numFmtId="0" fontId="3" fillId="0" borderId="44" xfId="0" applyNumberFormat="1" applyFont="1" applyBorder="1" applyAlignment="1">
      <alignment horizontal="center"/>
    </xf>
    <xf numFmtId="2" fontId="33" fillId="0" borderId="4" xfId="0" applyNumberFormat="1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/>
    <xf numFmtId="2" fontId="5" fillId="0" borderId="45" xfId="0" applyNumberFormat="1" applyFont="1" applyBorder="1" applyAlignment="1">
      <alignment horizontal="center" vertical="center"/>
    </xf>
    <xf numFmtId="2" fontId="5" fillId="0" borderId="25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2" fontId="5" fillId="0" borderId="44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3" fillId="0" borderId="32" xfId="0" applyFont="1" applyBorder="1" applyAlignment="1">
      <alignment horizontal="center" vertical="center"/>
    </xf>
    <xf numFmtId="164" fontId="17" fillId="0" borderId="46" xfId="0" applyNumberFormat="1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2" fontId="1" fillId="0" borderId="36" xfId="0" applyNumberFormat="1" applyFont="1" applyBorder="1" applyAlignment="1">
      <alignment horizontal="center"/>
    </xf>
    <xf numFmtId="2" fontId="1" fillId="0" borderId="41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2" fontId="33" fillId="0" borderId="27" xfId="0" applyNumberFormat="1" applyFont="1" applyBorder="1" applyAlignment="1">
      <alignment horizontal="center"/>
    </xf>
    <xf numFmtId="2" fontId="33" fillId="0" borderId="27" xfId="0" applyNumberFormat="1" applyFont="1" applyBorder="1" applyAlignment="1">
      <alignment horizontal="center" vertical="center"/>
    </xf>
    <xf numFmtId="2" fontId="5" fillId="0" borderId="2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/>
    </xf>
    <xf numFmtId="164" fontId="5" fillId="0" borderId="16" xfId="0" applyNumberFormat="1" applyFont="1" applyBorder="1" applyAlignment="1">
      <alignment horizontal="center" vertical="center"/>
    </xf>
    <xf numFmtId="2" fontId="5" fillId="0" borderId="44" xfId="0" applyNumberFormat="1" applyFont="1" applyBorder="1" applyAlignment="1">
      <alignment horizontal="center" vertical="center"/>
    </xf>
    <xf numFmtId="164" fontId="5" fillId="0" borderId="25" xfId="0" applyNumberFormat="1" applyFont="1" applyBorder="1" applyAlignment="1">
      <alignment horizontal="center" vertical="center"/>
    </xf>
    <xf numFmtId="2" fontId="5" fillId="0" borderId="27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33" fillId="0" borderId="27" xfId="0" applyFont="1" applyBorder="1" applyAlignment="1">
      <alignment horizontal="center"/>
    </xf>
    <xf numFmtId="2" fontId="5" fillId="0" borderId="4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64" fontId="5" fillId="0" borderId="44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44" xfId="0" applyNumberFormat="1" applyFont="1" applyBorder="1" applyAlignment="1">
      <alignment horizontal="center"/>
    </xf>
    <xf numFmtId="1" fontId="5" fillId="0" borderId="16" xfId="0" applyNumberFormat="1" applyFont="1" applyBorder="1" applyAlignment="1">
      <alignment horizontal="center" vertical="center"/>
    </xf>
    <xf numFmtId="1" fontId="5" fillId="0" borderId="25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35" fillId="0" borderId="0" xfId="0" applyFont="1" applyAlignment="1">
      <alignment wrapText="1"/>
    </xf>
    <xf numFmtId="1" fontId="5" fillId="0" borderId="22" xfId="0" applyNumberFormat="1" applyFont="1" applyBorder="1" applyAlignment="1">
      <alignment horizontal="center"/>
    </xf>
    <xf numFmtId="2" fontId="5" fillId="0" borderId="47" xfId="0" applyNumberFormat="1" applyFont="1" applyBorder="1" applyAlignment="1">
      <alignment horizontal="center"/>
    </xf>
    <xf numFmtId="2" fontId="33" fillId="0" borderId="36" xfId="0" applyNumberFormat="1" applyFont="1" applyBorder="1" applyAlignment="1">
      <alignment horizontal="center"/>
    </xf>
    <xf numFmtId="1" fontId="5" fillId="0" borderId="23" xfId="0" applyNumberFormat="1" applyFont="1" applyBorder="1" applyAlignment="1">
      <alignment horizontal="center" vertical="center"/>
    </xf>
    <xf numFmtId="2" fontId="33" fillId="0" borderId="48" xfId="0" applyNumberFormat="1" applyFont="1" applyBorder="1" applyAlignment="1">
      <alignment horizontal="center" vertical="center"/>
    </xf>
    <xf numFmtId="2" fontId="5" fillId="0" borderId="48" xfId="0" applyNumberFormat="1" applyFont="1" applyBorder="1" applyAlignment="1">
      <alignment horizontal="center" vertical="center"/>
    </xf>
    <xf numFmtId="0" fontId="5" fillId="0" borderId="7" xfId="0" applyFont="1" applyBorder="1"/>
    <xf numFmtId="0" fontId="5" fillId="0" borderId="3" xfId="0" applyFont="1" applyBorder="1"/>
    <xf numFmtId="0" fontId="5" fillId="0" borderId="4" xfId="0" applyFont="1" applyBorder="1" applyAlignment="1">
      <alignment horizontal="center"/>
    </xf>
    <xf numFmtId="0" fontId="0" fillId="0" borderId="0" xfId="0" applyBorder="1"/>
    <xf numFmtId="2" fontId="33" fillId="0" borderId="41" xfId="0" applyNumberFormat="1" applyFont="1" applyBorder="1" applyAlignment="1">
      <alignment horizontal="center"/>
    </xf>
    <xf numFmtId="165" fontId="20" fillId="0" borderId="18" xfId="0" applyNumberFormat="1" applyFont="1" applyFill="1" applyBorder="1" applyAlignment="1" applyProtection="1">
      <alignment horizontal="center" vertical="center" wrapText="1"/>
      <protection hidden="1"/>
    </xf>
    <xf numFmtId="2" fontId="21" fillId="0" borderId="18" xfId="0" applyNumberFormat="1" applyFont="1" applyFill="1" applyBorder="1" applyAlignment="1" applyProtection="1">
      <alignment horizontal="center" vertical="center" wrapText="1"/>
      <protection hidden="1"/>
    </xf>
    <xf numFmtId="165" fontId="23" fillId="0" borderId="18" xfId="0" applyNumberFormat="1" applyFont="1" applyFill="1" applyBorder="1" applyAlignment="1" applyProtection="1">
      <alignment horizontal="center" vertical="center"/>
      <protection hidden="1"/>
    </xf>
    <xf numFmtId="165" fontId="23" fillId="0" borderId="30" xfId="0" applyNumberFormat="1" applyFont="1" applyFill="1" applyBorder="1" applyAlignment="1" applyProtection="1">
      <alignment horizontal="center" vertical="center"/>
      <protection hidden="1"/>
    </xf>
    <xf numFmtId="0" fontId="15" fillId="0" borderId="21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29" fillId="0" borderId="5" xfId="0" applyFont="1" applyBorder="1" applyAlignment="1"/>
    <xf numFmtId="0" fontId="28" fillId="0" borderId="7" xfId="0" applyFont="1" applyBorder="1" applyAlignment="1"/>
    <xf numFmtId="0" fontId="28" fillId="0" borderId="7" xfId="0" applyFont="1" applyBorder="1" applyAlignment="1"/>
    <xf numFmtId="0" fontId="28" fillId="0" borderId="0" xfId="0" applyFont="1" applyAlignment="1"/>
    <xf numFmtId="0" fontId="28" fillId="0" borderId="3" xfId="0" applyFont="1" applyFill="1" applyBorder="1" applyAlignment="1"/>
    <xf numFmtId="0" fontId="28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ubic\cl&#233;%20pcr%2021-04\a%20Dossiers%20en%20cours\a%20CALCULS\Nouvelle%20norme\Test%20forum%20-%200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NOTE-CALCUL-NFC15-160%20-%20version%205.0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s"/>
    </sheetNames>
    <sheetDataSet>
      <sheetData sheetId="0"/>
      <sheetData sheetId="1">
        <row r="1">
          <cell r="A1" t="str">
            <v>kilovoltage</v>
          </cell>
          <cell r="B1" t="str">
            <v>kv Fg</v>
          </cell>
          <cell r="C1" t="str">
            <v>kv Fs</v>
          </cell>
        </row>
        <row r="2">
          <cell r="A2">
            <v>0</v>
          </cell>
          <cell r="B2">
            <v>50</v>
          </cell>
          <cell r="C2">
            <v>60</v>
          </cell>
        </row>
        <row r="3">
          <cell r="A3">
            <v>51</v>
          </cell>
          <cell r="B3">
            <v>75</v>
          </cell>
          <cell r="C3">
            <v>60</v>
          </cell>
        </row>
        <row r="4">
          <cell r="A4">
            <v>61</v>
          </cell>
          <cell r="B4">
            <v>75</v>
          </cell>
          <cell r="C4">
            <v>70</v>
          </cell>
        </row>
        <row r="5">
          <cell r="A5">
            <v>71</v>
          </cell>
          <cell r="B5">
            <v>75</v>
          </cell>
          <cell r="C5">
            <v>80</v>
          </cell>
        </row>
        <row r="6">
          <cell r="A6">
            <v>80</v>
          </cell>
          <cell r="B6">
            <v>100</v>
          </cell>
          <cell r="C6">
            <v>80</v>
          </cell>
        </row>
        <row r="7">
          <cell r="A7">
            <v>81</v>
          </cell>
          <cell r="B7">
            <v>100</v>
          </cell>
          <cell r="C7">
            <v>90</v>
          </cell>
        </row>
        <row r="8">
          <cell r="A8">
            <v>85</v>
          </cell>
          <cell r="B8">
            <v>100</v>
          </cell>
          <cell r="C8">
            <v>90</v>
          </cell>
        </row>
        <row r="9">
          <cell r="A9">
            <v>90</v>
          </cell>
          <cell r="B9">
            <v>100</v>
          </cell>
          <cell r="C9">
            <v>90</v>
          </cell>
        </row>
        <row r="10">
          <cell r="A10">
            <v>91</v>
          </cell>
          <cell r="B10">
            <v>100</v>
          </cell>
          <cell r="C10">
            <v>100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 DE CALCUL NF C15-160"/>
      <sheetName val="Listes"/>
    </sheetNames>
    <sheetDataSet>
      <sheetData sheetId="0"/>
      <sheetData sheetId="1">
        <row r="1">
          <cell r="A1" t="str">
            <v>kilovoltage</v>
          </cell>
          <cell r="B1" t="str">
            <v>kv Fg</v>
          </cell>
          <cell r="C1" t="str">
            <v>kv Fs</v>
          </cell>
        </row>
        <row r="2">
          <cell r="A2">
            <v>0</v>
          </cell>
          <cell r="B2">
            <v>50</v>
          </cell>
          <cell r="C2">
            <v>60</v>
          </cell>
        </row>
        <row r="3">
          <cell r="A3">
            <v>51</v>
          </cell>
          <cell r="B3">
            <v>75</v>
          </cell>
          <cell r="C3">
            <v>60</v>
          </cell>
        </row>
        <row r="4">
          <cell r="A4">
            <v>61</v>
          </cell>
          <cell r="B4">
            <v>75</v>
          </cell>
          <cell r="C4">
            <v>70</v>
          </cell>
        </row>
        <row r="5">
          <cell r="A5">
            <v>71</v>
          </cell>
          <cell r="B5">
            <v>75</v>
          </cell>
          <cell r="C5">
            <v>80</v>
          </cell>
        </row>
        <row r="6">
          <cell r="A6">
            <v>80</v>
          </cell>
          <cell r="B6">
            <v>100</v>
          </cell>
          <cell r="C6">
            <v>80</v>
          </cell>
        </row>
        <row r="7">
          <cell r="A7">
            <v>81</v>
          </cell>
          <cell r="B7">
            <v>100</v>
          </cell>
          <cell r="C7">
            <v>90</v>
          </cell>
        </row>
        <row r="8">
          <cell r="A8">
            <v>85</v>
          </cell>
          <cell r="B8">
            <v>100</v>
          </cell>
          <cell r="C8">
            <v>90</v>
          </cell>
        </row>
        <row r="9">
          <cell r="A9">
            <v>90</v>
          </cell>
          <cell r="B9">
            <v>100</v>
          </cell>
          <cell r="C9">
            <v>90</v>
          </cell>
        </row>
        <row r="10">
          <cell r="A10">
            <v>91</v>
          </cell>
          <cell r="B10">
            <v>100</v>
          </cell>
          <cell r="C10">
            <v>100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96:Z203"/>
  <sheetViews>
    <sheetView tabSelected="1" topLeftCell="A94" workbookViewId="0">
      <selection activeCell="S107" sqref="S107"/>
    </sheetView>
  </sheetViews>
  <sheetFormatPr baseColWidth="10" defaultRowHeight="15" x14ac:dyDescent="0.25"/>
  <cols>
    <col min="16" max="16" width="18" customWidth="1"/>
    <col min="19" max="19" width="23" customWidth="1"/>
  </cols>
  <sheetData>
    <row r="96" spans="1:26" ht="15.75" thickBot="1" x14ac:dyDescent="0.3">
      <c r="A96" s="1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0" thickTop="1" thickBot="1" x14ac:dyDescent="0.35">
      <c r="A97" s="3"/>
      <c r="B97" s="4"/>
      <c r="C97" s="5"/>
      <c r="D97" s="2"/>
      <c r="E97" s="6"/>
      <c r="F97" s="7"/>
      <c r="G97" s="8"/>
      <c r="H97" s="9"/>
      <c r="I97" s="10"/>
      <c r="J97" s="11"/>
      <c r="K97" s="11"/>
      <c r="L97" s="11"/>
      <c r="M97" s="11"/>
      <c r="N97" s="11"/>
      <c r="O97" s="11"/>
      <c r="P97" s="12"/>
      <c r="Q97" s="13"/>
      <c r="R97" s="1"/>
      <c r="S97" s="1"/>
      <c r="T97" s="1"/>
      <c r="U97" s="1"/>
      <c r="V97" s="1"/>
      <c r="W97" s="1"/>
      <c r="X97" s="1"/>
      <c r="Y97" s="1"/>
      <c r="Z97" s="1"/>
    </row>
    <row r="98" spans="1:26" ht="40.5" thickTop="1" thickBot="1" x14ac:dyDescent="0.35">
      <c r="A98" s="14"/>
      <c r="B98" s="15"/>
      <c r="C98" s="5"/>
      <c r="D98" s="2"/>
      <c r="E98" s="6"/>
      <c r="F98" s="16"/>
      <c r="G98" s="17"/>
      <c r="H98" s="9"/>
      <c r="I98" s="18">
        <v>70</v>
      </c>
      <c r="J98" s="19" t="s">
        <v>0</v>
      </c>
      <c r="K98" s="19" t="s">
        <v>1</v>
      </c>
      <c r="L98" s="20" t="s">
        <v>2</v>
      </c>
      <c r="M98" s="21" t="s">
        <v>3</v>
      </c>
      <c r="N98" s="22"/>
      <c r="O98" s="23"/>
      <c r="P98" s="24"/>
      <c r="Q98" s="25"/>
      <c r="R98" s="25"/>
      <c r="S98" s="25"/>
      <c r="T98" s="26"/>
      <c r="U98" s="1"/>
      <c r="V98" s="27" t="s">
        <v>4</v>
      </c>
      <c r="W98" s="28" t="s">
        <v>5</v>
      </c>
      <c r="X98" s="28"/>
      <c r="Y98" s="28"/>
      <c r="Z98" s="28"/>
    </row>
    <row r="99" spans="1:26" ht="30" thickTop="1" thickBot="1" x14ac:dyDescent="0.35">
      <c r="A99" s="29"/>
      <c r="B99" s="30"/>
      <c r="C99" s="31"/>
      <c r="D99" s="1"/>
      <c r="E99" s="6"/>
      <c r="F99" s="32"/>
      <c r="G99" s="33"/>
      <c r="H99" s="9"/>
      <c r="I99" s="34">
        <v>1</v>
      </c>
      <c r="J99" s="176">
        <v>3.0000000000000001E-3</v>
      </c>
      <c r="K99" s="176">
        <v>0.26</v>
      </c>
      <c r="L99" s="177">
        <f>ROUND(ABS((100*(K99-J99))),0)/100</f>
        <v>0.26</v>
      </c>
      <c r="M99" s="35" t="str">
        <f t="shared" ref="M99:M104" si="0">IF(L99&lt;INDEX($E$101:$F$105,MATCH($I$98,$E$101:$E$105,0),2),"Cas n°2","Cas n°1")</f>
        <v>Cas n°2</v>
      </c>
      <c r="N99" s="36"/>
      <c r="O99" s="37" t="s">
        <v>6</v>
      </c>
      <c r="P99" s="38">
        <f>IF(ABS(J99-K99)&lt;=VLOOKUP(I98,$E$101:$F$105,2,FALSE),MAX(J99:K99)+VLOOKUP(I98,$E$101:$G$105,3,FALSE),MAX(J99:K99))</f>
        <v>0.43000000000000005</v>
      </c>
      <c r="Q99" s="183"/>
      <c r="R99" s="184"/>
      <c r="S99" s="185" t="s">
        <v>20</v>
      </c>
      <c r="T99" s="39"/>
      <c r="U99" s="1"/>
      <c r="V99" s="27"/>
      <c r="W99" s="40" t="s">
        <v>7</v>
      </c>
      <c r="X99" s="40" t="s">
        <v>8</v>
      </c>
      <c r="Y99" s="40" t="s">
        <v>9</v>
      </c>
      <c r="Z99" s="40" t="s">
        <v>10</v>
      </c>
    </row>
    <row r="100" spans="1:26" ht="30" thickTop="1" thickBot="1" x14ac:dyDescent="0.35">
      <c r="A100" s="41"/>
      <c r="B100" s="42">
        <v>0.2</v>
      </c>
      <c r="C100" s="1"/>
      <c r="D100" s="9"/>
      <c r="E100" s="43"/>
      <c r="F100" s="44"/>
      <c r="G100" s="45"/>
      <c r="H100" s="9"/>
      <c r="I100" s="34">
        <v>2</v>
      </c>
      <c r="J100" s="176">
        <v>3.0000000000000001E-3</v>
      </c>
      <c r="K100" s="178">
        <v>0.215</v>
      </c>
      <c r="L100" s="177">
        <f>ROUND(ABS((100*(K100-J100))),0)/100</f>
        <v>0.21</v>
      </c>
      <c r="M100" s="35" t="str">
        <f t="shared" si="0"/>
        <v>Cas n°2</v>
      </c>
      <c r="N100" s="36"/>
      <c r="O100" s="37" t="s">
        <v>6</v>
      </c>
      <c r="P100" s="38">
        <f>IF(ABS(J100-K100)&lt;=VLOOKUP(I98,$E$101:$F$105,2,FALSE),MAX(J100:K100)+VLOOKUP(I98,$E$101:$G$105,3,FALSE),MAX(J100:K100))</f>
        <v>0.38500000000000001</v>
      </c>
      <c r="Q100" s="186"/>
      <c r="R100" s="186"/>
      <c r="S100" s="185" t="s">
        <v>20</v>
      </c>
      <c r="T100" s="1"/>
      <c r="U100" s="1"/>
      <c r="V100" s="47">
        <v>0.99999819999999995</v>
      </c>
      <c r="W100" s="48">
        <v>0</v>
      </c>
      <c r="X100" s="49">
        <v>2.3006726000000001E-7</v>
      </c>
      <c r="Y100" s="49">
        <v>7.3529495000000005E-4</v>
      </c>
      <c r="Z100" s="50">
        <v>0</v>
      </c>
    </row>
    <row r="101" spans="1:26" ht="30" thickTop="1" thickBot="1" x14ac:dyDescent="0.45">
      <c r="A101" s="51"/>
      <c r="B101" s="42">
        <v>0.3</v>
      </c>
      <c r="C101" s="1"/>
      <c r="D101" s="9"/>
      <c r="E101" s="180">
        <v>50</v>
      </c>
      <c r="F101" s="52">
        <v>0.17</v>
      </c>
      <c r="G101" s="53">
        <v>0.06</v>
      </c>
      <c r="H101" s="9"/>
      <c r="I101" s="54">
        <v>3</v>
      </c>
      <c r="J101" s="176">
        <v>3.0000000000000001E-3</v>
      </c>
      <c r="K101" s="178">
        <v>0.15</v>
      </c>
      <c r="L101" s="177">
        <f>ROUND(ABS((100*(K101-J101))),0)/100</f>
        <v>0.15</v>
      </c>
      <c r="M101" s="35" t="str">
        <f t="shared" si="0"/>
        <v>Cas n°2</v>
      </c>
      <c r="N101" s="36"/>
      <c r="O101" s="37" t="s">
        <v>6</v>
      </c>
      <c r="P101" s="38">
        <f>IF(ABS(J101-K101)&lt;=VLOOKUP(I98,$E$101:$F$105,2,FALSE),MAX(J101:K101)+VLOOKUP(I98,$E$101:$G$105,3,FALSE),MAX(J101:K101))</f>
        <v>0.32</v>
      </c>
      <c r="Q101" s="186"/>
      <c r="R101" s="186"/>
      <c r="S101" s="185" t="s">
        <v>20</v>
      </c>
      <c r="T101" s="1"/>
      <c r="U101" s="1"/>
      <c r="V101" s="55">
        <v>1.1045138000000001</v>
      </c>
      <c r="W101" s="56">
        <v>1.06776515E-2</v>
      </c>
      <c r="X101" s="57">
        <v>7.3688243999999996E-3</v>
      </c>
      <c r="Y101" s="57">
        <v>5.5308170000000004E-3</v>
      </c>
      <c r="Z101" s="58">
        <v>3.6921193999999999E-3</v>
      </c>
    </row>
    <row r="102" spans="1:26" ht="30" thickTop="1" thickBot="1" x14ac:dyDescent="0.45">
      <c r="A102" s="51"/>
      <c r="B102" s="42">
        <v>0.5</v>
      </c>
      <c r="C102" s="1"/>
      <c r="D102" s="9"/>
      <c r="E102" s="181">
        <v>70</v>
      </c>
      <c r="F102" s="59">
        <v>0.52</v>
      </c>
      <c r="G102" s="60">
        <v>0.17</v>
      </c>
      <c r="H102" s="9"/>
      <c r="I102" s="54">
        <v>4</v>
      </c>
      <c r="J102" s="176">
        <v>3.0000000000000001E-3</v>
      </c>
      <c r="K102" s="178">
        <v>0.1</v>
      </c>
      <c r="L102" s="177">
        <f>ROUND(ABS((100*(K102-J102))),0)/100</f>
        <v>0.1</v>
      </c>
      <c r="M102" s="35" t="str">
        <f t="shared" si="0"/>
        <v>Cas n°2</v>
      </c>
      <c r="N102" s="36"/>
      <c r="O102" s="37" t="s">
        <v>6</v>
      </c>
      <c r="P102" s="46">
        <f>IF(ABS(J102-K102)&lt;=VLOOKUP(I98,$E$101:$F$105,2,FALSE),MAX(J102:K102)+VLOOKUP(I98,$E$101:$G$105,3,FALSE),MAX(J102:K102))</f>
        <v>0.27</v>
      </c>
      <c r="Q102" s="186"/>
      <c r="R102" s="186"/>
      <c r="S102" s="185" t="s">
        <v>20</v>
      </c>
      <c r="T102" s="1"/>
      <c r="U102" s="1"/>
      <c r="V102" s="55">
        <v>1.200769</v>
      </c>
      <c r="W102" s="56">
        <v>1.8779239999999999E-2</v>
      </c>
      <c r="X102" s="57">
        <v>1.3999823E-2</v>
      </c>
      <c r="Y102" s="57">
        <v>1.0324039E-2</v>
      </c>
      <c r="Z102" s="58">
        <v>7.7502760000000004E-3</v>
      </c>
    </row>
    <row r="103" spans="1:26" ht="29.25" thickBot="1" x14ac:dyDescent="0.45">
      <c r="A103" s="51"/>
      <c r="B103" s="42">
        <v>1</v>
      </c>
      <c r="C103" s="1"/>
      <c r="D103" s="9"/>
      <c r="E103" s="181">
        <v>85</v>
      </c>
      <c r="F103" s="59">
        <v>0.73</v>
      </c>
      <c r="G103" s="60">
        <v>0.22</v>
      </c>
      <c r="H103" s="9"/>
      <c r="I103" s="34">
        <v>5</v>
      </c>
      <c r="J103" s="176">
        <v>3.0000000000000001E-3</v>
      </c>
      <c r="K103" s="178">
        <v>0.09</v>
      </c>
      <c r="L103" s="177">
        <f>ROUND(ABS((100*(K103-J103))),0)/100</f>
        <v>0.09</v>
      </c>
      <c r="M103" s="35" t="str">
        <f t="shared" si="0"/>
        <v>Cas n°2</v>
      </c>
      <c r="N103" s="36"/>
      <c r="O103" s="37" t="s">
        <v>6</v>
      </c>
      <c r="P103" s="46">
        <f>IF(ABS(J103-K103)&lt;=VLOOKUP(I98,$E$101:$F$105,2,FALSE),MAX(J103:K103)+VLOOKUP(I98,$E$101:$G$105,3,FALSE),MAX(J103:K103))</f>
        <v>0.26</v>
      </c>
      <c r="Q103" s="187" t="s">
        <v>21</v>
      </c>
      <c r="R103" s="188"/>
      <c r="S103" s="188"/>
      <c r="T103" s="1"/>
      <c r="U103" s="1"/>
      <c r="V103" s="55">
        <v>1.3016369999999999</v>
      </c>
      <c r="W103" s="56">
        <v>2.6512721999999999E-2</v>
      </c>
      <c r="X103" s="57">
        <v>2.0999159999999999E-2</v>
      </c>
      <c r="Y103" s="57">
        <v>1.5851865E-2</v>
      </c>
      <c r="Z103" s="58">
        <v>1.2174469E-2</v>
      </c>
    </row>
    <row r="104" spans="1:26" ht="29.25" thickBot="1" x14ac:dyDescent="0.45">
      <c r="A104" s="51"/>
      <c r="B104" s="30">
        <v>2</v>
      </c>
      <c r="C104" s="1"/>
      <c r="D104" s="9"/>
      <c r="E104" s="181">
        <v>100</v>
      </c>
      <c r="F104" s="59">
        <v>0.88</v>
      </c>
      <c r="G104" s="60">
        <v>0.27</v>
      </c>
      <c r="H104" s="9"/>
      <c r="I104" s="61">
        <v>6</v>
      </c>
      <c r="J104" s="176">
        <v>3.0000000000000001E-3</v>
      </c>
      <c r="K104" s="179">
        <v>3.7999999999999999E-2</v>
      </c>
      <c r="L104" s="177">
        <f>ROUND(ABS((100*(K104-J104))),0)/100</f>
        <v>0.04</v>
      </c>
      <c r="M104" s="35" t="str">
        <f t="shared" si="0"/>
        <v>Cas n°2</v>
      </c>
      <c r="N104" s="36"/>
      <c r="O104" s="62" t="s">
        <v>6</v>
      </c>
      <c r="P104" s="46">
        <f>IF(ABS(J104-K104)&lt;=VLOOKUP(I98,$E$101:$F$105,2,FALSE),MAX(J104:K104)+VLOOKUP(I98,$E$101:$G$105,3,FALSE),MAX(J104:K104))</f>
        <v>0.20800000000000002</v>
      </c>
      <c r="Q104" s="187" t="s">
        <v>22</v>
      </c>
      <c r="R104" s="188"/>
      <c r="S104" s="188"/>
      <c r="T104" s="1"/>
      <c r="U104" s="1"/>
      <c r="V104" s="55">
        <v>1.4028897</v>
      </c>
      <c r="W104" s="56">
        <v>3.3142339999999999E-2</v>
      </c>
      <c r="X104" s="57">
        <v>2.6892791999999999E-2</v>
      </c>
      <c r="Y104" s="57">
        <v>2.0642094E-2</v>
      </c>
      <c r="Z104" s="58">
        <v>1.5494340000000001E-2</v>
      </c>
    </row>
    <row r="105" spans="1:26" ht="27" thickBot="1" x14ac:dyDescent="0.45">
      <c r="A105" s="51"/>
      <c r="B105" s="30">
        <v>3</v>
      </c>
      <c r="C105" s="1"/>
      <c r="D105" s="9"/>
      <c r="E105" s="182">
        <v>125</v>
      </c>
      <c r="F105" s="63">
        <v>0.93</v>
      </c>
      <c r="G105" s="64">
        <v>0.28000000000000003</v>
      </c>
      <c r="H105" s="65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55">
        <v>1.5</v>
      </c>
      <c r="W105" s="56">
        <v>3.9036434000000002E-2</v>
      </c>
      <c r="X105" s="57">
        <v>3.1682561999999997E-2</v>
      </c>
      <c r="Y105" s="57">
        <v>2.4697720999999999E-2</v>
      </c>
      <c r="Z105" s="58">
        <v>1.9550425999999999E-2</v>
      </c>
    </row>
    <row r="106" spans="1:26" ht="21.75" thickBot="1" x14ac:dyDescent="0.4">
      <c r="A106" s="66"/>
      <c r="B106" s="67"/>
      <c r="C106" s="67"/>
      <c r="D106" s="68"/>
      <c r="E106" s="67"/>
      <c r="F106" s="67"/>
      <c r="G106" s="69"/>
      <c r="H106" s="67"/>
      <c r="I106" s="67"/>
      <c r="J106" s="69"/>
      <c r="K106" s="67"/>
      <c r="L106" s="67"/>
      <c r="M106" s="69"/>
      <c r="N106" s="67"/>
      <c r="O106" s="67"/>
      <c r="P106" s="69"/>
      <c r="Q106" s="67"/>
      <c r="R106" s="67"/>
      <c r="S106" s="69"/>
      <c r="T106" s="13"/>
      <c r="U106" s="13"/>
      <c r="V106" s="55">
        <v>1.6040146</v>
      </c>
      <c r="W106" s="56">
        <v>4.5296102999999997E-2</v>
      </c>
      <c r="X106" s="57">
        <v>3.6472563E-2</v>
      </c>
      <c r="Y106" s="57">
        <v>2.9119612999999999E-2</v>
      </c>
      <c r="Z106" s="58">
        <v>2.3237483999999999E-2</v>
      </c>
    </row>
    <row r="107" spans="1:26" ht="20.25" thickTop="1" thickBot="1" x14ac:dyDescent="0.35">
      <c r="A107" s="67" t="s">
        <v>11</v>
      </c>
      <c r="B107" s="70">
        <v>2</v>
      </c>
      <c r="C107" s="71">
        <v>70</v>
      </c>
      <c r="D107" s="72">
        <v>5.24</v>
      </c>
      <c r="E107" s="73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5"/>
      <c r="T107" s="13"/>
      <c r="U107" s="13"/>
      <c r="V107" s="55">
        <v>1.7040647</v>
      </c>
      <c r="W107" s="56">
        <v>5.0085182999999998E-2</v>
      </c>
      <c r="X107" s="57">
        <v>4.0894224999999999E-2</v>
      </c>
      <c r="Y107" s="57">
        <v>3.3173397E-2</v>
      </c>
      <c r="Z107" s="58">
        <v>2.6923161000000001E-2</v>
      </c>
    </row>
    <row r="108" spans="1:26" ht="20.25" thickTop="1" thickBot="1" x14ac:dyDescent="0.3">
      <c r="A108" s="76"/>
      <c r="B108" s="76"/>
      <c r="C108" s="77">
        <v>1</v>
      </c>
      <c r="D108" s="78"/>
      <c r="E108" s="79">
        <v>2</v>
      </c>
      <c r="F108" s="80"/>
      <c r="G108" s="79">
        <v>3</v>
      </c>
      <c r="H108" s="80"/>
      <c r="I108" s="79">
        <v>4</v>
      </c>
      <c r="J108" s="80"/>
      <c r="K108" s="79">
        <v>7</v>
      </c>
      <c r="L108" s="80"/>
      <c r="M108" s="81">
        <v>0.2</v>
      </c>
      <c r="N108" s="82"/>
      <c r="O108" s="81">
        <v>0.3</v>
      </c>
      <c r="P108" s="82"/>
      <c r="Q108" s="81">
        <v>0.5</v>
      </c>
      <c r="R108" s="82"/>
      <c r="S108" s="1"/>
      <c r="T108" s="1"/>
      <c r="U108" s="1"/>
      <c r="V108" s="55">
        <v>1.8025450000000001</v>
      </c>
      <c r="W108" s="56">
        <v>5.5241220000000001E-2</v>
      </c>
      <c r="X108" s="57">
        <v>4.5314737000000001E-2</v>
      </c>
      <c r="Y108" s="57">
        <v>3.6490969999999998E-2</v>
      </c>
      <c r="Z108" s="58">
        <v>3.0240960000000001E-2</v>
      </c>
    </row>
    <row r="109" spans="1:26" ht="18.75" x14ac:dyDescent="0.3">
      <c r="A109" s="76"/>
      <c r="B109" s="76"/>
      <c r="C109" s="83">
        <v>50</v>
      </c>
      <c r="D109" s="84">
        <v>5.4</v>
      </c>
      <c r="E109" s="85">
        <v>50</v>
      </c>
      <c r="F109" s="86">
        <v>2.95</v>
      </c>
      <c r="G109" s="87">
        <v>50</v>
      </c>
      <c r="H109" s="86">
        <v>1.7958799999999999</v>
      </c>
      <c r="I109" s="87">
        <v>50</v>
      </c>
      <c r="J109" s="86">
        <v>1.1000000000000001</v>
      </c>
      <c r="K109" s="87">
        <v>50</v>
      </c>
      <c r="L109" s="86">
        <v>0.50342100000000001</v>
      </c>
      <c r="M109" s="85">
        <v>50</v>
      </c>
      <c r="N109" s="86">
        <v>0.65680300000000003</v>
      </c>
      <c r="O109" s="83">
        <v>50</v>
      </c>
      <c r="P109" s="86">
        <v>0.30103099999999999</v>
      </c>
      <c r="Q109" s="83">
        <v>50</v>
      </c>
      <c r="R109" s="88">
        <v>0.100457</v>
      </c>
      <c r="S109" s="89"/>
      <c r="T109" s="89"/>
      <c r="U109" s="89"/>
      <c r="V109" s="55">
        <v>1.9039675</v>
      </c>
      <c r="W109" s="56">
        <v>6.1132323000000002E-2</v>
      </c>
      <c r="X109" s="57">
        <v>4.9736172000000002E-2</v>
      </c>
      <c r="Y109" s="57">
        <v>3.9073244E-2</v>
      </c>
      <c r="Z109" s="58">
        <v>3.3191115E-2</v>
      </c>
    </row>
    <row r="110" spans="1:26" ht="18.75" x14ac:dyDescent="0.3">
      <c r="A110" s="76"/>
      <c r="B110" s="76"/>
      <c r="C110" s="83">
        <v>55</v>
      </c>
      <c r="D110" s="84">
        <v>6.2</v>
      </c>
      <c r="E110" s="85">
        <v>55</v>
      </c>
      <c r="F110" s="86">
        <v>3.43797</v>
      </c>
      <c r="G110" s="87">
        <v>55</v>
      </c>
      <c r="H110" s="86">
        <v>2.21766</v>
      </c>
      <c r="I110" s="87">
        <v>55</v>
      </c>
      <c r="J110" s="86">
        <v>1.4</v>
      </c>
      <c r="K110" s="87">
        <v>55</v>
      </c>
      <c r="L110" s="86">
        <v>0.63475800000000004</v>
      </c>
      <c r="M110" s="85">
        <v>55</v>
      </c>
      <c r="N110" s="86">
        <v>0.82519399999999998</v>
      </c>
      <c r="O110" s="83">
        <v>55</v>
      </c>
      <c r="P110" s="86">
        <v>0.42153400000000002</v>
      </c>
      <c r="Q110" s="83">
        <v>55</v>
      </c>
      <c r="R110" s="90">
        <v>0.15623899999999999</v>
      </c>
      <c r="S110" s="89"/>
      <c r="T110" s="89"/>
      <c r="U110" s="89"/>
      <c r="V110" s="55">
        <v>2</v>
      </c>
      <c r="W110" s="56">
        <v>6.5920939999999997E-2</v>
      </c>
      <c r="X110" s="57">
        <v>5.4156452000000001E-2</v>
      </c>
      <c r="Y110" s="57">
        <v>4.2757999999999997E-2</v>
      </c>
      <c r="Z110" s="58">
        <v>3.6140344999999997E-2</v>
      </c>
    </row>
    <row r="111" spans="1:26" ht="18.75" x14ac:dyDescent="0.3">
      <c r="A111" s="76"/>
      <c r="B111" s="76"/>
      <c r="C111" s="83">
        <v>60</v>
      </c>
      <c r="D111" s="84">
        <v>7</v>
      </c>
      <c r="E111" s="85">
        <v>60</v>
      </c>
      <c r="F111" s="86">
        <v>4.05</v>
      </c>
      <c r="G111" s="87">
        <v>60</v>
      </c>
      <c r="H111" s="86">
        <v>2.8</v>
      </c>
      <c r="I111" s="87">
        <v>60</v>
      </c>
      <c r="J111" s="86">
        <v>1.95</v>
      </c>
      <c r="K111" s="87">
        <v>60</v>
      </c>
      <c r="L111" s="86">
        <v>0.86859900000000001</v>
      </c>
      <c r="M111" s="85">
        <v>60</v>
      </c>
      <c r="N111" s="86">
        <v>1.1619900000000001</v>
      </c>
      <c r="O111" s="83">
        <v>60</v>
      </c>
      <c r="P111" s="86">
        <v>0.63</v>
      </c>
      <c r="Q111" s="83">
        <v>60</v>
      </c>
      <c r="R111" s="90">
        <v>0.26494099999999998</v>
      </c>
      <c r="S111" s="89"/>
      <c r="T111" s="89"/>
      <c r="U111" s="89"/>
      <c r="V111" s="55">
        <v>2.1</v>
      </c>
      <c r="W111" s="56">
        <v>6.9971963999999998E-2</v>
      </c>
      <c r="X111" s="57">
        <v>5.8578346000000003E-2</v>
      </c>
      <c r="Y111" s="57">
        <v>4.6442296000000001E-2</v>
      </c>
      <c r="Z111" s="58">
        <v>3.8721472E-2</v>
      </c>
    </row>
    <row r="112" spans="1:26" ht="18.75" x14ac:dyDescent="0.3">
      <c r="A112" s="76"/>
      <c r="B112" s="76"/>
      <c r="C112" s="83">
        <v>65</v>
      </c>
      <c r="D112" s="84">
        <v>8</v>
      </c>
      <c r="E112" s="85">
        <v>65</v>
      </c>
      <c r="F112" s="86">
        <v>4.7</v>
      </c>
      <c r="G112" s="87">
        <v>65</v>
      </c>
      <c r="H112" s="86">
        <v>3.15</v>
      </c>
      <c r="I112" s="87">
        <v>65</v>
      </c>
      <c r="J112" s="86">
        <v>2.2999999999999998</v>
      </c>
      <c r="K112" s="87">
        <v>65</v>
      </c>
      <c r="L112" s="86">
        <v>1.1102399999999999</v>
      </c>
      <c r="M112" s="85">
        <v>65</v>
      </c>
      <c r="N112" s="86">
        <v>1.32</v>
      </c>
      <c r="O112" s="83">
        <v>65</v>
      </c>
      <c r="P112" s="86">
        <v>0.8</v>
      </c>
      <c r="Q112" s="83">
        <v>65</v>
      </c>
      <c r="R112" s="90">
        <v>0.37784200000000001</v>
      </c>
      <c r="S112" s="89"/>
      <c r="T112" s="89"/>
      <c r="U112" s="89"/>
      <c r="V112" s="55">
        <v>2.2000000000000002</v>
      </c>
      <c r="W112" s="56">
        <v>7.8810229999999995E-2</v>
      </c>
      <c r="X112" s="57">
        <v>6.4471290000000001E-2</v>
      </c>
      <c r="Y112" s="57">
        <v>4.8655773999999999E-2</v>
      </c>
      <c r="Z112" s="58">
        <v>4.1302826000000001E-2</v>
      </c>
    </row>
    <row r="113" spans="1:26" ht="18.75" x14ac:dyDescent="0.3">
      <c r="A113" s="76"/>
      <c r="B113" s="76"/>
      <c r="C113" s="83">
        <v>70</v>
      </c>
      <c r="D113" s="84">
        <v>8.6999999999999993</v>
      </c>
      <c r="E113" s="85">
        <v>70</v>
      </c>
      <c r="F113" s="86">
        <v>5.24</v>
      </c>
      <c r="G113" s="87">
        <v>70</v>
      </c>
      <c r="H113" s="86">
        <v>3.75</v>
      </c>
      <c r="I113" s="87">
        <v>70</v>
      </c>
      <c r="J113" s="86">
        <v>2.8</v>
      </c>
      <c r="K113" s="87">
        <v>70</v>
      </c>
      <c r="L113" s="86">
        <v>1.3483700000000001</v>
      </c>
      <c r="M113" s="85">
        <v>70</v>
      </c>
      <c r="N113" s="86">
        <v>1.7</v>
      </c>
      <c r="O113" s="83">
        <v>70</v>
      </c>
      <c r="P113" s="86">
        <v>1.0691999999999999</v>
      </c>
      <c r="Q113" s="83">
        <v>70</v>
      </c>
      <c r="R113" s="90">
        <v>0.42</v>
      </c>
      <c r="S113" s="89"/>
      <c r="T113" s="89"/>
      <c r="U113" s="89"/>
      <c r="V113" s="55">
        <v>2.4</v>
      </c>
      <c r="W113" s="56">
        <v>8.2125729999999994E-2</v>
      </c>
      <c r="X113" s="57">
        <v>6.9628246000000005E-2</v>
      </c>
      <c r="Y113" s="57">
        <v>5.5287233999999998E-2</v>
      </c>
      <c r="Z113" s="58">
        <v>4.6096046000000002E-2</v>
      </c>
    </row>
    <row r="114" spans="1:26" ht="18.75" x14ac:dyDescent="0.3">
      <c r="A114" s="76"/>
      <c r="B114" s="76"/>
      <c r="C114" s="83">
        <v>75</v>
      </c>
      <c r="D114" s="84">
        <v>9.1999999999999993</v>
      </c>
      <c r="E114" s="85">
        <v>75</v>
      </c>
      <c r="F114" s="86">
        <v>6.8</v>
      </c>
      <c r="G114" s="87">
        <v>75</v>
      </c>
      <c r="H114" s="86">
        <v>4.1188599999999997</v>
      </c>
      <c r="I114" s="87">
        <v>75</v>
      </c>
      <c r="J114" s="86">
        <v>3.2</v>
      </c>
      <c r="K114" s="87">
        <v>75</v>
      </c>
      <c r="L114" s="86">
        <v>1.6209100000000001</v>
      </c>
      <c r="M114" s="85">
        <v>75</v>
      </c>
      <c r="N114" s="86">
        <v>2.2008200000000002</v>
      </c>
      <c r="O114" s="83">
        <v>75</v>
      </c>
      <c r="P114" s="86">
        <v>1.32</v>
      </c>
      <c r="Q114" s="83">
        <v>75</v>
      </c>
      <c r="R114" s="90">
        <v>0.691967</v>
      </c>
      <c r="S114" s="89"/>
      <c r="T114" s="89"/>
      <c r="U114" s="89"/>
      <c r="V114" s="55">
        <v>2.6027936999999999</v>
      </c>
      <c r="W114" s="56">
        <v>8.9858750000000001E-2</v>
      </c>
      <c r="X114" s="57">
        <v>7.4785199999999996E-2</v>
      </c>
      <c r="Y114" s="57">
        <v>6.0446720000000002E-2</v>
      </c>
      <c r="Z114" s="58">
        <v>4.9785174000000001E-2</v>
      </c>
    </row>
    <row r="115" spans="1:26" ht="18.75" x14ac:dyDescent="0.3">
      <c r="A115" s="76"/>
      <c r="B115" s="76"/>
      <c r="C115" s="83">
        <v>80</v>
      </c>
      <c r="D115" s="84">
        <v>10</v>
      </c>
      <c r="E115" s="85">
        <v>80</v>
      </c>
      <c r="F115" s="86">
        <v>6.3</v>
      </c>
      <c r="G115" s="87">
        <v>80</v>
      </c>
      <c r="H115" s="86">
        <v>4.75</v>
      </c>
      <c r="I115" s="87">
        <v>80</v>
      </c>
      <c r="J115" s="86">
        <v>3.7</v>
      </c>
      <c r="K115" s="87">
        <v>80</v>
      </c>
      <c r="L115" s="86">
        <v>1.95</v>
      </c>
      <c r="M115" s="85">
        <v>80</v>
      </c>
      <c r="N115" s="86">
        <v>2.5</v>
      </c>
      <c r="O115" s="83">
        <v>80</v>
      </c>
      <c r="P115" s="86">
        <v>1.67632</v>
      </c>
      <c r="Q115" s="83">
        <v>80</v>
      </c>
      <c r="R115" s="90">
        <v>0.91</v>
      </c>
      <c r="S115" s="89"/>
      <c r="T115" s="89"/>
      <c r="U115" s="89"/>
      <c r="V115" s="55">
        <v>2.8</v>
      </c>
      <c r="W115" s="56">
        <v>9.6120949999999997E-2</v>
      </c>
      <c r="X115" s="57">
        <v>0.08</v>
      </c>
      <c r="Y115" s="57">
        <v>6.5238333999999995E-2</v>
      </c>
      <c r="Z115" s="58">
        <v>5.4576556999999998E-2</v>
      </c>
    </row>
    <row r="116" spans="1:26" ht="18.75" x14ac:dyDescent="0.3">
      <c r="A116" s="76"/>
      <c r="B116" s="76"/>
      <c r="C116" s="83">
        <v>85</v>
      </c>
      <c r="D116" s="84">
        <v>14</v>
      </c>
      <c r="E116" s="85">
        <v>85</v>
      </c>
      <c r="F116" s="86">
        <v>7</v>
      </c>
      <c r="G116" s="87">
        <v>85</v>
      </c>
      <c r="H116" s="86">
        <v>5.2</v>
      </c>
      <c r="I116" s="87">
        <v>85</v>
      </c>
      <c r="J116" s="86">
        <v>4.05</v>
      </c>
      <c r="K116" s="87">
        <v>85</v>
      </c>
      <c r="L116" s="86">
        <v>2.2180399999999998</v>
      </c>
      <c r="M116" s="85">
        <v>85</v>
      </c>
      <c r="N116" s="86">
        <v>2.9</v>
      </c>
      <c r="O116" s="83">
        <v>85</v>
      </c>
      <c r="P116" s="86">
        <v>2.0666199999999999</v>
      </c>
      <c r="Q116" s="83">
        <v>85</v>
      </c>
      <c r="R116" s="90">
        <v>1.15154</v>
      </c>
      <c r="S116" s="89"/>
      <c r="T116" s="89"/>
      <c r="U116" s="89"/>
      <c r="V116" s="55">
        <v>3</v>
      </c>
      <c r="W116" s="56">
        <v>0.10274988</v>
      </c>
      <c r="X116" s="57">
        <v>8.3258583999999997E-2</v>
      </c>
      <c r="Y116" s="57">
        <v>6.9661150000000005E-2</v>
      </c>
      <c r="Z116" s="58">
        <v>5.8264073E-2</v>
      </c>
    </row>
    <row r="117" spans="1:26" ht="18.75" x14ac:dyDescent="0.3">
      <c r="A117" s="76"/>
      <c r="B117" s="76"/>
      <c r="C117" s="83">
        <v>90</v>
      </c>
      <c r="D117" s="84">
        <v>18</v>
      </c>
      <c r="E117" s="85">
        <v>90</v>
      </c>
      <c r="F117" s="86">
        <v>7.7</v>
      </c>
      <c r="G117" s="87">
        <v>90</v>
      </c>
      <c r="H117" s="86">
        <v>5.9</v>
      </c>
      <c r="I117" s="87">
        <v>90</v>
      </c>
      <c r="J117" s="86">
        <v>4.5</v>
      </c>
      <c r="K117" s="87">
        <v>90</v>
      </c>
      <c r="L117" s="86">
        <v>2.5076700000000001</v>
      </c>
      <c r="M117" s="85">
        <v>90</v>
      </c>
      <c r="N117" s="86">
        <v>3.3</v>
      </c>
      <c r="O117" s="83">
        <v>90</v>
      </c>
      <c r="P117" s="86">
        <v>2.34626</v>
      </c>
      <c r="Q117" s="83">
        <v>90</v>
      </c>
      <c r="R117" s="90">
        <v>1.4001399999999999</v>
      </c>
      <c r="S117" s="89"/>
      <c r="T117" s="89"/>
      <c r="U117" s="89"/>
      <c r="V117" s="55">
        <v>3.2</v>
      </c>
      <c r="W117" s="56">
        <v>0.10753873</v>
      </c>
      <c r="X117" s="57">
        <v>8.9151523999999996E-2</v>
      </c>
      <c r="Y117" s="57">
        <v>7.4083270000000007E-2</v>
      </c>
      <c r="Z117" s="58">
        <v>6.1583024E-2</v>
      </c>
    </row>
    <row r="118" spans="1:26" ht="18.75" x14ac:dyDescent="0.3">
      <c r="A118" s="76"/>
      <c r="B118" s="76"/>
      <c r="C118" s="83">
        <v>95</v>
      </c>
      <c r="D118" s="84">
        <v>20</v>
      </c>
      <c r="E118" s="85">
        <v>95</v>
      </c>
      <c r="F118" s="86">
        <v>8.1</v>
      </c>
      <c r="G118" s="87">
        <v>95</v>
      </c>
      <c r="H118" s="86">
        <v>6.1949800000000002</v>
      </c>
      <c r="I118" s="87">
        <v>95</v>
      </c>
      <c r="J118" s="86">
        <v>5.0668100000000003</v>
      </c>
      <c r="K118" s="87">
        <v>95</v>
      </c>
      <c r="L118" s="86">
        <v>2.8447900000000002</v>
      </c>
      <c r="M118" s="85">
        <v>95</v>
      </c>
      <c r="N118" s="86">
        <v>3.8</v>
      </c>
      <c r="O118" s="83">
        <v>95</v>
      </c>
      <c r="P118" s="86">
        <v>2.7378300000000002</v>
      </c>
      <c r="Q118" s="83">
        <v>95</v>
      </c>
      <c r="R118" s="90">
        <v>1.6339999999999999</v>
      </c>
      <c r="S118" s="89"/>
      <c r="T118" s="89"/>
      <c r="U118" s="89"/>
      <c r="V118" s="55">
        <v>3.4027626999999998</v>
      </c>
      <c r="W118" s="56">
        <v>0.114534155</v>
      </c>
      <c r="X118" s="57">
        <v>0.09</v>
      </c>
      <c r="Y118" s="57">
        <v>7.8136823999999994E-2</v>
      </c>
      <c r="Z118" s="58">
        <v>6.4534099999999997E-2</v>
      </c>
    </row>
    <row r="119" spans="1:26" ht="18.75" x14ac:dyDescent="0.3">
      <c r="A119" s="76"/>
      <c r="B119" s="76"/>
      <c r="C119" s="83">
        <v>100</v>
      </c>
      <c r="D119" s="84">
        <v>26</v>
      </c>
      <c r="E119" s="85">
        <v>100</v>
      </c>
      <c r="F119" s="86">
        <v>8.9</v>
      </c>
      <c r="G119" s="87">
        <v>100</v>
      </c>
      <c r="H119" s="86">
        <v>6.9</v>
      </c>
      <c r="I119" s="87">
        <v>100</v>
      </c>
      <c r="J119" s="86">
        <v>5.6</v>
      </c>
      <c r="K119" s="87">
        <v>100</v>
      </c>
      <c r="L119" s="86">
        <v>3.1404100000000001</v>
      </c>
      <c r="M119" s="85">
        <v>100</v>
      </c>
      <c r="N119" s="86">
        <v>4.2</v>
      </c>
      <c r="O119" s="83">
        <v>100</v>
      </c>
      <c r="P119" s="86">
        <v>3.14</v>
      </c>
      <c r="Q119" s="83">
        <v>100</v>
      </c>
      <c r="R119" s="90">
        <v>1.96852</v>
      </c>
      <c r="S119" s="89"/>
      <c r="T119" s="89"/>
      <c r="U119" s="89"/>
      <c r="V119" s="55">
        <v>3.6046097000000001</v>
      </c>
      <c r="W119" s="56">
        <v>0.11711228999999999</v>
      </c>
      <c r="X119" s="57">
        <v>0.1</v>
      </c>
      <c r="Y119" s="57">
        <v>8.2557800000000001E-2</v>
      </c>
      <c r="Z119" s="58">
        <v>6.7851889999999998E-2</v>
      </c>
    </row>
    <row r="120" spans="1:26" ht="18.75" x14ac:dyDescent="0.3">
      <c r="A120" s="76"/>
      <c r="B120" s="76"/>
      <c r="C120" s="83">
        <v>105</v>
      </c>
      <c r="D120" s="84">
        <v>32</v>
      </c>
      <c r="E120" s="85">
        <v>105</v>
      </c>
      <c r="F120" s="86">
        <v>9.3000000000000007</v>
      </c>
      <c r="G120" s="87">
        <v>105</v>
      </c>
      <c r="H120" s="86">
        <v>7.4</v>
      </c>
      <c r="I120" s="87">
        <v>105</v>
      </c>
      <c r="J120" s="86">
        <v>6.0486800000000001</v>
      </c>
      <c r="K120" s="87">
        <v>105</v>
      </c>
      <c r="L120" s="86">
        <v>3.4904700000000002</v>
      </c>
      <c r="M120" s="85">
        <v>105</v>
      </c>
      <c r="N120" s="86">
        <v>4.92584</v>
      </c>
      <c r="O120" s="83">
        <v>105</v>
      </c>
      <c r="P120" s="86">
        <v>3.61429</v>
      </c>
      <c r="Q120" s="83">
        <v>105</v>
      </c>
      <c r="R120" s="90">
        <v>2.3287100000000001</v>
      </c>
      <c r="S120" s="89"/>
      <c r="T120" s="89"/>
      <c r="U120" s="89"/>
      <c r="V120" s="55">
        <v>3.8</v>
      </c>
      <c r="W120" s="56">
        <v>0.12779132000000001</v>
      </c>
      <c r="X120" s="57">
        <v>0.10462539</v>
      </c>
      <c r="Y120" s="57">
        <v>8.6243009999999995E-2</v>
      </c>
      <c r="Z120" s="58">
        <v>7.1169234999999997E-2</v>
      </c>
    </row>
    <row r="121" spans="1:26" ht="18.75" x14ac:dyDescent="0.3">
      <c r="A121" s="76"/>
      <c r="B121" s="76"/>
      <c r="C121" s="83">
        <v>110</v>
      </c>
      <c r="D121" s="84">
        <v>39</v>
      </c>
      <c r="E121" s="85">
        <v>110</v>
      </c>
      <c r="F121" s="86">
        <v>10</v>
      </c>
      <c r="G121" s="87">
        <v>110</v>
      </c>
      <c r="H121" s="86">
        <v>8</v>
      </c>
      <c r="I121" s="87">
        <v>110</v>
      </c>
      <c r="J121" s="86">
        <v>6.7</v>
      </c>
      <c r="K121" s="87">
        <v>110</v>
      </c>
      <c r="L121" s="86">
        <v>3.827</v>
      </c>
      <c r="M121" s="85">
        <v>110</v>
      </c>
      <c r="N121" s="86">
        <v>5.3</v>
      </c>
      <c r="O121" s="83">
        <v>110</v>
      </c>
      <c r="P121" s="86">
        <v>4.0748300000000004</v>
      </c>
      <c r="Q121" s="83">
        <v>110</v>
      </c>
      <c r="R121" s="90">
        <v>2.6322700000000001</v>
      </c>
      <c r="S121" s="89"/>
      <c r="T121" s="89"/>
      <c r="U121" s="89"/>
      <c r="V121" s="55">
        <v>4.0999999999999996</v>
      </c>
      <c r="W121" s="56">
        <v>0.13294643</v>
      </c>
      <c r="X121" s="57">
        <v>0.10941355</v>
      </c>
      <c r="Y121" s="57">
        <v>9.1401583999999994E-2</v>
      </c>
      <c r="Z121" s="58">
        <v>7.485675E-2</v>
      </c>
    </row>
    <row r="122" spans="1:26" ht="18.75" x14ac:dyDescent="0.3">
      <c r="A122" s="76"/>
      <c r="B122" s="76"/>
      <c r="C122" s="83">
        <v>115</v>
      </c>
      <c r="D122" s="84">
        <v>46</v>
      </c>
      <c r="E122" s="85">
        <v>115</v>
      </c>
      <c r="F122" s="86">
        <v>15</v>
      </c>
      <c r="G122" s="87">
        <v>115</v>
      </c>
      <c r="H122" s="86">
        <v>8.3000000000000007</v>
      </c>
      <c r="I122" s="87">
        <v>115</v>
      </c>
      <c r="J122" s="86">
        <v>7.1</v>
      </c>
      <c r="K122" s="87">
        <v>115</v>
      </c>
      <c r="L122" s="86">
        <v>4.25359</v>
      </c>
      <c r="M122" s="85">
        <v>115</v>
      </c>
      <c r="N122" s="86">
        <v>6.0108300000000003</v>
      </c>
      <c r="O122" s="83">
        <v>115</v>
      </c>
      <c r="P122" s="86">
        <v>4.4000000000000004</v>
      </c>
      <c r="Q122" s="83">
        <v>115</v>
      </c>
      <c r="R122" s="90">
        <v>3.0024999999999999</v>
      </c>
      <c r="S122" s="89"/>
      <c r="T122" s="89"/>
      <c r="U122" s="89"/>
      <c r="V122" s="55">
        <v>4.3974500000000001</v>
      </c>
      <c r="W122" s="56">
        <v>0.13736534</v>
      </c>
      <c r="X122" s="57">
        <v>0.11456980999999999</v>
      </c>
      <c r="Y122" s="57">
        <v>9.6927799999999995E-2</v>
      </c>
      <c r="Z122" s="58">
        <v>8.0016240000000002E-2</v>
      </c>
    </row>
    <row r="123" spans="1:26" ht="18.75" x14ac:dyDescent="0.3">
      <c r="A123" s="76"/>
      <c r="B123" s="76"/>
      <c r="C123" s="83">
        <v>120</v>
      </c>
      <c r="D123" s="84">
        <v>60</v>
      </c>
      <c r="E123" s="85">
        <v>120</v>
      </c>
      <c r="F123" s="86">
        <v>20</v>
      </c>
      <c r="G123" s="87">
        <v>120</v>
      </c>
      <c r="H123" s="86">
        <v>9.0231999999999992</v>
      </c>
      <c r="I123" s="87">
        <v>120</v>
      </c>
      <c r="J123" s="86">
        <v>7.9</v>
      </c>
      <c r="K123" s="87">
        <v>120</v>
      </c>
      <c r="L123" s="86">
        <v>4.5692700000000004</v>
      </c>
      <c r="M123" s="85">
        <v>120</v>
      </c>
      <c r="N123" s="86">
        <v>6.4</v>
      </c>
      <c r="O123" s="83">
        <v>120</v>
      </c>
      <c r="P123" s="86">
        <v>5.0390600000000001</v>
      </c>
      <c r="Q123" s="83">
        <v>120</v>
      </c>
      <c r="R123" s="90">
        <v>3.3630499999999999</v>
      </c>
      <c r="S123" s="89"/>
      <c r="T123" s="89"/>
      <c r="U123" s="89"/>
      <c r="V123" s="55">
        <v>4.6987524000000001</v>
      </c>
      <c r="W123" s="56">
        <v>0.14657102999999999</v>
      </c>
      <c r="X123" s="57">
        <v>0.12119966</v>
      </c>
      <c r="Y123" s="57">
        <v>0.1009825</v>
      </c>
      <c r="Z123" s="58">
        <v>8.3703070000000004E-2</v>
      </c>
    </row>
    <row r="124" spans="1:26" ht="18.75" x14ac:dyDescent="0.3">
      <c r="A124" s="76"/>
      <c r="B124" s="76"/>
      <c r="C124" s="83">
        <v>125</v>
      </c>
      <c r="D124" s="84">
        <v>70</v>
      </c>
      <c r="E124" s="85">
        <v>125</v>
      </c>
      <c r="F124" s="86">
        <v>25</v>
      </c>
      <c r="G124" s="87">
        <v>125</v>
      </c>
      <c r="H124" s="86">
        <v>9.9</v>
      </c>
      <c r="I124" s="87">
        <v>124</v>
      </c>
      <c r="J124" s="86">
        <v>8.3000000000000007</v>
      </c>
      <c r="K124" s="87">
        <v>125</v>
      </c>
      <c r="L124" s="86">
        <v>4.9927599999999996</v>
      </c>
      <c r="M124" s="85">
        <v>125</v>
      </c>
      <c r="N124" s="86">
        <v>7.1591699999999996</v>
      </c>
      <c r="O124" s="83">
        <v>125</v>
      </c>
      <c r="P124" s="86">
        <v>5.45</v>
      </c>
      <c r="Q124" s="83">
        <v>125</v>
      </c>
      <c r="R124" s="90">
        <v>3.7838500000000002</v>
      </c>
      <c r="S124" s="89"/>
      <c r="T124" s="89"/>
      <c r="U124" s="89"/>
      <c r="V124" s="55">
        <v>5.1008797000000001</v>
      </c>
      <c r="W124" s="56">
        <v>0.15503980000000001</v>
      </c>
      <c r="X124" s="57">
        <v>0.12966912999999999</v>
      </c>
      <c r="Y124" s="57">
        <v>0.10761327</v>
      </c>
      <c r="Z124" s="58">
        <v>8.8863479999999995E-2</v>
      </c>
    </row>
    <row r="125" spans="1:26" ht="19.5" thickBot="1" x14ac:dyDescent="0.35">
      <c r="A125" s="76"/>
      <c r="B125" s="91"/>
      <c r="C125" s="92">
        <v>130</v>
      </c>
      <c r="D125" s="93">
        <v>80</v>
      </c>
      <c r="E125" s="94">
        <v>130</v>
      </c>
      <c r="F125" s="86">
        <v>30</v>
      </c>
      <c r="G125" s="95">
        <v>130</v>
      </c>
      <c r="H125" s="86">
        <v>10.5</v>
      </c>
      <c r="I125" s="95">
        <v>130</v>
      </c>
      <c r="J125" s="86">
        <v>8.8000000000000007</v>
      </c>
      <c r="K125" s="95">
        <v>130</v>
      </c>
      <c r="L125" s="86">
        <v>5.4369399999999999</v>
      </c>
      <c r="M125" s="94">
        <v>130</v>
      </c>
      <c r="N125" s="86">
        <v>7.75</v>
      </c>
      <c r="O125" s="92">
        <v>130</v>
      </c>
      <c r="P125" s="86">
        <v>5.9794900000000002</v>
      </c>
      <c r="Q125" s="92">
        <v>130</v>
      </c>
      <c r="R125" s="96">
        <v>4.1428500000000001</v>
      </c>
      <c r="S125" s="89"/>
      <c r="T125" s="89"/>
      <c r="U125" s="89"/>
      <c r="V125" s="55">
        <v>5.5</v>
      </c>
      <c r="W125" s="56">
        <v>0.16534887000000001</v>
      </c>
      <c r="X125" s="57">
        <v>0.13630036000000001</v>
      </c>
      <c r="Y125" s="57">
        <v>0.11350782</v>
      </c>
      <c r="Z125" s="58">
        <v>9.3654860000000006E-2</v>
      </c>
    </row>
    <row r="126" spans="1:26" ht="20.25" thickTop="1" thickBot="1" x14ac:dyDescent="0.35">
      <c r="E126" s="97"/>
      <c r="F126" s="98"/>
      <c r="G126" s="99"/>
      <c r="H126" s="100"/>
      <c r="I126" s="101"/>
      <c r="J126" s="102"/>
      <c r="K126" s="102"/>
      <c r="L126" s="102"/>
      <c r="M126" s="102"/>
      <c r="N126" s="102"/>
      <c r="O126" s="103"/>
      <c r="P126" s="98"/>
      <c r="Q126" s="98"/>
      <c r="R126" s="104"/>
      <c r="S126" s="89"/>
      <c r="T126" s="89"/>
      <c r="U126" s="89"/>
      <c r="V126" s="55">
        <v>6</v>
      </c>
      <c r="W126" s="56">
        <v>0.17087187000000001</v>
      </c>
      <c r="X126" s="57">
        <v>0.1429309</v>
      </c>
      <c r="Y126" s="57">
        <v>0.12087434499999999</v>
      </c>
      <c r="Z126" s="58">
        <v>9.955079E-2</v>
      </c>
    </row>
    <row r="127" spans="1:26" ht="20.25" thickTop="1" thickBot="1" x14ac:dyDescent="0.35">
      <c r="E127" s="83"/>
      <c r="F127" s="105"/>
      <c r="G127" s="98"/>
      <c r="H127" s="104"/>
      <c r="I127" s="106" t="s">
        <v>12</v>
      </c>
      <c r="J127" s="107" t="s">
        <v>13</v>
      </c>
      <c r="K127" s="108" t="s">
        <v>14</v>
      </c>
      <c r="L127" s="109" t="s">
        <v>13</v>
      </c>
      <c r="M127" s="108" t="s">
        <v>15</v>
      </c>
      <c r="N127" s="110" t="s">
        <v>13</v>
      </c>
      <c r="O127" s="105"/>
      <c r="P127" s="111">
        <f>M19</f>
        <v>0</v>
      </c>
      <c r="Q127" s="112">
        <f>VLOOKUP(L10,[1]Listes!$A$1:$C$10,3)</f>
        <v>60</v>
      </c>
      <c r="R127" s="113">
        <f ca="1">VLOOKUP(P127,OFFSET($O$139:$P$199,,MATCH("Fs "&amp;Q127&amp;" kV",$O$138:$V$138,0)-1),2)</f>
        <v>4.2950330000000002E-3</v>
      </c>
      <c r="S127" s="89"/>
      <c r="T127" s="89"/>
      <c r="U127" s="89"/>
      <c r="V127" s="55">
        <v>6.5</v>
      </c>
      <c r="W127" s="56">
        <v>0.17860329</v>
      </c>
      <c r="X127" s="57">
        <v>0.15103203000000001</v>
      </c>
      <c r="Y127" s="57">
        <v>0.12676983</v>
      </c>
      <c r="Z127" s="58">
        <v>0.10544604</v>
      </c>
    </row>
    <row r="128" spans="1:26" ht="20.25" thickTop="1" thickBot="1" x14ac:dyDescent="0.35">
      <c r="E128" s="114" t="s">
        <v>11</v>
      </c>
      <c r="F128" s="115">
        <f>S19</f>
        <v>0</v>
      </c>
      <c r="G128" s="71">
        <f>VLOOKUP(L10,[2]Listes!$A$1:$C$10,2)</f>
        <v>50</v>
      </c>
      <c r="H128" s="113">
        <f ca="1">VLOOKUP(F128,OFFSET($I$128:$J$202,,MATCH("Fg "&amp;G128&amp;" kV",$I$127:$M$127,0)-1),2)</f>
        <v>0</v>
      </c>
      <c r="I128" s="116">
        <v>0</v>
      </c>
      <c r="J128" s="117">
        <v>0</v>
      </c>
      <c r="K128" s="118">
        <v>0</v>
      </c>
      <c r="L128" s="119">
        <v>1.6945059000000001E-3</v>
      </c>
      <c r="M128" s="120">
        <v>0</v>
      </c>
      <c r="N128" s="121">
        <v>1.6976732000000001E-3</v>
      </c>
      <c r="O128" s="122"/>
      <c r="P128" s="105"/>
      <c r="Q128" s="105"/>
      <c r="R128" s="104"/>
      <c r="S128" s="123"/>
      <c r="T128" s="123"/>
      <c r="U128" s="123"/>
      <c r="V128" s="55">
        <v>7.1047162999999998</v>
      </c>
      <c r="W128" s="56">
        <v>0.19185859999999999</v>
      </c>
      <c r="X128" s="57">
        <v>0.15692634999999999</v>
      </c>
      <c r="Y128" s="57">
        <v>0.13413681</v>
      </c>
      <c r="Z128" s="58">
        <v>0.11134266</v>
      </c>
    </row>
    <row r="129" spans="5:26" ht="20.25" thickTop="1" thickBot="1" x14ac:dyDescent="0.35">
      <c r="E129" s="83"/>
      <c r="F129" s="105"/>
      <c r="G129" s="105"/>
      <c r="H129" s="104"/>
      <c r="I129" s="124">
        <v>1</v>
      </c>
      <c r="J129" s="125">
        <v>2.0347885999999999E-2</v>
      </c>
      <c r="K129" s="126">
        <v>1</v>
      </c>
      <c r="L129" s="119">
        <v>0.01</v>
      </c>
      <c r="M129" s="127">
        <v>1</v>
      </c>
      <c r="N129" s="121">
        <v>0</v>
      </c>
      <c r="O129" s="105"/>
      <c r="P129" s="111">
        <f>M22</f>
        <v>0</v>
      </c>
      <c r="Q129" s="112">
        <f>VLOOKUP(L10,[1]Listes!$A$1:$C$10,3)</f>
        <v>60</v>
      </c>
      <c r="R129" s="113">
        <f ca="1">VLOOKUP(P129,OFFSET($O$139:$P$199,,MATCH("Fs "&amp;Q127&amp;" kV",$O$138:$V$138,0)-1),2)</f>
        <v>4.2950330000000002E-3</v>
      </c>
      <c r="S129" s="123"/>
      <c r="T129" s="123"/>
      <c r="U129" s="123"/>
      <c r="V129" s="55">
        <v>7.7</v>
      </c>
      <c r="W129" s="56">
        <v>0.19811851</v>
      </c>
      <c r="X129" s="57">
        <v>0.16981563</v>
      </c>
      <c r="Y129" s="57">
        <v>0.14076711</v>
      </c>
      <c r="Z129" s="58">
        <v>0.11723767</v>
      </c>
    </row>
    <row r="130" spans="5:26" ht="20.25" thickTop="1" thickBot="1" x14ac:dyDescent="0.35">
      <c r="E130" s="114" t="s">
        <v>11</v>
      </c>
      <c r="F130" s="115">
        <f>S22</f>
        <v>0</v>
      </c>
      <c r="G130" s="71">
        <f>VLOOKUP(L10,[2]Listes!$A$1:$C$10,2)</f>
        <v>50</v>
      </c>
      <c r="H130" s="113">
        <f ca="1">VLOOKUP(F130,OFFSET($I$128:$J$202,,MATCH("Fg "&amp;G128&amp;" kV",$I$127:$M$127,0)-1),2)</f>
        <v>0</v>
      </c>
      <c r="I130" s="128">
        <v>1.1475114</v>
      </c>
      <c r="J130" s="125">
        <v>3.3919454000000002E-2</v>
      </c>
      <c r="K130" s="126">
        <v>1.1000000000000001</v>
      </c>
      <c r="L130" s="119">
        <v>0.03</v>
      </c>
      <c r="M130" s="127">
        <v>1.0992061</v>
      </c>
      <c r="N130" s="121">
        <v>7.1109069999999996E-2</v>
      </c>
      <c r="O130" s="122"/>
      <c r="P130" s="105"/>
      <c r="Q130" s="105"/>
      <c r="R130" s="104"/>
      <c r="S130" s="129"/>
      <c r="T130" s="123"/>
      <c r="U130" s="129"/>
      <c r="V130" s="55">
        <v>8.0999359999999996</v>
      </c>
      <c r="W130" s="130"/>
      <c r="X130" s="57">
        <v>0.17</v>
      </c>
      <c r="Y130" s="57">
        <v>0.14481951000000001</v>
      </c>
      <c r="Z130" s="58">
        <v>0.12092243</v>
      </c>
    </row>
    <row r="131" spans="5:26" ht="20.25" thickTop="1" thickBot="1" x14ac:dyDescent="0.35">
      <c r="E131" s="83"/>
      <c r="F131" s="105"/>
      <c r="G131" s="105"/>
      <c r="H131" s="104"/>
      <c r="I131" s="128">
        <v>1.2943903999999999</v>
      </c>
      <c r="J131" s="125">
        <v>4.9181945999999997E-2</v>
      </c>
      <c r="K131" s="126">
        <v>1.2</v>
      </c>
      <c r="L131" s="119">
        <v>3.7999999999999999E-2</v>
      </c>
      <c r="M131" s="127">
        <v>1.1474359999999999</v>
      </c>
      <c r="N131" s="121">
        <v>0.08</v>
      </c>
      <c r="O131" s="105"/>
      <c r="P131" s="111">
        <f>M25</f>
        <v>0</v>
      </c>
      <c r="Q131" s="112">
        <f>VLOOKUP(L10,[1]Listes!$A$1:$C$10,3)</f>
        <v>60</v>
      </c>
      <c r="R131" s="113">
        <f ca="1">VLOOKUP(P131,OFFSET($O$139:$P$199,,MATCH("Fs "&amp;Q127&amp;" kV",$O$138:$V$138,0)-1),2)</f>
        <v>4.2950330000000002E-3</v>
      </c>
      <c r="S131" s="123"/>
      <c r="T131" s="123"/>
      <c r="U131" s="123"/>
      <c r="V131" s="55">
        <v>8.5</v>
      </c>
      <c r="W131" s="130"/>
      <c r="X131" s="57">
        <v>0.17570881999999999</v>
      </c>
      <c r="Y131" s="57">
        <v>0.14850381000000001</v>
      </c>
      <c r="Z131" s="58">
        <v>0.12460673</v>
      </c>
    </row>
    <row r="132" spans="5:26" ht="20.25" thickTop="1" thickBot="1" x14ac:dyDescent="0.35">
      <c r="E132" s="114" t="s">
        <v>11</v>
      </c>
      <c r="F132" s="115">
        <f>S25</f>
        <v>0</v>
      </c>
      <c r="G132" s="71">
        <f>VLOOKUP(L10,[2]Listes!$A$1:$C$10,2)</f>
        <v>50</v>
      </c>
      <c r="H132" s="113">
        <f ca="1">VLOOKUP(F132,OFFSET($I$128:$J$202,,MATCH("Fg "&amp;G128&amp;" kV",$I$127:$M$127,0)-1),2)</f>
        <v>0</v>
      </c>
      <c r="I132" s="128">
        <v>1.5640552999999999</v>
      </c>
      <c r="J132" s="125">
        <v>6.2750353999999994E-2</v>
      </c>
      <c r="K132" s="126">
        <v>1.3</v>
      </c>
      <c r="L132" s="119">
        <v>7.0000000000000007E-2</v>
      </c>
      <c r="M132" s="127">
        <v>1.2185615000000001</v>
      </c>
      <c r="N132" s="121">
        <v>0.09</v>
      </c>
      <c r="O132" s="122"/>
      <c r="P132" s="105"/>
      <c r="Q132" s="105"/>
      <c r="R132" s="104"/>
      <c r="S132" s="89"/>
      <c r="T132" s="89"/>
      <c r="U132" s="89"/>
      <c r="V132" s="55">
        <v>8.9</v>
      </c>
      <c r="W132" s="130"/>
      <c r="X132" s="57">
        <v>0.1812318</v>
      </c>
      <c r="Y132" s="57">
        <v>0.1525553</v>
      </c>
      <c r="Z132" s="58">
        <v>0.12792268000000001</v>
      </c>
    </row>
    <row r="133" spans="5:26" ht="20.25" thickTop="1" thickBot="1" x14ac:dyDescent="0.35">
      <c r="E133" s="83"/>
      <c r="F133" s="105"/>
      <c r="G133" s="105"/>
      <c r="H133" s="104"/>
      <c r="I133" s="128">
        <v>1.9062076999999999</v>
      </c>
      <c r="J133" s="125">
        <v>8.1401004999999999E-2</v>
      </c>
      <c r="K133" s="126">
        <v>1.3988537999999999</v>
      </c>
      <c r="L133" s="119">
        <v>0.09</v>
      </c>
      <c r="M133" s="127">
        <v>1.3165671000000001</v>
      </c>
      <c r="N133" s="121">
        <v>0.11</v>
      </c>
      <c r="O133" s="105"/>
      <c r="P133" s="111">
        <f>M28</f>
        <v>0</v>
      </c>
      <c r="Q133" s="112">
        <f>VLOOKUP(L10,[1]Listes!$A$1:$C$10,3)</f>
        <v>60</v>
      </c>
      <c r="R133" s="113">
        <f ca="1">VLOOKUP(P133,OFFSET($O$139:$P$199,,MATCH("Fs "&amp;Q127&amp;" kV",$O$138:$V$138,0)-1),2)</f>
        <v>4.2950330000000002E-3</v>
      </c>
      <c r="S133" s="89"/>
      <c r="T133" s="89"/>
      <c r="U133" s="89"/>
      <c r="V133" s="55">
        <v>9.3013169999999992</v>
      </c>
      <c r="W133" s="130"/>
      <c r="X133" s="57">
        <v>0.18638761000000001</v>
      </c>
      <c r="Y133" s="57">
        <v>0.15623867999999999</v>
      </c>
      <c r="Z133" s="58">
        <v>0.13123865000000001</v>
      </c>
    </row>
    <row r="134" spans="5:26" ht="20.25" thickTop="1" thickBot="1" x14ac:dyDescent="0.35">
      <c r="E134" s="131" t="s">
        <v>11</v>
      </c>
      <c r="F134" s="115">
        <f>S28</f>
        <v>0</v>
      </c>
      <c r="G134" s="71">
        <f>VLOOKUP(L10,[2]Listes!$A$1:$C$10,2)</f>
        <v>50</v>
      </c>
      <c r="H134" s="113">
        <f ca="1">VLOOKUP(F134,OFFSET($I$128:$J$202,,MATCH("Fg "&amp;G128&amp;" kV",$I$127:$M$127,0)-1),2)</f>
        <v>0</v>
      </c>
      <c r="I134" s="128">
        <v>2.2835930000000002</v>
      </c>
      <c r="J134" s="125">
        <v>9.4975724999999997E-2</v>
      </c>
      <c r="K134" s="126">
        <v>1.5644046</v>
      </c>
      <c r="L134" s="119">
        <v>0.1</v>
      </c>
      <c r="M134" s="127">
        <v>1.4102633</v>
      </c>
      <c r="N134" s="121">
        <v>0.12</v>
      </c>
      <c r="O134" s="122"/>
      <c r="P134" s="105"/>
      <c r="Q134" s="105"/>
      <c r="R134" s="104"/>
      <c r="S134" s="89"/>
      <c r="T134" s="89"/>
      <c r="U134" s="89"/>
      <c r="V134" s="55">
        <v>9.6</v>
      </c>
      <c r="W134" s="130"/>
      <c r="X134" s="57">
        <v>0.18638761000000001</v>
      </c>
      <c r="Y134" s="57">
        <v>0.15881703999999999</v>
      </c>
      <c r="Z134" s="58">
        <v>0.1334496</v>
      </c>
    </row>
    <row r="135" spans="5:26" ht="20.25" thickTop="1" thickBot="1" x14ac:dyDescent="0.35">
      <c r="E135" s="83"/>
      <c r="F135" s="105"/>
      <c r="G135" s="105"/>
      <c r="H135" s="104"/>
      <c r="I135" s="128">
        <v>2.8805543999999998</v>
      </c>
      <c r="J135" s="125">
        <v>0.106843755</v>
      </c>
      <c r="K135" s="126">
        <v>1.7496326</v>
      </c>
      <c r="L135" s="119">
        <v>0.125</v>
      </c>
      <c r="M135" s="127">
        <v>1.5106033000000001</v>
      </c>
      <c r="N135" s="121">
        <v>0.15</v>
      </c>
      <c r="O135" s="105"/>
      <c r="P135" s="111">
        <f>M31</f>
        <v>0</v>
      </c>
      <c r="Q135" s="112">
        <f>VLOOKUP(L10,[1]Listes!$A$1:$C$10,3)</f>
        <v>60</v>
      </c>
      <c r="R135" s="113">
        <f ca="1">VLOOKUP(P135,OFFSET($O$139:$P$199,,MATCH("Fs "&amp;Q127&amp;" kV",$O$138:$V$138,0)-1),2)</f>
        <v>4.2950330000000002E-3</v>
      </c>
      <c r="S135" s="89"/>
      <c r="T135" s="89"/>
      <c r="U135" s="89"/>
      <c r="V135" s="55">
        <v>9.8957160000000002</v>
      </c>
      <c r="W135" s="130"/>
      <c r="X135" s="57">
        <v>0.18638761000000001</v>
      </c>
      <c r="Y135" s="57">
        <v>0.16176328000000001</v>
      </c>
      <c r="Z135" s="58">
        <v>0.13639583999999999</v>
      </c>
    </row>
    <row r="136" spans="5:26" ht="20.25" thickTop="1" thickBot="1" x14ac:dyDescent="0.35">
      <c r="E136" s="131" t="s">
        <v>11</v>
      </c>
      <c r="F136" s="115">
        <f>S31</f>
        <v>0</v>
      </c>
      <c r="G136" s="71">
        <f>VLOOKUP(L10,[2]Listes!$A$1:$C$10,2)</f>
        <v>50</v>
      </c>
      <c r="H136" s="113">
        <f ca="1">VLOOKUP(F136,OFFSET($I$128:$J$202,,MATCH("Fg "&amp;G128&amp;" kV",$I$127:$M$127,0)-1),2)</f>
        <v>0</v>
      </c>
      <c r="I136" s="128">
        <v>3.5107602999999998</v>
      </c>
      <c r="J136" s="125">
        <v>0.11871493</v>
      </c>
      <c r="K136" s="126">
        <v>2</v>
      </c>
      <c r="L136" s="119">
        <v>0.15</v>
      </c>
      <c r="M136" s="127">
        <v>1.604266</v>
      </c>
      <c r="N136" s="121">
        <v>0.2</v>
      </c>
      <c r="O136" s="122"/>
      <c r="P136" s="105"/>
      <c r="Q136" s="105"/>
      <c r="R136" s="104"/>
      <c r="S136" s="89"/>
      <c r="T136" s="89"/>
      <c r="U136" s="89"/>
      <c r="V136" s="132">
        <v>10</v>
      </c>
      <c r="W136" s="133"/>
      <c r="X136" s="134">
        <v>0.19227986</v>
      </c>
      <c r="Y136" s="134">
        <v>0.16323641</v>
      </c>
      <c r="Z136" s="135">
        <v>0.13713320000000001</v>
      </c>
    </row>
    <row r="137" spans="5:26" ht="20.25" thickTop="1" thickBot="1" x14ac:dyDescent="0.35">
      <c r="E137" s="83"/>
      <c r="F137" s="105"/>
      <c r="G137" s="105"/>
      <c r="H137" s="104"/>
      <c r="I137" s="136">
        <v>4.0635300000000001</v>
      </c>
      <c r="J137" s="125">
        <v>0.12379717</v>
      </c>
      <c r="K137" s="126">
        <v>2.2456200000000002</v>
      </c>
      <c r="L137" s="119">
        <v>0.16500000000000001</v>
      </c>
      <c r="M137" s="127">
        <v>1.7332927</v>
      </c>
      <c r="N137" s="121">
        <v>0.23</v>
      </c>
      <c r="O137" s="105"/>
      <c r="P137" s="111">
        <f>M34</f>
        <v>0</v>
      </c>
      <c r="Q137" s="112">
        <f>VLOOKUP(L10,[1]Listes!$A$1:$C$10,3)</f>
        <v>60</v>
      </c>
      <c r="R137" s="113">
        <f ca="1">VLOOKUP(P137,OFFSET($O$139:$P$199,,MATCH("Fs "&amp;Q127&amp;" kV",$O$138:$V$138,0)-1),2)</f>
        <v>4.2950330000000002E-3</v>
      </c>
      <c r="S137" s="89"/>
      <c r="T137" s="89"/>
      <c r="U137" s="89"/>
      <c r="V137" s="89"/>
      <c r="W137" s="89"/>
      <c r="X137" s="89"/>
      <c r="Y137" s="89"/>
      <c r="Z137" s="89"/>
    </row>
    <row r="138" spans="5:26" ht="20.25" thickTop="1" thickBot="1" x14ac:dyDescent="0.35">
      <c r="E138" s="131" t="s">
        <v>11</v>
      </c>
      <c r="F138" s="115">
        <f>S34</f>
        <v>0</v>
      </c>
      <c r="G138" s="71">
        <f>VLOOKUP(L10,[2]Listes!$A$1:$C$10,2)</f>
        <v>50</v>
      </c>
      <c r="H138" s="113" t="e">
        <f ca="1">VLOOKUP(F138,OFFSET($I$129:$J$202,,MATCH("Fg "&amp;G128&amp;" kV",$I$127:$M$127,0)-1),2)</f>
        <v>#N/A</v>
      </c>
      <c r="I138" s="136">
        <v>4.7439929999999997</v>
      </c>
      <c r="J138" s="125">
        <v>0.13567466</v>
      </c>
      <c r="K138" s="126">
        <v>2.5114239999999999</v>
      </c>
      <c r="L138" s="119">
        <v>0.215</v>
      </c>
      <c r="M138" s="127">
        <v>1.8727571999999999</v>
      </c>
      <c r="N138" s="121">
        <v>0.24</v>
      </c>
      <c r="O138" s="137" t="s">
        <v>16</v>
      </c>
      <c r="P138" s="138" t="s">
        <v>13</v>
      </c>
      <c r="Q138" s="137" t="s">
        <v>17</v>
      </c>
      <c r="R138" s="138" t="s">
        <v>13</v>
      </c>
      <c r="S138" s="137" t="s">
        <v>18</v>
      </c>
      <c r="T138" s="138" t="s">
        <v>13</v>
      </c>
      <c r="U138" s="137" t="s">
        <v>19</v>
      </c>
      <c r="V138" s="138" t="s">
        <v>13</v>
      </c>
      <c r="W138" s="89"/>
      <c r="X138" s="89"/>
      <c r="Y138" s="89"/>
      <c r="Z138" s="89"/>
    </row>
    <row r="139" spans="5:26" ht="19.5" thickTop="1" x14ac:dyDescent="0.3">
      <c r="E139" s="103"/>
      <c r="F139" s="122"/>
      <c r="G139" s="122"/>
      <c r="H139" s="139"/>
      <c r="I139" s="136">
        <v>4.9951999999999996</v>
      </c>
      <c r="J139" s="125">
        <v>0.14754266999999999</v>
      </c>
      <c r="K139" s="126">
        <v>2.9</v>
      </c>
      <c r="L139" s="119">
        <v>0.23499999999999999</v>
      </c>
      <c r="M139" s="127">
        <v>2.0060036000000001</v>
      </c>
      <c r="N139" s="121">
        <v>0.25</v>
      </c>
      <c r="O139" s="140">
        <v>0</v>
      </c>
      <c r="P139" s="141">
        <v>4.2950330000000002E-3</v>
      </c>
      <c r="Q139" s="140">
        <v>0</v>
      </c>
      <c r="R139" s="142">
        <v>2.7783513000000002E-3</v>
      </c>
      <c r="S139" s="140">
        <v>0</v>
      </c>
      <c r="T139" s="143">
        <v>5.1114073999999996E-4</v>
      </c>
      <c r="U139" s="144">
        <v>0</v>
      </c>
      <c r="V139" s="143">
        <v>2.5612838E-4</v>
      </c>
      <c r="W139" s="89"/>
      <c r="X139" s="89"/>
      <c r="Y139" s="89"/>
      <c r="Z139" s="89"/>
    </row>
    <row r="140" spans="5:26" ht="18.75" x14ac:dyDescent="0.3">
      <c r="E140" s="122"/>
      <c r="F140" s="122"/>
      <c r="G140" s="122"/>
      <c r="H140" s="139"/>
      <c r="I140" s="136">
        <v>5.9329413999999998</v>
      </c>
      <c r="J140" s="125">
        <v>0.15771978</v>
      </c>
      <c r="K140" s="126">
        <v>3.1957895999999999</v>
      </c>
      <c r="L140" s="119">
        <v>0.26</v>
      </c>
      <c r="M140" s="127">
        <v>2.1487997000000001</v>
      </c>
      <c r="N140" s="121">
        <v>0.27</v>
      </c>
      <c r="O140" s="145">
        <v>1.0000074000000001</v>
      </c>
      <c r="P140" s="141">
        <v>0</v>
      </c>
      <c r="Q140" s="146">
        <v>0.99329730000000005</v>
      </c>
      <c r="R140" s="142">
        <v>0</v>
      </c>
      <c r="S140" s="146">
        <v>0.99329730000000005</v>
      </c>
      <c r="T140" s="147">
        <v>0.01</v>
      </c>
      <c r="U140" s="148">
        <v>0.99496689999999999</v>
      </c>
      <c r="V140" s="149">
        <v>1.3441438999999999E-2</v>
      </c>
      <c r="W140" s="89"/>
      <c r="X140" s="89"/>
      <c r="Y140" s="89"/>
      <c r="Z140" s="89"/>
    </row>
    <row r="141" spans="5:26" ht="18.75" x14ac:dyDescent="0.3">
      <c r="E141" s="122"/>
      <c r="F141" s="122"/>
      <c r="G141" s="122"/>
      <c r="H141" s="139"/>
      <c r="I141" s="136">
        <v>6.8670834999999997</v>
      </c>
      <c r="J141" s="125">
        <v>0.16788739999999999</v>
      </c>
      <c r="K141" s="126">
        <v>3.6</v>
      </c>
      <c r="L141" s="119">
        <v>0.28000000000000003</v>
      </c>
      <c r="M141" s="127">
        <v>2.3017237000000002</v>
      </c>
      <c r="N141" s="121">
        <v>0.32</v>
      </c>
      <c r="O141" s="145">
        <v>1.0970633999999999</v>
      </c>
      <c r="P141" s="141">
        <v>8.8434039999999992E-3</v>
      </c>
      <c r="Q141" s="146">
        <v>1.0643005000000001</v>
      </c>
      <c r="R141" s="142">
        <v>1.2901839999999999E-2</v>
      </c>
      <c r="S141" s="146">
        <v>1.0897502999999999</v>
      </c>
      <c r="T141" s="150">
        <v>0.02</v>
      </c>
      <c r="U141" s="148">
        <v>1.0715536000000001</v>
      </c>
      <c r="V141" s="149">
        <v>2.1048844000000001E-2</v>
      </c>
      <c r="W141" s="89"/>
      <c r="X141" s="89"/>
      <c r="Y141" s="89"/>
      <c r="Z141" s="89"/>
    </row>
    <row r="142" spans="5:26" ht="18.75" x14ac:dyDescent="0.3">
      <c r="E142" s="122"/>
      <c r="F142" s="122"/>
      <c r="G142" s="122"/>
      <c r="H142" s="139"/>
      <c r="I142" s="136">
        <v>7.8803096000000004</v>
      </c>
      <c r="J142" s="125">
        <v>0.17636726999999999</v>
      </c>
      <c r="K142" s="126">
        <v>4</v>
      </c>
      <c r="L142" s="119">
        <v>0.3</v>
      </c>
      <c r="M142" s="127">
        <v>2.4444387000000001</v>
      </c>
      <c r="N142" s="121">
        <v>0.35</v>
      </c>
      <c r="O142" s="145">
        <v>1.207611</v>
      </c>
      <c r="P142" s="141">
        <v>1.4910690000000001E-2</v>
      </c>
      <c r="Q142" s="148">
        <v>1.1500553</v>
      </c>
      <c r="R142" s="142">
        <v>1.8980285E-2</v>
      </c>
      <c r="S142" s="146">
        <v>1.2118082999999999</v>
      </c>
      <c r="T142" s="151">
        <v>2.5593866E-2</v>
      </c>
      <c r="U142" s="146">
        <v>1.1443641</v>
      </c>
      <c r="V142" s="149">
        <v>2.9162365999999999E-2</v>
      </c>
      <c r="W142" s="89"/>
      <c r="X142" s="89"/>
      <c r="Y142" s="89"/>
      <c r="Z142" s="89"/>
    </row>
    <row r="143" spans="5:26" ht="18.75" x14ac:dyDescent="0.3">
      <c r="E143" s="122"/>
      <c r="F143" s="122"/>
      <c r="G143" s="122"/>
      <c r="H143" s="139"/>
      <c r="I143" s="136">
        <v>8.8125040000000006</v>
      </c>
      <c r="J143" s="125">
        <v>0.20010963000000001</v>
      </c>
      <c r="K143" s="126">
        <v>4.4319123999999999</v>
      </c>
      <c r="L143" s="119">
        <v>0.32500000000000001</v>
      </c>
      <c r="M143" s="127">
        <v>2.6409954999999998</v>
      </c>
      <c r="N143" s="121">
        <v>0.37</v>
      </c>
      <c r="O143" s="150">
        <v>1.3</v>
      </c>
      <c r="P143" s="141">
        <v>2.047409E-2</v>
      </c>
      <c r="Q143" s="148">
        <v>1.2553519</v>
      </c>
      <c r="R143" s="142">
        <v>2.4548706E-2</v>
      </c>
      <c r="S143" s="152">
        <v>1.3</v>
      </c>
      <c r="T143" s="151">
        <v>3.3952914000000001E-2</v>
      </c>
      <c r="U143" s="146">
        <v>1.2387078</v>
      </c>
      <c r="V143" s="149">
        <v>3.7783124000000001E-2</v>
      </c>
      <c r="W143" s="89"/>
      <c r="X143" s="89"/>
      <c r="Y143" s="89"/>
      <c r="Z143" s="89"/>
    </row>
    <row r="144" spans="5:26" ht="18.75" x14ac:dyDescent="0.3">
      <c r="E144" s="139"/>
      <c r="F144" s="139"/>
      <c r="G144" s="139"/>
      <c r="H144" s="139"/>
      <c r="I144" s="136">
        <v>9.8551300000000008</v>
      </c>
      <c r="J144" s="125">
        <v>0.22725276999999999</v>
      </c>
      <c r="K144" s="126">
        <v>4.9994272999999998</v>
      </c>
      <c r="L144" s="119">
        <v>0.35</v>
      </c>
      <c r="M144" s="127">
        <v>2.8289933</v>
      </c>
      <c r="N144" s="121">
        <v>0.38</v>
      </c>
      <c r="O144" s="145">
        <v>1.3610243</v>
      </c>
      <c r="P144" s="141">
        <v>2.047409E-2</v>
      </c>
      <c r="Q144" s="148">
        <v>1.3679949</v>
      </c>
      <c r="R144" s="142">
        <v>3.0371582000000001E-2</v>
      </c>
      <c r="S144" s="146">
        <v>1.3773685</v>
      </c>
      <c r="T144" s="150">
        <v>0.04</v>
      </c>
      <c r="U144" s="146">
        <v>1.3521711999999999</v>
      </c>
      <c r="V144" s="149">
        <v>4.6148865999999997E-2</v>
      </c>
      <c r="W144" s="89"/>
      <c r="X144" s="89"/>
      <c r="Y144" s="89"/>
      <c r="Z144" s="89"/>
    </row>
    <row r="145" spans="5:26" ht="18.75" x14ac:dyDescent="0.3">
      <c r="E145" s="123"/>
      <c r="F145" s="123"/>
      <c r="G145" s="123"/>
      <c r="H145" s="123"/>
      <c r="I145" s="153">
        <v>13.432086999999999</v>
      </c>
      <c r="J145" s="125">
        <v>0.25098565</v>
      </c>
      <c r="K145" s="126">
        <v>5.6</v>
      </c>
      <c r="L145" s="119">
        <v>0.374</v>
      </c>
      <c r="M145" s="127">
        <v>3.0829445999999998</v>
      </c>
      <c r="N145" s="121">
        <v>0.4</v>
      </c>
      <c r="O145" s="145">
        <v>1.5108542</v>
      </c>
      <c r="P145" s="141">
        <v>2.6543606000000001E-2</v>
      </c>
      <c r="Q145" s="148">
        <v>1.4957612</v>
      </c>
      <c r="R145" s="142">
        <v>3.6954470000000003E-2</v>
      </c>
      <c r="S145" s="146">
        <v>1.5445800000000001</v>
      </c>
      <c r="T145" s="151">
        <v>4.2821989999999997E-2</v>
      </c>
      <c r="U145" s="146">
        <v>1.4835106</v>
      </c>
      <c r="V145" s="149">
        <v>5.4006819999999997E-2</v>
      </c>
      <c r="W145" s="89"/>
      <c r="X145" s="89"/>
      <c r="Y145" s="89"/>
      <c r="Z145" s="89"/>
    </row>
    <row r="146" spans="5:26" ht="18.75" x14ac:dyDescent="0.3">
      <c r="E146" s="123"/>
      <c r="F146" s="123"/>
      <c r="G146" s="123"/>
      <c r="H146" s="123"/>
      <c r="I146" s="153">
        <v>19.611784</v>
      </c>
      <c r="J146" s="125">
        <v>0.26116275999999999</v>
      </c>
      <c r="K146" s="126">
        <v>6.3071489999999999</v>
      </c>
      <c r="L146" s="119">
        <v>0.41</v>
      </c>
      <c r="M146" s="127">
        <v>3.3024022999999998</v>
      </c>
      <c r="N146" s="121">
        <v>0.44</v>
      </c>
      <c r="O146" s="150">
        <v>1.6</v>
      </c>
      <c r="P146" s="154">
        <v>0.03</v>
      </c>
      <c r="Q146" s="146">
        <v>1.6354664999999999</v>
      </c>
      <c r="R146" s="142">
        <v>4.3537363000000003E-2</v>
      </c>
      <c r="S146" s="152">
        <v>1.6</v>
      </c>
      <c r="T146" s="151">
        <v>5.1688273E-2</v>
      </c>
      <c r="U146" s="146">
        <v>1.6303432</v>
      </c>
      <c r="V146" s="149">
        <v>6.2119226999999999E-2</v>
      </c>
      <c r="W146" s="89"/>
      <c r="X146" s="89"/>
      <c r="Y146" s="89"/>
      <c r="Z146" s="89"/>
    </row>
    <row r="147" spans="5:26" ht="18.75" x14ac:dyDescent="0.3">
      <c r="E147" s="123"/>
      <c r="F147" s="123"/>
      <c r="G147" s="123"/>
      <c r="H147" s="123"/>
      <c r="I147" s="153">
        <v>26.048535999999999</v>
      </c>
      <c r="J147" s="125">
        <v>0.2815201</v>
      </c>
      <c r="K147" s="126">
        <v>7.1147910000000003</v>
      </c>
      <c r="L147" s="119">
        <v>0.43</v>
      </c>
      <c r="M147" s="127">
        <v>3.5071062999999998</v>
      </c>
      <c r="N147" s="121">
        <v>0.47</v>
      </c>
      <c r="O147" s="153">
        <v>1.6913651999999999</v>
      </c>
      <c r="P147" s="141">
        <v>3.4132036999999997E-2</v>
      </c>
      <c r="Q147" s="146">
        <v>1.8063910000000001</v>
      </c>
      <c r="R147" s="142">
        <v>5.0623021999999997E-2</v>
      </c>
      <c r="S147" s="146">
        <v>1.7262826</v>
      </c>
      <c r="T147" s="155">
        <v>6.2080164E-2</v>
      </c>
      <c r="U147" s="146">
        <v>1.7856742000000001</v>
      </c>
      <c r="V147" s="149">
        <v>6.947441E-2</v>
      </c>
      <c r="W147" s="89"/>
      <c r="X147" s="89"/>
      <c r="Y147" s="89"/>
      <c r="Z147" s="89"/>
    </row>
    <row r="148" spans="5:26" ht="18.75" x14ac:dyDescent="0.3">
      <c r="E148" s="123"/>
      <c r="F148" s="123"/>
      <c r="G148" s="123"/>
      <c r="H148" s="123"/>
      <c r="I148" s="153">
        <v>29.891953000000001</v>
      </c>
      <c r="J148" s="125">
        <v>0.2984735</v>
      </c>
      <c r="K148" s="126">
        <v>8</v>
      </c>
      <c r="L148" s="119">
        <v>0.45</v>
      </c>
      <c r="M148" s="127">
        <v>3.7244989999999998</v>
      </c>
      <c r="N148" s="121">
        <v>0.48</v>
      </c>
      <c r="O148" s="150">
        <v>1.8</v>
      </c>
      <c r="P148" s="141">
        <v>0.03</v>
      </c>
      <c r="Q148" s="146">
        <v>1.995179</v>
      </c>
      <c r="R148" s="142">
        <v>5.7205353E-2</v>
      </c>
      <c r="S148" s="146">
        <v>1.9456662</v>
      </c>
      <c r="T148" s="155">
        <v>7.0438650000000005E-2</v>
      </c>
      <c r="U148" s="146">
        <v>1.9558116000000001</v>
      </c>
      <c r="V148" s="149">
        <v>7.7081256000000001E-2</v>
      </c>
      <c r="W148" s="89"/>
      <c r="X148" s="89"/>
      <c r="Y148" s="89"/>
      <c r="Z148" s="89"/>
    </row>
    <row r="149" spans="5:26" ht="18.75" x14ac:dyDescent="0.3">
      <c r="E149" s="123"/>
      <c r="F149" s="123"/>
      <c r="G149" s="123"/>
      <c r="H149" s="123"/>
      <c r="I149" s="153">
        <v>39.70402</v>
      </c>
      <c r="J149" s="125">
        <v>0.31373915000000002</v>
      </c>
      <c r="K149" s="126">
        <v>9</v>
      </c>
      <c r="L149" s="119">
        <v>0.47499999999999998</v>
      </c>
      <c r="M149" s="127">
        <v>4.0589029999999999</v>
      </c>
      <c r="N149" s="121">
        <v>0.51</v>
      </c>
      <c r="O149" s="153">
        <v>1.9386336</v>
      </c>
      <c r="P149" s="141">
        <v>0.04</v>
      </c>
      <c r="Q149" s="146">
        <v>2.2448955000000002</v>
      </c>
      <c r="R149" s="142">
        <v>6.4801040000000004E-2</v>
      </c>
      <c r="S149" s="146">
        <v>2.2003734000000001</v>
      </c>
      <c r="T149" s="155">
        <v>8.0827759999999998E-2</v>
      </c>
      <c r="U149" s="148">
        <v>2.1028395</v>
      </c>
      <c r="V149" s="149">
        <v>8.3924730000000003E-2</v>
      </c>
      <c r="W149" s="89"/>
      <c r="X149" s="89"/>
      <c r="Y149" s="89"/>
      <c r="Z149" s="89"/>
    </row>
    <row r="150" spans="5:26" ht="18.75" x14ac:dyDescent="0.3">
      <c r="E150" s="123"/>
      <c r="F150" s="123"/>
      <c r="G150" s="123"/>
      <c r="H150" s="123"/>
      <c r="I150" s="153">
        <v>48.807205000000003</v>
      </c>
      <c r="J150" s="125">
        <v>0.32391310000000001</v>
      </c>
      <c r="K150" s="126">
        <v>10</v>
      </c>
      <c r="L150" s="119">
        <v>0.5</v>
      </c>
      <c r="M150" s="127">
        <v>4.3477635000000001</v>
      </c>
      <c r="N150" s="121">
        <v>0.54</v>
      </c>
      <c r="O150" s="145">
        <v>2.1849150000000002</v>
      </c>
      <c r="P150" s="141">
        <v>0.04</v>
      </c>
      <c r="Q150" s="148">
        <v>2.483689</v>
      </c>
      <c r="R150" s="142">
        <v>7.0876695000000003E-2</v>
      </c>
      <c r="S150" s="146">
        <v>2.4716537000000001</v>
      </c>
      <c r="T150" s="149">
        <v>9.0452939999999996E-2</v>
      </c>
      <c r="U150" s="148">
        <v>2.2800362000000001</v>
      </c>
      <c r="V150" s="149">
        <v>9.1786034000000002E-2</v>
      </c>
      <c r="W150" s="89"/>
      <c r="X150" s="89"/>
      <c r="Y150" s="89"/>
      <c r="Z150" s="89"/>
    </row>
    <row r="151" spans="5:26" ht="18.75" x14ac:dyDescent="0.3">
      <c r="E151" s="123"/>
      <c r="F151" s="123"/>
      <c r="G151" s="123"/>
      <c r="H151" s="123"/>
      <c r="I151" s="156">
        <v>59.998493000000003</v>
      </c>
      <c r="J151" s="125">
        <v>0.3340902</v>
      </c>
      <c r="K151" s="126">
        <v>11.323869</v>
      </c>
      <c r="L151" s="119">
        <v>0.54</v>
      </c>
      <c r="M151" s="127">
        <v>4.6171913</v>
      </c>
      <c r="N151" s="121">
        <v>0.55000000000000004</v>
      </c>
      <c r="O151" s="145">
        <v>2.4625108</v>
      </c>
      <c r="P151" s="141">
        <v>0.05</v>
      </c>
      <c r="Q151" s="148">
        <v>2.7851762999999998</v>
      </c>
      <c r="R151" s="142">
        <v>7.7206250000000004E-2</v>
      </c>
      <c r="S151" s="146">
        <v>2.8188412</v>
      </c>
      <c r="T151" s="149">
        <v>9.8311449999999995E-2</v>
      </c>
      <c r="U151" s="148">
        <v>2.4721372000000001</v>
      </c>
      <c r="V151" s="149">
        <v>9.9392880000000003E-2</v>
      </c>
      <c r="W151" s="89"/>
      <c r="X151" s="89"/>
      <c r="Y151" s="89"/>
      <c r="Z151" s="89"/>
    </row>
    <row r="152" spans="5:26" ht="18.75" x14ac:dyDescent="0.3">
      <c r="E152" s="123"/>
      <c r="F152" s="123"/>
      <c r="G152" s="123"/>
      <c r="H152" s="123"/>
      <c r="I152" s="156">
        <v>68.261054999999999</v>
      </c>
      <c r="J152" s="125">
        <v>0.34257638000000001</v>
      </c>
      <c r="K152" s="126">
        <v>12.555884000000001</v>
      </c>
      <c r="L152" s="119">
        <v>0.57499999999999996</v>
      </c>
      <c r="M152" s="127">
        <v>4.9459434</v>
      </c>
      <c r="N152" s="121">
        <v>0.56999999999999995</v>
      </c>
      <c r="O152" s="145">
        <v>2.7847137000000002</v>
      </c>
      <c r="P152" s="141">
        <v>0.06</v>
      </c>
      <c r="Q152" s="148">
        <v>3.0607413999999999</v>
      </c>
      <c r="R152" s="142">
        <v>8.5566409999999996E-2</v>
      </c>
      <c r="S152" s="146">
        <v>3.2201773999999999</v>
      </c>
      <c r="T152" s="149">
        <v>0.10870055000000001</v>
      </c>
      <c r="U152" s="148">
        <v>2.680463</v>
      </c>
      <c r="V152" s="149">
        <v>0.10776197</v>
      </c>
      <c r="W152" s="89"/>
      <c r="X152" s="89"/>
      <c r="Y152" s="89"/>
      <c r="Z152" s="89"/>
    </row>
    <row r="153" spans="5:26" ht="18.75" x14ac:dyDescent="0.3">
      <c r="E153" s="123"/>
      <c r="F153" s="123"/>
      <c r="G153" s="123"/>
      <c r="H153" s="123"/>
      <c r="I153" s="156">
        <v>78.332854999999995</v>
      </c>
      <c r="J153" s="125">
        <v>0.352744</v>
      </c>
      <c r="K153" s="157">
        <v>14.042068</v>
      </c>
      <c r="L153" s="119">
        <v>0.59</v>
      </c>
      <c r="M153" s="127">
        <v>5.3437320000000001</v>
      </c>
      <c r="N153" s="121">
        <v>0.6</v>
      </c>
      <c r="O153" s="145">
        <v>3.2134330000000002</v>
      </c>
      <c r="P153" s="141">
        <v>0.06</v>
      </c>
      <c r="Q153" s="148">
        <v>3.3692495999999998</v>
      </c>
      <c r="R153" s="142">
        <v>9.3415990000000004E-2</v>
      </c>
      <c r="S153" s="146">
        <v>3.5210482999999999</v>
      </c>
      <c r="T153" s="149">
        <v>0.11833355</v>
      </c>
      <c r="U153" s="148">
        <v>2.9063336999999998</v>
      </c>
      <c r="V153" s="149">
        <v>0.11689107999999999</v>
      </c>
      <c r="W153" s="89"/>
      <c r="X153" s="89"/>
      <c r="Y153" s="89"/>
      <c r="Z153" s="89"/>
    </row>
    <row r="154" spans="5:26" ht="18.75" x14ac:dyDescent="0.3">
      <c r="E154" s="123"/>
      <c r="F154" s="123"/>
      <c r="G154" s="123"/>
      <c r="H154" s="123"/>
      <c r="I154" s="156">
        <v>89.121729999999999</v>
      </c>
      <c r="J154" s="125">
        <v>0.35572176999999999</v>
      </c>
      <c r="K154" s="157">
        <v>16</v>
      </c>
      <c r="L154" s="119">
        <v>0.62</v>
      </c>
      <c r="M154" s="127">
        <v>5.6749706</v>
      </c>
      <c r="N154" s="121">
        <v>0.63</v>
      </c>
      <c r="O154" s="145">
        <v>3.6523251999999999</v>
      </c>
      <c r="P154" s="141">
        <v>7.0000000000000007E-2</v>
      </c>
      <c r="Q154" s="148">
        <v>3.7655764</v>
      </c>
      <c r="R154" s="142">
        <v>0.10076280999999999</v>
      </c>
      <c r="S154" s="146">
        <v>4.0156419999999997</v>
      </c>
      <c r="T154" s="149">
        <v>0.12771265000000001</v>
      </c>
      <c r="U154" s="148">
        <v>3.1618984000000001</v>
      </c>
      <c r="V154" s="149">
        <v>0.12449625</v>
      </c>
      <c r="W154" s="89"/>
      <c r="X154" s="89"/>
      <c r="Y154" s="89"/>
      <c r="Z154" s="89"/>
    </row>
    <row r="155" spans="5:26" ht="18.75" x14ac:dyDescent="0.3">
      <c r="E155" s="123"/>
      <c r="F155" s="123"/>
      <c r="G155" s="123"/>
      <c r="H155" s="123"/>
      <c r="I155" s="156">
        <v>99.664299999999997</v>
      </c>
      <c r="J155" s="125">
        <v>0.36689814999999998</v>
      </c>
      <c r="K155" s="157">
        <v>18</v>
      </c>
      <c r="L155" s="119">
        <v>0.64</v>
      </c>
      <c r="M155" s="127">
        <v>6.1314916999999998</v>
      </c>
      <c r="N155" s="121">
        <v>0.66</v>
      </c>
      <c r="O155" s="145">
        <v>4.1094039999999996</v>
      </c>
      <c r="P155" s="141">
        <v>7.4999999999999997E-2</v>
      </c>
      <c r="Q155" s="148">
        <v>4.2297969999999996</v>
      </c>
      <c r="R155" s="142">
        <v>0.10912464600000001</v>
      </c>
      <c r="S155" s="146">
        <v>4.4805393000000002</v>
      </c>
      <c r="T155" s="149">
        <v>0.13633005000000001</v>
      </c>
      <c r="U155" s="148">
        <v>3.4748901999999999</v>
      </c>
      <c r="V155" s="149">
        <v>0.13210421999999999</v>
      </c>
      <c r="W155" s="89"/>
      <c r="X155" s="89"/>
      <c r="Y155" s="89"/>
      <c r="Z155" s="89"/>
    </row>
    <row r="156" spans="5:26" ht="18.75" x14ac:dyDescent="0.3">
      <c r="E156" s="123"/>
      <c r="F156" s="123"/>
      <c r="G156" s="123"/>
      <c r="H156" s="123"/>
      <c r="I156" s="156">
        <v>100.69438</v>
      </c>
      <c r="J156" s="125">
        <v>0.37789357000000001</v>
      </c>
      <c r="K156" s="157">
        <v>19.983564000000001</v>
      </c>
      <c r="L156" s="119">
        <v>0.65</v>
      </c>
      <c r="M156" s="127">
        <v>7.0352680000000003</v>
      </c>
      <c r="N156" s="121">
        <v>0.71</v>
      </c>
      <c r="O156" s="145">
        <v>4.6159606000000002</v>
      </c>
      <c r="P156" s="141">
        <v>0.08</v>
      </c>
      <c r="Q156" s="148">
        <v>4.664053</v>
      </c>
      <c r="R156" s="142">
        <v>0.11799372</v>
      </c>
      <c r="S156" s="146">
        <v>4.9908330000000003</v>
      </c>
      <c r="T156" s="149">
        <v>0.14672362999999999</v>
      </c>
      <c r="U156" s="148">
        <v>3.7867768000000002</v>
      </c>
      <c r="V156" s="149">
        <v>0.14022108999999999</v>
      </c>
      <c r="W156" s="89"/>
      <c r="X156" s="89"/>
      <c r="Y156" s="89"/>
      <c r="Z156" s="89"/>
    </row>
    <row r="157" spans="5:26" ht="18.75" x14ac:dyDescent="0.3">
      <c r="E157" s="123"/>
      <c r="F157" s="123"/>
      <c r="G157" s="123"/>
      <c r="H157" s="123"/>
      <c r="I157" s="156">
        <v>113.6481</v>
      </c>
      <c r="J157" s="125">
        <v>0.38882008000000001</v>
      </c>
      <c r="K157" s="157">
        <v>22.542133</v>
      </c>
      <c r="L157" s="119">
        <v>0.67</v>
      </c>
      <c r="M157" s="127">
        <v>7.4713583000000003</v>
      </c>
      <c r="N157" s="121">
        <v>0.73</v>
      </c>
      <c r="O157" s="145">
        <v>5.2641790000000004</v>
      </c>
      <c r="P157" s="141">
        <v>0.09</v>
      </c>
      <c r="Q157" s="148">
        <v>5.1864330000000001</v>
      </c>
      <c r="R157" s="142">
        <v>0.12559164</v>
      </c>
      <c r="S157" s="146">
        <v>5.5311820000000003</v>
      </c>
      <c r="T157" s="149">
        <v>0.15636106999999999</v>
      </c>
      <c r="U157" s="148">
        <v>4.0920730000000001</v>
      </c>
      <c r="V157" s="149">
        <v>0.1473207</v>
      </c>
      <c r="W157" s="89"/>
      <c r="X157" s="89"/>
      <c r="Y157" s="89"/>
      <c r="Z157" s="89"/>
    </row>
    <row r="158" spans="5:26" ht="18.75" x14ac:dyDescent="0.3">
      <c r="E158" s="123"/>
      <c r="F158" s="123"/>
      <c r="G158" s="123"/>
      <c r="H158" s="123"/>
      <c r="I158" s="156">
        <v>137.92741000000001</v>
      </c>
      <c r="J158" s="125">
        <v>0.41118145</v>
      </c>
      <c r="K158" s="157">
        <v>25</v>
      </c>
      <c r="L158" s="119">
        <v>0.71</v>
      </c>
      <c r="M158" s="127">
        <v>8.1421749999999999</v>
      </c>
      <c r="N158" s="121">
        <v>0.76</v>
      </c>
      <c r="O158" s="145">
        <v>5.8932320000000002</v>
      </c>
      <c r="P158" s="141">
        <v>0.09</v>
      </c>
      <c r="Q158" s="148">
        <v>5.7965590000000002</v>
      </c>
      <c r="R158" s="142">
        <v>0.13420849000000001</v>
      </c>
      <c r="S158" s="146">
        <v>6.2237625000000003</v>
      </c>
      <c r="T158" s="149">
        <v>0.16548851000000001</v>
      </c>
      <c r="U158" s="148">
        <v>4.422015</v>
      </c>
      <c r="V158" s="149">
        <v>0.15569314000000001</v>
      </c>
      <c r="W158" s="89"/>
      <c r="X158" s="89"/>
      <c r="Y158" s="89"/>
      <c r="Z158" s="89"/>
    </row>
    <row r="159" spans="5:26" ht="18.75" x14ac:dyDescent="0.3">
      <c r="E159" s="123"/>
      <c r="F159" s="123"/>
      <c r="G159" s="123"/>
      <c r="H159" s="123"/>
      <c r="I159" s="156">
        <v>172.08816999999999</v>
      </c>
      <c r="J159" s="125">
        <v>0.42776078000000001</v>
      </c>
      <c r="K159" s="157">
        <v>28</v>
      </c>
      <c r="L159" s="119">
        <v>0.73</v>
      </c>
      <c r="M159" s="127">
        <v>8.7216290000000001</v>
      </c>
      <c r="N159" s="121">
        <v>0.78</v>
      </c>
      <c r="O159" s="145">
        <v>6.6645427000000002</v>
      </c>
      <c r="P159" s="141">
        <v>0.1</v>
      </c>
      <c r="Q159" s="148">
        <v>6.4565682000000004</v>
      </c>
      <c r="R159" s="142">
        <v>0.13</v>
      </c>
      <c r="S159" s="146">
        <v>6.8514166000000003</v>
      </c>
      <c r="T159" s="149">
        <v>0.17613709</v>
      </c>
      <c r="U159" s="148">
        <v>4.770454</v>
      </c>
      <c r="V159" s="149">
        <v>0.16406277999999999</v>
      </c>
      <c r="W159" s="89"/>
      <c r="X159" s="89"/>
      <c r="Y159" s="89"/>
      <c r="Z159" s="89"/>
    </row>
    <row r="160" spans="5:26" ht="18.75" x14ac:dyDescent="0.3">
      <c r="E160" s="123"/>
      <c r="F160" s="123"/>
      <c r="G160" s="123"/>
      <c r="H160" s="123"/>
      <c r="I160" s="156">
        <v>218.45570000000001</v>
      </c>
      <c r="J160" s="125">
        <v>0.43875619999999999</v>
      </c>
      <c r="K160" s="157">
        <v>30.994436</v>
      </c>
      <c r="L160" s="119">
        <v>0.75</v>
      </c>
      <c r="M160" s="158">
        <v>9.2318149999999992</v>
      </c>
      <c r="N160" s="121">
        <v>0.8</v>
      </c>
      <c r="O160" s="145">
        <v>7.3859925000000004</v>
      </c>
      <c r="P160" s="141">
        <v>0.11</v>
      </c>
      <c r="Q160" s="148">
        <v>7.1676644999999999</v>
      </c>
      <c r="R160" s="142">
        <v>0.14000000000000001</v>
      </c>
      <c r="S160" s="146">
        <v>7.5677459999999996</v>
      </c>
      <c r="T160" s="149">
        <v>0.18602566000000001</v>
      </c>
      <c r="U160" s="148">
        <v>5.1377879999999996</v>
      </c>
      <c r="V160" s="149">
        <v>0.17218189</v>
      </c>
      <c r="W160" s="89"/>
      <c r="X160" s="89"/>
      <c r="Y160" s="89"/>
      <c r="Z160" s="89"/>
    </row>
    <row r="161" spans="3:26" ht="18.75" x14ac:dyDescent="0.3">
      <c r="E161" s="123"/>
      <c r="F161" s="123"/>
      <c r="G161" s="123"/>
      <c r="H161" s="123"/>
      <c r="I161" s="156">
        <v>282.1506</v>
      </c>
      <c r="J161" s="125">
        <v>0.45546478000000001</v>
      </c>
      <c r="K161" s="157">
        <v>35</v>
      </c>
      <c r="L161" s="119">
        <v>0.78</v>
      </c>
      <c r="M161" s="158">
        <v>10.349392999999999</v>
      </c>
      <c r="N161" s="121">
        <v>0.83</v>
      </c>
      <c r="O161" s="145">
        <v>8.0487389999999994</v>
      </c>
      <c r="P161" s="141">
        <v>0.11</v>
      </c>
      <c r="Q161" s="148">
        <v>7.8903055000000002</v>
      </c>
      <c r="R161" s="142">
        <v>0.15</v>
      </c>
      <c r="S161" s="146">
        <v>8.5010429999999992</v>
      </c>
      <c r="T161" s="149">
        <v>0.19413026</v>
      </c>
      <c r="U161" s="148">
        <v>5.5801724999999998</v>
      </c>
      <c r="V161" s="149">
        <v>0.18004374000000001</v>
      </c>
      <c r="W161" s="89"/>
      <c r="X161" s="89"/>
      <c r="Y161" s="89"/>
      <c r="Z161" s="89"/>
    </row>
    <row r="162" spans="3:26" ht="18.75" x14ac:dyDescent="0.3">
      <c r="E162" s="123"/>
      <c r="F162" s="123"/>
      <c r="G162" s="123"/>
      <c r="H162" s="123"/>
      <c r="I162" s="156">
        <v>342.42809999999997</v>
      </c>
      <c r="J162" s="125">
        <v>0.47215610000000002</v>
      </c>
      <c r="K162" s="159">
        <v>40.277572999999997</v>
      </c>
      <c r="L162" s="119">
        <v>0.8</v>
      </c>
      <c r="M162" s="158">
        <v>12.052524</v>
      </c>
      <c r="N162" s="121">
        <v>0.87</v>
      </c>
      <c r="O162" s="145">
        <v>8.8302709999999998</v>
      </c>
      <c r="P162" s="141">
        <v>0.12</v>
      </c>
      <c r="Q162" s="146">
        <v>8.5984320000000007</v>
      </c>
      <c r="R162" s="142">
        <v>0.16</v>
      </c>
      <c r="S162" s="146">
        <v>9.4533810000000003</v>
      </c>
      <c r="T162" s="149">
        <v>0.22359325999999999</v>
      </c>
      <c r="U162" s="146">
        <v>5.9896374000000003</v>
      </c>
      <c r="V162" s="149">
        <v>0.18714782999999999</v>
      </c>
      <c r="W162" s="89"/>
      <c r="X162" s="89"/>
      <c r="Y162" s="89"/>
      <c r="Z162" s="89"/>
    </row>
    <row r="163" spans="3:26" ht="18.75" x14ac:dyDescent="0.3">
      <c r="E163" s="123"/>
      <c r="F163" s="123"/>
      <c r="G163" s="123"/>
      <c r="H163" s="123"/>
      <c r="I163" s="156">
        <v>419.91806000000003</v>
      </c>
      <c r="J163" s="125">
        <v>0.48310846000000002</v>
      </c>
      <c r="K163" s="159">
        <v>50</v>
      </c>
      <c r="L163" s="119">
        <v>0.84</v>
      </c>
      <c r="M163" s="158">
        <v>14.429689</v>
      </c>
      <c r="N163" s="121">
        <v>0.92</v>
      </c>
      <c r="O163" s="145">
        <v>9.5258529999999997</v>
      </c>
      <c r="P163" s="142">
        <v>0.13</v>
      </c>
      <c r="Q163" s="146">
        <v>9.4334769999999999</v>
      </c>
      <c r="R163" s="142">
        <v>0.18</v>
      </c>
      <c r="S163" s="146">
        <v>10</v>
      </c>
      <c r="T163" s="149">
        <v>0.25795665000000001</v>
      </c>
      <c r="U163" s="148">
        <v>6.4834589999999999</v>
      </c>
      <c r="V163" s="149">
        <v>0.19298241999999999</v>
      </c>
      <c r="W163" s="89"/>
      <c r="X163" s="89"/>
      <c r="Y163" s="89"/>
      <c r="Z163" s="89"/>
    </row>
    <row r="164" spans="3:26" ht="18.75" x14ac:dyDescent="0.3">
      <c r="E164" s="123"/>
      <c r="F164" s="123"/>
      <c r="G164" s="123"/>
      <c r="H164" s="123"/>
      <c r="I164" s="156">
        <v>518.51666</v>
      </c>
      <c r="J164" s="125">
        <v>0.50553879999999995</v>
      </c>
      <c r="K164" s="159">
        <v>60</v>
      </c>
      <c r="L164" s="119">
        <v>0.89</v>
      </c>
      <c r="M164" s="158">
        <v>17.158560000000001</v>
      </c>
      <c r="N164" s="121">
        <v>1.04</v>
      </c>
      <c r="O164" s="145">
        <v>10.002879</v>
      </c>
      <c r="P164" s="142">
        <v>0.15</v>
      </c>
      <c r="Q164" s="146">
        <v>10.000584999999999</v>
      </c>
      <c r="R164" s="142">
        <v>0.18</v>
      </c>
      <c r="S164" s="146">
        <v>11.74916</v>
      </c>
      <c r="T164" s="149">
        <v>0.30215454000000003</v>
      </c>
      <c r="U164" s="148">
        <v>6.9007820000000004</v>
      </c>
      <c r="V164" s="149">
        <v>0.19421801</v>
      </c>
      <c r="W164" s="89"/>
      <c r="X164" s="89"/>
      <c r="Y164" s="89"/>
      <c r="Z164" s="89"/>
    </row>
    <row r="165" spans="3:26" ht="18.75" x14ac:dyDescent="0.3">
      <c r="E165" s="123"/>
      <c r="F165" s="123"/>
      <c r="G165" s="123"/>
      <c r="H165" s="123"/>
      <c r="I165" s="156">
        <v>640.26329999999996</v>
      </c>
      <c r="J165" s="125">
        <v>0.52229046999999995</v>
      </c>
      <c r="K165" s="159">
        <v>70</v>
      </c>
      <c r="L165" s="119">
        <v>0.92</v>
      </c>
      <c r="M165" s="160">
        <v>20.758741000000001</v>
      </c>
      <c r="N165" s="121">
        <v>1.1200000000000001</v>
      </c>
      <c r="O165" s="161">
        <v>11</v>
      </c>
      <c r="P165" s="142">
        <v>0.15</v>
      </c>
      <c r="Q165" s="146">
        <v>13.289121</v>
      </c>
      <c r="R165" s="142">
        <v>0.2</v>
      </c>
      <c r="S165" s="146">
        <v>14.749997</v>
      </c>
      <c r="T165" s="149">
        <v>0.3611008</v>
      </c>
      <c r="U165" s="148">
        <v>7.2832780000000001</v>
      </c>
      <c r="V165" s="149">
        <v>0.23842940000000001</v>
      </c>
      <c r="W165" s="89"/>
      <c r="X165" s="89"/>
      <c r="Y165" s="89"/>
      <c r="Z165" s="89"/>
    </row>
    <row r="166" spans="3:26" ht="18.75" x14ac:dyDescent="0.3">
      <c r="E166" s="123"/>
      <c r="F166" s="123"/>
      <c r="G166" s="123"/>
      <c r="H166" s="123"/>
      <c r="I166" s="156">
        <v>790.60400000000004</v>
      </c>
      <c r="J166" s="125">
        <v>0.53893005999999999</v>
      </c>
      <c r="K166" s="159">
        <v>85</v>
      </c>
      <c r="L166" s="119">
        <v>0.96</v>
      </c>
      <c r="M166" s="160">
        <v>24.257256999999999</v>
      </c>
      <c r="N166" s="121">
        <v>1.17</v>
      </c>
      <c r="O166" s="161">
        <v>13.038798</v>
      </c>
      <c r="P166" s="142">
        <v>0.17</v>
      </c>
      <c r="Q166" s="161">
        <v>19.231473999999999</v>
      </c>
      <c r="R166" s="142">
        <v>0.22</v>
      </c>
      <c r="S166" s="161">
        <v>18.871794000000001</v>
      </c>
      <c r="T166" s="149">
        <v>0.42494744000000001</v>
      </c>
      <c r="U166" s="148">
        <v>7.7431912000000001</v>
      </c>
      <c r="V166" s="149">
        <v>0.28752428000000002</v>
      </c>
      <c r="W166" s="89"/>
      <c r="X166" s="89"/>
      <c r="Y166" s="89"/>
      <c r="Z166" s="89"/>
    </row>
    <row r="167" spans="3:26" ht="18.75" x14ac:dyDescent="0.3">
      <c r="E167" s="123"/>
      <c r="F167" s="123"/>
      <c r="G167" s="123"/>
      <c r="H167" s="123"/>
      <c r="I167" s="156">
        <v>952.89855999999997</v>
      </c>
      <c r="J167" s="125">
        <v>0.55570759999999997</v>
      </c>
      <c r="K167" s="159">
        <v>99.69905</v>
      </c>
      <c r="L167" s="119">
        <v>1</v>
      </c>
      <c r="M167" s="160">
        <v>29.24428</v>
      </c>
      <c r="N167" s="121">
        <v>1.2</v>
      </c>
      <c r="O167" s="161">
        <v>17.657778</v>
      </c>
      <c r="P167" s="142">
        <v>0.18</v>
      </c>
      <c r="Q167" s="161">
        <v>28.096159</v>
      </c>
      <c r="R167" s="142">
        <v>0.27</v>
      </c>
      <c r="S167" s="161">
        <v>25.078628999999999</v>
      </c>
      <c r="T167" s="149">
        <v>0.50847319999999996</v>
      </c>
      <c r="U167" s="148">
        <v>9.5385059999999999</v>
      </c>
      <c r="V167" s="149">
        <v>0.36614629999999998</v>
      </c>
      <c r="W167" s="89"/>
      <c r="X167" s="89"/>
      <c r="Y167" s="89"/>
      <c r="Z167" s="89"/>
    </row>
    <row r="168" spans="3:26" ht="18.75" x14ac:dyDescent="0.3">
      <c r="E168" s="123"/>
      <c r="F168" s="123"/>
      <c r="G168" s="123"/>
      <c r="H168" s="123"/>
      <c r="I168" s="156">
        <v>1201.3063999999999</v>
      </c>
      <c r="J168" s="125">
        <v>0.56656516000000001</v>
      </c>
      <c r="K168" s="159">
        <v>115</v>
      </c>
      <c r="L168" s="119">
        <v>1.08</v>
      </c>
      <c r="M168" s="160">
        <v>35.136830000000003</v>
      </c>
      <c r="N168" s="121">
        <v>1.3</v>
      </c>
      <c r="O168" s="161">
        <v>27.305876000000001</v>
      </c>
      <c r="P168" s="142">
        <v>0.2</v>
      </c>
      <c r="Q168" s="161">
        <v>42.230575999999999</v>
      </c>
      <c r="R168" s="142">
        <v>0.33</v>
      </c>
      <c r="S168" s="161">
        <v>35.27675</v>
      </c>
      <c r="T168" s="149">
        <v>0.59690946</v>
      </c>
      <c r="U168" s="148">
        <v>13.041002000000001</v>
      </c>
      <c r="V168" s="149">
        <v>0.46442383999999998</v>
      </c>
      <c r="W168" s="89"/>
      <c r="X168" s="89"/>
      <c r="Y168" s="89"/>
      <c r="Z168" s="89"/>
    </row>
    <row r="169" spans="3:26" ht="18.75" x14ac:dyDescent="0.3">
      <c r="E169" s="123"/>
      <c r="F169" s="123"/>
      <c r="G169" s="123"/>
      <c r="H169" s="123"/>
      <c r="I169" s="156">
        <v>1432.9695999999999</v>
      </c>
      <c r="J169" s="125">
        <v>0.59463109999999997</v>
      </c>
      <c r="K169" s="159">
        <v>140.41989000000001</v>
      </c>
      <c r="L169" s="119">
        <v>1.1200000000000001</v>
      </c>
      <c r="M169" s="160">
        <v>42.951720000000002</v>
      </c>
      <c r="N169" s="121">
        <v>1.37</v>
      </c>
      <c r="O169" s="161">
        <v>40.654859999999999</v>
      </c>
      <c r="P169" s="142">
        <v>0.23</v>
      </c>
      <c r="Q169" s="161">
        <v>62.879047</v>
      </c>
      <c r="R169" s="142">
        <v>0.4</v>
      </c>
      <c r="S169" s="161">
        <v>50.09563</v>
      </c>
      <c r="T169" s="149">
        <v>0.69024277000000001</v>
      </c>
      <c r="U169" s="162">
        <v>17.662140000000001</v>
      </c>
      <c r="V169" s="149">
        <v>0.55778749999999999</v>
      </c>
      <c r="W169" s="89"/>
      <c r="X169" s="89"/>
      <c r="Y169" s="89"/>
      <c r="Z169" s="89"/>
    </row>
    <row r="170" spans="3:26" ht="18.75" x14ac:dyDescent="0.3">
      <c r="C170" s="163"/>
      <c r="D170" s="164"/>
      <c r="E170" s="164"/>
      <c r="F170" s="164"/>
      <c r="G170" s="164"/>
      <c r="H170" s="123"/>
      <c r="I170" s="156">
        <v>1838.0162</v>
      </c>
      <c r="J170" s="125">
        <v>0.60546279999999997</v>
      </c>
      <c r="K170" s="159">
        <v>170</v>
      </c>
      <c r="L170" s="119">
        <v>1.18</v>
      </c>
      <c r="M170" s="160">
        <v>51.60624</v>
      </c>
      <c r="N170" s="121">
        <v>1.43</v>
      </c>
      <c r="O170" s="161">
        <v>60.530532999999998</v>
      </c>
      <c r="P170" s="142">
        <v>0.28999999999999998</v>
      </c>
      <c r="Q170" s="161">
        <v>103.91016</v>
      </c>
      <c r="R170" s="142">
        <v>0.49</v>
      </c>
      <c r="S170" s="161">
        <v>73.191329999999994</v>
      </c>
      <c r="T170" s="149">
        <v>0.77377870000000004</v>
      </c>
      <c r="U170" s="162">
        <v>25.805288000000001</v>
      </c>
      <c r="V170" s="149">
        <v>0.69048580000000004</v>
      </c>
      <c r="W170" s="89"/>
      <c r="X170" s="89"/>
      <c r="Y170" s="89"/>
      <c r="Z170" s="89"/>
    </row>
    <row r="171" spans="3:26" ht="18.75" x14ac:dyDescent="0.3">
      <c r="C171" s="164"/>
      <c r="D171" s="164"/>
      <c r="E171" s="164"/>
      <c r="F171" s="164"/>
      <c r="G171" s="164"/>
      <c r="H171" s="123"/>
      <c r="I171" s="156">
        <v>2365.7559999999999</v>
      </c>
      <c r="J171" s="125">
        <v>0.63356316000000001</v>
      </c>
      <c r="K171" s="159">
        <v>200</v>
      </c>
      <c r="L171" s="119">
        <v>1.2252482</v>
      </c>
      <c r="M171" s="160">
        <v>62.656345000000002</v>
      </c>
      <c r="N171" s="121">
        <v>1.5</v>
      </c>
      <c r="O171" s="161">
        <v>130</v>
      </c>
      <c r="P171" s="142">
        <v>0.37</v>
      </c>
      <c r="Q171" s="161">
        <v>156.18860000000001</v>
      </c>
      <c r="R171" s="142">
        <v>0.53</v>
      </c>
      <c r="S171" s="161">
        <v>114.26909999999999</v>
      </c>
      <c r="T171" s="149">
        <v>0.86713549999999995</v>
      </c>
      <c r="U171" s="162">
        <v>36.994816</v>
      </c>
      <c r="V171" s="149">
        <v>0.85757439999999996</v>
      </c>
      <c r="W171" s="89"/>
      <c r="X171" s="89"/>
      <c r="Y171" s="89"/>
      <c r="Z171" s="89"/>
    </row>
    <row r="172" spans="3:26" ht="18.75" x14ac:dyDescent="0.3">
      <c r="C172" s="164"/>
      <c r="D172" s="164"/>
      <c r="E172" s="164"/>
      <c r="F172" s="164"/>
      <c r="G172" s="164"/>
      <c r="H172" s="123"/>
      <c r="I172" s="156">
        <v>3066.1037999999999</v>
      </c>
      <c r="J172" s="125">
        <v>0.63881960000000004</v>
      </c>
      <c r="K172" s="159">
        <v>250</v>
      </c>
      <c r="L172" s="119">
        <v>1.2706862999999999</v>
      </c>
      <c r="M172" s="160">
        <v>74.50188</v>
      </c>
      <c r="N172" s="121">
        <v>1.57</v>
      </c>
      <c r="O172" s="161">
        <v>210</v>
      </c>
      <c r="P172" s="142">
        <v>0.41</v>
      </c>
      <c r="Q172" s="161">
        <v>243.84286</v>
      </c>
      <c r="R172" s="142">
        <v>0.63</v>
      </c>
      <c r="S172" s="161">
        <v>157.72278</v>
      </c>
      <c r="T172" s="149">
        <v>0.97523409999999999</v>
      </c>
      <c r="U172" s="162">
        <v>57.760722999999999</v>
      </c>
      <c r="V172" s="149">
        <v>0.98536897000000001</v>
      </c>
      <c r="W172" s="89"/>
      <c r="X172" s="89"/>
      <c r="Y172" s="89"/>
      <c r="Z172" s="89"/>
    </row>
    <row r="173" spans="3:26" ht="18.75" x14ac:dyDescent="0.3">
      <c r="C173" s="164"/>
      <c r="D173" s="164"/>
      <c r="E173" s="164"/>
      <c r="F173" s="164"/>
      <c r="G173" s="164"/>
      <c r="H173" s="123"/>
      <c r="I173" s="156">
        <v>3892.2568000000001</v>
      </c>
      <c r="J173" s="125">
        <v>0.66133609999999998</v>
      </c>
      <c r="K173" s="159">
        <v>310</v>
      </c>
      <c r="L173" s="119">
        <v>1.3</v>
      </c>
      <c r="M173" s="160">
        <v>87.363265999999996</v>
      </c>
      <c r="N173" s="121">
        <v>1.6</v>
      </c>
      <c r="O173" s="161">
        <v>310</v>
      </c>
      <c r="P173" s="142">
        <v>0.47</v>
      </c>
      <c r="Q173" s="161">
        <v>380.68939999999998</v>
      </c>
      <c r="R173" s="142">
        <v>0.72</v>
      </c>
      <c r="S173" s="161">
        <v>230.43953999999999</v>
      </c>
      <c r="T173" s="149">
        <v>1.0784119000000001</v>
      </c>
      <c r="U173" s="162">
        <v>104.95128</v>
      </c>
      <c r="V173" s="149">
        <v>1.1180706</v>
      </c>
      <c r="W173" s="89"/>
      <c r="X173" s="89"/>
      <c r="Y173" s="89"/>
      <c r="Z173" s="89"/>
    </row>
    <row r="174" spans="3:26" ht="18.75" x14ac:dyDescent="0.3">
      <c r="C174" s="164"/>
      <c r="D174" s="164"/>
      <c r="E174" s="164"/>
      <c r="F174" s="164"/>
      <c r="G174" s="164"/>
      <c r="H174" s="123"/>
      <c r="I174" s="156">
        <v>4723.7579999999998</v>
      </c>
      <c r="J174" s="125">
        <v>0.66088800000000003</v>
      </c>
      <c r="K174" s="159">
        <v>380</v>
      </c>
      <c r="L174" s="119">
        <v>1.34</v>
      </c>
      <c r="M174" s="160">
        <v>100.70188</v>
      </c>
      <c r="N174" s="121">
        <v>1.65</v>
      </c>
      <c r="O174" s="161">
        <v>465</v>
      </c>
      <c r="P174" s="142">
        <v>0.52</v>
      </c>
      <c r="Q174" s="161">
        <v>600</v>
      </c>
      <c r="R174" s="142">
        <v>0.81</v>
      </c>
      <c r="S174" s="161">
        <v>356.38499999999999</v>
      </c>
      <c r="T174" s="149">
        <v>1.1767131</v>
      </c>
      <c r="U174" s="162">
        <v>156.27897999999999</v>
      </c>
      <c r="V174" s="149">
        <v>1.2999312999999999</v>
      </c>
      <c r="W174" s="89"/>
      <c r="X174" s="89"/>
      <c r="Y174" s="89"/>
      <c r="Z174" s="89"/>
    </row>
    <row r="175" spans="3:26" ht="18.75" x14ac:dyDescent="0.3">
      <c r="C175" s="164"/>
      <c r="D175" s="164"/>
      <c r="E175" s="164"/>
      <c r="F175" s="164"/>
      <c r="G175" s="164"/>
      <c r="H175" s="123"/>
      <c r="I175" s="156">
        <v>5634.7295000000004</v>
      </c>
      <c r="J175" s="125">
        <v>0.67757076000000005</v>
      </c>
      <c r="K175" s="159">
        <v>460</v>
      </c>
      <c r="L175" s="119">
        <v>1.38</v>
      </c>
      <c r="M175" s="160">
        <v>112.99923</v>
      </c>
      <c r="N175" s="121">
        <v>1.68</v>
      </c>
      <c r="O175" s="161">
        <v>660</v>
      </c>
      <c r="P175" s="142">
        <v>0.56999999999999995</v>
      </c>
      <c r="Q175" s="161">
        <v>900</v>
      </c>
      <c r="R175" s="142">
        <v>0.89</v>
      </c>
      <c r="S175" s="161">
        <v>551.1617</v>
      </c>
      <c r="T175" s="149">
        <v>1.2848151000000001</v>
      </c>
      <c r="U175" s="162">
        <v>241.70024000000001</v>
      </c>
      <c r="V175" s="149">
        <v>1.4621363999999999</v>
      </c>
      <c r="W175" s="89"/>
      <c r="X175" s="89"/>
      <c r="Y175" s="89"/>
      <c r="Z175" s="89"/>
    </row>
    <row r="176" spans="3:26" ht="18.75" x14ac:dyDescent="0.3">
      <c r="C176" s="164"/>
      <c r="D176" s="164"/>
      <c r="E176" s="164"/>
      <c r="F176" s="164"/>
      <c r="G176" s="164"/>
      <c r="H176" s="123"/>
      <c r="I176" s="156">
        <v>6744.5186000000003</v>
      </c>
      <c r="J176" s="125">
        <v>0.68872124000000001</v>
      </c>
      <c r="K176" s="159">
        <v>550</v>
      </c>
      <c r="L176" s="119">
        <v>1.42</v>
      </c>
      <c r="M176" s="160">
        <v>130.66482999999999</v>
      </c>
      <c r="N176" s="121">
        <v>1.75</v>
      </c>
      <c r="O176" s="161">
        <v>1030</v>
      </c>
      <c r="P176" s="142">
        <v>0.61</v>
      </c>
      <c r="Q176" s="161">
        <v>1400</v>
      </c>
      <c r="R176" s="142">
        <v>0.95</v>
      </c>
      <c r="S176" s="161">
        <v>753.59479999999996</v>
      </c>
      <c r="T176" s="149">
        <v>1.3978409999999999</v>
      </c>
      <c r="U176" s="162">
        <v>426.86935</v>
      </c>
      <c r="V176" s="149">
        <v>1.6046826999999999</v>
      </c>
      <c r="W176" s="89"/>
      <c r="X176" s="89"/>
      <c r="Y176" s="89"/>
      <c r="Z176" s="89"/>
    </row>
    <row r="177" spans="3:26" ht="18.75" x14ac:dyDescent="0.3">
      <c r="C177" s="164"/>
      <c r="D177" s="164"/>
      <c r="E177" s="164"/>
      <c r="F177" s="164"/>
      <c r="G177" s="164"/>
      <c r="H177" s="123"/>
      <c r="I177" s="156">
        <v>8357.0040000000008</v>
      </c>
      <c r="J177" s="125">
        <v>0.68860060000000001</v>
      </c>
      <c r="K177" s="159">
        <v>650</v>
      </c>
      <c r="L177" s="119">
        <v>1.45</v>
      </c>
      <c r="M177" s="160">
        <v>155.86823999999999</v>
      </c>
      <c r="N177" s="121">
        <v>1.8</v>
      </c>
      <c r="O177" s="161">
        <v>1550</v>
      </c>
      <c r="P177" s="142">
        <v>0.66</v>
      </c>
      <c r="Q177" s="161">
        <v>2200</v>
      </c>
      <c r="R177" s="142">
        <v>1.08</v>
      </c>
      <c r="S177" s="161">
        <v>1154.4764</v>
      </c>
      <c r="T177" s="149">
        <v>1.515784</v>
      </c>
      <c r="U177" s="162">
        <v>698.84325999999999</v>
      </c>
      <c r="V177" s="149">
        <v>1.7816497</v>
      </c>
      <c r="W177" s="89"/>
      <c r="X177" s="89"/>
      <c r="Y177" s="89"/>
      <c r="Z177" s="89"/>
    </row>
    <row r="178" spans="3:26" ht="18.75" x14ac:dyDescent="0.3">
      <c r="E178" s="123"/>
      <c r="F178" s="123"/>
      <c r="G178" s="123"/>
      <c r="H178" s="123"/>
      <c r="I178" s="156">
        <v>9530.42</v>
      </c>
      <c r="J178" s="125">
        <v>0.68860060000000001</v>
      </c>
      <c r="K178" s="159">
        <v>800</v>
      </c>
      <c r="L178" s="119">
        <v>1.47</v>
      </c>
      <c r="M178" s="160">
        <v>180.23665</v>
      </c>
      <c r="N178" s="121">
        <v>1.85</v>
      </c>
      <c r="O178" s="161">
        <v>2500</v>
      </c>
      <c r="P178" s="142">
        <v>0.72</v>
      </c>
      <c r="Q178" s="161">
        <v>3300</v>
      </c>
      <c r="R178" s="142">
        <v>1.1599999999999999</v>
      </c>
      <c r="S178" s="161">
        <v>1751.9425000000001</v>
      </c>
      <c r="T178" s="149">
        <v>1.682866</v>
      </c>
      <c r="U178" s="162">
        <v>1070.6481000000001</v>
      </c>
      <c r="V178" s="149">
        <v>1.9192889</v>
      </c>
      <c r="W178" s="89"/>
      <c r="X178" s="89"/>
      <c r="Y178" s="89"/>
      <c r="Z178" s="89"/>
    </row>
    <row r="179" spans="3:26" ht="19.5" thickBot="1" x14ac:dyDescent="0.35">
      <c r="E179" s="123"/>
      <c r="F179" s="123"/>
      <c r="G179" s="123"/>
      <c r="H179" s="123"/>
      <c r="I179" s="165">
        <v>10003.063</v>
      </c>
      <c r="J179" s="166">
        <v>0.68860060000000001</v>
      </c>
      <c r="K179" s="159">
        <v>970.35504000000003</v>
      </c>
      <c r="L179" s="119">
        <v>1.5</v>
      </c>
      <c r="M179" s="160">
        <v>209.85873000000001</v>
      </c>
      <c r="N179" s="121">
        <v>1.92</v>
      </c>
      <c r="O179" s="161">
        <v>4029.9376999999999</v>
      </c>
      <c r="P179" s="142">
        <v>0.79</v>
      </c>
      <c r="Q179" s="161">
        <v>5500</v>
      </c>
      <c r="R179" s="142">
        <v>1.27</v>
      </c>
      <c r="S179" s="161">
        <v>2683.9395</v>
      </c>
      <c r="T179" s="149">
        <v>1.8253853</v>
      </c>
      <c r="U179" s="162">
        <v>1752.8308999999999</v>
      </c>
      <c r="V179" s="149">
        <v>2.106087</v>
      </c>
      <c r="W179" s="89"/>
      <c r="X179" s="89"/>
      <c r="Y179" s="89"/>
      <c r="Z179" s="89"/>
    </row>
    <row r="180" spans="3:26" ht="19.5" thickTop="1" x14ac:dyDescent="0.3">
      <c r="E180" s="123"/>
      <c r="F180" s="123"/>
      <c r="G180" s="123"/>
      <c r="H180" s="123"/>
      <c r="I180" s="150"/>
      <c r="J180" s="150"/>
      <c r="K180" s="156">
        <v>1200</v>
      </c>
      <c r="L180" s="119">
        <v>1.55</v>
      </c>
      <c r="M180" s="160">
        <v>252.07848000000001</v>
      </c>
      <c r="N180" s="121">
        <v>2.0099999999999998</v>
      </c>
      <c r="O180" s="161">
        <v>6291.4472999999998</v>
      </c>
      <c r="P180" s="142">
        <v>0.83</v>
      </c>
      <c r="Q180" s="161">
        <v>8100</v>
      </c>
      <c r="R180" s="142">
        <v>1.37</v>
      </c>
      <c r="S180" s="161">
        <v>4970.0214999999998</v>
      </c>
      <c r="T180" s="149">
        <v>2.0023084</v>
      </c>
      <c r="U180" s="162">
        <v>2585.4922000000001</v>
      </c>
      <c r="V180" s="149">
        <v>2.2781403</v>
      </c>
      <c r="W180" s="89"/>
      <c r="X180" s="89"/>
      <c r="Y180" s="89"/>
      <c r="Z180" s="89"/>
    </row>
    <row r="181" spans="3:26" ht="18.75" x14ac:dyDescent="0.3">
      <c r="E181" s="123"/>
      <c r="F181" s="123"/>
      <c r="G181" s="123"/>
      <c r="H181" s="123"/>
      <c r="I181" s="150"/>
      <c r="J181" s="150"/>
      <c r="K181" s="156">
        <v>1500</v>
      </c>
      <c r="L181" s="119">
        <v>1.6</v>
      </c>
      <c r="M181" s="160">
        <v>292.49637000000001</v>
      </c>
      <c r="N181" s="121">
        <v>2.08</v>
      </c>
      <c r="O181" s="161">
        <v>9915.4490000000005</v>
      </c>
      <c r="P181" s="142">
        <v>0.9</v>
      </c>
      <c r="Q181" s="161">
        <v>13200</v>
      </c>
      <c r="R181" s="142">
        <v>1.48</v>
      </c>
      <c r="S181" s="161">
        <v>8213.8544999999995</v>
      </c>
      <c r="T181" s="149">
        <v>2.1497652999999999</v>
      </c>
      <c r="U181" s="162">
        <v>4354.9970000000003</v>
      </c>
      <c r="V181" s="149">
        <v>2.4256139000000001</v>
      </c>
      <c r="W181" s="89"/>
      <c r="X181" s="89"/>
      <c r="Y181" s="89"/>
      <c r="Z181" s="89"/>
    </row>
    <row r="182" spans="3:26" ht="18.75" x14ac:dyDescent="0.3">
      <c r="E182" s="123"/>
      <c r="F182" s="123"/>
      <c r="G182" s="123"/>
      <c r="H182" s="123"/>
      <c r="I182" s="150"/>
      <c r="J182" s="150"/>
      <c r="K182" s="156">
        <v>1750</v>
      </c>
      <c r="L182" s="119">
        <v>1.65</v>
      </c>
      <c r="M182" s="160">
        <v>341.75150000000002</v>
      </c>
      <c r="N182" s="121">
        <v>2.1800000000000002</v>
      </c>
      <c r="O182" s="161">
        <v>13800</v>
      </c>
      <c r="P182" s="142">
        <v>0.95</v>
      </c>
      <c r="Q182" s="161">
        <v>20000</v>
      </c>
      <c r="R182" s="142">
        <v>1.58</v>
      </c>
      <c r="S182" s="161">
        <v>15210.314</v>
      </c>
      <c r="T182" s="149">
        <v>2.2971916000000001</v>
      </c>
      <c r="U182" s="162">
        <v>6995.9687999999996</v>
      </c>
      <c r="V182" s="149">
        <v>2.5780082000000002</v>
      </c>
      <c r="W182" s="89"/>
      <c r="X182" s="89"/>
      <c r="Y182" s="89"/>
      <c r="Z182" s="89"/>
    </row>
    <row r="183" spans="3:26" ht="18.75" x14ac:dyDescent="0.3">
      <c r="E183" s="123"/>
      <c r="F183" s="123"/>
      <c r="G183" s="123"/>
      <c r="H183" s="123"/>
      <c r="I183" s="150"/>
      <c r="J183" s="150"/>
      <c r="K183" s="156">
        <v>2100</v>
      </c>
      <c r="L183" s="119">
        <v>1.7</v>
      </c>
      <c r="M183" s="160">
        <v>406.26357999999999</v>
      </c>
      <c r="N183" s="121">
        <v>2.21</v>
      </c>
      <c r="O183" s="161">
        <v>21500</v>
      </c>
      <c r="P183" s="142">
        <v>1.01</v>
      </c>
      <c r="Q183" s="161">
        <v>30000</v>
      </c>
      <c r="R183" s="142">
        <v>1.68</v>
      </c>
      <c r="S183" s="161">
        <v>23974.724999999999</v>
      </c>
      <c r="T183" s="149">
        <v>2.4348003999999999</v>
      </c>
      <c r="U183" s="162">
        <v>10516.887000000001</v>
      </c>
      <c r="V183" s="149">
        <v>2.7648264999999999</v>
      </c>
      <c r="W183" s="89"/>
      <c r="X183" s="89"/>
      <c r="Y183" s="89"/>
      <c r="Z183" s="89"/>
    </row>
    <row r="184" spans="3:26" ht="18.75" x14ac:dyDescent="0.3">
      <c r="E184" s="123"/>
      <c r="F184" s="123"/>
      <c r="G184" s="123"/>
      <c r="H184" s="123"/>
      <c r="I184" s="150"/>
      <c r="J184" s="150"/>
      <c r="K184" s="156">
        <v>2500</v>
      </c>
      <c r="L184" s="119">
        <v>1.75</v>
      </c>
      <c r="M184" s="160">
        <v>484.63369999999998</v>
      </c>
      <c r="N184" s="121">
        <v>2.23</v>
      </c>
      <c r="O184" s="161">
        <v>34500</v>
      </c>
      <c r="P184" s="142">
        <v>1.1000000000000001</v>
      </c>
      <c r="Q184" s="161">
        <v>47500</v>
      </c>
      <c r="R184" s="142">
        <v>1.78</v>
      </c>
      <c r="S184" s="161">
        <v>41153.438000000002</v>
      </c>
      <c r="T184" s="149">
        <v>2.6117336999999998</v>
      </c>
      <c r="U184" s="162">
        <v>15809.906999999999</v>
      </c>
      <c r="V184" s="149">
        <v>2.9221482000000001</v>
      </c>
      <c r="W184" s="89"/>
      <c r="X184" s="89"/>
      <c r="Y184" s="89"/>
      <c r="Z184" s="89"/>
    </row>
    <row r="185" spans="3:26" ht="18.75" x14ac:dyDescent="0.3">
      <c r="E185" s="123"/>
      <c r="F185" s="123"/>
      <c r="G185" s="123"/>
      <c r="H185" s="123"/>
      <c r="I185" s="150"/>
      <c r="J185" s="150"/>
      <c r="K185" s="156">
        <v>3100</v>
      </c>
      <c r="L185" s="119">
        <v>1.78</v>
      </c>
      <c r="M185" s="160">
        <v>576.11450000000002</v>
      </c>
      <c r="N185" s="121">
        <v>2.29</v>
      </c>
      <c r="O185" s="161">
        <v>51000</v>
      </c>
      <c r="P185" s="142">
        <v>1.1499999999999999</v>
      </c>
      <c r="Q185" s="161">
        <v>80000</v>
      </c>
      <c r="R185" s="142">
        <v>1.93</v>
      </c>
      <c r="S185" s="161">
        <v>66106.835999999996</v>
      </c>
      <c r="T185" s="149">
        <v>2.7788596000000001</v>
      </c>
      <c r="U185" s="162">
        <v>25158.375</v>
      </c>
      <c r="V185" s="149">
        <v>3.0942082000000002</v>
      </c>
      <c r="W185" s="89"/>
      <c r="X185" s="89"/>
      <c r="Y185" s="89"/>
      <c r="Z185" s="89"/>
    </row>
    <row r="186" spans="3:26" ht="18.75" x14ac:dyDescent="0.3">
      <c r="E186" s="123"/>
      <c r="F186" s="123"/>
      <c r="G186" s="123"/>
      <c r="H186" s="123"/>
      <c r="I186" s="150"/>
      <c r="J186" s="150"/>
      <c r="K186" s="156">
        <v>3763.855</v>
      </c>
      <c r="L186" s="119">
        <v>1.8</v>
      </c>
      <c r="M186" s="160">
        <v>708.97389999999996</v>
      </c>
      <c r="N186" s="121">
        <v>2.35</v>
      </c>
      <c r="O186" s="161">
        <v>73000</v>
      </c>
      <c r="P186" s="142">
        <v>1.19</v>
      </c>
      <c r="Q186" s="161">
        <v>120000</v>
      </c>
      <c r="R186" s="142">
        <v>2</v>
      </c>
      <c r="S186" s="161">
        <v>118984.91</v>
      </c>
      <c r="T186" s="149">
        <v>2.9164615</v>
      </c>
      <c r="U186" s="162">
        <v>37110.523000000001</v>
      </c>
      <c r="V186" s="149">
        <v>3.2761059000000001</v>
      </c>
      <c r="W186" s="89"/>
      <c r="X186" s="89"/>
      <c r="Y186" s="89"/>
      <c r="Z186" s="89"/>
    </row>
    <row r="187" spans="3:26" ht="18.75" x14ac:dyDescent="0.3">
      <c r="E187" s="123"/>
      <c r="F187" s="123"/>
      <c r="G187" s="123"/>
      <c r="H187" s="123"/>
      <c r="I187" s="150"/>
      <c r="J187" s="150"/>
      <c r="K187" s="156">
        <v>4583.8887000000004</v>
      </c>
      <c r="L187" s="119">
        <v>1.83</v>
      </c>
      <c r="M187" s="160">
        <v>811.34717000000001</v>
      </c>
      <c r="N187" s="121">
        <v>2.4</v>
      </c>
      <c r="O187" s="161">
        <v>106000</v>
      </c>
      <c r="P187" s="142">
        <v>1.21</v>
      </c>
      <c r="Q187" s="161">
        <v>180000</v>
      </c>
      <c r="R187" s="142">
        <v>2.12</v>
      </c>
      <c r="S187" s="161">
        <v>194795.77</v>
      </c>
      <c r="T187" s="149">
        <v>3.0393251999999999</v>
      </c>
      <c r="U187" s="162">
        <v>58496.065999999999</v>
      </c>
      <c r="V187" s="149">
        <v>3.4235964000000001</v>
      </c>
      <c r="W187" s="89"/>
      <c r="X187" s="89"/>
      <c r="Y187" s="89"/>
      <c r="Z187" s="89"/>
    </row>
    <row r="188" spans="3:26" ht="18.75" x14ac:dyDescent="0.3">
      <c r="E188" s="123"/>
      <c r="F188" s="123"/>
      <c r="G188" s="123"/>
      <c r="H188" s="123"/>
      <c r="I188" s="150"/>
      <c r="J188" s="150"/>
      <c r="K188" s="156">
        <v>5600</v>
      </c>
      <c r="L188" s="119">
        <v>1.86</v>
      </c>
      <c r="M188" s="160">
        <v>961.18539999999996</v>
      </c>
      <c r="N188" s="121">
        <v>2.4500000000000002</v>
      </c>
      <c r="O188" s="161">
        <v>155000</v>
      </c>
      <c r="P188" s="142">
        <v>1.3</v>
      </c>
      <c r="Q188" s="161">
        <v>300000</v>
      </c>
      <c r="R188" s="142">
        <v>2.2200000000000002</v>
      </c>
      <c r="S188" s="161">
        <v>318896.84000000003</v>
      </c>
      <c r="T188" s="149">
        <v>3.2162654000000002</v>
      </c>
      <c r="U188" s="162">
        <v>93084.44</v>
      </c>
      <c r="V188" s="149">
        <v>3.5809114000000002</v>
      </c>
      <c r="W188" s="89"/>
      <c r="X188" s="89"/>
      <c r="Y188" s="89"/>
      <c r="Z188" s="89"/>
    </row>
    <row r="189" spans="3:26" ht="18.75" x14ac:dyDescent="0.3">
      <c r="E189" s="123"/>
      <c r="F189" s="123"/>
      <c r="G189" s="123"/>
      <c r="H189" s="123"/>
      <c r="I189" s="150"/>
      <c r="J189" s="150"/>
      <c r="K189" s="156">
        <v>6400</v>
      </c>
      <c r="L189" s="119">
        <v>1.9</v>
      </c>
      <c r="M189" s="160">
        <v>1103.7924</v>
      </c>
      <c r="N189" s="121">
        <v>2.5299999999999998</v>
      </c>
      <c r="O189" s="161">
        <v>225000</v>
      </c>
      <c r="P189" s="142">
        <v>1.33</v>
      </c>
      <c r="Q189" s="161">
        <v>450000</v>
      </c>
      <c r="R189" s="142">
        <v>2.3199999999999998</v>
      </c>
      <c r="S189" s="161">
        <v>488546.47</v>
      </c>
      <c r="T189" s="149">
        <v>3.3637153999999998</v>
      </c>
      <c r="U189" s="162">
        <v>133456.67000000001</v>
      </c>
      <c r="V189" s="149">
        <v>3.8365475999999998</v>
      </c>
      <c r="W189" s="89"/>
      <c r="X189" s="89"/>
      <c r="Y189" s="89"/>
      <c r="Z189" s="89"/>
    </row>
    <row r="190" spans="3:26" ht="18.75" x14ac:dyDescent="0.3">
      <c r="E190" s="123"/>
      <c r="F190" s="123"/>
      <c r="G190" s="123"/>
      <c r="H190" s="123"/>
      <c r="I190" s="150"/>
      <c r="J190" s="150"/>
      <c r="K190" s="156">
        <v>7700</v>
      </c>
      <c r="L190" s="119">
        <v>1.96</v>
      </c>
      <c r="M190" s="160">
        <v>1325.8414</v>
      </c>
      <c r="N190" s="121">
        <v>2.57</v>
      </c>
      <c r="O190" s="161">
        <v>350000</v>
      </c>
      <c r="P190" s="142">
        <v>1.4</v>
      </c>
      <c r="Q190" s="161">
        <v>720000</v>
      </c>
      <c r="R190" s="142">
        <v>2.44</v>
      </c>
      <c r="S190" s="161">
        <v>862821.5</v>
      </c>
      <c r="T190" s="149">
        <v>3.4964203999999999</v>
      </c>
      <c r="U190" s="162">
        <v>200625.1</v>
      </c>
      <c r="V190" s="149">
        <v>4.0774660000000003</v>
      </c>
      <c r="W190" s="89"/>
      <c r="X190" s="89"/>
      <c r="Y190" s="89"/>
      <c r="Z190" s="89"/>
    </row>
    <row r="191" spans="3:26" ht="18.75" x14ac:dyDescent="0.3">
      <c r="E191" s="123"/>
      <c r="F191" s="123"/>
      <c r="G191" s="123"/>
      <c r="H191" s="123"/>
      <c r="I191" s="150"/>
      <c r="J191" s="150"/>
      <c r="K191" s="156">
        <v>8700</v>
      </c>
      <c r="L191" s="119">
        <v>1.98</v>
      </c>
      <c r="M191" s="160">
        <v>1554.4725000000001</v>
      </c>
      <c r="N191" s="121">
        <v>2.64</v>
      </c>
      <c r="O191" s="161">
        <v>500000</v>
      </c>
      <c r="P191" s="142">
        <v>1.47</v>
      </c>
      <c r="Q191" s="161">
        <v>1100000</v>
      </c>
      <c r="R191" s="142">
        <v>2.5499999999999998</v>
      </c>
      <c r="S191" s="161">
        <v>1386011.5</v>
      </c>
      <c r="T191" s="149">
        <v>3.6094666000000002</v>
      </c>
      <c r="U191" s="162">
        <v>389580.97</v>
      </c>
      <c r="V191" s="149">
        <v>4.279026</v>
      </c>
      <c r="W191" s="89"/>
      <c r="X191" s="89"/>
      <c r="Y191" s="89"/>
      <c r="Z191" s="89"/>
    </row>
    <row r="192" spans="3:26" ht="18.75" x14ac:dyDescent="0.3">
      <c r="E192" s="123"/>
      <c r="F192" s="123"/>
      <c r="G192" s="123"/>
      <c r="H192" s="123"/>
      <c r="I192" s="150"/>
      <c r="J192" s="150"/>
      <c r="K192" s="156">
        <v>9500</v>
      </c>
      <c r="L192" s="119">
        <v>1.99</v>
      </c>
      <c r="M192" s="160">
        <v>1900</v>
      </c>
      <c r="N192" s="121">
        <v>2.7</v>
      </c>
      <c r="O192" s="161">
        <v>750000</v>
      </c>
      <c r="P192" s="142">
        <v>1.54</v>
      </c>
      <c r="Q192" s="161">
        <v>1650000</v>
      </c>
      <c r="R192" s="142">
        <v>2.66</v>
      </c>
      <c r="S192" s="161">
        <v>2123382</v>
      </c>
      <c r="T192" s="149">
        <v>3.7618339999999999</v>
      </c>
      <c r="U192" s="162">
        <v>668811.6</v>
      </c>
      <c r="V192" s="149">
        <v>4.4363545999999996</v>
      </c>
      <c r="W192" s="89"/>
      <c r="X192" s="89"/>
      <c r="Y192" s="89"/>
      <c r="Z192" s="89"/>
    </row>
    <row r="193" spans="5:26" ht="19.5" thickBot="1" x14ac:dyDescent="0.35">
      <c r="E193" s="123"/>
      <c r="F193" s="123"/>
      <c r="G193" s="123"/>
      <c r="H193" s="123"/>
      <c r="I193" s="150"/>
      <c r="J193" s="150"/>
      <c r="K193" s="165">
        <v>10000</v>
      </c>
      <c r="L193" s="167">
        <v>2.0028302999999998</v>
      </c>
      <c r="M193" s="160">
        <v>2250</v>
      </c>
      <c r="N193" s="121">
        <v>2.75</v>
      </c>
      <c r="O193" s="161">
        <v>1150000</v>
      </c>
      <c r="P193" s="142">
        <v>1.6</v>
      </c>
      <c r="Q193" s="161">
        <v>2600000</v>
      </c>
      <c r="R193" s="142">
        <v>2.77</v>
      </c>
      <c r="S193" s="161">
        <v>3044189</v>
      </c>
      <c r="T193" s="149">
        <v>3.8650386000000001</v>
      </c>
      <c r="U193" s="162">
        <v>1126566.6000000001</v>
      </c>
      <c r="V193" s="149">
        <v>4.608428</v>
      </c>
      <c r="W193" s="89"/>
      <c r="X193" s="89"/>
      <c r="Y193" s="89"/>
      <c r="Z193" s="89"/>
    </row>
    <row r="194" spans="5:26" ht="19.5" thickTop="1" x14ac:dyDescent="0.3">
      <c r="E194" s="123"/>
      <c r="F194" s="123"/>
      <c r="G194" s="123"/>
      <c r="H194" s="123"/>
      <c r="I194" s="150"/>
      <c r="J194" s="150"/>
      <c r="K194" s="150"/>
      <c r="L194" s="150"/>
      <c r="M194" s="156">
        <v>2700</v>
      </c>
      <c r="N194" s="121">
        <v>2.8</v>
      </c>
      <c r="O194" s="161">
        <v>1600000</v>
      </c>
      <c r="P194" s="142">
        <v>1.63</v>
      </c>
      <c r="Q194" s="161">
        <v>4300000</v>
      </c>
      <c r="R194" s="142">
        <v>2.9</v>
      </c>
      <c r="S194" s="161">
        <v>4936686.5</v>
      </c>
      <c r="T194" s="149">
        <v>3.9830089000000002</v>
      </c>
      <c r="U194" s="162">
        <v>1630575.8</v>
      </c>
      <c r="V194" s="149">
        <v>4.8444190000000003</v>
      </c>
      <c r="W194" s="89"/>
      <c r="X194" s="89"/>
      <c r="Y194" s="89"/>
      <c r="Z194" s="89"/>
    </row>
    <row r="195" spans="5:26" ht="18.75" x14ac:dyDescent="0.3">
      <c r="E195" s="123"/>
      <c r="F195" s="123"/>
      <c r="G195" s="123"/>
      <c r="H195" s="123"/>
      <c r="I195" s="150"/>
      <c r="J195" s="150"/>
      <c r="K195" s="150"/>
      <c r="L195" s="150"/>
      <c r="M195" s="156">
        <v>3100</v>
      </c>
      <c r="N195" s="121">
        <v>2.86</v>
      </c>
      <c r="O195" s="161">
        <v>2350000</v>
      </c>
      <c r="P195" s="142">
        <v>1.71</v>
      </c>
      <c r="Q195" s="161">
        <v>6500000</v>
      </c>
      <c r="R195" s="142">
        <v>3</v>
      </c>
      <c r="S195" s="161">
        <v>7077393.5</v>
      </c>
      <c r="T195" s="149">
        <v>3.9830089000000002</v>
      </c>
      <c r="U195" s="162">
        <v>2474626.2000000002</v>
      </c>
      <c r="V195" s="149">
        <v>5.0656749999999997</v>
      </c>
      <c r="W195" s="89"/>
      <c r="X195" s="89"/>
      <c r="Y195" s="89"/>
      <c r="Z195" s="89"/>
    </row>
    <row r="196" spans="5:26" ht="19.5" thickBot="1" x14ac:dyDescent="0.35">
      <c r="E196" s="123"/>
      <c r="F196" s="123"/>
      <c r="G196" s="123"/>
      <c r="H196" s="123"/>
      <c r="I196" s="150"/>
      <c r="J196" s="150"/>
      <c r="K196" s="150"/>
      <c r="L196" s="150"/>
      <c r="M196" s="156">
        <v>3700</v>
      </c>
      <c r="N196" s="121">
        <v>2.92</v>
      </c>
      <c r="O196" s="161">
        <v>3500000</v>
      </c>
      <c r="P196" s="142">
        <v>1.75</v>
      </c>
      <c r="Q196" s="168">
        <v>10000000</v>
      </c>
      <c r="R196" s="169">
        <v>3.1</v>
      </c>
      <c r="S196" s="168">
        <v>10050887</v>
      </c>
      <c r="T196" s="170">
        <v>3.9830089000000002</v>
      </c>
      <c r="U196" s="162">
        <v>4329556</v>
      </c>
      <c r="V196" s="149">
        <v>5.2180862000000001</v>
      </c>
      <c r="W196" s="89"/>
      <c r="X196" s="89"/>
      <c r="Y196" s="89"/>
      <c r="Z196" s="89"/>
    </row>
    <row r="197" spans="5:26" ht="19.5" thickTop="1" x14ac:dyDescent="0.3">
      <c r="E197" s="123"/>
      <c r="F197" s="123"/>
      <c r="G197" s="123"/>
      <c r="H197" s="123"/>
      <c r="I197" s="150"/>
      <c r="J197" s="150"/>
      <c r="K197" s="150"/>
      <c r="L197" s="150"/>
      <c r="M197" s="156">
        <v>4300</v>
      </c>
      <c r="N197" s="121">
        <v>3</v>
      </c>
      <c r="O197" s="161">
        <v>5500000</v>
      </c>
      <c r="P197" s="142">
        <v>1.82</v>
      </c>
      <c r="Q197" s="123"/>
      <c r="R197" s="123"/>
      <c r="S197" s="123"/>
      <c r="T197" s="123"/>
      <c r="U197" s="161">
        <v>7021773.5</v>
      </c>
      <c r="V197" s="149">
        <v>5.2180862000000001</v>
      </c>
      <c r="W197" s="89"/>
      <c r="X197" s="89"/>
      <c r="Y197" s="89"/>
      <c r="Z197" s="89"/>
    </row>
    <row r="198" spans="5:26" ht="19.5" thickBot="1" x14ac:dyDescent="0.35">
      <c r="E198" s="123"/>
      <c r="F198" s="123"/>
      <c r="G198" s="123"/>
      <c r="H198" s="123"/>
      <c r="I198" s="150"/>
      <c r="J198" s="150"/>
      <c r="K198" s="150"/>
      <c r="L198" s="150"/>
      <c r="M198" s="156">
        <v>5200</v>
      </c>
      <c r="N198" s="121">
        <v>3.1</v>
      </c>
      <c r="O198" s="161">
        <v>8000000</v>
      </c>
      <c r="P198" s="142">
        <v>1.89</v>
      </c>
      <c r="Q198" s="123"/>
      <c r="R198" s="123"/>
      <c r="S198" s="123"/>
      <c r="T198" s="123"/>
      <c r="U198" s="168">
        <v>10067296</v>
      </c>
      <c r="V198" s="170">
        <v>5.2180862000000001</v>
      </c>
      <c r="W198" s="89"/>
      <c r="X198" s="89"/>
      <c r="Y198" s="89"/>
      <c r="Z198" s="89"/>
    </row>
    <row r="199" spans="5:26" ht="20.25" thickTop="1" thickBot="1" x14ac:dyDescent="0.35">
      <c r="E199" s="123"/>
      <c r="F199" s="123"/>
      <c r="G199" s="123"/>
      <c r="H199" s="123"/>
      <c r="I199" s="150"/>
      <c r="J199" s="150"/>
      <c r="K199" s="150"/>
      <c r="L199" s="150"/>
      <c r="M199" s="156">
        <v>6200</v>
      </c>
      <c r="N199" s="121">
        <v>3.18</v>
      </c>
      <c r="O199" s="168">
        <v>10000000</v>
      </c>
      <c r="P199" s="169">
        <v>1.92</v>
      </c>
      <c r="Q199" s="123"/>
      <c r="R199" s="123"/>
      <c r="S199" s="123"/>
      <c r="T199" s="123"/>
      <c r="U199" s="123"/>
      <c r="V199" s="171"/>
      <c r="W199" s="89"/>
      <c r="X199" s="89"/>
      <c r="Y199" s="89"/>
      <c r="Z199" s="89"/>
    </row>
    <row r="200" spans="5:26" ht="19.5" thickTop="1" x14ac:dyDescent="0.3">
      <c r="E200" s="123"/>
      <c r="F200" s="123"/>
      <c r="G200" s="123"/>
      <c r="H200" s="123"/>
      <c r="I200" s="150"/>
      <c r="J200" s="150"/>
      <c r="K200" s="150"/>
      <c r="L200" s="150"/>
      <c r="M200" s="156">
        <v>7400</v>
      </c>
      <c r="N200" s="121">
        <v>3.22</v>
      </c>
      <c r="O200" s="172"/>
      <c r="P200" s="123"/>
      <c r="Q200" s="123"/>
      <c r="R200" s="123"/>
      <c r="S200" s="123"/>
      <c r="T200" s="123"/>
      <c r="U200" s="123"/>
      <c r="V200" s="123"/>
      <c r="W200" s="89"/>
      <c r="X200" s="89"/>
      <c r="Y200" s="89"/>
      <c r="Z200" s="89"/>
    </row>
    <row r="201" spans="5:26" ht="18.75" x14ac:dyDescent="0.3">
      <c r="E201" s="123"/>
      <c r="F201" s="123"/>
      <c r="G201" s="123"/>
      <c r="H201" s="123"/>
      <c r="I201" s="150"/>
      <c r="J201" s="150"/>
      <c r="K201" s="150"/>
      <c r="L201" s="173"/>
      <c r="M201" s="156">
        <v>8700</v>
      </c>
      <c r="N201" s="121">
        <v>3.25</v>
      </c>
      <c r="O201" s="172"/>
      <c r="P201" s="123"/>
      <c r="Q201" s="123"/>
      <c r="R201" s="123"/>
      <c r="S201" s="123"/>
      <c r="T201" s="123"/>
      <c r="U201" s="123"/>
      <c r="V201" s="123"/>
      <c r="W201" s="89"/>
      <c r="X201" s="89"/>
      <c r="Y201" s="89"/>
      <c r="Z201" s="89"/>
    </row>
    <row r="202" spans="5:26" ht="19.5" thickBot="1" x14ac:dyDescent="0.35">
      <c r="E202" s="174"/>
      <c r="F202" s="174"/>
      <c r="G202" s="174"/>
      <c r="H202" s="174"/>
      <c r="I202" s="150"/>
      <c r="J202" s="150"/>
      <c r="K202" s="150"/>
      <c r="L202" s="173"/>
      <c r="M202" s="165">
        <v>9700</v>
      </c>
      <c r="N202" s="175">
        <v>3.29</v>
      </c>
      <c r="O202" s="172"/>
      <c r="P202" s="123"/>
      <c r="Q202" s="123"/>
      <c r="R202" s="123"/>
      <c r="S202" s="123"/>
      <c r="T202" s="123"/>
      <c r="U202" s="123"/>
      <c r="V202" s="123"/>
      <c r="W202" s="89"/>
      <c r="X202" s="89"/>
      <c r="Y202" s="89"/>
      <c r="Z202" s="89"/>
    </row>
    <row r="203" spans="5:26" ht="15.75" thickTop="1" x14ac:dyDescent="0.25"/>
  </sheetData>
  <mergeCells count="21">
    <mergeCell ref="M103:N103"/>
    <mergeCell ref="M104:N104"/>
    <mergeCell ref="H126:I126"/>
    <mergeCell ref="C170:G177"/>
    <mergeCell ref="Q99:R99"/>
    <mergeCell ref="Q103:S103"/>
    <mergeCell ref="Q104:S104"/>
    <mergeCell ref="V98:V99"/>
    <mergeCell ref="W98:Z98"/>
    <mergeCell ref="M99:N99"/>
    <mergeCell ref="M100:N100"/>
    <mergeCell ref="M101:N101"/>
    <mergeCell ref="M102:N102"/>
    <mergeCell ref="D96:D98"/>
    <mergeCell ref="A97:B98"/>
    <mergeCell ref="F97:G97"/>
    <mergeCell ref="I97:P97"/>
    <mergeCell ref="F98:F100"/>
    <mergeCell ref="G98:G100"/>
    <mergeCell ref="M98:N98"/>
    <mergeCell ref="P98:T98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PCR Flandres</dc:creator>
  <cp:lastModifiedBy>PCR Flandres</cp:lastModifiedBy>
  <dcterms:created xsi:type="dcterms:W3CDTF">2015-05-16T16:21:11Z</dcterms:created>
  <dcterms:modified xsi:type="dcterms:W3CDTF">2015-05-16T16:43:08Z</dcterms:modified>
</cp:coreProperties>
</file>