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30" yWindow="1305" windowWidth="25440" windowHeight="1411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Q137" i="1" l="1"/>
  <c r="Q135" i="1"/>
  <c r="Q133" i="1"/>
  <c r="Q131" i="1"/>
  <c r="Q129" i="1"/>
  <c r="Q127" i="1"/>
  <c r="L13" i="1"/>
  <c r="C107" i="1"/>
  <c r="D107" i="1" s="1"/>
  <c r="R11" i="1" s="1"/>
  <c r="D19" i="1" s="1"/>
  <c r="M19" i="1" s="1"/>
  <c r="B107" i="1"/>
  <c r="F128" i="1"/>
  <c r="E19" i="1"/>
  <c r="S19" i="1" s="1"/>
  <c r="G138" i="1"/>
  <c r="G136" i="1"/>
  <c r="G134" i="1"/>
  <c r="G132" i="1"/>
  <c r="G130" i="1"/>
  <c r="G128" i="1"/>
  <c r="L11" i="1"/>
  <c r="H128" i="1"/>
  <c r="R127" i="1" l="1"/>
  <c r="N19" i="1" s="1"/>
  <c r="F138" i="1" l="1"/>
  <c r="P137" i="1"/>
  <c r="F136" i="1"/>
  <c r="P135" i="1"/>
  <c r="F134" i="1"/>
  <c r="P133" i="1"/>
  <c r="F132" i="1"/>
  <c r="P131" i="1"/>
  <c r="F130" i="1"/>
  <c r="P129" i="1"/>
</calcChain>
</file>

<file path=xl/comments1.xml><?xml version="1.0" encoding="utf-8"?>
<comments xmlns="http://schemas.openxmlformats.org/spreadsheetml/2006/main">
  <authors>
    <author>SWEET</author>
    <author>Raffoux</author>
    <author>PC bureau</author>
  </authors>
  <commentList>
    <comment ref="L10" authorId="0">
      <text>
        <r>
          <rPr>
            <b/>
            <i/>
            <sz val="14"/>
            <color indexed="81"/>
            <rFont val="Tahoma"/>
            <family val="2"/>
          </rPr>
          <t xml:space="preserve">choisir la </t>
        </r>
        <r>
          <rPr>
            <b/>
            <i/>
            <sz val="14"/>
            <color indexed="10"/>
            <rFont val="Tahoma"/>
            <family val="2"/>
          </rPr>
          <t xml:space="preserve">valeur exacte </t>
        </r>
      </text>
    </comment>
    <comment ref="L11" authorId="1">
      <text>
        <r>
          <rPr>
            <b/>
            <i/>
            <sz val="14"/>
            <color indexed="81"/>
            <rFont val="Tahoma"/>
            <family val="2"/>
          </rPr>
          <t xml:space="preserve">la valeur retenue est la 
</t>
        </r>
        <r>
          <rPr>
            <b/>
            <i/>
            <sz val="14"/>
            <color indexed="10"/>
            <rFont val="Tahoma"/>
            <family val="2"/>
          </rPr>
          <t xml:space="preserve">valeur indiquée ou immédiatemment supérieure 
</t>
        </r>
        <r>
          <rPr>
            <b/>
            <i/>
            <sz val="14"/>
            <color indexed="81"/>
            <rFont val="Tahoma"/>
            <family val="2"/>
          </rPr>
          <t>parmi celle-ci :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i/>
            <sz val="22"/>
            <color indexed="81"/>
            <rFont val="Tahoma"/>
            <family val="2"/>
          </rPr>
          <t>50 
70 
85 
100 
125</t>
        </r>
      </text>
    </comment>
    <comment ref="B106" authorId="2">
      <text>
        <r>
          <rPr>
            <b/>
            <sz val="14"/>
            <color indexed="81"/>
            <rFont val="Tahoma"/>
            <family val="2"/>
          </rPr>
          <t>1, 2, 3, 4 ou 7
ou 
0,2 
0,3 
0,5</t>
        </r>
      </text>
    </comment>
    <comment ref="Q127" authorId="2">
      <text>
        <r>
          <rPr>
            <b/>
            <sz val="9"/>
            <color indexed="81"/>
            <rFont val="Tahoma"/>
            <family val="2"/>
          </rPr>
          <t xml:space="preserve">dans cette case figure la valeur du kilovoltage kV
cette case affichera 50, 70, ou 85
</t>
        </r>
        <r>
          <rPr>
            <b/>
            <sz val="9"/>
            <color indexed="57"/>
            <rFont val="Tahoma"/>
            <family val="2"/>
          </rPr>
          <t>si 50 on prend les chifrres des cases O139 à P198
si 70 du tableau Q139 à R195
si 85 on prend les cases S139 à T197 
pour ce qui est de la résultante (case R127) obtenue à partir de la valeur de Fs</t>
        </r>
      </text>
    </comment>
    <comment ref="G128" authorId="2">
      <text>
        <r>
          <rPr>
            <b/>
            <sz val="9"/>
            <color indexed="81"/>
            <rFont val="Tahoma"/>
            <family val="2"/>
          </rPr>
          <t xml:space="preserve">dans cette case figure la valeur du kilovoltage kV
cette case affichera 50, 70, ou 85
</t>
        </r>
        <r>
          <rPr>
            <b/>
            <sz val="9"/>
            <color indexed="10"/>
            <rFont val="Tahoma"/>
            <family val="2"/>
          </rPr>
          <t xml:space="preserve">si 50 on prend les chifrres des cases I128 à J178
si 70 du tableau K128 à L192
si 85 on prend les cases M128 à N201 
pour ce qui est de la résultante (case H128) obtenue à partir de la valeur de Fg 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<sst xmlns="http://schemas.openxmlformats.org/spreadsheetml/2006/main" count="63" uniqueCount="32">
  <si>
    <t>Fs1</t>
  </si>
  <si>
    <t>kilovoltage</t>
  </si>
  <si>
    <t>résultante</t>
  </si>
  <si>
    <t>Fg1</t>
  </si>
  <si>
    <t>Fg 50 kV</t>
  </si>
  <si>
    <t>mm Pb</t>
  </si>
  <si>
    <t>Fg 75 kV</t>
  </si>
  <si>
    <t>Fg 100 kV</t>
  </si>
  <si>
    <t>valeur</t>
  </si>
  <si>
    <t xml:space="preserve">Fs2 </t>
  </si>
  <si>
    <t>Fg2</t>
  </si>
  <si>
    <t xml:space="preserve">Fs3 </t>
  </si>
  <si>
    <t>Fg3</t>
  </si>
  <si>
    <t xml:space="preserve">Fs4 </t>
  </si>
  <si>
    <t>Fg4</t>
  </si>
  <si>
    <t xml:space="preserve">Fs5 </t>
  </si>
  <si>
    <t>Fg5</t>
  </si>
  <si>
    <t xml:space="preserve">Fs6 </t>
  </si>
  <si>
    <t>Fg6</t>
  </si>
  <si>
    <t>Fs 60 kV</t>
  </si>
  <si>
    <t>Fs 70 kV</t>
  </si>
  <si>
    <t>Fs 80 kV</t>
  </si>
  <si>
    <t>Fs 90 kV</t>
  </si>
  <si>
    <t>filtration</t>
  </si>
  <si>
    <t>1 mm Al</t>
  </si>
  <si>
    <t>2 mm Al</t>
  </si>
  <si>
    <t>3 mm Al</t>
  </si>
  <si>
    <t>4 mm Al</t>
  </si>
  <si>
    <t>7 mm Al</t>
  </si>
  <si>
    <t>0,2mm Cu</t>
  </si>
  <si>
    <t>0,3mm Cu</t>
  </si>
  <si>
    <t>0,5mm Cu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</si>
</sst>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sz val="9"/>
      <color indexed="10"/>
      <name val="Tahoma"/>
      <family val="2"/>
    </font>
    <font>
      <b/>
      <sz val="9"/>
      <color indexed="57"/>
      <name val="Tahoma"/>
      <family val="2"/>
    </font>
    <font>
      <b/>
      <sz val="14"/>
      <color theme="6" tint="-0.249977111117893"/>
      <name val="Calibri"/>
      <family val="2"/>
      <scheme val="minor"/>
    </font>
    <font>
      <sz val="26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i/>
      <sz val="14"/>
      <color indexed="81"/>
      <name val="Tahoma"/>
      <family val="2"/>
    </font>
    <font>
      <b/>
      <i/>
      <sz val="14"/>
      <color indexed="10"/>
      <name val="Tahoma"/>
      <family val="2"/>
    </font>
    <font>
      <b/>
      <i/>
      <sz val="22"/>
      <color indexed="81"/>
      <name val="Tahoma"/>
      <family val="2"/>
    </font>
    <font>
      <b/>
      <sz val="14"/>
      <color theme="3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3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20"/>
      <color rgb="FF00B050"/>
      <name val="Calibri"/>
      <family val="2"/>
    </font>
    <font>
      <b/>
      <sz val="20"/>
      <color theme="3"/>
      <name val="Calibri"/>
      <family val="2"/>
    </font>
    <font>
      <b/>
      <sz val="11"/>
      <color rgb="FFFF0000"/>
      <name val="Calibri"/>
      <family val="2"/>
      <scheme val="minor"/>
    </font>
    <font>
      <b/>
      <sz val="14"/>
      <color indexed="81"/>
      <name val="Tahoma"/>
      <family val="2"/>
    </font>
    <font>
      <sz val="26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auto="1"/>
      </bottom>
      <diagonal/>
    </border>
    <border>
      <left/>
      <right style="medium">
        <color indexed="64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2" fontId="5" fillId="0" borderId="6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2" fontId="4" fillId="0" borderId="9" xfId="0" applyNumberFormat="1" applyFont="1" applyBorder="1" applyAlignment="1">
      <alignment horizontal="center" vertical="center"/>
    </xf>
    <xf numFmtId="2" fontId="4" fillId="0" borderId="10" xfId="0" applyNumberFormat="1" applyFont="1" applyBorder="1" applyAlignment="1">
      <alignment horizontal="center"/>
    </xf>
    <xf numFmtId="2" fontId="4" fillId="0" borderId="0" xfId="0" applyNumberFormat="1" applyFont="1" applyBorder="1" applyAlignment="1">
      <alignment horizontal="center"/>
    </xf>
    <xf numFmtId="2" fontId="4" fillId="0" borderId="11" xfId="0" applyNumberFormat="1" applyFont="1" applyBorder="1" applyAlignment="1">
      <alignment horizontal="center"/>
    </xf>
    <xf numFmtId="2" fontId="4" fillId="0" borderId="12" xfId="0" applyNumberFormat="1" applyFont="1" applyBorder="1" applyAlignment="1">
      <alignment horizontal="center"/>
    </xf>
    <xf numFmtId="0" fontId="4" fillId="0" borderId="0" xfId="0" applyFont="1" applyBorder="1"/>
    <xf numFmtId="2" fontId="4" fillId="0" borderId="13" xfId="0" applyNumberFormat="1" applyFont="1" applyBorder="1" applyAlignment="1">
      <alignment horizontal="center" vertical="center"/>
    </xf>
    <xf numFmtId="2" fontId="4" fillId="0" borderId="14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2" fontId="4" fillId="0" borderId="13" xfId="0" applyNumberFormat="1" applyFont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/>
    </xf>
    <xf numFmtId="2" fontId="4" fillId="0" borderId="16" xfId="0" applyNumberFormat="1" applyFont="1" applyBorder="1" applyAlignment="1">
      <alignment horizontal="center"/>
    </xf>
    <xf numFmtId="164" fontId="4" fillId="0" borderId="15" xfId="0" applyNumberFormat="1" applyFont="1" applyBorder="1" applyAlignment="1">
      <alignment horizontal="center" vertical="center"/>
    </xf>
    <xf numFmtId="2" fontId="4" fillId="0" borderId="16" xfId="0" applyNumberFormat="1" applyFont="1" applyBorder="1" applyAlignment="1">
      <alignment horizontal="center" vertical="center"/>
    </xf>
    <xf numFmtId="164" fontId="4" fillId="0" borderId="10" xfId="0" applyNumberFormat="1" applyFont="1" applyBorder="1" applyAlignment="1">
      <alignment horizontal="center" vertical="center"/>
    </xf>
    <xf numFmtId="164" fontId="4" fillId="0" borderId="17" xfId="0" applyNumberFormat="1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164" fontId="4" fillId="0" borderId="17" xfId="0" applyNumberFormat="1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 vertical="center"/>
    </xf>
    <xf numFmtId="164" fontId="4" fillId="0" borderId="14" xfId="0" applyNumberFormat="1" applyFont="1" applyBorder="1" applyAlignment="1">
      <alignment horizontal="center" vertical="center"/>
    </xf>
    <xf numFmtId="2" fontId="4" fillId="0" borderId="11" xfId="0" applyNumberFormat="1" applyFont="1" applyBorder="1" applyAlignment="1">
      <alignment horizontal="center" vertical="center"/>
    </xf>
    <xf numFmtId="0" fontId="4" fillId="0" borderId="17" xfId="0" applyFont="1" applyBorder="1" applyAlignment="1">
      <alignment horizontal="center"/>
    </xf>
    <xf numFmtId="2" fontId="4" fillId="0" borderId="0" xfId="0" applyNumberFormat="1" applyFont="1" applyBorder="1" applyAlignment="1">
      <alignment horizontal="center" vertical="center"/>
    </xf>
    <xf numFmtId="164" fontId="4" fillId="0" borderId="13" xfId="0" applyNumberFormat="1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2" fontId="4" fillId="0" borderId="12" xfId="0" applyNumberFormat="1" applyFont="1" applyBorder="1" applyAlignment="1">
      <alignment horizontal="center" vertical="center"/>
    </xf>
    <xf numFmtId="1" fontId="4" fillId="0" borderId="13" xfId="0" applyNumberFormat="1" applyFont="1" applyBorder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164" fontId="4" fillId="0" borderId="11" xfId="0" applyNumberFormat="1" applyFont="1" applyBorder="1" applyAlignment="1">
      <alignment horizontal="center"/>
    </xf>
    <xf numFmtId="1" fontId="4" fillId="0" borderId="0" xfId="0" applyNumberFormat="1" applyFont="1" applyBorder="1" applyAlignment="1">
      <alignment horizontal="center"/>
    </xf>
    <xf numFmtId="1" fontId="4" fillId="0" borderId="11" xfId="0" applyNumberFormat="1" applyFont="1" applyBorder="1" applyAlignment="1">
      <alignment horizontal="center"/>
    </xf>
    <xf numFmtId="1" fontId="4" fillId="0" borderId="17" xfId="0" applyNumberFormat="1" applyFont="1" applyBorder="1" applyAlignment="1">
      <alignment horizontal="center" vertical="center"/>
    </xf>
    <xf numFmtId="1" fontId="4" fillId="0" borderId="14" xfId="0" applyNumberFormat="1" applyFont="1" applyBorder="1" applyAlignment="1">
      <alignment horizontal="center" vertical="center"/>
    </xf>
    <xf numFmtId="1" fontId="4" fillId="0" borderId="19" xfId="0" applyNumberFormat="1" applyFont="1" applyBorder="1" applyAlignment="1">
      <alignment horizontal="center"/>
    </xf>
    <xf numFmtId="2" fontId="4" fillId="0" borderId="20" xfId="0" applyNumberFormat="1" applyFont="1" applyBorder="1" applyAlignment="1">
      <alignment horizontal="center"/>
    </xf>
    <xf numFmtId="2" fontId="4" fillId="0" borderId="21" xfId="0" applyNumberFormat="1" applyFont="1" applyBorder="1" applyAlignment="1">
      <alignment horizontal="center"/>
    </xf>
    <xf numFmtId="1" fontId="4" fillId="0" borderId="22" xfId="0" applyNumberFormat="1" applyFont="1" applyBorder="1" applyAlignment="1">
      <alignment horizontal="center" vertical="center"/>
    </xf>
    <xf numFmtId="2" fontId="4" fillId="0" borderId="23" xfId="0" applyNumberFormat="1" applyFont="1" applyBorder="1" applyAlignment="1">
      <alignment horizontal="center" vertical="center"/>
    </xf>
    <xf numFmtId="2" fontId="4" fillId="0" borderId="24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/>
    <xf numFmtId="2" fontId="9" fillId="0" borderId="6" xfId="0" applyNumberFormat="1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/>
    </xf>
    <xf numFmtId="2" fontId="5" fillId="0" borderId="8" xfId="0" applyNumberFormat="1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" fillId="0" borderId="26" xfId="0" applyFont="1" applyBorder="1"/>
    <xf numFmtId="0" fontId="4" fillId="0" borderId="26" xfId="0" applyFont="1" applyBorder="1"/>
    <xf numFmtId="0" fontId="4" fillId="0" borderId="27" xfId="0" applyFont="1" applyBorder="1"/>
    <xf numFmtId="0" fontId="0" fillId="0" borderId="13" xfId="0" applyBorder="1" applyAlignment="1">
      <alignment horizontal="center" vertical="center"/>
    </xf>
    <xf numFmtId="0" fontId="1" fillId="0" borderId="0" xfId="0" applyFont="1" applyBorder="1"/>
    <xf numFmtId="0" fontId="4" fillId="0" borderId="12" xfId="0" applyFont="1" applyBorder="1"/>
    <xf numFmtId="0" fontId="3" fillId="0" borderId="13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13" xfId="0" applyFont="1" applyBorder="1" applyAlignment="1">
      <alignment horizontal="center" vertical="center"/>
    </xf>
    <xf numFmtId="0" fontId="4" fillId="0" borderId="13" xfId="0" applyFont="1" applyBorder="1"/>
    <xf numFmtId="0" fontId="4" fillId="0" borderId="19" xfId="0" applyFont="1" applyBorder="1"/>
    <xf numFmtId="0" fontId="4" fillId="0" borderId="21" xfId="0" applyFont="1" applyBorder="1"/>
    <xf numFmtId="0" fontId="4" fillId="0" borderId="21" xfId="0" applyFont="1" applyBorder="1" applyAlignment="1">
      <alignment horizontal="center"/>
    </xf>
    <xf numFmtId="0" fontId="4" fillId="0" borderId="24" xfId="0" applyFont="1" applyBorder="1"/>
    <xf numFmtId="0" fontId="10" fillId="2" borderId="28" xfId="0" applyFont="1" applyFill="1" applyBorder="1" applyAlignment="1" applyProtection="1">
      <alignment horizontal="right" vertical="center"/>
      <protection locked="0"/>
    </xf>
    <xf numFmtId="0" fontId="11" fillId="3" borderId="28" xfId="0" applyFont="1" applyFill="1" applyBorder="1" applyAlignment="1" applyProtection="1">
      <protection hidden="1"/>
    </xf>
    <xf numFmtId="0" fontId="15" fillId="4" borderId="29" xfId="0" applyFont="1" applyFill="1" applyBorder="1" applyAlignment="1" applyProtection="1">
      <alignment horizontal="center" vertical="center"/>
    </xf>
    <xf numFmtId="0" fontId="3" fillId="2" borderId="30" xfId="0" applyFont="1" applyFill="1" applyBorder="1" applyAlignment="1" applyProtection="1">
      <alignment horizontal="center" vertical="center"/>
      <protection locked="0"/>
    </xf>
    <xf numFmtId="0" fontId="15" fillId="4" borderId="30" xfId="0" applyFont="1" applyFill="1" applyBorder="1" applyAlignment="1" applyProtection="1">
      <alignment horizontal="center" vertical="center"/>
      <protection hidden="1"/>
    </xf>
    <xf numFmtId="2" fontId="15" fillId="4" borderId="31" xfId="0" applyNumberFormat="1" applyFont="1" applyFill="1" applyBorder="1" applyAlignment="1" applyProtection="1">
      <alignment horizontal="center" vertical="center"/>
      <protection hidden="1"/>
    </xf>
    <xf numFmtId="0" fontId="3" fillId="2" borderId="29" xfId="0" applyFont="1" applyFill="1" applyBorder="1" applyAlignment="1" applyProtection="1">
      <alignment horizontal="center" vertical="center"/>
      <protection locked="0"/>
    </xf>
    <xf numFmtId="1" fontId="16" fillId="3" borderId="30" xfId="0" applyNumberFormat="1" applyFont="1" applyFill="1" applyBorder="1" applyAlignment="1" applyProtection="1">
      <alignment horizontal="center" vertical="center"/>
      <protection hidden="1"/>
    </xf>
    <xf numFmtId="2" fontId="17" fillId="2" borderId="31" xfId="0" applyNumberFormat="1" applyFont="1" applyFill="1" applyBorder="1" applyAlignment="1" applyProtection="1">
      <alignment horizontal="center" vertical="center"/>
      <protection locked="0"/>
    </xf>
    <xf numFmtId="2" fontId="16" fillId="3" borderId="30" xfId="0" applyNumberFormat="1" applyFont="1" applyFill="1" applyBorder="1" applyAlignment="1" applyProtection="1">
      <alignment horizontal="center" vertical="center"/>
      <protection hidden="1"/>
    </xf>
    <xf numFmtId="2" fontId="16" fillId="3" borderId="31" xfId="0" applyNumberFormat="1" applyFont="1" applyFill="1" applyBorder="1" applyAlignment="1" applyProtection="1">
      <alignment horizontal="center" vertical="center"/>
    </xf>
    <xf numFmtId="0" fontId="15" fillId="2" borderId="29" xfId="0" applyFont="1" applyFill="1" applyBorder="1" applyAlignment="1" applyProtection="1">
      <alignment horizontal="center" vertical="center"/>
      <protection locked="0"/>
    </xf>
    <xf numFmtId="0" fontId="4" fillId="5" borderId="30" xfId="0" applyFont="1" applyFill="1" applyBorder="1" applyAlignment="1" applyProtection="1">
      <alignment horizontal="center" vertical="center"/>
      <protection locked="0"/>
    </xf>
    <xf numFmtId="0" fontId="15" fillId="2" borderId="30" xfId="0" applyFont="1" applyFill="1" applyBorder="1" applyAlignment="1" applyProtection="1">
      <alignment horizontal="center" vertical="center"/>
      <protection locked="0"/>
    </xf>
    <xf numFmtId="0" fontId="20" fillId="0" borderId="0" xfId="0" applyFont="1" applyBorder="1" applyAlignment="1">
      <alignment horizontal="center" vertical="center"/>
    </xf>
    <xf numFmtId="0" fontId="4" fillId="0" borderId="0" xfId="0" applyFont="1" applyBorder="1" applyAlignment="1"/>
    <xf numFmtId="0" fontId="4" fillId="0" borderId="0" xfId="0" applyFont="1" applyAlignment="1"/>
    <xf numFmtId="0" fontId="5" fillId="0" borderId="6" xfId="0" applyFont="1" applyBorder="1" applyAlignment="1">
      <alignment horizontal="center" vertical="center"/>
    </xf>
    <xf numFmtId="0" fontId="18" fillId="0" borderId="21" xfId="0" applyFont="1" applyBorder="1" applyAlignment="1">
      <alignment horizontal="center"/>
    </xf>
    <xf numFmtId="0" fontId="19" fillId="0" borderId="21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" fontId="0" fillId="0" borderId="19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2" fontId="0" fillId="0" borderId="24" xfId="0" applyNumberFormat="1" applyBorder="1" applyAlignment="1">
      <alignment horizontal="center" vertical="center"/>
    </xf>
    <xf numFmtId="2" fontId="11" fillId="3" borderId="28" xfId="0" applyNumberFormat="1" applyFont="1" applyFill="1" applyBorder="1" applyAlignment="1" applyProtection="1">
      <alignment horizontal="center" vertical="center"/>
      <protection hidden="1"/>
    </xf>
    <xf numFmtId="2" fontId="23" fillId="3" borderId="32" xfId="0" applyNumberFormat="1" applyFont="1" applyFill="1" applyBorder="1" applyAlignment="1" applyProtection="1">
      <alignment horizontal="center" vertical="center"/>
    </xf>
    <xf numFmtId="0" fontId="24" fillId="2" borderId="28" xfId="0" applyFont="1" applyFill="1" applyBorder="1" applyAlignment="1" applyProtection="1">
      <alignment horizontal="right"/>
      <protection locked="0"/>
    </xf>
    <xf numFmtId="0" fontId="25" fillId="3" borderId="28" xfId="0" applyFont="1" applyFill="1" applyBorder="1" applyProtection="1">
      <protection hidden="1"/>
    </xf>
    <xf numFmtId="0" fontId="18" fillId="0" borderId="0" xfId="0" applyFont="1" applyBorder="1" applyAlignment="1">
      <alignment horizontal="center"/>
    </xf>
    <xf numFmtId="0" fontId="19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0:V202"/>
  <sheetViews>
    <sheetView tabSelected="1" topLeftCell="A113" workbookViewId="0">
      <selection activeCell="B129" sqref="B129"/>
    </sheetView>
  </sheetViews>
  <sheetFormatPr baseColWidth="10" defaultRowHeight="15" x14ac:dyDescent="0.25"/>
  <cols>
    <col min="7" max="7" width="16" customWidth="1"/>
    <col min="8" max="8" width="12.42578125" bestFit="1" customWidth="1"/>
    <col min="13" max="13" width="12.140625" bestFit="1" customWidth="1"/>
    <col min="15" max="15" width="12.7109375" customWidth="1"/>
    <col min="17" max="17" width="14.28515625" customWidth="1"/>
    <col min="18" max="18" width="13" customWidth="1"/>
    <col min="19" max="19" width="13.28515625" customWidth="1"/>
    <col min="21" max="21" width="12.5703125" customWidth="1"/>
  </cols>
  <sheetData>
    <row r="10" spans="12:18" ht="33.75" x14ac:dyDescent="0.25">
      <c r="L10" s="82">
        <v>62</v>
      </c>
    </row>
    <row r="11" spans="12:18" ht="33.75" x14ac:dyDescent="0.5">
      <c r="L11" s="83">
        <f>CHOOSE(IF(L10&lt;=50,1,IF(AND(L10&gt;50,L10&lt;=70),2,IF(AND(L10&gt;70,L10&lt;=85),3,IF(AND(L10&gt;85,L10&lt;=100),4,IF(AND(L10&gt;100,L10&lt;=125),5,IF(L10&gt;125,6)))))),50,70,85,100,125,L10)</f>
        <v>70</v>
      </c>
      <c r="R11" s="115">
        <f ca="1">D107</f>
        <v>1.36</v>
      </c>
    </row>
    <row r="12" spans="12:18" ht="28.5" x14ac:dyDescent="0.45">
      <c r="L12" s="117">
        <v>8</v>
      </c>
      <c r="R12" s="116"/>
    </row>
    <row r="13" spans="12:18" ht="28.5" x14ac:dyDescent="0.45">
      <c r="L13" s="118">
        <f>CHOOSE(IF(L12&lt;0.3,1,IF(AND(L12&gt;=0.3,L12&lt;0.5),2,IF(AND(L12&gt;=0.5,L12&lt;1),3,IF(AND(L12&gt;=1,L12&lt;2),4,IF(AND(L12&gt;=2,L12&lt;3),5,IF(AND(L12&gt;=3,L12&lt;4),6,IF(AND(L12&gt;=4,L12&lt;7),7,IF(L12&gt;=7,8)))))))),0.2,0.3,0.5,1,2,3,4,7)</f>
        <v>7</v>
      </c>
    </row>
    <row r="19" spans="2:19" ht="24" thickBot="1" x14ac:dyDescent="0.3">
      <c r="B19" s="84">
        <v>1</v>
      </c>
      <c r="C19" s="85">
        <v>0.02</v>
      </c>
      <c r="D19" s="86">
        <f ca="1">R11</f>
        <v>1.36</v>
      </c>
      <c r="E19" s="87">
        <f>R10</f>
        <v>0</v>
      </c>
      <c r="F19" s="88"/>
      <c r="G19" s="85"/>
      <c r="H19" s="89"/>
      <c r="I19" s="90"/>
      <c r="J19" s="88">
        <v>2.5000000000000001E-3</v>
      </c>
      <c r="K19" s="85">
        <v>0.625</v>
      </c>
      <c r="L19" s="85">
        <v>2.0499999999999998</v>
      </c>
      <c r="M19" s="91">
        <f ca="1">(D19*E19*J19*B19)/(C19*K19*K19*L19*L19)</f>
        <v>0</v>
      </c>
      <c r="N19" s="92">
        <f ca="1">R127</f>
        <v>0.24802089999999999</v>
      </c>
      <c r="O19" s="93">
        <v>1</v>
      </c>
      <c r="P19" s="94">
        <v>1</v>
      </c>
      <c r="Q19" s="95">
        <v>2.0499999999999998</v>
      </c>
      <c r="R19" s="95">
        <v>180</v>
      </c>
      <c r="S19" s="91">
        <f>(O19*E19*P19*B19)/(C19*Q19*Q19*R19)</f>
        <v>0</v>
      </c>
    </row>
    <row r="105" spans="1:18" x14ac:dyDescent="0.25">
      <c r="E105" s="52"/>
      <c r="F105" s="52"/>
    </row>
    <row r="106" spans="1:18" ht="27" thickBot="1" x14ac:dyDescent="0.45">
      <c r="A106" s="2"/>
      <c r="B106" s="3" t="s">
        <v>23</v>
      </c>
      <c r="C106" s="3" t="s">
        <v>1</v>
      </c>
      <c r="E106" s="119"/>
      <c r="F106" s="120"/>
      <c r="G106" s="96"/>
      <c r="H106" s="97"/>
      <c r="I106" s="98"/>
      <c r="J106" s="98"/>
      <c r="K106" s="98"/>
      <c r="L106" s="98"/>
      <c r="M106" s="98"/>
      <c r="N106" s="98"/>
      <c r="O106" s="98"/>
      <c r="P106" s="98"/>
      <c r="Q106" s="98"/>
      <c r="R106" s="98"/>
    </row>
    <row r="107" spans="1:18" ht="27.75" thickTop="1" thickBot="1" x14ac:dyDescent="0.45">
      <c r="A107" s="3" t="s">
        <v>8</v>
      </c>
      <c r="B107" s="99">
        <f>L13</f>
        <v>7</v>
      </c>
      <c r="C107" s="9">
        <f>L11</f>
        <v>70</v>
      </c>
      <c r="D107" s="10">
        <f ca="1">OFFSET($C$108,MATCH($C$107,$C$109:$C$125,0),MATCH($B$107,$C$108:$Q$108,0))</f>
        <v>1.36</v>
      </c>
      <c r="E107" s="100"/>
      <c r="F107" s="101"/>
      <c r="G107" s="96"/>
      <c r="H107" s="97"/>
      <c r="I107" s="98"/>
      <c r="J107" s="98"/>
      <c r="K107" s="98"/>
      <c r="L107" s="98"/>
      <c r="M107" s="98"/>
      <c r="N107" s="98"/>
      <c r="O107" s="98"/>
      <c r="P107" s="98"/>
      <c r="Q107" s="98"/>
      <c r="R107" s="98"/>
    </row>
    <row r="108" spans="1:18" ht="20.25" thickTop="1" thickBot="1" x14ac:dyDescent="0.3">
      <c r="A108" s="1"/>
      <c r="B108" s="1"/>
      <c r="C108" s="102">
        <v>1</v>
      </c>
      <c r="D108" s="21" t="s">
        <v>24</v>
      </c>
      <c r="E108" s="103">
        <v>2</v>
      </c>
      <c r="F108" s="104" t="s">
        <v>25</v>
      </c>
      <c r="G108" s="103">
        <v>3</v>
      </c>
      <c r="H108" s="104" t="s">
        <v>26</v>
      </c>
      <c r="I108" s="103">
        <v>4</v>
      </c>
      <c r="J108" s="104" t="s">
        <v>27</v>
      </c>
      <c r="K108" s="103">
        <v>7</v>
      </c>
      <c r="L108" s="104" t="s">
        <v>28</v>
      </c>
      <c r="M108" s="103">
        <v>0.2</v>
      </c>
      <c r="N108" s="21" t="s">
        <v>29</v>
      </c>
      <c r="O108" s="103">
        <v>0.3</v>
      </c>
      <c r="P108" s="104" t="s">
        <v>30</v>
      </c>
      <c r="Q108" s="103">
        <v>0.5</v>
      </c>
      <c r="R108" s="21" t="s">
        <v>31</v>
      </c>
    </row>
    <row r="109" spans="1:18" ht="18.75" x14ac:dyDescent="0.25">
      <c r="A109" s="1"/>
      <c r="B109" s="1"/>
      <c r="C109" s="70">
        <v>50</v>
      </c>
      <c r="D109" s="105">
        <v>5.5</v>
      </c>
      <c r="E109" s="106">
        <v>50</v>
      </c>
      <c r="F109" s="105">
        <v>2.9</v>
      </c>
      <c r="G109" s="107">
        <v>50</v>
      </c>
      <c r="H109" s="108">
        <v>1.84</v>
      </c>
      <c r="I109" s="107">
        <v>50</v>
      </c>
      <c r="J109" s="108">
        <v>1.28</v>
      </c>
      <c r="K109" s="107">
        <v>50</v>
      </c>
      <c r="L109" s="108">
        <v>0.5</v>
      </c>
      <c r="M109" s="106">
        <v>50</v>
      </c>
      <c r="N109" s="108">
        <v>0.65</v>
      </c>
      <c r="O109" s="70">
        <v>50</v>
      </c>
      <c r="P109" s="105">
        <v>0.3</v>
      </c>
      <c r="Q109" s="70">
        <v>50</v>
      </c>
      <c r="R109" s="105">
        <v>0.1</v>
      </c>
    </row>
    <row r="110" spans="1:18" ht="18.75" x14ac:dyDescent="0.25">
      <c r="A110" s="1"/>
      <c r="B110" s="1"/>
      <c r="C110" s="70">
        <v>55</v>
      </c>
      <c r="D110" s="105">
        <v>6.4</v>
      </c>
      <c r="E110" s="106">
        <v>55</v>
      </c>
      <c r="F110" s="105">
        <v>3.6</v>
      </c>
      <c r="G110" s="107">
        <v>55</v>
      </c>
      <c r="H110" s="108">
        <v>2.2799999999999998</v>
      </c>
      <c r="I110" s="107">
        <v>55</v>
      </c>
      <c r="J110" s="108">
        <v>1.6</v>
      </c>
      <c r="K110" s="107">
        <v>55</v>
      </c>
      <c r="L110" s="108">
        <v>0.67</v>
      </c>
      <c r="M110" s="106">
        <v>55</v>
      </c>
      <c r="N110" s="108">
        <v>0.85</v>
      </c>
      <c r="O110" s="70">
        <v>55</v>
      </c>
      <c r="P110" s="105">
        <v>0.44</v>
      </c>
      <c r="Q110" s="70">
        <v>55</v>
      </c>
      <c r="R110" s="105">
        <v>0.17</v>
      </c>
    </row>
    <row r="111" spans="1:18" ht="18.75" x14ac:dyDescent="0.25">
      <c r="A111" s="1"/>
      <c r="B111" s="1"/>
      <c r="C111" s="70">
        <v>60</v>
      </c>
      <c r="D111" s="105">
        <v>7.2</v>
      </c>
      <c r="E111" s="106">
        <v>60</v>
      </c>
      <c r="F111" s="105">
        <v>4.0999999999999996</v>
      </c>
      <c r="G111" s="107">
        <v>60</v>
      </c>
      <c r="H111" s="108">
        <v>2.73</v>
      </c>
      <c r="I111" s="107">
        <v>60</v>
      </c>
      <c r="J111" s="108">
        <v>1.98</v>
      </c>
      <c r="K111" s="107">
        <v>60</v>
      </c>
      <c r="L111" s="108">
        <v>0.88</v>
      </c>
      <c r="M111" s="106">
        <v>60</v>
      </c>
      <c r="N111" s="108">
        <v>1.17</v>
      </c>
      <c r="O111" s="70">
        <v>60</v>
      </c>
      <c r="P111" s="105">
        <v>0.65</v>
      </c>
      <c r="Q111" s="70">
        <v>60</v>
      </c>
      <c r="R111" s="105">
        <v>0.27</v>
      </c>
    </row>
    <row r="112" spans="1:18" ht="18.75" x14ac:dyDescent="0.25">
      <c r="A112" s="1"/>
      <c r="B112" s="1"/>
      <c r="C112" s="70">
        <v>65</v>
      </c>
      <c r="D112" s="105">
        <v>8</v>
      </c>
      <c r="E112" s="106">
        <v>65</v>
      </c>
      <c r="F112" s="105">
        <v>4.7</v>
      </c>
      <c r="G112" s="107">
        <v>65</v>
      </c>
      <c r="H112" s="108">
        <v>3.27</v>
      </c>
      <c r="I112" s="107">
        <v>65</v>
      </c>
      <c r="J112" s="108">
        <v>2.38</v>
      </c>
      <c r="K112" s="107">
        <v>65</v>
      </c>
      <c r="L112" s="108">
        <v>1.1399999999999999</v>
      </c>
      <c r="M112" s="106">
        <v>65</v>
      </c>
      <c r="N112" s="108">
        <v>1.47</v>
      </c>
      <c r="O112" s="70">
        <v>65</v>
      </c>
      <c r="P112" s="105">
        <v>0.86</v>
      </c>
      <c r="Q112" s="70">
        <v>65</v>
      </c>
      <c r="R112" s="105">
        <v>0.39</v>
      </c>
    </row>
    <row r="113" spans="1:22" ht="18.75" x14ac:dyDescent="0.25">
      <c r="A113" s="1"/>
      <c r="B113" s="1"/>
      <c r="C113" s="70">
        <v>70</v>
      </c>
      <c r="D113" s="105">
        <v>8.6999999999999993</v>
      </c>
      <c r="E113" s="106">
        <v>70</v>
      </c>
      <c r="F113" s="105">
        <v>5.3</v>
      </c>
      <c r="G113" s="107">
        <v>70</v>
      </c>
      <c r="H113" s="108">
        <v>3.72</v>
      </c>
      <c r="I113" s="107">
        <v>70</v>
      </c>
      <c r="J113" s="108">
        <v>2.8</v>
      </c>
      <c r="K113" s="107">
        <v>70</v>
      </c>
      <c r="L113" s="108">
        <v>1.36</v>
      </c>
      <c r="M113" s="106">
        <v>70</v>
      </c>
      <c r="N113" s="108">
        <v>1.8</v>
      </c>
      <c r="O113" s="70">
        <v>70</v>
      </c>
      <c r="P113" s="105">
        <v>1.08</v>
      </c>
      <c r="Q113" s="70">
        <v>70</v>
      </c>
      <c r="R113" s="105">
        <v>0.54</v>
      </c>
    </row>
    <row r="114" spans="1:22" ht="18.75" x14ac:dyDescent="0.25">
      <c r="A114" s="1"/>
      <c r="B114" s="1"/>
      <c r="C114" s="70">
        <v>75</v>
      </c>
      <c r="D114" s="105">
        <v>9.4</v>
      </c>
      <c r="E114" s="106">
        <v>75</v>
      </c>
      <c r="F114" s="105">
        <v>5.8</v>
      </c>
      <c r="G114" s="107">
        <v>75</v>
      </c>
      <c r="H114" s="108">
        <v>4.28</v>
      </c>
      <c r="I114" s="107">
        <v>75</v>
      </c>
      <c r="J114" s="108">
        <v>3.27</v>
      </c>
      <c r="K114" s="107">
        <v>75</v>
      </c>
      <c r="L114" s="108">
        <v>1.66</v>
      </c>
      <c r="M114" s="106">
        <v>75</v>
      </c>
      <c r="N114" s="108">
        <v>2.2000000000000002</v>
      </c>
      <c r="O114" s="70">
        <v>75</v>
      </c>
      <c r="P114" s="105">
        <v>1.38</v>
      </c>
      <c r="Q114" s="70">
        <v>75</v>
      </c>
      <c r="R114" s="105">
        <v>0.71</v>
      </c>
    </row>
    <row r="115" spans="1:22" ht="18.75" x14ac:dyDescent="0.25">
      <c r="A115" s="1"/>
      <c r="B115" s="1"/>
      <c r="C115" s="70">
        <v>80</v>
      </c>
      <c r="D115" s="105">
        <v>10</v>
      </c>
      <c r="E115" s="106">
        <v>80</v>
      </c>
      <c r="F115" s="105">
        <v>6.4</v>
      </c>
      <c r="G115" s="107">
        <v>80</v>
      </c>
      <c r="H115" s="108">
        <v>4.79</v>
      </c>
      <c r="I115" s="107">
        <v>80</v>
      </c>
      <c r="J115" s="108">
        <v>3.68</v>
      </c>
      <c r="K115" s="107">
        <v>80</v>
      </c>
      <c r="L115" s="108">
        <v>1.93</v>
      </c>
      <c r="M115" s="106">
        <v>80</v>
      </c>
      <c r="N115" s="108">
        <v>2.58</v>
      </c>
      <c r="O115" s="70">
        <v>80</v>
      </c>
      <c r="P115" s="105">
        <v>1.68</v>
      </c>
      <c r="Q115" s="70">
        <v>80</v>
      </c>
      <c r="R115" s="105">
        <v>0.92</v>
      </c>
    </row>
    <row r="116" spans="1:22" ht="18.75" x14ac:dyDescent="0.25">
      <c r="A116" s="1"/>
      <c r="B116" s="1"/>
      <c r="C116" s="70">
        <v>85</v>
      </c>
      <c r="D116" s="105">
        <v>10.7</v>
      </c>
      <c r="E116" s="106">
        <v>85</v>
      </c>
      <c r="F116" s="105">
        <v>7</v>
      </c>
      <c r="G116" s="107">
        <v>85</v>
      </c>
      <c r="H116" s="108">
        <v>5.32</v>
      </c>
      <c r="I116" s="107">
        <v>85</v>
      </c>
      <c r="J116" s="108">
        <v>4.17</v>
      </c>
      <c r="K116" s="107">
        <v>85</v>
      </c>
      <c r="L116" s="108">
        <v>2.2599999999999998</v>
      </c>
      <c r="M116" s="106">
        <v>85</v>
      </c>
      <c r="N116" s="108">
        <v>2.98</v>
      </c>
      <c r="O116" s="70">
        <v>85</v>
      </c>
      <c r="P116" s="105">
        <v>2.04</v>
      </c>
      <c r="Q116" s="70">
        <v>85</v>
      </c>
      <c r="R116" s="105">
        <v>1.1599999999999999</v>
      </c>
    </row>
    <row r="117" spans="1:22" ht="18.75" x14ac:dyDescent="0.25">
      <c r="A117" s="1"/>
      <c r="B117" s="1"/>
      <c r="C117" s="70">
        <v>90</v>
      </c>
      <c r="D117" s="105">
        <v>11.4</v>
      </c>
      <c r="E117" s="106">
        <v>90</v>
      </c>
      <c r="F117" s="105">
        <v>7.6</v>
      </c>
      <c r="G117" s="107">
        <v>90</v>
      </c>
      <c r="H117" s="108">
        <v>5.83</v>
      </c>
      <c r="I117" s="107">
        <v>90</v>
      </c>
      <c r="J117" s="108">
        <v>4.63</v>
      </c>
      <c r="K117" s="107">
        <v>90</v>
      </c>
      <c r="L117" s="108">
        <v>2.56</v>
      </c>
      <c r="M117" s="106">
        <v>90</v>
      </c>
      <c r="N117" s="108">
        <v>3.47</v>
      </c>
      <c r="O117" s="70">
        <v>90</v>
      </c>
      <c r="P117" s="105">
        <v>2.38</v>
      </c>
      <c r="Q117" s="70">
        <v>90</v>
      </c>
      <c r="R117" s="105">
        <v>1.44</v>
      </c>
    </row>
    <row r="118" spans="1:22" ht="18.75" x14ac:dyDescent="0.25">
      <c r="A118" s="1"/>
      <c r="B118" s="1"/>
      <c r="C118" s="70">
        <v>95</v>
      </c>
      <c r="D118" s="105">
        <v>12</v>
      </c>
      <c r="E118" s="106">
        <v>95</v>
      </c>
      <c r="F118" s="105">
        <v>8.3000000000000007</v>
      </c>
      <c r="G118" s="107">
        <v>95</v>
      </c>
      <c r="H118" s="108">
        <v>6.39</v>
      </c>
      <c r="I118" s="107">
        <v>95</v>
      </c>
      <c r="J118" s="108">
        <v>5.14</v>
      </c>
      <c r="K118" s="107">
        <v>95</v>
      </c>
      <c r="L118" s="108">
        <v>2.85</v>
      </c>
      <c r="M118" s="106">
        <v>95</v>
      </c>
      <c r="N118" s="108">
        <v>3.9</v>
      </c>
      <c r="O118" s="70">
        <v>95</v>
      </c>
      <c r="P118" s="105">
        <v>2.78</v>
      </c>
      <c r="Q118" s="70">
        <v>95</v>
      </c>
      <c r="R118" s="105">
        <v>1.72</v>
      </c>
    </row>
    <row r="119" spans="1:22" ht="18.75" x14ac:dyDescent="0.25">
      <c r="A119" s="1"/>
      <c r="B119" s="1"/>
      <c r="C119" s="70">
        <v>100</v>
      </c>
      <c r="D119" s="105">
        <v>12.7</v>
      </c>
      <c r="E119" s="106">
        <v>100</v>
      </c>
      <c r="F119" s="105">
        <v>8.8000000000000007</v>
      </c>
      <c r="G119" s="107">
        <v>100</v>
      </c>
      <c r="H119" s="108">
        <v>6.96</v>
      </c>
      <c r="I119" s="107">
        <v>100</v>
      </c>
      <c r="J119" s="108">
        <v>5.6</v>
      </c>
      <c r="K119" s="107">
        <v>100</v>
      </c>
      <c r="L119" s="108">
        <v>3.2</v>
      </c>
      <c r="M119" s="106">
        <v>100</v>
      </c>
      <c r="N119" s="108">
        <v>4.42</v>
      </c>
      <c r="O119" s="70">
        <v>100</v>
      </c>
      <c r="P119" s="105">
        <v>3.24</v>
      </c>
      <c r="Q119" s="70">
        <v>100</v>
      </c>
      <c r="R119" s="105">
        <v>2.0299999999999998</v>
      </c>
    </row>
    <row r="120" spans="1:22" ht="18.75" x14ac:dyDescent="0.25">
      <c r="A120" s="1"/>
      <c r="B120" s="1"/>
      <c r="C120" s="70">
        <v>105</v>
      </c>
      <c r="D120" s="105">
        <v>13.3</v>
      </c>
      <c r="E120" s="106">
        <v>105</v>
      </c>
      <c r="F120" s="105">
        <v>9.6</v>
      </c>
      <c r="G120" s="107">
        <v>105</v>
      </c>
      <c r="H120" s="108">
        <v>7.53</v>
      </c>
      <c r="I120" s="107">
        <v>105</v>
      </c>
      <c r="J120" s="108">
        <v>6.17</v>
      </c>
      <c r="K120" s="107">
        <v>105</v>
      </c>
      <c r="L120" s="108">
        <v>3.54</v>
      </c>
      <c r="M120" s="106">
        <v>105</v>
      </c>
      <c r="N120" s="108">
        <v>4.97</v>
      </c>
      <c r="O120" s="70">
        <v>105</v>
      </c>
      <c r="P120" s="105">
        <v>3.66</v>
      </c>
      <c r="Q120" s="70">
        <v>105</v>
      </c>
      <c r="R120" s="105">
        <v>2.4</v>
      </c>
    </row>
    <row r="121" spans="1:22" ht="18.75" x14ac:dyDescent="0.25">
      <c r="A121" s="1"/>
      <c r="B121" s="1"/>
      <c r="C121" s="70">
        <v>110</v>
      </c>
      <c r="D121" s="105">
        <v>14</v>
      </c>
      <c r="E121" s="106">
        <v>110</v>
      </c>
      <c r="F121" s="105">
        <v>10</v>
      </c>
      <c r="G121" s="107">
        <v>110</v>
      </c>
      <c r="H121" s="108">
        <v>8.09</v>
      </c>
      <c r="I121" s="107">
        <v>110</v>
      </c>
      <c r="J121" s="108">
        <v>6.68</v>
      </c>
      <c r="K121" s="107">
        <v>110</v>
      </c>
      <c r="L121" s="108">
        <v>3.92</v>
      </c>
      <c r="M121" s="106">
        <v>110</v>
      </c>
      <c r="N121" s="108">
        <v>5.45</v>
      </c>
      <c r="O121" s="70">
        <v>110</v>
      </c>
      <c r="P121" s="105">
        <v>4.13</v>
      </c>
      <c r="Q121" s="70">
        <v>110</v>
      </c>
      <c r="R121" s="105">
        <v>2.75</v>
      </c>
    </row>
    <row r="122" spans="1:22" ht="18.75" x14ac:dyDescent="0.25">
      <c r="A122" s="1"/>
      <c r="B122" s="1"/>
      <c r="C122" s="70">
        <v>115</v>
      </c>
      <c r="D122" s="105">
        <v>14.7</v>
      </c>
      <c r="E122" s="106">
        <v>115</v>
      </c>
      <c r="F122" s="105">
        <v>10.8</v>
      </c>
      <c r="G122" s="107">
        <v>115</v>
      </c>
      <c r="H122" s="108">
        <v>8.6300000000000008</v>
      </c>
      <c r="I122" s="107">
        <v>115</v>
      </c>
      <c r="J122" s="108">
        <v>7.22</v>
      </c>
      <c r="K122" s="107">
        <v>115</v>
      </c>
      <c r="L122" s="108">
        <v>4.32</v>
      </c>
      <c r="M122" s="106">
        <v>115</v>
      </c>
      <c r="N122" s="108">
        <v>5.98</v>
      </c>
      <c r="O122" s="70">
        <v>115</v>
      </c>
      <c r="P122" s="105">
        <v>4.63</v>
      </c>
      <c r="Q122" s="70">
        <v>115</v>
      </c>
      <c r="R122" s="105">
        <v>3.11</v>
      </c>
    </row>
    <row r="123" spans="1:22" ht="18.75" x14ac:dyDescent="0.25">
      <c r="A123" s="1"/>
      <c r="B123" s="1"/>
      <c r="C123" s="70">
        <v>120</v>
      </c>
      <c r="D123" s="105">
        <v>15.3</v>
      </c>
      <c r="E123" s="106">
        <v>120</v>
      </c>
      <c r="F123" s="105">
        <v>11.1</v>
      </c>
      <c r="G123" s="107">
        <v>120</v>
      </c>
      <c r="H123" s="108">
        <v>9.2799999999999994</v>
      </c>
      <c r="I123" s="107">
        <v>120</v>
      </c>
      <c r="J123" s="108">
        <v>7.81</v>
      </c>
      <c r="K123" s="107">
        <v>120</v>
      </c>
      <c r="L123" s="108">
        <v>4.6900000000000004</v>
      </c>
      <c r="M123" s="106">
        <v>120</v>
      </c>
      <c r="N123" s="108">
        <v>6.59</v>
      </c>
      <c r="O123" s="70">
        <v>120</v>
      </c>
      <c r="P123" s="105">
        <v>5.0999999999999996</v>
      </c>
      <c r="Q123" s="70">
        <v>120</v>
      </c>
      <c r="R123" s="105">
        <v>3.5</v>
      </c>
    </row>
    <row r="124" spans="1:22" ht="18.75" x14ac:dyDescent="0.25">
      <c r="A124" s="1"/>
      <c r="B124" s="1"/>
      <c r="C124" s="70">
        <v>125</v>
      </c>
      <c r="D124" s="105">
        <v>15.9</v>
      </c>
      <c r="E124" s="106">
        <v>125</v>
      </c>
      <c r="F124" s="105">
        <v>12.1</v>
      </c>
      <c r="G124" s="107">
        <v>125</v>
      </c>
      <c r="H124" s="108">
        <v>9.7799999999999994</v>
      </c>
      <c r="I124" s="107">
        <v>124</v>
      </c>
      <c r="J124" s="108">
        <v>8.2899999999999991</v>
      </c>
      <c r="K124" s="107">
        <v>125</v>
      </c>
      <c r="L124" s="108">
        <v>5.07</v>
      </c>
      <c r="M124" s="106">
        <v>125</v>
      </c>
      <c r="N124" s="108">
        <v>7.17</v>
      </c>
      <c r="O124" s="70">
        <v>125</v>
      </c>
      <c r="P124" s="105">
        <v>5.6</v>
      </c>
      <c r="Q124" s="70">
        <v>125</v>
      </c>
      <c r="R124" s="105">
        <v>3.91</v>
      </c>
    </row>
    <row r="125" spans="1:22" ht="19.5" thickBot="1" x14ac:dyDescent="0.3">
      <c r="A125" s="1"/>
      <c r="B125" s="109"/>
      <c r="C125" s="110">
        <v>130</v>
      </c>
      <c r="D125" s="111">
        <v>16.7</v>
      </c>
      <c r="E125" s="112">
        <v>130</v>
      </c>
      <c r="F125" s="111">
        <v>12.7</v>
      </c>
      <c r="G125" s="113">
        <v>130</v>
      </c>
      <c r="H125" s="114">
        <v>10.5</v>
      </c>
      <c r="I125" s="113">
        <v>130</v>
      </c>
      <c r="J125" s="114">
        <v>8.9600000000000009</v>
      </c>
      <c r="K125" s="113">
        <v>130</v>
      </c>
      <c r="L125" s="114">
        <v>5.55</v>
      </c>
      <c r="M125" s="112">
        <v>130</v>
      </c>
      <c r="N125" s="114">
        <v>7.76</v>
      </c>
      <c r="O125" s="110">
        <v>130</v>
      </c>
      <c r="P125" s="111">
        <v>6.24</v>
      </c>
      <c r="Q125" s="110">
        <v>130</v>
      </c>
      <c r="R125" s="111">
        <v>4.4000000000000004</v>
      </c>
    </row>
    <row r="126" spans="1:22" ht="20.25" thickTop="1" thickBot="1" x14ac:dyDescent="0.35">
      <c r="E126" s="60"/>
      <c r="F126" s="61"/>
      <c r="G126" s="62"/>
      <c r="H126" s="63"/>
      <c r="I126" s="64"/>
      <c r="J126" s="65"/>
      <c r="K126" s="65"/>
      <c r="L126" s="65"/>
      <c r="M126" s="65"/>
      <c r="N126" s="65"/>
      <c r="O126" s="66"/>
      <c r="P126" s="61" t="s">
        <v>0</v>
      </c>
      <c r="Q126" s="61" t="s">
        <v>1</v>
      </c>
      <c r="R126" s="67" t="s">
        <v>2</v>
      </c>
      <c r="S126" s="68"/>
      <c r="T126" s="68"/>
      <c r="U126" s="68"/>
      <c r="V126" s="69"/>
    </row>
    <row r="127" spans="1:22" ht="20.25" thickTop="1" thickBot="1" x14ac:dyDescent="0.35">
      <c r="E127" s="70"/>
      <c r="F127" s="51" t="s">
        <v>3</v>
      </c>
      <c r="G127" s="51" t="s">
        <v>1</v>
      </c>
      <c r="H127" s="71" t="s">
        <v>2</v>
      </c>
      <c r="I127" s="57" t="s">
        <v>4</v>
      </c>
      <c r="J127" s="5" t="s">
        <v>5</v>
      </c>
      <c r="K127" s="58" t="s">
        <v>6</v>
      </c>
      <c r="L127" s="6" t="s">
        <v>5</v>
      </c>
      <c r="M127" s="58" t="s">
        <v>7</v>
      </c>
      <c r="N127" s="7" t="s">
        <v>5</v>
      </c>
      <c r="O127" s="51" t="s">
        <v>8</v>
      </c>
      <c r="P127" s="53">
        <v>25</v>
      </c>
      <c r="Q127" s="54">
        <f>L11</f>
        <v>70</v>
      </c>
      <c r="R127" s="59">
        <f ca="1">VLOOKUP(P127,OFFSET($O$139:$P$198,,MATCH("Fs "&amp;Q127&amp;" kV",$O$138:$V$138,0)-1),2)</f>
        <v>0.24802089999999999</v>
      </c>
      <c r="S127" s="16"/>
      <c r="T127" s="16"/>
      <c r="U127" s="16"/>
      <c r="V127" s="72"/>
    </row>
    <row r="128" spans="1:22" ht="20.25" thickTop="1" thickBot="1" x14ac:dyDescent="0.35">
      <c r="E128" s="73" t="s">
        <v>8</v>
      </c>
      <c r="F128" s="8">
        <f>S19</f>
        <v>0</v>
      </c>
      <c r="G128" s="9">
        <f>L11</f>
        <v>70</v>
      </c>
      <c r="H128" s="59" t="e">
        <f ca="1">VLOOKUP(F128,OFFSET($I$128:$J$201,,MATCH("Fg "&amp;G128&amp;" kV",$I$127:$M$127,0)-1),2)</f>
        <v>#N/A</v>
      </c>
      <c r="I128" s="11">
        <v>1</v>
      </c>
      <c r="J128" s="12">
        <v>1.3552639E-2</v>
      </c>
      <c r="K128" s="13">
        <v>1.0086449</v>
      </c>
      <c r="L128" s="13">
        <v>1.6945059000000001E-3</v>
      </c>
      <c r="M128" s="14">
        <v>1.0173810000000001</v>
      </c>
      <c r="N128" s="15">
        <v>1.6976732000000001E-3</v>
      </c>
      <c r="O128" s="56"/>
      <c r="P128" s="51" t="s">
        <v>9</v>
      </c>
      <c r="Q128" s="51" t="s">
        <v>1</v>
      </c>
      <c r="R128" s="52"/>
      <c r="S128" s="16"/>
      <c r="T128" s="16"/>
      <c r="U128" s="16"/>
      <c r="V128" s="72"/>
    </row>
    <row r="129" spans="5:22" ht="20.25" thickTop="1" thickBot="1" x14ac:dyDescent="0.35">
      <c r="E129" s="70"/>
      <c r="F129" s="51" t="s">
        <v>10</v>
      </c>
      <c r="G129" s="51" t="s">
        <v>1</v>
      </c>
      <c r="H129" s="52"/>
      <c r="I129" s="17">
        <v>1.1475114</v>
      </c>
      <c r="J129" s="18">
        <v>1.3552639E-2</v>
      </c>
      <c r="K129" s="13">
        <v>1.0898730999999999</v>
      </c>
      <c r="L129" s="13">
        <v>1.8636397999999998E-2</v>
      </c>
      <c r="M129" s="14">
        <v>1.0992061</v>
      </c>
      <c r="N129" s="15">
        <v>2.8787595999999999E-2</v>
      </c>
      <c r="O129" s="51" t="s">
        <v>8</v>
      </c>
      <c r="P129" s="53">
        <f>N22</f>
        <v>0</v>
      </c>
      <c r="Q129" s="54">
        <f>L11</f>
        <v>70</v>
      </c>
      <c r="R129" s="59"/>
      <c r="S129" s="16"/>
      <c r="T129" s="16"/>
      <c r="U129" s="16"/>
      <c r="V129" s="72"/>
    </row>
    <row r="130" spans="5:22" ht="20.25" thickTop="1" thickBot="1" x14ac:dyDescent="0.35">
      <c r="E130" s="73" t="s">
        <v>8</v>
      </c>
      <c r="F130" s="8">
        <f>D23</f>
        <v>0</v>
      </c>
      <c r="G130" s="9">
        <f>L11</f>
        <v>70</v>
      </c>
      <c r="H130" s="10"/>
      <c r="I130" s="17">
        <v>1.2943903999999999</v>
      </c>
      <c r="J130" s="18">
        <v>2.0347885999999999E-2</v>
      </c>
      <c r="K130" s="13">
        <v>1.1878424000000001</v>
      </c>
      <c r="L130" s="13">
        <v>3.5581460000000002E-2</v>
      </c>
      <c r="M130" s="14">
        <v>1.1474359999999999</v>
      </c>
      <c r="N130" s="15">
        <v>4.7408159999999998E-2</v>
      </c>
      <c r="O130" s="56"/>
      <c r="P130" s="51" t="s">
        <v>11</v>
      </c>
      <c r="Q130" s="51" t="s">
        <v>1</v>
      </c>
      <c r="R130" s="52"/>
      <c r="S130" s="16"/>
      <c r="T130" s="19"/>
      <c r="U130" s="16"/>
      <c r="V130" s="74"/>
    </row>
    <row r="131" spans="5:22" ht="20.25" thickTop="1" thickBot="1" x14ac:dyDescent="0.35">
      <c r="E131" s="70"/>
      <c r="F131" s="51" t="s">
        <v>12</v>
      </c>
      <c r="G131" s="51" t="s">
        <v>1</v>
      </c>
      <c r="H131" s="52"/>
      <c r="I131" s="17">
        <v>1.5640552999999999</v>
      </c>
      <c r="J131" s="18">
        <v>3.3919454000000002E-2</v>
      </c>
      <c r="K131" s="13">
        <v>1.2615947000000001</v>
      </c>
      <c r="L131" s="13">
        <v>4.9134336000000001E-2</v>
      </c>
      <c r="M131" s="14">
        <v>1.2185615000000001</v>
      </c>
      <c r="N131" s="15">
        <v>7.1109069999999996E-2</v>
      </c>
      <c r="O131" s="51" t="s">
        <v>8</v>
      </c>
      <c r="P131" s="53">
        <f>N25</f>
        <v>0</v>
      </c>
      <c r="Q131" s="54">
        <f>L11</f>
        <v>70</v>
      </c>
      <c r="R131" s="10"/>
      <c r="S131" s="16"/>
      <c r="T131" s="16"/>
      <c r="U131" s="16"/>
      <c r="V131" s="72"/>
    </row>
    <row r="132" spans="5:22" ht="20.25" thickTop="1" thickBot="1" x14ac:dyDescent="0.35">
      <c r="E132" s="73" t="s">
        <v>8</v>
      </c>
      <c r="F132" s="8">
        <f>D26</f>
        <v>0</v>
      </c>
      <c r="G132" s="9">
        <f>L11</f>
        <v>70</v>
      </c>
      <c r="H132" s="10"/>
      <c r="I132" s="17">
        <v>1.9062076999999999</v>
      </c>
      <c r="J132" s="18">
        <v>4.9181945999999997E-2</v>
      </c>
      <c r="K132" s="13">
        <v>1.3988537999999999</v>
      </c>
      <c r="L132" s="13">
        <v>7.1159749999999994E-2</v>
      </c>
      <c r="M132" s="14">
        <v>1.3165671000000001</v>
      </c>
      <c r="N132" s="15">
        <v>9.8198994999999997E-2</v>
      </c>
      <c r="O132" s="56"/>
      <c r="P132" s="51" t="s">
        <v>13</v>
      </c>
      <c r="Q132" s="51" t="s">
        <v>1</v>
      </c>
      <c r="R132" s="52"/>
      <c r="S132" s="16"/>
      <c r="T132" s="16"/>
      <c r="U132" s="16"/>
      <c r="V132" s="72"/>
    </row>
    <row r="133" spans="5:22" ht="20.25" thickTop="1" thickBot="1" x14ac:dyDescent="0.35">
      <c r="E133" s="70"/>
      <c r="F133" s="51" t="s">
        <v>14</v>
      </c>
      <c r="G133" s="51" t="s">
        <v>1</v>
      </c>
      <c r="H133" s="52"/>
      <c r="I133" s="17">
        <v>2.2835930000000002</v>
      </c>
      <c r="J133" s="18">
        <v>6.2750353999999994E-2</v>
      </c>
      <c r="K133" s="13">
        <v>1.5644046</v>
      </c>
      <c r="L133" s="13">
        <v>9.8262340000000004E-2</v>
      </c>
      <c r="M133" s="14">
        <v>1.4102633</v>
      </c>
      <c r="N133" s="15">
        <v>0.12359441</v>
      </c>
      <c r="O133" s="51" t="s">
        <v>8</v>
      </c>
      <c r="P133" s="53">
        <f>N28</f>
        <v>0</v>
      </c>
      <c r="Q133" s="54">
        <f>L11</f>
        <v>70</v>
      </c>
      <c r="R133" s="10"/>
      <c r="S133" s="16"/>
      <c r="T133" s="16"/>
      <c r="U133" s="16"/>
      <c r="V133" s="72"/>
    </row>
    <row r="134" spans="5:22" ht="20.25" thickTop="1" thickBot="1" x14ac:dyDescent="0.35">
      <c r="E134" s="73" t="s">
        <v>8</v>
      </c>
      <c r="F134" s="8">
        <f>D29</f>
        <v>0</v>
      </c>
      <c r="G134" s="9">
        <f>L11</f>
        <v>70</v>
      </c>
      <c r="H134" s="10"/>
      <c r="I134" s="17">
        <v>2.8805543999999998</v>
      </c>
      <c r="J134" s="18">
        <v>8.1401004999999999E-2</v>
      </c>
      <c r="K134" s="13">
        <v>1.7496326</v>
      </c>
      <c r="L134" s="13">
        <v>0.12029092</v>
      </c>
      <c r="M134" s="14">
        <v>1.5106033000000001</v>
      </c>
      <c r="N134" s="15">
        <v>0.15068117</v>
      </c>
      <c r="O134" s="56"/>
      <c r="P134" s="51" t="s">
        <v>15</v>
      </c>
      <c r="Q134" s="51" t="s">
        <v>1</v>
      </c>
      <c r="R134" s="52"/>
      <c r="S134" s="16"/>
      <c r="T134" s="16"/>
      <c r="U134" s="16"/>
      <c r="V134" s="72"/>
    </row>
    <row r="135" spans="5:22" ht="20.25" thickTop="1" thickBot="1" x14ac:dyDescent="0.35">
      <c r="E135" s="70"/>
      <c r="F135" s="51" t="s">
        <v>16</v>
      </c>
      <c r="G135" s="51" t="s">
        <v>1</v>
      </c>
      <c r="H135" s="52"/>
      <c r="I135" s="17">
        <v>3.5107602999999998</v>
      </c>
      <c r="J135" s="18">
        <v>9.4975724999999997E-2</v>
      </c>
      <c r="K135" s="13">
        <v>1.9736445</v>
      </c>
      <c r="L135" s="13">
        <v>0.14739668</v>
      </c>
      <c r="M135" s="14">
        <v>1.604266</v>
      </c>
      <c r="N135" s="15">
        <v>0.17269072999999999</v>
      </c>
      <c r="O135" s="51" t="s">
        <v>8</v>
      </c>
      <c r="P135" s="53">
        <f>N31</f>
        <v>0</v>
      </c>
      <c r="Q135" s="54">
        <f>L11</f>
        <v>70</v>
      </c>
      <c r="R135" s="10"/>
      <c r="S135" s="16"/>
      <c r="T135" s="16"/>
      <c r="U135" s="16"/>
      <c r="V135" s="72"/>
    </row>
    <row r="136" spans="5:22" ht="20.25" thickTop="1" thickBot="1" x14ac:dyDescent="0.35">
      <c r="E136" s="73" t="s">
        <v>8</v>
      </c>
      <c r="F136" s="8">
        <f>D32</f>
        <v>0</v>
      </c>
      <c r="G136" s="9">
        <f>L11</f>
        <v>70</v>
      </c>
      <c r="H136" s="10"/>
      <c r="I136" s="20">
        <v>4.0635300000000001</v>
      </c>
      <c r="J136" s="18">
        <v>0.106843755</v>
      </c>
      <c r="K136" s="13">
        <v>2.2456200000000002</v>
      </c>
      <c r="L136" s="13">
        <v>0.17450560000000001</v>
      </c>
      <c r="M136" s="14">
        <v>1.7332927</v>
      </c>
      <c r="N136" s="15">
        <v>0.19978066</v>
      </c>
      <c r="O136" s="56"/>
      <c r="P136" s="51" t="s">
        <v>17</v>
      </c>
      <c r="Q136" s="51" t="s">
        <v>1</v>
      </c>
      <c r="R136" s="52"/>
      <c r="S136" s="16"/>
      <c r="T136" s="16"/>
      <c r="U136" s="16"/>
      <c r="V136" s="72"/>
    </row>
    <row r="137" spans="5:22" ht="20.25" thickTop="1" thickBot="1" x14ac:dyDescent="0.35">
      <c r="E137" s="70"/>
      <c r="F137" s="51" t="s">
        <v>18</v>
      </c>
      <c r="G137" s="51" t="s">
        <v>1</v>
      </c>
      <c r="H137" s="52"/>
      <c r="I137" s="20">
        <v>4.7439929999999997</v>
      </c>
      <c r="J137" s="18">
        <v>0.11871493</v>
      </c>
      <c r="K137" s="13">
        <v>2.5114239999999999</v>
      </c>
      <c r="L137" s="13">
        <v>0.19991685000000001</v>
      </c>
      <c r="M137" s="14">
        <v>1.8727571999999999</v>
      </c>
      <c r="N137" s="15">
        <v>0.22348791000000001</v>
      </c>
      <c r="O137" s="51" t="s">
        <v>8</v>
      </c>
      <c r="P137" s="53">
        <f>N34</f>
        <v>0</v>
      </c>
      <c r="Q137" s="54">
        <f>L11</f>
        <v>70</v>
      </c>
      <c r="R137" s="10"/>
      <c r="S137" s="16"/>
      <c r="T137" s="16"/>
      <c r="U137" s="16"/>
      <c r="V137" s="72"/>
    </row>
    <row r="138" spans="5:22" ht="20.25" thickTop="1" thickBot="1" x14ac:dyDescent="0.35">
      <c r="E138" s="73" t="s">
        <v>8</v>
      </c>
      <c r="F138" s="8">
        <f>D35</f>
        <v>0</v>
      </c>
      <c r="G138" s="9">
        <f>L11</f>
        <v>70</v>
      </c>
      <c r="H138" s="10"/>
      <c r="I138" s="20">
        <v>4.9951999999999996</v>
      </c>
      <c r="J138" s="18">
        <v>0.12379717</v>
      </c>
      <c r="K138" s="13">
        <v>2.8086899999999999</v>
      </c>
      <c r="L138" s="13">
        <v>0.22532811999999999</v>
      </c>
      <c r="M138" s="14">
        <v>2.0060036000000001</v>
      </c>
      <c r="N138" s="15">
        <v>0.25057467999999999</v>
      </c>
      <c r="O138" s="4" t="s">
        <v>19</v>
      </c>
      <c r="P138" s="21" t="s">
        <v>5</v>
      </c>
      <c r="Q138" s="4" t="s">
        <v>20</v>
      </c>
      <c r="R138" s="21" t="s">
        <v>5</v>
      </c>
      <c r="S138" s="4" t="s">
        <v>21</v>
      </c>
      <c r="T138" s="21" t="s">
        <v>5</v>
      </c>
      <c r="U138" s="4" t="s">
        <v>22</v>
      </c>
      <c r="V138" s="21" t="s">
        <v>5</v>
      </c>
    </row>
    <row r="139" spans="5:22" ht="19.5" thickTop="1" x14ac:dyDescent="0.3">
      <c r="E139" s="70"/>
      <c r="F139" s="56"/>
      <c r="G139" s="56"/>
      <c r="H139" s="55"/>
      <c r="I139" s="20">
        <v>5.9329413999999998</v>
      </c>
      <c r="J139" s="18">
        <v>0.13567466</v>
      </c>
      <c r="K139" s="13">
        <v>3.1957895999999999</v>
      </c>
      <c r="L139" s="13">
        <v>0.25074570000000002</v>
      </c>
      <c r="M139" s="14">
        <v>2.1487997000000001</v>
      </c>
      <c r="N139" s="15">
        <v>0.27427876000000001</v>
      </c>
      <c r="O139" s="22">
        <v>1.0000074000000001</v>
      </c>
      <c r="P139" s="23">
        <v>5.089087E-4</v>
      </c>
      <c r="Q139" s="24">
        <v>0.99329730000000005</v>
      </c>
      <c r="R139" s="25">
        <v>5.1114073999999996E-4</v>
      </c>
      <c r="S139" s="24">
        <v>0.99329730000000005</v>
      </c>
      <c r="T139" s="25">
        <v>5.1114073999999996E-4</v>
      </c>
      <c r="U139" s="26">
        <v>0.99496689999999999</v>
      </c>
      <c r="V139" s="25">
        <v>2.5612838E-4</v>
      </c>
    </row>
    <row r="140" spans="5:22" ht="18.75" x14ac:dyDescent="0.3">
      <c r="E140" s="70"/>
      <c r="F140" s="56"/>
      <c r="G140" s="56"/>
      <c r="H140" s="55"/>
      <c r="I140" s="20">
        <v>6.8670834999999997</v>
      </c>
      <c r="J140" s="18">
        <v>0.14754266999999999</v>
      </c>
      <c r="K140" s="13">
        <v>3.5741185999999998</v>
      </c>
      <c r="L140" s="13">
        <v>0.27446562000000002</v>
      </c>
      <c r="M140" s="14">
        <v>2.3017237000000002</v>
      </c>
      <c r="N140" s="15">
        <v>0.29967414999999997</v>
      </c>
      <c r="O140" s="27">
        <v>1.0970633999999999</v>
      </c>
      <c r="P140" s="28">
        <v>4.2950330000000002E-3</v>
      </c>
      <c r="Q140" s="29">
        <v>1.0643005000000001</v>
      </c>
      <c r="R140" s="30">
        <v>2.7783513000000002E-3</v>
      </c>
      <c r="S140" s="29">
        <v>1.0897502999999999</v>
      </c>
      <c r="T140" s="30">
        <v>7.3507169999999997E-3</v>
      </c>
      <c r="U140" s="31">
        <v>1.0715536000000001</v>
      </c>
      <c r="V140" s="30">
        <v>6.8473885999999996E-3</v>
      </c>
    </row>
    <row r="141" spans="5:22" ht="18.75" x14ac:dyDescent="0.3">
      <c r="E141" s="70"/>
      <c r="F141" s="56"/>
      <c r="G141" s="56"/>
      <c r="H141" s="55"/>
      <c r="I141" s="20">
        <v>7.8803096000000004</v>
      </c>
      <c r="J141" s="18">
        <v>0.15771978</v>
      </c>
      <c r="K141" s="13">
        <v>3.9629120000000002</v>
      </c>
      <c r="L141" s="13">
        <v>0.29818236999999997</v>
      </c>
      <c r="M141" s="14">
        <v>2.4444387000000001</v>
      </c>
      <c r="N141" s="15">
        <v>0.32168373</v>
      </c>
      <c r="O141" s="27">
        <v>1.207611</v>
      </c>
      <c r="P141" s="28">
        <v>8.8434039999999992E-3</v>
      </c>
      <c r="Q141" s="31">
        <v>1.1500553</v>
      </c>
      <c r="R141" s="30">
        <v>7.3328610000000004E-3</v>
      </c>
      <c r="S141" s="29">
        <v>1.2118082999999999</v>
      </c>
      <c r="T141" s="32">
        <v>1.596701E-2</v>
      </c>
      <c r="U141" s="29">
        <v>1.1443641</v>
      </c>
      <c r="V141" s="30">
        <v>1.3441438999999999E-2</v>
      </c>
    </row>
    <row r="142" spans="5:22" ht="18.75" x14ac:dyDescent="0.3">
      <c r="E142" s="70"/>
      <c r="F142" s="56"/>
      <c r="G142" s="56"/>
      <c r="H142" s="55"/>
      <c r="I142" s="20">
        <v>8.8125040000000006</v>
      </c>
      <c r="J142" s="18">
        <v>0.16788739999999999</v>
      </c>
      <c r="K142" s="13">
        <v>4.4319123999999999</v>
      </c>
      <c r="L142" s="13">
        <v>0.32528496000000001</v>
      </c>
      <c r="M142" s="14">
        <v>2.6409954999999998</v>
      </c>
      <c r="N142" s="15">
        <v>0.35046500000000003</v>
      </c>
      <c r="O142" s="75">
        <v>1.3</v>
      </c>
      <c r="P142" s="28">
        <v>8.8434039999999992E-3</v>
      </c>
      <c r="Q142" s="31">
        <v>1.2553519</v>
      </c>
      <c r="R142" s="30">
        <v>1.2901839999999999E-2</v>
      </c>
      <c r="S142" s="33">
        <v>1.3</v>
      </c>
      <c r="T142" s="75">
        <v>0.02</v>
      </c>
      <c r="U142" s="29">
        <v>1.2387078</v>
      </c>
      <c r="V142" s="30">
        <v>2.1048844000000001E-2</v>
      </c>
    </row>
    <row r="143" spans="5:22" ht="18.75" x14ac:dyDescent="0.3">
      <c r="E143" s="70"/>
      <c r="F143" s="56"/>
      <c r="G143" s="56"/>
      <c r="H143" s="55"/>
      <c r="I143" s="20">
        <v>9.8551300000000008</v>
      </c>
      <c r="J143" s="18">
        <v>0.17636726999999999</v>
      </c>
      <c r="K143" s="13">
        <v>4.9994272999999998</v>
      </c>
      <c r="L143" s="13">
        <v>0.35069937000000001</v>
      </c>
      <c r="M143" s="14">
        <v>2.8289933</v>
      </c>
      <c r="N143" s="15">
        <v>0.37416907999999999</v>
      </c>
      <c r="O143" s="27">
        <v>1.3610243</v>
      </c>
      <c r="P143" s="28">
        <v>1.4910690000000001E-2</v>
      </c>
      <c r="Q143" s="31">
        <v>1.3679949</v>
      </c>
      <c r="R143" s="30">
        <v>1.8980285E-2</v>
      </c>
      <c r="S143" s="29">
        <v>1.3773685</v>
      </c>
      <c r="T143" s="34">
        <v>2.5593866E-2</v>
      </c>
      <c r="U143" s="29">
        <v>1.3521711999999999</v>
      </c>
      <c r="V143" s="30">
        <v>2.9162365999999999E-2</v>
      </c>
    </row>
    <row r="144" spans="5:22" ht="18.75" x14ac:dyDescent="0.3">
      <c r="E144" s="76"/>
      <c r="F144" s="55"/>
      <c r="G144" s="55"/>
      <c r="H144" s="55"/>
      <c r="I144" s="35">
        <v>13.432086999999999</v>
      </c>
      <c r="J144" s="18">
        <v>0.20010963000000001</v>
      </c>
      <c r="K144" s="13">
        <v>5.5912769999999998</v>
      </c>
      <c r="L144" s="13">
        <v>0.37441930000000001</v>
      </c>
      <c r="M144" s="14">
        <v>3.0829445999999998</v>
      </c>
      <c r="N144" s="15">
        <v>0.40295350000000002</v>
      </c>
      <c r="O144" s="27">
        <v>1.5108542</v>
      </c>
      <c r="P144" s="28">
        <v>2.047409E-2</v>
      </c>
      <c r="Q144" s="31">
        <v>1.4957612</v>
      </c>
      <c r="R144" s="30">
        <v>2.4548706E-2</v>
      </c>
      <c r="S144" s="29">
        <v>1.5445800000000001</v>
      </c>
      <c r="T144" s="34">
        <v>3.3952914000000001E-2</v>
      </c>
      <c r="U144" s="29">
        <v>1.4835106</v>
      </c>
      <c r="V144" s="30">
        <v>3.7783124000000001E-2</v>
      </c>
    </row>
    <row r="145" spans="5:22" ht="18.75" x14ac:dyDescent="0.3">
      <c r="E145" s="77"/>
      <c r="F145" s="16"/>
      <c r="G145" s="16"/>
      <c r="H145" s="16"/>
      <c r="I145" s="35">
        <v>19.611784</v>
      </c>
      <c r="J145" s="18">
        <v>0.22725276999999999</v>
      </c>
      <c r="K145" s="13">
        <v>6.3071489999999999</v>
      </c>
      <c r="L145" s="13">
        <v>0.40152504999999999</v>
      </c>
      <c r="M145" s="14">
        <v>3.3024022999999998</v>
      </c>
      <c r="N145" s="15">
        <v>0.42665760000000003</v>
      </c>
      <c r="O145" s="75">
        <v>1.6</v>
      </c>
      <c r="P145" s="28">
        <v>2.047409E-2</v>
      </c>
      <c r="Q145" s="29">
        <v>1.6354664999999999</v>
      </c>
      <c r="R145" s="30">
        <v>3.0371582000000001E-2</v>
      </c>
      <c r="S145" s="33">
        <v>1.6</v>
      </c>
      <c r="T145" s="75">
        <v>0.04</v>
      </c>
      <c r="U145" s="29">
        <v>1.6303432</v>
      </c>
      <c r="V145" s="30">
        <v>4.6148865999999997E-2</v>
      </c>
    </row>
    <row r="146" spans="5:22" ht="18.75" x14ac:dyDescent="0.3">
      <c r="E146" s="77"/>
      <c r="F146" s="16"/>
      <c r="G146" s="16"/>
      <c r="H146" s="16"/>
      <c r="I146" s="35">
        <v>26.048535999999999</v>
      </c>
      <c r="J146" s="18">
        <v>0.25098565</v>
      </c>
      <c r="K146" s="13">
        <v>7.1147910000000003</v>
      </c>
      <c r="L146" s="13">
        <v>0.42693950000000003</v>
      </c>
      <c r="M146" s="14">
        <v>3.5071062999999998</v>
      </c>
      <c r="N146" s="15">
        <v>0.45035849999999999</v>
      </c>
      <c r="O146" s="35">
        <v>1.6913651999999999</v>
      </c>
      <c r="P146" s="28">
        <v>2.6543606000000001E-2</v>
      </c>
      <c r="Q146" s="29">
        <v>1.8063910000000001</v>
      </c>
      <c r="R146" s="30">
        <v>3.6954470000000003E-2</v>
      </c>
      <c r="S146" s="29">
        <v>1.7262826</v>
      </c>
      <c r="T146" s="34">
        <v>4.2821989999999997E-2</v>
      </c>
      <c r="U146" s="29">
        <v>1.7856742000000001</v>
      </c>
      <c r="V146" s="30">
        <v>5.4006819999999997E-2</v>
      </c>
    </row>
    <row r="147" spans="5:22" ht="18.75" x14ac:dyDescent="0.3">
      <c r="E147" s="77"/>
      <c r="F147" s="16"/>
      <c r="G147" s="16"/>
      <c r="H147" s="16"/>
      <c r="I147" s="35">
        <v>29.891953000000001</v>
      </c>
      <c r="J147" s="18">
        <v>0.26116275999999999</v>
      </c>
      <c r="K147" s="13">
        <v>7.8888670000000003</v>
      </c>
      <c r="L147" s="13">
        <v>0.4489649</v>
      </c>
      <c r="M147" s="14">
        <v>3.7244989999999998</v>
      </c>
      <c r="N147" s="15">
        <v>0.47405940000000002</v>
      </c>
      <c r="O147" s="75">
        <v>1.8</v>
      </c>
      <c r="P147" s="36">
        <v>0.03</v>
      </c>
      <c r="Q147" s="29">
        <v>1.995179</v>
      </c>
      <c r="R147" s="30">
        <v>4.3537363000000003E-2</v>
      </c>
      <c r="S147" s="29">
        <v>1.9456662</v>
      </c>
      <c r="T147" s="34">
        <v>5.1688273E-2</v>
      </c>
      <c r="U147" s="29">
        <v>1.9558116000000001</v>
      </c>
      <c r="V147" s="30">
        <v>6.2119226999999999E-2</v>
      </c>
    </row>
    <row r="148" spans="5:22" ht="18.75" x14ac:dyDescent="0.3">
      <c r="E148" s="77"/>
      <c r="F148" s="16"/>
      <c r="G148" s="16"/>
      <c r="H148" s="16"/>
      <c r="I148" s="35">
        <v>39.70402</v>
      </c>
      <c r="J148" s="18">
        <v>0.2815201</v>
      </c>
      <c r="K148" s="13">
        <v>8.9759829999999994</v>
      </c>
      <c r="L148" s="13">
        <v>0.47607379999999999</v>
      </c>
      <c r="M148" s="14">
        <v>4.0589029999999999</v>
      </c>
      <c r="N148" s="15">
        <v>0.5011525</v>
      </c>
      <c r="O148" s="35">
        <v>1.9386336</v>
      </c>
      <c r="P148" s="28">
        <v>3.4132036999999997E-2</v>
      </c>
      <c r="Q148" s="29">
        <v>2.2448955000000002</v>
      </c>
      <c r="R148" s="30">
        <v>5.0623021999999997E-2</v>
      </c>
      <c r="S148" s="29">
        <v>2.2003734000000001</v>
      </c>
      <c r="T148" s="37">
        <v>6.2080164E-2</v>
      </c>
      <c r="U148" s="31">
        <v>2.1028395</v>
      </c>
      <c r="V148" s="30">
        <v>6.947441E-2</v>
      </c>
    </row>
    <row r="149" spans="5:22" ht="18.75" x14ac:dyDescent="0.3">
      <c r="E149" s="77"/>
      <c r="F149" s="16"/>
      <c r="G149" s="16"/>
      <c r="H149" s="16"/>
      <c r="I149" s="35">
        <v>48.807205000000003</v>
      </c>
      <c r="J149" s="18">
        <v>0.2984735</v>
      </c>
      <c r="K149" s="13">
        <v>9.9523919999999997</v>
      </c>
      <c r="L149" s="13">
        <v>0.49979055</v>
      </c>
      <c r="M149" s="14">
        <v>4.3477635000000001</v>
      </c>
      <c r="N149" s="15">
        <v>0.52654789999999996</v>
      </c>
      <c r="O149" s="27">
        <v>2.1849150000000002</v>
      </c>
      <c r="P149" s="28">
        <v>4.0199319999999997E-2</v>
      </c>
      <c r="Q149" s="31">
        <v>2.483689</v>
      </c>
      <c r="R149" s="30">
        <v>5.7205353E-2</v>
      </c>
      <c r="S149" s="29">
        <v>2.4716537000000001</v>
      </c>
      <c r="T149" s="37">
        <v>7.0438650000000005E-2</v>
      </c>
      <c r="U149" s="31">
        <v>2.2800362000000001</v>
      </c>
      <c r="V149" s="30">
        <v>7.7081256000000001E-2</v>
      </c>
    </row>
    <row r="150" spans="5:22" ht="18.75" x14ac:dyDescent="0.3">
      <c r="E150" s="77"/>
      <c r="F150" s="16"/>
      <c r="G150" s="16"/>
      <c r="H150" s="16"/>
      <c r="I150" s="38">
        <v>59.998493000000003</v>
      </c>
      <c r="J150" s="18">
        <v>0.31373915000000002</v>
      </c>
      <c r="K150" s="13">
        <v>11.323869</v>
      </c>
      <c r="L150" s="13">
        <v>0.52689949999999997</v>
      </c>
      <c r="M150" s="14">
        <v>4.6171913</v>
      </c>
      <c r="N150" s="15">
        <v>0.55194014000000002</v>
      </c>
      <c r="O150" s="27">
        <v>2.4625108</v>
      </c>
      <c r="P150" s="28">
        <v>4.7029972000000003E-2</v>
      </c>
      <c r="Q150" s="31">
        <v>2.7851762999999998</v>
      </c>
      <c r="R150" s="30">
        <v>6.4801040000000004E-2</v>
      </c>
      <c r="S150" s="29">
        <v>2.8188412</v>
      </c>
      <c r="T150" s="37">
        <v>8.0827759999999998E-2</v>
      </c>
      <c r="U150" s="31">
        <v>2.4721372000000001</v>
      </c>
      <c r="V150" s="30">
        <v>8.3924730000000003E-2</v>
      </c>
    </row>
    <row r="151" spans="5:22" ht="18.75" x14ac:dyDescent="0.3">
      <c r="E151" s="77"/>
      <c r="F151" s="16"/>
      <c r="G151" s="16"/>
      <c r="H151" s="16"/>
      <c r="I151" s="38">
        <v>68.261054999999999</v>
      </c>
      <c r="J151" s="18">
        <v>0.32391310000000001</v>
      </c>
      <c r="K151" s="13">
        <v>12.555884000000001</v>
      </c>
      <c r="L151" s="13">
        <v>0.54892490000000005</v>
      </c>
      <c r="M151" s="14">
        <v>4.9459434</v>
      </c>
      <c r="N151" s="15">
        <v>0.57395289999999999</v>
      </c>
      <c r="O151" s="27">
        <v>2.7847137000000002</v>
      </c>
      <c r="P151" s="28">
        <v>5.3350594000000001E-2</v>
      </c>
      <c r="Q151" s="31">
        <v>3.0607413999999999</v>
      </c>
      <c r="R151" s="30">
        <v>7.0876695000000003E-2</v>
      </c>
      <c r="S151" s="29">
        <v>3.2201773999999999</v>
      </c>
      <c r="T151" s="30">
        <v>9.0452939999999996E-2</v>
      </c>
      <c r="U151" s="31">
        <v>2.680463</v>
      </c>
      <c r="V151" s="30">
        <v>9.1786034000000002E-2</v>
      </c>
    </row>
    <row r="152" spans="5:22" ht="18.75" x14ac:dyDescent="0.3">
      <c r="E152" s="77"/>
      <c r="F152" s="16"/>
      <c r="G152" s="16"/>
      <c r="H152" s="16"/>
      <c r="I152" s="38">
        <v>78.332854999999995</v>
      </c>
      <c r="J152" s="18">
        <v>0.3340902</v>
      </c>
      <c r="K152" s="39">
        <v>14.042068</v>
      </c>
      <c r="L152" s="13">
        <v>0.57433619999999996</v>
      </c>
      <c r="M152" s="14">
        <v>5.3437320000000001</v>
      </c>
      <c r="N152" s="15">
        <v>0.60104279999999999</v>
      </c>
      <c r="O152" s="27">
        <v>3.2134330000000002</v>
      </c>
      <c r="P152" s="28">
        <v>6.195461E-2</v>
      </c>
      <c r="Q152" s="31">
        <v>3.3692495999999998</v>
      </c>
      <c r="R152" s="30">
        <v>7.7206250000000004E-2</v>
      </c>
      <c r="S152" s="29">
        <v>3.5210482999999999</v>
      </c>
      <c r="T152" s="30">
        <v>9.8311449999999995E-2</v>
      </c>
      <c r="U152" s="31">
        <v>2.9063336999999998</v>
      </c>
      <c r="V152" s="30">
        <v>9.9392880000000003E-2</v>
      </c>
    </row>
    <row r="153" spans="5:22" ht="18.75" x14ac:dyDescent="0.3">
      <c r="E153" s="77"/>
      <c r="F153" s="16"/>
      <c r="G153" s="16"/>
      <c r="H153" s="16"/>
      <c r="I153" s="38">
        <v>89.121729999999999</v>
      </c>
      <c r="J153" s="18">
        <v>0.34257638000000001</v>
      </c>
      <c r="K153" s="39">
        <v>15.839924999999999</v>
      </c>
      <c r="L153" s="13">
        <v>0.60144189999999997</v>
      </c>
      <c r="M153" s="14">
        <v>5.6749706</v>
      </c>
      <c r="N153" s="15">
        <v>0.62474375999999998</v>
      </c>
      <c r="O153" s="27">
        <v>3.6523251999999999</v>
      </c>
      <c r="P153" s="28">
        <v>6.9036920000000002E-2</v>
      </c>
      <c r="Q153" s="31">
        <v>3.7655764</v>
      </c>
      <c r="R153" s="30">
        <v>8.5566409999999996E-2</v>
      </c>
      <c r="S153" s="29">
        <v>4.0156419999999997</v>
      </c>
      <c r="T153" s="30">
        <v>0.10870055000000001</v>
      </c>
      <c r="U153" s="31">
        <v>3.1618984000000001</v>
      </c>
      <c r="V153" s="30">
        <v>0.10776197</v>
      </c>
    </row>
    <row r="154" spans="5:22" ht="18.75" x14ac:dyDescent="0.3">
      <c r="E154" s="77"/>
      <c r="F154" s="16"/>
      <c r="G154" s="16"/>
      <c r="H154" s="16"/>
      <c r="I154" s="38">
        <v>99.664299999999997</v>
      </c>
      <c r="J154" s="18">
        <v>0.352744</v>
      </c>
      <c r="K154" s="39">
        <v>17.868258000000001</v>
      </c>
      <c r="L154" s="13">
        <v>0.62685630000000003</v>
      </c>
      <c r="M154" s="14">
        <v>6.1314916999999998</v>
      </c>
      <c r="N154" s="15">
        <v>0.65014229999999995</v>
      </c>
      <c r="O154" s="27">
        <v>4.1094039999999996</v>
      </c>
      <c r="P154" s="28">
        <v>7.5359220000000005E-2</v>
      </c>
      <c r="Q154" s="31">
        <v>4.2297969999999996</v>
      </c>
      <c r="R154" s="30">
        <v>9.3415990000000004E-2</v>
      </c>
      <c r="S154" s="29">
        <v>4.4805393000000002</v>
      </c>
      <c r="T154" s="30">
        <v>0.11833355</v>
      </c>
      <c r="U154" s="31">
        <v>3.4748901999999999</v>
      </c>
      <c r="V154" s="30">
        <v>0.11689107999999999</v>
      </c>
    </row>
    <row r="155" spans="5:22" ht="18.75" x14ac:dyDescent="0.3">
      <c r="E155" s="77"/>
      <c r="F155" s="16"/>
      <c r="G155" s="16"/>
      <c r="H155" s="16"/>
      <c r="I155" s="38">
        <v>100.69438</v>
      </c>
      <c r="J155" s="18">
        <v>0.35572176999999999</v>
      </c>
      <c r="K155" s="39">
        <v>19.983564000000001</v>
      </c>
      <c r="L155" s="13">
        <v>0.65057622999999998</v>
      </c>
      <c r="M155" s="14">
        <v>7.0352680000000003</v>
      </c>
      <c r="N155" s="15">
        <v>0.70093316000000006</v>
      </c>
      <c r="O155" s="27">
        <v>4.6159606000000002</v>
      </c>
      <c r="P155" s="28">
        <v>8.2445439999999995E-2</v>
      </c>
      <c r="Q155" s="31">
        <v>4.664053</v>
      </c>
      <c r="R155" s="30">
        <v>0.10076280999999999</v>
      </c>
      <c r="S155" s="29">
        <v>4.9908330000000003</v>
      </c>
      <c r="T155" s="30">
        <v>0.12771265000000001</v>
      </c>
      <c r="U155" s="31">
        <v>3.7867768000000002</v>
      </c>
      <c r="V155" s="30">
        <v>0.12449625</v>
      </c>
    </row>
    <row r="156" spans="5:22" ht="18.75" x14ac:dyDescent="0.3">
      <c r="E156" s="77"/>
      <c r="F156" s="16"/>
      <c r="G156" s="16"/>
      <c r="H156" s="16"/>
      <c r="I156" s="38">
        <v>113.6481</v>
      </c>
      <c r="J156" s="18">
        <v>0.36689814999999998</v>
      </c>
      <c r="K156" s="39">
        <v>22.542133</v>
      </c>
      <c r="L156" s="13">
        <v>0.67768200000000001</v>
      </c>
      <c r="M156" s="14">
        <v>7.4713583000000003</v>
      </c>
      <c r="N156" s="15">
        <v>0.72463405000000003</v>
      </c>
      <c r="O156" s="27">
        <v>5.2641790000000004</v>
      </c>
      <c r="P156" s="28">
        <v>9.0544454999999996E-2</v>
      </c>
      <c r="Q156" s="31">
        <v>5.1864330000000001</v>
      </c>
      <c r="R156" s="30">
        <v>0.10912464600000001</v>
      </c>
      <c r="S156" s="29">
        <v>5.5311820000000003</v>
      </c>
      <c r="T156" s="30">
        <v>0.13633005000000001</v>
      </c>
      <c r="U156" s="31">
        <v>4.0920730000000001</v>
      </c>
      <c r="V156" s="30">
        <v>0.13210421999999999</v>
      </c>
    </row>
    <row r="157" spans="5:22" ht="18.75" x14ac:dyDescent="0.3">
      <c r="E157" s="77"/>
      <c r="F157" s="16"/>
      <c r="G157" s="16"/>
      <c r="H157" s="16"/>
      <c r="I157" s="38">
        <v>137.92741000000001</v>
      </c>
      <c r="J157" s="18">
        <v>0.37789357000000001</v>
      </c>
      <c r="K157" s="39">
        <v>25.210751999999999</v>
      </c>
      <c r="L157" s="13">
        <v>0.70140195000000005</v>
      </c>
      <c r="M157" s="14">
        <v>8.1421749999999999</v>
      </c>
      <c r="N157" s="15">
        <v>0.75172715999999995</v>
      </c>
      <c r="O157" s="27">
        <v>5.8932320000000002</v>
      </c>
      <c r="P157" s="28">
        <v>9.7886239999999999E-2</v>
      </c>
      <c r="Q157" s="31">
        <v>5.7965590000000002</v>
      </c>
      <c r="R157" s="30">
        <v>0.11799372</v>
      </c>
      <c r="S157" s="29">
        <v>6.2237625000000003</v>
      </c>
      <c r="T157" s="30">
        <v>0.14672362999999999</v>
      </c>
      <c r="U157" s="31">
        <v>4.422015</v>
      </c>
      <c r="V157" s="30">
        <v>0.14022108999999999</v>
      </c>
    </row>
    <row r="158" spans="5:22" ht="18.75" x14ac:dyDescent="0.3">
      <c r="E158" s="77"/>
      <c r="F158" s="16"/>
      <c r="G158" s="16"/>
      <c r="H158" s="16"/>
      <c r="I158" s="38">
        <v>172.08816999999999</v>
      </c>
      <c r="J158" s="18">
        <v>0.38882008000000001</v>
      </c>
      <c r="K158" s="39">
        <v>28.195744999999999</v>
      </c>
      <c r="L158" s="13">
        <v>0.72343049999999998</v>
      </c>
      <c r="M158" s="14">
        <v>8.7216290000000001</v>
      </c>
      <c r="N158" s="15">
        <v>0.77712256000000002</v>
      </c>
      <c r="O158" s="27">
        <v>6.6645427000000002</v>
      </c>
      <c r="P158" s="28">
        <v>0.10649695000000001</v>
      </c>
      <c r="Q158" s="31">
        <v>6.4565682000000004</v>
      </c>
      <c r="R158" s="30">
        <v>0.12559164</v>
      </c>
      <c r="S158" s="29">
        <v>6.8514166000000003</v>
      </c>
      <c r="T158" s="30">
        <v>0.15636106999999999</v>
      </c>
      <c r="U158" s="31">
        <v>4.770454</v>
      </c>
      <c r="V158" s="30">
        <v>0.1473207</v>
      </c>
    </row>
    <row r="159" spans="5:22" ht="18.75" x14ac:dyDescent="0.3">
      <c r="E159" s="77"/>
      <c r="F159" s="16"/>
      <c r="G159" s="16"/>
      <c r="H159" s="16"/>
      <c r="I159" s="38">
        <v>218.45570000000001</v>
      </c>
      <c r="J159" s="18">
        <v>0.41118145</v>
      </c>
      <c r="K159" s="39">
        <v>30.994436</v>
      </c>
      <c r="L159" s="13">
        <v>0.74714409999999998</v>
      </c>
      <c r="M159" s="40">
        <v>9.2318149999999992</v>
      </c>
      <c r="N159" s="15">
        <v>0.79991597000000003</v>
      </c>
      <c r="O159" s="27">
        <v>7.3859925000000004</v>
      </c>
      <c r="P159" s="28">
        <v>0.11409654499999999</v>
      </c>
      <c r="Q159" s="31">
        <v>7.1676644999999999</v>
      </c>
      <c r="R159" s="30">
        <v>0.13420849000000001</v>
      </c>
      <c r="S159" s="29">
        <v>7.5677459999999996</v>
      </c>
      <c r="T159" s="30">
        <v>0.16548851000000001</v>
      </c>
      <c r="U159" s="31">
        <v>5.1377879999999996</v>
      </c>
      <c r="V159" s="30">
        <v>0.15569314000000001</v>
      </c>
    </row>
    <row r="160" spans="5:22" ht="18.75" x14ac:dyDescent="0.3">
      <c r="E160" s="77"/>
      <c r="F160" s="16"/>
      <c r="G160" s="16"/>
      <c r="H160" s="16"/>
      <c r="I160" s="38">
        <v>282.1506</v>
      </c>
      <c r="J160" s="18">
        <v>0.42776078000000001</v>
      </c>
      <c r="K160" s="39">
        <v>35.26502</v>
      </c>
      <c r="L160" s="13">
        <v>0.77594434999999995</v>
      </c>
      <c r="M160" s="40">
        <v>10.349392999999999</v>
      </c>
      <c r="N160" s="15">
        <v>0.83778805000000001</v>
      </c>
      <c r="O160" s="27">
        <v>8.0487389999999994</v>
      </c>
      <c r="P160" s="28">
        <v>0.120175</v>
      </c>
      <c r="Q160" s="31">
        <v>7.8903055000000002</v>
      </c>
      <c r="R160" s="30">
        <v>0.14206477000000001</v>
      </c>
      <c r="S160" s="29">
        <v>8.5010429999999992</v>
      </c>
      <c r="T160" s="30">
        <v>0.17613709</v>
      </c>
      <c r="U160" s="31">
        <v>5.5801724999999998</v>
      </c>
      <c r="V160" s="30">
        <v>0.16406277999999999</v>
      </c>
    </row>
    <row r="161" spans="5:22" ht="18.75" x14ac:dyDescent="0.3">
      <c r="E161" s="77"/>
      <c r="F161" s="16"/>
      <c r="G161" s="16"/>
      <c r="H161" s="16"/>
      <c r="I161" s="38">
        <v>342.42809999999997</v>
      </c>
      <c r="J161" s="18">
        <v>0.43875619999999999</v>
      </c>
      <c r="K161" s="41">
        <v>40.277572999999997</v>
      </c>
      <c r="L161" s="13">
        <v>0.79995424000000004</v>
      </c>
      <c r="M161" s="40">
        <v>12.052524</v>
      </c>
      <c r="N161" s="15">
        <v>0.88634869999999999</v>
      </c>
      <c r="O161" s="27">
        <v>8.8302709999999998</v>
      </c>
      <c r="P161" s="28">
        <v>0.12676011000000001</v>
      </c>
      <c r="Q161" s="29">
        <v>8.5984320000000007</v>
      </c>
      <c r="R161" s="30">
        <v>0.14916103</v>
      </c>
      <c r="S161" s="29">
        <v>9.4533810000000003</v>
      </c>
      <c r="T161" s="30">
        <v>0.18602566000000001</v>
      </c>
      <c r="U161" s="29">
        <v>5.9896374000000003</v>
      </c>
      <c r="V161" s="30">
        <v>0.17218189</v>
      </c>
    </row>
    <row r="162" spans="5:22" ht="18.75" x14ac:dyDescent="0.3">
      <c r="E162" s="77"/>
      <c r="F162" s="16"/>
      <c r="G162" s="16"/>
      <c r="H162" s="16"/>
      <c r="I162" s="38">
        <v>419.91806000000003</v>
      </c>
      <c r="J162" s="18">
        <v>0.45546478000000001</v>
      </c>
      <c r="K162" s="41">
        <v>48.718406999999999</v>
      </c>
      <c r="L162" s="13">
        <v>0.84112065999999996</v>
      </c>
      <c r="M162" s="40">
        <v>14.429689</v>
      </c>
      <c r="N162" s="15">
        <v>0.94004357000000005</v>
      </c>
      <c r="O162" s="27">
        <v>9.5258529999999997</v>
      </c>
      <c r="P162" s="28">
        <v>0.13233300000000001</v>
      </c>
      <c r="Q162" s="29">
        <v>9.4334769999999999</v>
      </c>
      <c r="R162" s="30">
        <v>0.15676397</v>
      </c>
      <c r="S162" s="29">
        <v>10</v>
      </c>
      <c r="T162" s="30">
        <v>0.19413026</v>
      </c>
      <c r="U162" s="31">
        <v>6.4834589999999999</v>
      </c>
      <c r="V162" s="30">
        <v>0.18004374000000001</v>
      </c>
    </row>
    <row r="163" spans="5:22" ht="18.75" x14ac:dyDescent="0.3">
      <c r="E163" s="77"/>
      <c r="F163" s="16"/>
      <c r="G163" s="16"/>
      <c r="H163" s="16"/>
      <c r="I163" s="38">
        <v>518.51666</v>
      </c>
      <c r="J163" s="18">
        <v>0.47215610000000002</v>
      </c>
      <c r="K163" s="41">
        <v>58.725529999999999</v>
      </c>
      <c r="L163" s="13">
        <v>0.88837049999999995</v>
      </c>
      <c r="M163" s="40">
        <v>17.158560000000001</v>
      </c>
      <c r="N163" s="15">
        <v>1.0055194000000001</v>
      </c>
      <c r="O163" s="27">
        <v>10.002879</v>
      </c>
      <c r="P163" s="28">
        <v>0.13587916999999999</v>
      </c>
      <c r="Q163" s="29">
        <v>10.000584999999999</v>
      </c>
      <c r="R163" s="30">
        <v>0.18428564</v>
      </c>
      <c r="S163" s="29">
        <v>11.74916</v>
      </c>
      <c r="T163" s="30">
        <v>0.22359325999999999</v>
      </c>
      <c r="U163" s="31">
        <v>6.9007820000000004</v>
      </c>
      <c r="V163" s="30">
        <v>0.18714782999999999</v>
      </c>
    </row>
    <row r="164" spans="5:22" ht="18.75" x14ac:dyDescent="0.3">
      <c r="E164" s="77"/>
      <c r="F164" s="16"/>
      <c r="G164" s="16"/>
      <c r="H164" s="16"/>
      <c r="I164" s="38">
        <v>640.26329999999996</v>
      </c>
      <c r="J164" s="18">
        <v>0.48310846000000002</v>
      </c>
      <c r="K164" s="41">
        <v>70.788184999999999</v>
      </c>
      <c r="L164" s="13">
        <v>0.93562036999999998</v>
      </c>
      <c r="M164" s="42">
        <v>20.758741000000001</v>
      </c>
      <c r="N164" s="15">
        <v>1.0705750000000001</v>
      </c>
      <c r="O164" s="43">
        <v>10.095207</v>
      </c>
      <c r="P164" s="30">
        <v>0.13999661999999999</v>
      </c>
      <c r="Q164" s="29">
        <v>13.289121</v>
      </c>
      <c r="R164" s="30">
        <v>0.20878752</v>
      </c>
      <c r="S164" s="29">
        <v>14.749997</v>
      </c>
      <c r="T164" s="30">
        <v>0.25795665000000001</v>
      </c>
      <c r="U164" s="31">
        <v>7.2832780000000001</v>
      </c>
      <c r="V164" s="30">
        <v>0.19298241999999999</v>
      </c>
    </row>
    <row r="165" spans="5:22" ht="18.75" x14ac:dyDescent="0.3">
      <c r="E165" s="77"/>
      <c r="F165" s="16"/>
      <c r="G165" s="16"/>
      <c r="H165" s="16"/>
      <c r="I165" s="38">
        <v>790.60400000000004</v>
      </c>
      <c r="J165" s="18">
        <v>0.50553879999999995</v>
      </c>
      <c r="K165" s="41">
        <v>82.997399999999999</v>
      </c>
      <c r="L165" s="13">
        <v>0.96487135000000002</v>
      </c>
      <c r="M165" s="42">
        <v>24.257256999999999</v>
      </c>
      <c r="N165" s="15">
        <v>1.1132451000000001</v>
      </c>
      <c r="O165" s="43">
        <v>13.038798</v>
      </c>
      <c r="P165" s="30">
        <v>0.15958801</v>
      </c>
      <c r="Q165" s="43">
        <v>19.231473999999999</v>
      </c>
      <c r="R165" s="30">
        <v>0.24802089999999999</v>
      </c>
      <c r="S165" s="43">
        <v>18.871794000000001</v>
      </c>
      <c r="T165" s="30">
        <v>0.30215454000000003</v>
      </c>
      <c r="U165" s="31">
        <v>7.7431912000000001</v>
      </c>
      <c r="V165" s="30">
        <v>0.19421801</v>
      </c>
    </row>
    <row r="166" spans="5:22" ht="18.75" x14ac:dyDescent="0.3">
      <c r="E166" s="77"/>
      <c r="F166" s="16"/>
      <c r="G166" s="16"/>
      <c r="H166" s="16"/>
      <c r="I166" s="38">
        <v>952.89855999999997</v>
      </c>
      <c r="J166" s="18">
        <v>0.52229046999999995</v>
      </c>
      <c r="K166" s="41">
        <v>99.69905</v>
      </c>
      <c r="L166" s="13">
        <v>1.0060834999999999</v>
      </c>
      <c r="M166" s="42">
        <v>29.24428</v>
      </c>
      <c r="N166" s="15">
        <v>1.1725783000000001</v>
      </c>
      <c r="O166" s="43">
        <v>17.657778</v>
      </c>
      <c r="P166" s="30">
        <v>0.17916251999999999</v>
      </c>
      <c r="Q166" s="43">
        <v>28.096159</v>
      </c>
      <c r="R166" s="30">
        <v>0.29217154000000001</v>
      </c>
      <c r="S166" s="43">
        <v>25.078628999999999</v>
      </c>
      <c r="T166" s="30">
        <v>0.3611008</v>
      </c>
      <c r="U166" s="31">
        <v>9.5385059999999999</v>
      </c>
      <c r="V166" s="30">
        <v>0.23842940000000001</v>
      </c>
    </row>
    <row r="167" spans="5:22" ht="18.75" x14ac:dyDescent="0.3">
      <c r="E167" s="77"/>
      <c r="F167" s="16"/>
      <c r="G167" s="16"/>
      <c r="H167" s="16"/>
      <c r="I167" s="38">
        <v>1201.3063999999999</v>
      </c>
      <c r="J167" s="18">
        <v>0.53893005999999999</v>
      </c>
      <c r="K167" s="41">
        <v>116.50162</v>
      </c>
      <c r="L167" s="13">
        <v>1.0268221</v>
      </c>
      <c r="M167" s="42">
        <v>35.136830000000003</v>
      </c>
      <c r="N167" s="15">
        <v>1.2378020000000001</v>
      </c>
      <c r="O167" s="43">
        <v>27.305876000000001</v>
      </c>
      <c r="P167" s="30">
        <v>0.21345164999999999</v>
      </c>
      <c r="Q167" s="43">
        <v>42.230575999999999</v>
      </c>
      <c r="R167" s="30">
        <v>0.33631206000000002</v>
      </c>
      <c r="S167" s="43">
        <v>35.27675</v>
      </c>
      <c r="T167" s="30">
        <v>0.42494744000000001</v>
      </c>
      <c r="U167" s="31">
        <v>13.041002000000001</v>
      </c>
      <c r="V167" s="30">
        <v>0.28752428000000002</v>
      </c>
    </row>
    <row r="168" spans="5:22" ht="18.75" x14ac:dyDescent="0.3">
      <c r="E168" s="77"/>
      <c r="F168" s="16"/>
      <c r="G168" s="16"/>
      <c r="H168" s="16"/>
      <c r="I168" s="38">
        <v>1432.9695999999999</v>
      </c>
      <c r="J168" s="18">
        <v>0.55570759999999997</v>
      </c>
      <c r="K168" s="41">
        <v>140.41989000000001</v>
      </c>
      <c r="L168" s="13">
        <v>1.0665298000000001</v>
      </c>
      <c r="M168" s="42">
        <v>42.951720000000002</v>
      </c>
      <c r="N168" s="15">
        <v>1.3026055999999999</v>
      </c>
      <c r="O168" s="43">
        <v>40.654859999999999</v>
      </c>
      <c r="P168" s="30">
        <v>0.24283366000000001</v>
      </c>
      <c r="Q168" s="43">
        <v>62.879047</v>
      </c>
      <c r="R168" s="30">
        <v>0.40505907000000002</v>
      </c>
      <c r="S168" s="43">
        <v>50.09563</v>
      </c>
      <c r="T168" s="30">
        <v>0.50847319999999996</v>
      </c>
      <c r="U168" s="44">
        <v>17.662140000000001</v>
      </c>
      <c r="V168" s="30">
        <v>0.36614629999999998</v>
      </c>
    </row>
    <row r="169" spans="5:22" ht="18.75" x14ac:dyDescent="0.3">
      <c r="E169" s="77"/>
      <c r="F169" s="16"/>
      <c r="G169" s="16"/>
      <c r="H169" s="16"/>
      <c r="I169" s="38">
        <v>1838.0162</v>
      </c>
      <c r="J169" s="18">
        <v>0.56656516000000001</v>
      </c>
      <c r="K169" s="41">
        <v>169.24957000000001</v>
      </c>
      <c r="L169" s="13">
        <v>1.1119764000000001</v>
      </c>
      <c r="M169" s="42">
        <v>51.60624</v>
      </c>
      <c r="N169" s="15">
        <v>1.3678292999999999</v>
      </c>
      <c r="O169" s="43">
        <v>60.530532999999998</v>
      </c>
      <c r="P169" s="30">
        <v>0.28205692999999998</v>
      </c>
      <c r="Q169" s="43">
        <v>103.91016</v>
      </c>
      <c r="R169" s="30">
        <v>0.48361019999999999</v>
      </c>
      <c r="S169" s="43">
        <v>73.191329999999994</v>
      </c>
      <c r="T169" s="30">
        <v>0.59690946</v>
      </c>
      <c r="U169" s="44">
        <v>25.805288000000001</v>
      </c>
      <c r="V169" s="30">
        <v>0.46442383999999998</v>
      </c>
    </row>
    <row r="170" spans="5:22" ht="18.75" x14ac:dyDescent="0.3">
      <c r="E170" s="77"/>
      <c r="F170" s="16"/>
      <c r="G170" s="16"/>
      <c r="H170" s="16"/>
      <c r="I170" s="38">
        <v>2365.7559999999999</v>
      </c>
      <c r="J170" s="18">
        <v>0.59463109999999997</v>
      </c>
      <c r="K170" s="41">
        <v>203.99615</v>
      </c>
      <c r="L170" s="13">
        <v>1.145945</v>
      </c>
      <c r="M170" s="42">
        <v>62.656345000000002</v>
      </c>
      <c r="N170" s="15">
        <v>1.4444138</v>
      </c>
      <c r="O170" s="43">
        <v>126.765625</v>
      </c>
      <c r="P170" s="30">
        <v>0.35068243999999998</v>
      </c>
      <c r="Q170" s="43">
        <v>156.18860000000001</v>
      </c>
      <c r="R170" s="30">
        <v>0.54743326000000003</v>
      </c>
      <c r="S170" s="43">
        <v>114.26909999999999</v>
      </c>
      <c r="T170" s="30">
        <v>0.69024277000000001</v>
      </c>
      <c r="U170" s="44">
        <v>36.994816</v>
      </c>
      <c r="V170" s="30">
        <v>0.55778749999999999</v>
      </c>
    </row>
    <row r="171" spans="5:22" ht="18.75" x14ac:dyDescent="0.3">
      <c r="E171" s="77"/>
      <c r="F171" s="16"/>
      <c r="G171" s="16"/>
      <c r="H171" s="16"/>
      <c r="I171" s="38">
        <v>3066.1037999999999</v>
      </c>
      <c r="J171" s="18">
        <v>0.60546279999999997</v>
      </c>
      <c r="K171" s="41">
        <v>253.64840000000001</v>
      </c>
      <c r="L171" s="13">
        <v>1.1855751000000001</v>
      </c>
      <c r="M171" s="42">
        <v>74.50188</v>
      </c>
      <c r="N171" s="15">
        <v>1.5040832</v>
      </c>
      <c r="O171" s="43">
        <v>207.50426999999999</v>
      </c>
      <c r="P171" s="30">
        <v>0.40955445000000001</v>
      </c>
      <c r="Q171" s="43">
        <v>243.84286</v>
      </c>
      <c r="R171" s="30">
        <v>0.62600464</v>
      </c>
      <c r="S171" s="43">
        <v>157.72278</v>
      </c>
      <c r="T171" s="30">
        <v>0.77377870000000004</v>
      </c>
      <c r="U171" s="44">
        <v>57.760722999999999</v>
      </c>
      <c r="V171" s="30">
        <v>0.69048580000000004</v>
      </c>
    </row>
    <row r="172" spans="5:22" ht="18.75" x14ac:dyDescent="0.3">
      <c r="E172" s="77"/>
      <c r="F172" s="16"/>
      <c r="G172" s="16"/>
      <c r="H172" s="16"/>
      <c r="I172" s="38">
        <v>3892.2568000000001</v>
      </c>
      <c r="J172" s="18">
        <v>0.63356316000000001</v>
      </c>
      <c r="K172" s="41">
        <v>309.98083000000003</v>
      </c>
      <c r="L172" s="13">
        <v>1.2252482</v>
      </c>
      <c r="M172" s="42">
        <v>87.363265999999996</v>
      </c>
      <c r="N172" s="15">
        <v>1.5524757</v>
      </c>
      <c r="O172" s="43">
        <v>308.95663000000002</v>
      </c>
      <c r="P172" s="30">
        <v>0.4635396</v>
      </c>
      <c r="Q172" s="43">
        <v>380.68939999999998</v>
      </c>
      <c r="R172" s="30">
        <v>0.70457599999999998</v>
      </c>
      <c r="S172" s="43">
        <v>230.43953999999999</v>
      </c>
      <c r="T172" s="30">
        <v>0.86713549999999995</v>
      </c>
      <c r="U172" s="44">
        <v>104.95128</v>
      </c>
      <c r="V172" s="30">
        <v>0.85757439999999996</v>
      </c>
    </row>
    <row r="173" spans="5:22" ht="18.75" x14ac:dyDescent="0.3">
      <c r="E173" s="77"/>
      <c r="F173" s="16"/>
      <c r="G173" s="16"/>
      <c r="H173" s="16"/>
      <c r="I173" s="38">
        <v>4723.7579999999998</v>
      </c>
      <c r="J173" s="18">
        <v>0.63881960000000004</v>
      </c>
      <c r="K173" s="41">
        <v>374.9171</v>
      </c>
      <c r="L173" s="13">
        <v>1.2706862999999999</v>
      </c>
      <c r="M173" s="42">
        <v>100.70188</v>
      </c>
      <c r="N173" s="15">
        <v>1.6129013000000001</v>
      </c>
      <c r="O173" s="43">
        <v>464.38132000000002</v>
      </c>
      <c r="P173" s="30">
        <v>0.50275946000000005</v>
      </c>
      <c r="Q173" s="43">
        <v>594.33910000000003</v>
      </c>
      <c r="R173" s="30">
        <v>0.78806805999999996</v>
      </c>
      <c r="S173" s="43">
        <v>356.38499999999999</v>
      </c>
      <c r="T173" s="30">
        <v>0.97523409999999999</v>
      </c>
      <c r="U173" s="44">
        <v>156.27897999999999</v>
      </c>
      <c r="V173" s="30">
        <v>0.98536897000000001</v>
      </c>
    </row>
    <row r="174" spans="5:22" ht="18.75" x14ac:dyDescent="0.3">
      <c r="E174" s="77"/>
      <c r="F174" s="16"/>
      <c r="G174" s="16"/>
      <c r="H174" s="16"/>
      <c r="I174" s="38">
        <v>5634.7295000000004</v>
      </c>
      <c r="J174" s="18">
        <v>0.66133609999999998</v>
      </c>
      <c r="K174" s="41">
        <v>461.36822999999998</v>
      </c>
      <c r="L174" s="13">
        <v>1.3275591</v>
      </c>
      <c r="M174" s="42">
        <v>112.99923</v>
      </c>
      <c r="N174" s="15">
        <v>1.6811449999999999</v>
      </c>
      <c r="O174" s="43">
        <v>659.42205999999999</v>
      </c>
      <c r="P174" s="30">
        <v>0.54692023999999995</v>
      </c>
      <c r="Q174" s="43">
        <v>901.89873999999998</v>
      </c>
      <c r="R174" s="30">
        <v>0.88141143</v>
      </c>
      <c r="S174" s="43">
        <v>551.1617</v>
      </c>
      <c r="T174" s="30">
        <v>1.0784119000000001</v>
      </c>
      <c r="U174" s="44">
        <v>241.70024000000001</v>
      </c>
      <c r="V174" s="30">
        <v>1.1180706</v>
      </c>
    </row>
    <row r="175" spans="5:22" ht="18.75" x14ac:dyDescent="0.3">
      <c r="E175" s="77"/>
      <c r="F175" s="16"/>
      <c r="G175" s="16"/>
      <c r="H175" s="16"/>
      <c r="I175" s="38">
        <v>6744.5186000000003</v>
      </c>
      <c r="J175" s="18">
        <v>0.66088800000000003</v>
      </c>
      <c r="K175" s="41">
        <v>546.55309999999997</v>
      </c>
      <c r="L175" s="13">
        <v>1.3558319000000001</v>
      </c>
      <c r="M175" s="42">
        <v>130.66482999999999</v>
      </c>
      <c r="N175" s="15">
        <v>1.7324339</v>
      </c>
      <c r="O175" s="43">
        <v>1029.4547</v>
      </c>
      <c r="P175" s="30">
        <v>0.59596789999999999</v>
      </c>
      <c r="Q175" s="43">
        <v>1408.0697</v>
      </c>
      <c r="R175" s="30">
        <v>0.96982409999999997</v>
      </c>
      <c r="S175" s="43">
        <v>753.59479999999996</v>
      </c>
      <c r="T175" s="30">
        <v>1.1767131</v>
      </c>
      <c r="U175" s="44">
        <v>426.86935</v>
      </c>
      <c r="V175" s="30">
        <v>1.2999312999999999</v>
      </c>
    </row>
    <row r="176" spans="5:22" ht="18.75" x14ac:dyDescent="0.3">
      <c r="E176" s="77"/>
      <c r="F176" s="16"/>
      <c r="G176" s="16"/>
      <c r="H176" s="16"/>
      <c r="I176" s="38">
        <v>8357.0040000000008</v>
      </c>
      <c r="J176" s="18">
        <v>0.67757076000000005</v>
      </c>
      <c r="K176" s="41">
        <v>654.22339999999997</v>
      </c>
      <c r="L176" s="13">
        <v>1.3955568</v>
      </c>
      <c r="M176" s="42">
        <v>155.86823999999999</v>
      </c>
      <c r="N176" s="15">
        <v>1.7893844999999999</v>
      </c>
      <c r="O176" s="43">
        <v>1547.3756000000001</v>
      </c>
      <c r="P176" s="30">
        <v>0.65487030000000002</v>
      </c>
      <c r="Q176" s="43">
        <v>2177.5857000000001</v>
      </c>
      <c r="R176" s="30">
        <v>1.0582400000000001</v>
      </c>
      <c r="S176" s="43">
        <v>1154.4764</v>
      </c>
      <c r="T176" s="30">
        <v>1.2848151000000001</v>
      </c>
      <c r="U176" s="44">
        <v>698.84325999999999</v>
      </c>
      <c r="V176" s="30">
        <v>1.4621363999999999</v>
      </c>
    </row>
    <row r="177" spans="5:22" ht="18.75" x14ac:dyDescent="0.3">
      <c r="E177" s="77"/>
      <c r="F177" s="16"/>
      <c r="G177" s="16"/>
      <c r="H177" s="16"/>
      <c r="I177" s="38">
        <v>9530.42</v>
      </c>
      <c r="J177" s="18">
        <v>0.68872124000000001</v>
      </c>
      <c r="K177" s="41">
        <v>805.07060000000001</v>
      </c>
      <c r="L177" s="13">
        <v>1.4409517000000001</v>
      </c>
      <c r="M177" s="42">
        <v>180.23665</v>
      </c>
      <c r="N177" s="15">
        <v>1.8464124</v>
      </c>
      <c r="O177" s="43">
        <v>2532.9189999999999</v>
      </c>
      <c r="P177" s="30">
        <v>0.71374230000000005</v>
      </c>
      <c r="Q177" s="43">
        <v>3304.4252999999999</v>
      </c>
      <c r="R177" s="30">
        <v>1.1466628000000001</v>
      </c>
      <c r="S177" s="43">
        <v>1751.9425000000001</v>
      </c>
      <c r="T177" s="30">
        <v>1.3978409999999999</v>
      </c>
      <c r="U177" s="44">
        <v>1070.6481000000001</v>
      </c>
      <c r="V177" s="30">
        <v>1.6046826999999999</v>
      </c>
    </row>
    <row r="178" spans="5:22" ht="19.5" thickBot="1" x14ac:dyDescent="0.35">
      <c r="E178" s="77"/>
      <c r="F178" s="16"/>
      <c r="G178" s="16"/>
      <c r="H178" s="16"/>
      <c r="I178" s="45">
        <v>10003.063</v>
      </c>
      <c r="J178" s="46">
        <v>0.68860060000000001</v>
      </c>
      <c r="K178" s="41">
        <v>970.35504000000003</v>
      </c>
      <c r="L178" s="13">
        <v>1.4806594</v>
      </c>
      <c r="M178" s="42">
        <v>209.85873000000001</v>
      </c>
      <c r="N178" s="15">
        <v>1.8919452000000001</v>
      </c>
      <c r="O178" s="43">
        <v>4029.9376999999999</v>
      </c>
      <c r="P178" s="30">
        <v>0.76770382999999998</v>
      </c>
      <c r="Q178" s="43">
        <v>5565.4233000000004</v>
      </c>
      <c r="R178" s="30">
        <v>1.2596517</v>
      </c>
      <c r="S178" s="43">
        <v>2683.9395</v>
      </c>
      <c r="T178" s="30">
        <v>1.515784</v>
      </c>
      <c r="U178" s="44">
        <v>1752.8308999999999</v>
      </c>
      <c r="V178" s="30">
        <v>1.7816497</v>
      </c>
    </row>
    <row r="179" spans="5:22" ht="19.5" thickTop="1" x14ac:dyDescent="0.3">
      <c r="E179" s="77"/>
      <c r="F179" s="16"/>
      <c r="G179" s="16"/>
      <c r="H179" s="16"/>
      <c r="I179" s="75"/>
      <c r="J179" s="75"/>
      <c r="K179" s="38">
        <v>1185.8721</v>
      </c>
      <c r="L179" s="13">
        <v>1.5318105</v>
      </c>
      <c r="M179" s="42">
        <v>252.07848000000001</v>
      </c>
      <c r="N179" s="15">
        <v>1.9660953999999999</v>
      </c>
      <c r="O179" s="43">
        <v>6291.4472999999998</v>
      </c>
      <c r="P179" s="30">
        <v>0.83151335000000004</v>
      </c>
      <c r="Q179" s="43">
        <v>8054.5254000000004</v>
      </c>
      <c r="R179" s="30">
        <v>1.3431706000000001</v>
      </c>
      <c r="S179" s="43">
        <v>4970.0214999999998</v>
      </c>
      <c r="T179" s="30">
        <v>1.682866</v>
      </c>
      <c r="U179" s="44">
        <v>2585.4922000000001</v>
      </c>
      <c r="V179" s="30">
        <v>1.9192889</v>
      </c>
    </row>
    <row r="180" spans="5:22" ht="18.75" x14ac:dyDescent="0.3">
      <c r="E180" s="77"/>
      <c r="F180" s="16"/>
      <c r="G180" s="16"/>
      <c r="H180" s="16"/>
      <c r="I180" s="75"/>
      <c r="J180" s="75"/>
      <c r="K180" s="38">
        <v>1459.3040000000001</v>
      </c>
      <c r="L180" s="13">
        <v>1.5772054</v>
      </c>
      <c r="M180" s="42">
        <v>292.49637000000001</v>
      </c>
      <c r="N180" s="15">
        <v>2.0173760000000001</v>
      </c>
      <c r="O180" s="43">
        <v>9915.4490000000005</v>
      </c>
      <c r="P180" s="30">
        <v>0.88547819999999999</v>
      </c>
      <c r="Q180" s="43">
        <v>13185.412</v>
      </c>
      <c r="R180" s="30">
        <v>1.451249</v>
      </c>
      <c r="S180" s="43">
        <v>8213.8544999999995</v>
      </c>
      <c r="T180" s="30">
        <v>1.8253853</v>
      </c>
      <c r="U180" s="44">
        <v>4354.9970000000003</v>
      </c>
      <c r="V180" s="30">
        <v>2.106087</v>
      </c>
    </row>
    <row r="181" spans="5:22" ht="18.75" x14ac:dyDescent="0.3">
      <c r="E181" s="77"/>
      <c r="F181" s="16"/>
      <c r="G181" s="16"/>
      <c r="H181" s="16"/>
      <c r="I181" s="75"/>
      <c r="J181" s="75"/>
      <c r="K181" s="38">
        <v>1722.7675999999999</v>
      </c>
      <c r="L181" s="13">
        <v>1.5997478000000001</v>
      </c>
      <c r="M181" s="42">
        <v>341.75150000000002</v>
      </c>
      <c r="N181" s="15">
        <v>2.0743779999999998</v>
      </c>
      <c r="O181" s="43">
        <v>13815.718000000001</v>
      </c>
      <c r="P181" s="30">
        <v>0.93456640000000002</v>
      </c>
      <c r="Q181" s="43">
        <v>20199.25</v>
      </c>
      <c r="R181" s="30">
        <v>1.5495095999999999</v>
      </c>
      <c r="S181" s="43">
        <v>15210.314</v>
      </c>
      <c r="T181" s="30">
        <v>2.0023084</v>
      </c>
      <c r="U181" s="44">
        <v>6995.9687999999996</v>
      </c>
      <c r="V181" s="30">
        <v>2.2781403</v>
      </c>
    </row>
    <row r="182" spans="5:22" ht="18.75" x14ac:dyDescent="0.3">
      <c r="E182" s="77"/>
      <c r="F182" s="16"/>
      <c r="G182" s="16"/>
      <c r="H182" s="16"/>
      <c r="I182" s="75"/>
      <c r="J182" s="75"/>
      <c r="K182" s="38">
        <v>2062.1718999999998</v>
      </c>
      <c r="L182" s="13">
        <v>1.6509506</v>
      </c>
      <c r="M182" s="42">
        <v>406.26357999999999</v>
      </c>
      <c r="N182" s="15">
        <v>2.1313371999999999</v>
      </c>
      <c r="O182" s="43">
        <v>21568.646000000001</v>
      </c>
      <c r="P182" s="30">
        <v>0.99345523000000002</v>
      </c>
      <c r="Q182" s="43">
        <v>30076.375</v>
      </c>
      <c r="R182" s="30">
        <v>1.6379391000000001</v>
      </c>
      <c r="S182" s="43">
        <v>23974.724999999999</v>
      </c>
      <c r="T182" s="30">
        <v>2.1497652999999999</v>
      </c>
      <c r="U182" s="44">
        <v>10516.887000000001</v>
      </c>
      <c r="V182" s="30">
        <v>2.4256139000000001</v>
      </c>
    </row>
    <row r="183" spans="5:22" ht="18.75" x14ac:dyDescent="0.3">
      <c r="E183" s="77"/>
      <c r="F183" s="16"/>
      <c r="G183" s="16"/>
      <c r="H183" s="16"/>
      <c r="I183" s="75"/>
      <c r="J183" s="75"/>
      <c r="K183" s="38">
        <v>2528.8715999999999</v>
      </c>
      <c r="L183" s="13">
        <v>1.6848761999999999</v>
      </c>
      <c r="M183" s="42">
        <v>484.63369999999998</v>
      </c>
      <c r="N183" s="15">
        <v>2.2055047000000001</v>
      </c>
      <c r="O183" s="43">
        <v>34316.925999999999</v>
      </c>
      <c r="P183" s="30">
        <v>1.0621786</v>
      </c>
      <c r="Q183" s="43">
        <v>47404.06</v>
      </c>
      <c r="R183" s="30">
        <v>1.7411103000000001</v>
      </c>
      <c r="S183" s="43">
        <v>41153.438000000002</v>
      </c>
      <c r="T183" s="30">
        <v>2.2971916000000001</v>
      </c>
      <c r="U183" s="44">
        <v>15809.906999999999</v>
      </c>
      <c r="V183" s="30">
        <v>2.5780082000000002</v>
      </c>
    </row>
    <row r="184" spans="5:22" ht="18.75" x14ac:dyDescent="0.3">
      <c r="E184" s="77"/>
      <c r="F184" s="16"/>
      <c r="G184" s="16"/>
      <c r="H184" s="16"/>
      <c r="I184" s="75"/>
      <c r="J184" s="75"/>
      <c r="K184" s="38">
        <v>3101.2406999999998</v>
      </c>
      <c r="L184" s="13">
        <v>1.7360187</v>
      </c>
      <c r="M184" s="42">
        <v>576.11450000000002</v>
      </c>
      <c r="N184" s="15">
        <v>2.2567246000000001</v>
      </c>
      <c r="O184" s="43">
        <v>51095.055</v>
      </c>
      <c r="P184" s="30">
        <v>1.1161637</v>
      </c>
      <c r="Q184" s="43">
        <v>78340.679999999993</v>
      </c>
      <c r="R184" s="30">
        <v>1.8541057999999999</v>
      </c>
      <c r="S184" s="43">
        <v>66106.835999999996</v>
      </c>
      <c r="T184" s="30">
        <v>2.4348003999999999</v>
      </c>
      <c r="U184" s="44">
        <v>25158.375</v>
      </c>
      <c r="V184" s="30">
        <v>2.7648264999999999</v>
      </c>
    </row>
    <row r="185" spans="5:22" ht="18.75" x14ac:dyDescent="0.3">
      <c r="E185" s="77"/>
      <c r="F185" s="16"/>
      <c r="G185" s="16"/>
      <c r="H185" s="16"/>
      <c r="I185" s="75"/>
      <c r="J185" s="75"/>
      <c r="K185" s="38">
        <v>3763.855</v>
      </c>
      <c r="L185" s="13">
        <v>1.76997</v>
      </c>
      <c r="M185" s="42">
        <v>708.97389999999996</v>
      </c>
      <c r="N185" s="15">
        <v>2.3365535999999998</v>
      </c>
      <c r="O185" s="43">
        <v>73246.766000000003</v>
      </c>
      <c r="P185" s="30">
        <v>1.1701623999999999</v>
      </c>
      <c r="Q185" s="43">
        <v>118882.1</v>
      </c>
      <c r="R185" s="30">
        <v>1.9572904</v>
      </c>
      <c r="S185" s="43">
        <v>118984.91</v>
      </c>
      <c r="T185" s="30">
        <v>2.6117336999999998</v>
      </c>
      <c r="U185" s="44">
        <v>37110.523000000001</v>
      </c>
      <c r="V185" s="30">
        <v>2.9221482000000001</v>
      </c>
    </row>
    <row r="186" spans="5:22" ht="18.75" x14ac:dyDescent="0.3">
      <c r="E186" s="77"/>
      <c r="F186" s="16"/>
      <c r="G186" s="16"/>
      <c r="H186" s="16"/>
      <c r="I186" s="75"/>
      <c r="J186" s="75"/>
      <c r="K186" s="38">
        <v>4583.8887000000004</v>
      </c>
      <c r="L186" s="13">
        <v>1.8096519</v>
      </c>
      <c r="M186" s="42">
        <v>811.34717000000001</v>
      </c>
      <c r="N186" s="15">
        <v>2.3821294000000002</v>
      </c>
      <c r="O186" s="43">
        <v>106001.8</v>
      </c>
      <c r="P186" s="30">
        <v>1.2241576999999999</v>
      </c>
      <c r="Q186" s="43">
        <v>177017.08</v>
      </c>
      <c r="R186" s="30">
        <v>2.0604817999999998</v>
      </c>
      <c r="S186" s="43">
        <v>194795.77</v>
      </c>
      <c r="T186" s="30">
        <v>2.7788596000000001</v>
      </c>
      <c r="U186" s="44">
        <v>58496.065999999999</v>
      </c>
      <c r="V186" s="30">
        <v>3.0942082000000002</v>
      </c>
    </row>
    <row r="187" spans="5:22" ht="18.75" x14ac:dyDescent="0.3">
      <c r="E187" s="77"/>
      <c r="F187" s="16"/>
      <c r="G187" s="16"/>
      <c r="H187" s="16"/>
      <c r="I187" s="75"/>
      <c r="J187" s="75"/>
      <c r="K187" s="38">
        <v>5392.8739999999998</v>
      </c>
      <c r="L187" s="13">
        <v>1.8494197999999999</v>
      </c>
      <c r="M187" s="42">
        <v>961.18539999999996</v>
      </c>
      <c r="N187" s="15">
        <v>2.4505750000000002</v>
      </c>
      <c r="O187" s="43">
        <v>154865</v>
      </c>
      <c r="P187" s="30">
        <v>1.2781496000000001</v>
      </c>
      <c r="Q187" s="43">
        <v>292546.88</v>
      </c>
      <c r="R187" s="30">
        <v>2.1882393000000002</v>
      </c>
      <c r="S187" s="43">
        <v>318896.84000000003</v>
      </c>
      <c r="T187" s="30">
        <v>2.9164615</v>
      </c>
      <c r="U187" s="44">
        <v>93084.44</v>
      </c>
      <c r="V187" s="30">
        <v>3.2761059000000001</v>
      </c>
    </row>
    <row r="188" spans="5:22" ht="18.75" x14ac:dyDescent="0.3">
      <c r="E188" s="77"/>
      <c r="F188" s="16"/>
      <c r="G188" s="16"/>
      <c r="H188" s="16"/>
      <c r="I188" s="75"/>
      <c r="J188" s="75"/>
      <c r="K188" s="38">
        <v>6388.6553000000004</v>
      </c>
      <c r="L188" s="13">
        <v>1.8891705000000001</v>
      </c>
      <c r="M188" s="42">
        <v>1103.7924</v>
      </c>
      <c r="N188" s="15">
        <v>2.5018813999999998</v>
      </c>
      <c r="O188" s="43">
        <v>226249.5</v>
      </c>
      <c r="P188" s="30">
        <v>1.3223001999999999</v>
      </c>
      <c r="Q188" s="43">
        <v>452430.88</v>
      </c>
      <c r="R188" s="30">
        <v>2.2864966</v>
      </c>
      <c r="S188" s="43">
        <v>488546.47</v>
      </c>
      <c r="T188" s="30">
        <v>3.0393251999999999</v>
      </c>
      <c r="U188" s="44">
        <v>133456.67000000001</v>
      </c>
      <c r="V188" s="30">
        <v>3.4235964000000001</v>
      </c>
    </row>
    <row r="189" spans="5:22" ht="18.75" x14ac:dyDescent="0.3">
      <c r="E189" s="77"/>
      <c r="F189" s="16"/>
      <c r="G189" s="16"/>
      <c r="H189" s="16"/>
      <c r="I189" s="75"/>
      <c r="J189" s="75"/>
      <c r="K189" s="38">
        <v>7647.1724000000004</v>
      </c>
      <c r="L189" s="13">
        <v>1.9231564000000001</v>
      </c>
      <c r="M189" s="42">
        <v>1325.8414</v>
      </c>
      <c r="N189" s="15">
        <v>2.5645535000000002</v>
      </c>
      <c r="O189" s="43">
        <v>343313.9</v>
      </c>
      <c r="P189" s="30">
        <v>1.3811992</v>
      </c>
      <c r="Q189" s="43">
        <v>713091.25</v>
      </c>
      <c r="R189" s="30">
        <v>2.3945881999999998</v>
      </c>
      <c r="S189" s="43">
        <v>862821.5</v>
      </c>
      <c r="T189" s="30">
        <v>3.2162654000000002</v>
      </c>
      <c r="U189" s="44">
        <v>200625.1</v>
      </c>
      <c r="V189" s="30">
        <v>3.5809114000000002</v>
      </c>
    </row>
    <row r="190" spans="5:22" ht="18.75" x14ac:dyDescent="0.3">
      <c r="E190" s="77"/>
      <c r="F190" s="16"/>
      <c r="G190" s="16"/>
      <c r="H190" s="16"/>
      <c r="I190" s="75"/>
      <c r="J190" s="75"/>
      <c r="K190" s="38">
        <v>8660.9609999999993</v>
      </c>
      <c r="L190" s="13">
        <v>1.9515412000000001</v>
      </c>
      <c r="M190" s="42">
        <v>1554.4725000000001</v>
      </c>
      <c r="N190" s="15">
        <v>2.6215472000000002</v>
      </c>
      <c r="O190" s="43">
        <v>496839.6</v>
      </c>
      <c r="P190" s="30">
        <v>1.4351944999999999</v>
      </c>
      <c r="Q190" s="43">
        <v>1113319.8</v>
      </c>
      <c r="R190" s="30">
        <v>2.497763</v>
      </c>
      <c r="S190" s="43">
        <v>1386011.5</v>
      </c>
      <c r="T190" s="30">
        <v>3.3637153999999998</v>
      </c>
      <c r="U190" s="44">
        <v>389580.97</v>
      </c>
      <c r="V190" s="30">
        <v>3.8365475999999998</v>
      </c>
    </row>
    <row r="191" spans="5:22" ht="18.75" x14ac:dyDescent="0.3">
      <c r="E191" s="77"/>
      <c r="F191" s="16"/>
      <c r="G191" s="16"/>
      <c r="H191" s="16"/>
      <c r="I191" s="75"/>
      <c r="J191" s="75"/>
      <c r="K191" s="38">
        <v>9508.6270000000004</v>
      </c>
      <c r="L191" s="13">
        <v>1.9800035</v>
      </c>
      <c r="M191" s="42">
        <v>1893.1956</v>
      </c>
      <c r="N191" s="15">
        <v>2.689924</v>
      </c>
      <c r="O191" s="43">
        <v>746805.56</v>
      </c>
      <c r="P191" s="30">
        <v>1.4990174999999999</v>
      </c>
      <c r="Q191" s="43">
        <v>1642093</v>
      </c>
      <c r="R191" s="30">
        <v>2.5911164000000002</v>
      </c>
      <c r="S191" s="43">
        <v>2123382</v>
      </c>
      <c r="T191" s="30">
        <v>3.4964203999999999</v>
      </c>
      <c r="U191" s="44">
        <v>668811.6</v>
      </c>
      <c r="V191" s="30">
        <v>4.0774660000000003</v>
      </c>
    </row>
    <row r="192" spans="5:22" ht="19.5" thickBot="1" x14ac:dyDescent="0.35">
      <c r="E192" s="77"/>
      <c r="F192" s="16"/>
      <c r="G192" s="16"/>
      <c r="H192" s="16"/>
      <c r="I192" s="75"/>
      <c r="J192" s="75"/>
      <c r="K192" s="45">
        <v>10014.962</v>
      </c>
      <c r="L192" s="47">
        <v>2.0028302999999998</v>
      </c>
      <c r="M192" s="42">
        <v>2242.8162000000002</v>
      </c>
      <c r="N192" s="15">
        <v>2.7526305</v>
      </c>
      <c r="O192" s="43">
        <v>1144001.2</v>
      </c>
      <c r="P192" s="30">
        <v>1.5579132</v>
      </c>
      <c r="Q192" s="43">
        <v>2588190.7999999998</v>
      </c>
      <c r="R192" s="30">
        <v>2.7090494999999999</v>
      </c>
      <c r="S192" s="43">
        <v>3044189</v>
      </c>
      <c r="T192" s="30">
        <v>3.6094666000000002</v>
      </c>
      <c r="U192" s="44">
        <v>1126566.6000000001</v>
      </c>
      <c r="V192" s="30">
        <v>4.279026</v>
      </c>
    </row>
    <row r="193" spans="5:22" ht="19.5" thickTop="1" x14ac:dyDescent="0.3">
      <c r="E193" s="77"/>
      <c r="F193" s="16"/>
      <c r="G193" s="16"/>
      <c r="H193" s="16"/>
      <c r="I193" s="75"/>
      <c r="J193" s="75"/>
      <c r="K193" s="75"/>
      <c r="L193" s="75"/>
      <c r="M193" s="38">
        <v>2694.002</v>
      </c>
      <c r="N193" s="15">
        <v>2.8153028</v>
      </c>
      <c r="O193" s="43">
        <v>1593997.2</v>
      </c>
      <c r="P193" s="30">
        <v>1.6070013000000001</v>
      </c>
      <c r="Q193" s="43">
        <v>4236973</v>
      </c>
      <c r="R193" s="30">
        <v>2.8269690000000001</v>
      </c>
      <c r="S193" s="43">
        <v>4936686.5</v>
      </c>
      <c r="T193" s="30">
        <v>3.7618339999999999</v>
      </c>
      <c r="U193" s="44">
        <v>1630575.8</v>
      </c>
      <c r="V193" s="30">
        <v>4.4363545999999996</v>
      </c>
    </row>
    <row r="194" spans="5:22" ht="18.75" x14ac:dyDescent="0.3">
      <c r="E194" s="77"/>
      <c r="F194" s="16"/>
      <c r="G194" s="16"/>
      <c r="H194" s="16"/>
      <c r="I194" s="75"/>
      <c r="J194" s="75"/>
      <c r="K194" s="75"/>
      <c r="L194" s="75"/>
      <c r="M194" s="38">
        <v>3093.6995000000002</v>
      </c>
      <c r="N194" s="15">
        <v>2.866609</v>
      </c>
      <c r="O194" s="43">
        <v>2350962.2000000002</v>
      </c>
      <c r="P194" s="30">
        <v>1.6659104</v>
      </c>
      <c r="Q194" s="43">
        <v>6429529</v>
      </c>
      <c r="R194" s="30">
        <v>2.9203123999999998</v>
      </c>
      <c r="S194" s="43">
        <v>7077393.5</v>
      </c>
      <c r="T194" s="30">
        <v>3.8650386000000001</v>
      </c>
      <c r="U194" s="44">
        <v>2474626.2000000002</v>
      </c>
      <c r="V194" s="30">
        <v>4.608428</v>
      </c>
    </row>
    <row r="195" spans="5:22" ht="19.5" thickBot="1" x14ac:dyDescent="0.35">
      <c r="E195" s="77"/>
      <c r="F195" s="16"/>
      <c r="G195" s="16"/>
      <c r="H195" s="16"/>
      <c r="I195" s="75"/>
      <c r="J195" s="75"/>
      <c r="K195" s="75"/>
      <c r="L195" s="75"/>
      <c r="M195" s="38">
        <v>3703.212</v>
      </c>
      <c r="N195" s="15">
        <v>2.9235508000000001</v>
      </c>
      <c r="O195" s="43">
        <v>3467375.8</v>
      </c>
      <c r="P195" s="30">
        <v>1.7198989</v>
      </c>
      <c r="Q195" s="48">
        <v>9943618</v>
      </c>
      <c r="R195" s="49">
        <v>3.0333313999999998</v>
      </c>
      <c r="S195" s="48">
        <v>10050887</v>
      </c>
      <c r="T195" s="49">
        <v>3.9830089000000002</v>
      </c>
      <c r="U195" s="44">
        <v>4329556</v>
      </c>
      <c r="V195" s="30">
        <v>4.8444190000000003</v>
      </c>
    </row>
    <row r="196" spans="5:22" ht="19.5" thickTop="1" x14ac:dyDescent="0.3">
      <c r="E196" s="77"/>
      <c r="F196" s="16"/>
      <c r="G196" s="16"/>
      <c r="H196" s="16"/>
      <c r="I196" s="75"/>
      <c r="J196" s="75"/>
      <c r="K196" s="75"/>
      <c r="L196" s="75"/>
      <c r="M196" s="38">
        <v>4326.8393999999998</v>
      </c>
      <c r="N196" s="15">
        <v>2.9862921</v>
      </c>
      <c r="O196" s="43">
        <v>5362137</v>
      </c>
      <c r="P196" s="30">
        <v>1.7837118000000001</v>
      </c>
      <c r="Q196" s="16"/>
      <c r="R196" s="16"/>
      <c r="S196" s="16"/>
      <c r="T196" s="16"/>
      <c r="U196" s="43">
        <v>7021773.5</v>
      </c>
      <c r="V196" s="30">
        <v>5.0656749999999997</v>
      </c>
    </row>
    <row r="197" spans="5:22" ht="19.5" thickBot="1" x14ac:dyDescent="0.35">
      <c r="E197" s="77"/>
      <c r="F197" s="16"/>
      <c r="G197" s="16"/>
      <c r="H197" s="16"/>
      <c r="I197" s="75"/>
      <c r="J197" s="75"/>
      <c r="K197" s="75"/>
      <c r="L197" s="75"/>
      <c r="M197" s="38">
        <v>5215.2659999999996</v>
      </c>
      <c r="N197" s="15">
        <v>3.0489557</v>
      </c>
      <c r="O197" s="43">
        <v>7760017.5</v>
      </c>
      <c r="P197" s="30">
        <v>1.837707</v>
      </c>
      <c r="Q197" s="16"/>
      <c r="R197" s="16"/>
      <c r="S197" s="16"/>
      <c r="T197" s="16"/>
      <c r="U197" s="48">
        <v>10067296</v>
      </c>
      <c r="V197" s="49">
        <v>5.2180862000000001</v>
      </c>
    </row>
    <row r="198" spans="5:22" ht="20.25" thickTop="1" thickBot="1" x14ac:dyDescent="0.35">
      <c r="E198" s="77"/>
      <c r="F198" s="16"/>
      <c r="G198" s="16"/>
      <c r="H198" s="16"/>
      <c r="I198" s="75"/>
      <c r="J198" s="75"/>
      <c r="K198" s="75"/>
      <c r="L198" s="75"/>
      <c r="M198" s="38">
        <v>6221.3793999999998</v>
      </c>
      <c r="N198" s="15">
        <v>3.134601</v>
      </c>
      <c r="O198" s="48">
        <v>10022968</v>
      </c>
      <c r="P198" s="49">
        <v>1.876981</v>
      </c>
      <c r="Q198" s="16"/>
      <c r="R198" s="16"/>
      <c r="S198" s="16"/>
      <c r="T198" s="16"/>
      <c r="U198" s="16"/>
      <c r="V198" s="72"/>
    </row>
    <row r="199" spans="5:22" ht="19.5" thickTop="1" x14ac:dyDescent="0.3">
      <c r="E199" s="77"/>
      <c r="F199" s="16"/>
      <c r="G199" s="16"/>
      <c r="H199" s="16"/>
      <c r="I199" s="75"/>
      <c r="J199" s="75"/>
      <c r="K199" s="75"/>
      <c r="L199" s="75"/>
      <c r="M199" s="38">
        <v>7395.7439999999997</v>
      </c>
      <c r="N199" s="15">
        <v>3.1858213000000002</v>
      </c>
      <c r="O199" s="16"/>
      <c r="P199" s="16"/>
      <c r="Q199" s="16"/>
      <c r="R199" s="16"/>
      <c r="S199" s="16"/>
      <c r="T199" s="16"/>
      <c r="U199" s="16"/>
      <c r="V199" s="72"/>
    </row>
    <row r="200" spans="5:22" ht="18.75" x14ac:dyDescent="0.3">
      <c r="E200" s="77"/>
      <c r="F200" s="16"/>
      <c r="G200" s="16"/>
      <c r="H200" s="16"/>
      <c r="I200" s="75"/>
      <c r="J200" s="75"/>
      <c r="K200" s="75"/>
      <c r="L200" s="75"/>
      <c r="M200" s="38">
        <v>8701.1129999999994</v>
      </c>
      <c r="N200" s="15">
        <v>3.2428062</v>
      </c>
      <c r="O200" s="16"/>
      <c r="P200" s="16"/>
      <c r="Q200" s="16"/>
      <c r="R200" s="16"/>
      <c r="S200" s="16"/>
      <c r="T200" s="16"/>
      <c r="U200" s="16"/>
      <c r="V200" s="72"/>
    </row>
    <row r="201" spans="5:22" ht="19.5" thickBot="1" x14ac:dyDescent="0.35">
      <c r="E201" s="78"/>
      <c r="F201" s="79"/>
      <c r="G201" s="79"/>
      <c r="H201" s="79"/>
      <c r="I201" s="80"/>
      <c r="J201" s="80"/>
      <c r="K201" s="80"/>
      <c r="L201" s="80"/>
      <c r="M201" s="45">
        <v>9719.33</v>
      </c>
      <c r="N201" s="50">
        <v>3.2769644000000002</v>
      </c>
      <c r="O201" s="79"/>
      <c r="P201" s="79"/>
      <c r="Q201" s="79"/>
      <c r="R201" s="79"/>
      <c r="S201" s="79"/>
      <c r="T201" s="79"/>
      <c r="U201" s="79"/>
      <c r="V201" s="81"/>
    </row>
    <row r="202" spans="5:22" ht="15.75" thickTop="1" x14ac:dyDescent="0.25"/>
  </sheetData>
  <mergeCells count="2">
    <mergeCell ref="H126:I126"/>
    <mergeCell ref="R11:R12"/>
  </mergeCell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bureau</dc:creator>
  <cp:lastModifiedBy>PC bureau</cp:lastModifiedBy>
  <dcterms:created xsi:type="dcterms:W3CDTF">2014-06-21T13:43:40Z</dcterms:created>
  <dcterms:modified xsi:type="dcterms:W3CDTF">2014-06-22T08:13:42Z</dcterms:modified>
</cp:coreProperties>
</file>