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osni.briki\Desktop\"/>
    </mc:Choice>
  </mc:AlternateContent>
  <bookViews>
    <workbookView xWindow="0" yWindow="0" windowWidth="20490" windowHeight="7935" tabRatio="880" activeTab="1"/>
  </bookViews>
  <sheets>
    <sheet name="DETAILS ACHATS" sheetId="1" r:id="rId1"/>
    <sheet name="RECAPE ACHAT PAR CNTR CHARGE" sheetId="13" r:id="rId2"/>
    <sheet name="RECAPE ACHAT PAR TYPE ARTICLE" sheetId="12" r:id="rId3"/>
  </sheets>
  <definedNames>
    <definedName name="Segment_DATE_FACTURE">#N/A</definedName>
  </definedNames>
  <calcPr calcId="152511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84" i="1" l="1"/>
  <c r="P283" i="1"/>
  <c r="P282" i="1"/>
  <c r="P281" i="1"/>
  <c r="P280" i="1"/>
  <c r="N282" i="1" l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205" i="1" l="1"/>
  <c r="N279" i="1"/>
  <c r="N43" i="1"/>
  <c r="N251" i="1"/>
  <c r="N252" i="1"/>
  <c r="N253" i="1"/>
  <c r="N280" i="1"/>
  <c r="N3" i="1"/>
  <c r="N44" i="1"/>
  <c r="N45" i="1"/>
  <c r="N34" i="1"/>
  <c r="N110" i="1"/>
  <c r="N111" i="1"/>
  <c r="N248" i="1"/>
  <c r="N249" i="1"/>
  <c r="N250" i="1"/>
  <c r="N169" i="1"/>
  <c r="N170" i="1"/>
  <c r="N171" i="1"/>
  <c r="N46" i="1"/>
  <c r="N47" i="1"/>
  <c r="N48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9" i="1"/>
  <c r="N130" i="1"/>
  <c r="N131" i="1"/>
  <c r="N132" i="1"/>
  <c r="N69" i="1"/>
  <c r="N126" i="1"/>
  <c r="N127" i="1"/>
  <c r="N128" i="1"/>
  <c r="N133" i="1"/>
  <c r="N134" i="1"/>
  <c r="N139" i="1"/>
  <c r="N135" i="1"/>
  <c r="N136" i="1"/>
  <c r="N137" i="1"/>
  <c r="N138" i="1"/>
  <c r="N140" i="1"/>
  <c r="N70" i="1"/>
  <c r="N71" i="1"/>
  <c r="N141" i="1"/>
  <c r="N142" i="1"/>
  <c r="N143" i="1"/>
  <c r="N72" i="1"/>
  <c r="N144" i="1"/>
  <c r="N73" i="1"/>
  <c r="N146" i="1"/>
  <c r="N147" i="1"/>
  <c r="N145" i="1"/>
  <c r="N215" i="1"/>
  <c r="N216" i="1"/>
  <c r="N217" i="1"/>
  <c r="N218" i="1"/>
  <c r="N219" i="1"/>
  <c r="N241" i="1"/>
  <c r="N242" i="1"/>
  <c r="N243" i="1"/>
  <c r="N244" i="1"/>
  <c r="N245" i="1"/>
  <c r="N246" i="1"/>
  <c r="N5" i="1"/>
  <c r="N6" i="1"/>
  <c r="N7" i="1"/>
  <c r="N8" i="1"/>
  <c r="N9" i="1"/>
  <c r="N10" i="1"/>
  <c r="N11" i="1"/>
  <c r="N270" i="1"/>
  <c r="N271" i="1"/>
  <c r="N274" i="1"/>
  <c r="N275" i="1"/>
  <c r="N168" i="1"/>
  <c r="N185" i="1"/>
  <c r="N198" i="1"/>
  <c r="N199" i="1"/>
  <c r="N200" i="1"/>
  <c r="N201" i="1"/>
  <c r="N202" i="1"/>
  <c r="N74" i="1"/>
  <c r="N172" i="1"/>
  <c r="N173" i="1"/>
  <c r="N209" i="1"/>
  <c r="N210" i="1"/>
  <c r="N211" i="1"/>
  <c r="N212" i="1"/>
  <c r="N213" i="1"/>
  <c r="N214" i="1"/>
  <c r="N277" i="1"/>
  <c r="N278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269" i="1"/>
  <c r="N273" i="1"/>
  <c r="N195" i="1"/>
  <c r="N208" i="1"/>
  <c r="N220" i="1"/>
  <c r="N221" i="1"/>
  <c r="N222" i="1"/>
  <c r="N42" i="1"/>
  <c r="N257" i="1"/>
  <c r="N258" i="1"/>
  <c r="N261" i="1"/>
  <c r="N272" i="1"/>
  <c r="N49" i="1"/>
  <c r="N167" i="1"/>
  <c r="N260" i="1"/>
  <c r="N50" i="1"/>
  <c r="N51" i="1"/>
  <c r="N52" i="1"/>
  <c r="N53" i="1"/>
  <c r="N75" i="1"/>
  <c r="N54" i="1"/>
  <c r="N4" i="1"/>
  <c r="N38" i="1"/>
  <c r="N39" i="1"/>
  <c r="N40" i="1"/>
  <c r="N41" i="1"/>
  <c r="N81" i="1"/>
  <c r="N82" i="1"/>
  <c r="N79" i="1"/>
  <c r="N80" i="1"/>
  <c r="N174" i="1"/>
  <c r="N186" i="1"/>
  <c r="N187" i="1"/>
  <c r="N188" i="1"/>
  <c r="N189" i="1"/>
  <c r="N190" i="1"/>
  <c r="N191" i="1"/>
  <c r="N175" i="1"/>
  <c r="N176" i="1"/>
  <c r="N177" i="1"/>
  <c r="N178" i="1"/>
  <c r="N179" i="1"/>
  <c r="N180" i="1"/>
  <c r="N181" i="1"/>
  <c r="N182" i="1"/>
  <c r="N183" i="1"/>
  <c r="N184" i="1"/>
  <c r="N206" i="1"/>
  <c r="N207" i="1"/>
  <c r="N240" i="1"/>
  <c r="N268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55" i="1"/>
  <c r="N56" i="1"/>
  <c r="N263" i="1"/>
  <c r="N254" i="1"/>
  <c r="N255" i="1"/>
  <c r="N256" i="1"/>
  <c r="N36" i="1"/>
  <c r="N37" i="1"/>
  <c r="N57" i="1"/>
  <c r="N262" i="1"/>
  <c r="N264" i="1"/>
  <c r="N148" i="1"/>
  <c r="N149" i="1"/>
  <c r="N150" i="1"/>
  <c r="N151" i="1"/>
  <c r="N192" i="1"/>
  <c r="N193" i="1"/>
  <c r="N203" i="1"/>
  <c r="N194" i="1"/>
  <c r="N196" i="1"/>
  <c r="N197" i="1"/>
  <c r="N204" i="1"/>
  <c r="N247" i="1"/>
  <c r="N259" i="1"/>
  <c r="N265" i="1"/>
  <c r="N266" i="1"/>
  <c r="N267" i="1"/>
  <c r="N276" i="1"/>
  <c r="N58" i="1"/>
  <c r="N59" i="1"/>
  <c r="N60" i="1"/>
  <c r="N61" i="1"/>
  <c r="N62" i="1"/>
  <c r="N63" i="1"/>
  <c r="N64" i="1"/>
  <c r="N65" i="1"/>
  <c r="N66" i="1"/>
  <c r="N67" i="1"/>
  <c r="N68" i="1"/>
  <c r="N85" i="1"/>
  <c r="N86" i="1"/>
  <c r="N87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83" i="1"/>
  <c r="N84" i="1"/>
  <c r="N88" i="1"/>
  <c r="N89" i="1"/>
  <c r="N90" i="1"/>
  <c r="N91" i="1"/>
  <c r="N92" i="1"/>
  <c r="N96" i="1"/>
  <c r="N76" i="1"/>
  <c r="N77" i="1"/>
  <c r="N78" i="1"/>
  <c r="N93" i="1"/>
  <c r="N94" i="1"/>
  <c r="N95" i="1"/>
  <c r="N98" i="1"/>
  <c r="N99" i="1"/>
  <c r="N97" i="1"/>
  <c r="N100" i="1"/>
  <c r="N101" i="1"/>
  <c r="N102" i="1"/>
  <c r="N103" i="1"/>
  <c r="N104" i="1"/>
  <c r="N105" i="1"/>
  <c r="N106" i="1"/>
  <c r="N108" i="1"/>
  <c r="N107" i="1"/>
  <c r="N109" i="1"/>
  <c r="N281" i="1"/>
  <c r="N35" i="1"/>
  <c r="P109" i="1" l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O103" i="1" l="1"/>
  <c r="P103" i="1"/>
  <c r="S103" i="1"/>
  <c r="O104" i="1"/>
  <c r="P104" i="1"/>
  <c r="S104" i="1"/>
  <c r="O105" i="1"/>
  <c r="P105" i="1"/>
  <c r="S105" i="1"/>
  <c r="O106" i="1"/>
  <c r="P106" i="1"/>
  <c r="S106" i="1"/>
  <c r="O108" i="1"/>
  <c r="P108" i="1"/>
  <c r="S108" i="1"/>
  <c r="O107" i="1"/>
  <c r="P107" i="1"/>
  <c r="S107" i="1"/>
  <c r="O109" i="1"/>
  <c r="S109" i="1"/>
  <c r="O281" i="1"/>
  <c r="Q281" i="1"/>
  <c r="S281" i="1"/>
  <c r="O282" i="1"/>
  <c r="Q282" i="1"/>
  <c r="R282" i="1" s="1"/>
  <c r="S282" i="1"/>
  <c r="O283" i="1"/>
  <c r="Q283" i="1"/>
  <c r="R283" i="1" s="1"/>
  <c r="S283" i="1"/>
  <c r="O284" i="1"/>
  <c r="Q284" i="1"/>
  <c r="R284" i="1" s="1"/>
  <c r="S284" i="1"/>
  <c r="O285" i="1"/>
  <c r="Q285" i="1"/>
  <c r="R285" i="1" s="1"/>
  <c r="S285" i="1"/>
  <c r="O286" i="1"/>
  <c r="Q286" i="1"/>
  <c r="R286" i="1" s="1"/>
  <c r="S286" i="1"/>
  <c r="O287" i="1"/>
  <c r="Q287" i="1"/>
  <c r="R287" i="1" s="1"/>
  <c r="S287" i="1"/>
  <c r="O288" i="1"/>
  <c r="Q288" i="1"/>
  <c r="R288" i="1" s="1"/>
  <c r="S288" i="1"/>
  <c r="O289" i="1"/>
  <c r="Q289" i="1"/>
  <c r="R289" i="1" s="1"/>
  <c r="S289" i="1"/>
  <c r="O290" i="1"/>
  <c r="Q290" i="1"/>
  <c r="R290" i="1" s="1"/>
  <c r="S290" i="1"/>
  <c r="O291" i="1"/>
  <c r="Q291" i="1"/>
  <c r="R291" i="1" s="1"/>
  <c r="S291" i="1"/>
  <c r="O292" i="1"/>
  <c r="Q292" i="1"/>
  <c r="R292" i="1" s="1"/>
  <c r="S292" i="1"/>
  <c r="O293" i="1"/>
  <c r="Q293" i="1"/>
  <c r="R293" i="1" s="1"/>
  <c r="S293" i="1"/>
  <c r="O294" i="1"/>
  <c r="Q294" i="1"/>
  <c r="R294" i="1" s="1"/>
  <c r="S294" i="1"/>
  <c r="O295" i="1"/>
  <c r="Q295" i="1"/>
  <c r="R295" i="1" s="1"/>
  <c r="S295" i="1"/>
  <c r="O296" i="1"/>
  <c r="Q296" i="1"/>
  <c r="R296" i="1" s="1"/>
  <c r="S296" i="1"/>
  <c r="O297" i="1"/>
  <c r="Q297" i="1"/>
  <c r="R297" i="1" s="1"/>
  <c r="S297" i="1"/>
  <c r="O298" i="1"/>
  <c r="Q298" i="1"/>
  <c r="R298" i="1" s="1"/>
  <c r="S298" i="1"/>
  <c r="O299" i="1"/>
  <c r="Q299" i="1"/>
  <c r="R299" i="1" s="1"/>
  <c r="S299" i="1"/>
  <c r="O300" i="1"/>
  <c r="Q300" i="1"/>
  <c r="R300" i="1" s="1"/>
  <c r="S300" i="1"/>
  <c r="O301" i="1"/>
  <c r="Q301" i="1"/>
  <c r="R301" i="1" s="1"/>
  <c r="S301" i="1"/>
  <c r="O302" i="1"/>
  <c r="Q302" i="1"/>
  <c r="R302" i="1" s="1"/>
  <c r="S302" i="1"/>
  <c r="O303" i="1"/>
  <c r="Q303" i="1"/>
  <c r="R303" i="1" s="1"/>
  <c r="S303" i="1"/>
  <c r="O304" i="1"/>
  <c r="Q304" i="1"/>
  <c r="R304" i="1" s="1"/>
  <c r="S304" i="1"/>
  <c r="O305" i="1"/>
  <c r="Q305" i="1"/>
  <c r="R305" i="1" s="1"/>
  <c r="S305" i="1"/>
  <c r="O306" i="1"/>
  <c r="Q306" i="1"/>
  <c r="R306" i="1" s="1"/>
  <c r="S306" i="1"/>
  <c r="O307" i="1"/>
  <c r="Q307" i="1"/>
  <c r="R307" i="1" s="1"/>
  <c r="S307" i="1"/>
  <c r="O308" i="1"/>
  <c r="Q308" i="1"/>
  <c r="R308" i="1" s="1"/>
  <c r="S308" i="1"/>
  <c r="O309" i="1"/>
  <c r="Q309" i="1"/>
  <c r="R309" i="1" s="1"/>
  <c r="S309" i="1"/>
  <c r="O310" i="1"/>
  <c r="Q310" i="1"/>
  <c r="R310" i="1" s="1"/>
  <c r="S310" i="1"/>
  <c r="O311" i="1"/>
  <c r="Q311" i="1"/>
  <c r="R311" i="1" s="1"/>
  <c r="S311" i="1"/>
  <c r="O312" i="1"/>
  <c r="Q312" i="1"/>
  <c r="R312" i="1" s="1"/>
  <c r="S312" i="1"/>
  <c r="O313" i="1"/>
  <c r="Q313" i="1"/>
  <c r="R313" i="1" s="1"/>
  <c r="S313" i="1"/>
  <c r="O314" i="1"/>
  <c r="Q314" i="1"/>
  <c r="R314" i="1" s="1"/>
  <c r="S314" i="1"/>
  <c r="O315" i="1"/>
  <c r="Q315" i="1"/>
  <c r="R315" i="1" s="1"/>
  <c r="S315" i="1"/>
  <c r="O316" i="1"/>
  <c r="Q316" i="1"/>
  <c r="R316" i="1" s="1"/>
  <c r="S316" i="1"/>
  <c r="O317" i="1"/>
  <c r="Q317" i="1"/>
  <c r="R317" i="1" s="1"/>
  <c r="S317" i="1"/>
  <c r="O318" i="1"/>
  <c r="Q318" i="1"/>
  <c r="R318" i="1" s="1"/>
  <c r="S318" i="1"/>
  <c r="O319" i="1"/>
  <c r="Q319" i="1"/>
  <c r="R319" i="1" s="1"/>
  <c r="S319" i="1"/>
  <c r="O320" i="1"/>
  <c r="Q320" i="1"/>
  <c r="R320" i="1" s="1"/>
  <c r="S320" i="1"/>
  <c r="O321" i="1"/>
  <c r="Q321" i="1"/>
  <c r="R321" i="1" s="1"/>
  <c r="S321" i="1"/>
  <c r="O322" i="1"/>
  <c r="Q322" i="1"/>
  <c r="R322" i="1" s="1"/>
  <c r="S322" i="1"/>
  <c r="O323" i="1"/>
  <c r="Q323" i="1"/>
  <c r="R323" i="1" s="1"/>
  <c r="S323" i="1"/>
  <c r="O324" i="1"/>
  <c r="Q324" i="1"/>
  <c r="R324" i="1" s="1"/>
  <c r="S324" i="1"/>
  <c r="O325" i="1"/>
  <c r="Q325" i="1"/>
  <c r="R325" i="1" s="1"/>
  <c r="S325" i="1"/>
  <c r="O326" i="1"/>
  <c r="Q326" i="1"/>
  <c r="R326" i="1" s="1"/>
  <c r="S326" i="1"/>
  <c r="O327" i="1"/>
  <c r="Q327" i="1"/>
  <c r="R327" i="1" s="1"/>
  <c r="S327" i="1"/>
  <c r="O328" i="1"/>
  <c r="Q328" i="1"/>
  <c r="R328" i="1" s="1"/>
  <c r="S328" i="1"/>
  <c r="O329" i="1"/>
  <c r="Q329" i="1"/>
  <c r="R329" i="1" s="1"/>
  <c r="S329" i="1"/>
  <c r="O330" i="1"/>
  <c r="Q330" i="1"/>
  <c r="R330" i="1" s="1"/>
  <c r="S330" i="1"/>
  <c r="O331" i="1"/>
  <c r="Q331" i="1"/>
  <c r="R331" i="1" s="1"/>
  <c r="S331" i="1"/>
  <c r="O332" i="1"/>
  <c r="Q332" i="1"/>
  <c r="R332" i="1" s="1"/>
  <c r="S332" i="1"/>
  <c r="O333" i="1"/>
  <c r="Q333" i="1"/>
  <c r="R333" i="1" s="1"/>
  <c r="S333" i="1"/>
  <c r="O334" i="1"/>
  <c r="Q334" i="1"/>
  <c r="R334" i="1" s="1"/>
  <c r="S334" i="1"/>
  <c r="O335" i="1"/>
  <c r="Q335" i="1"/>
  <c r="R335" i="1" s="1"/>
  <c r="S335" i="1"/>
  <c r="O336" i="1"/>
  <c r="Q336" i="1"/>
  <c r="R336" i="1" s="1"/>
  <c r="S336" i="1"/>
  <c r="O337" i="1"/>
  <c r="Q337" i="1"/>
  <c r="R337" i="1" s="1"/>
  <c r="S337" i="1"/>
  <c r="O338" i="1"/>
  <c r="Q338" i="1"/>
  <c r="R338" i="1" s="1"/>
  <c r="S338" i="1"/>
  <c r="O339" i="1"/>
  <c r="Q339" i="1"/>
  <c r="R339" i="1" s="1"/>
  <c r="S339" i="1"/>
  <c r="O340" i="1"/>
  <c r="Q340" i="1"/>
  <c r="R340" i="1" s="1"/>
  <c r="S340" i="1"/>
  <c r="O341" i="1"/>
  <c r="Q341" i="1"/>
  <c r="R341" i="1" s="1"/>
  <c r="S341" i="1"/>
  <c r="O342" i="1"/>
  <c r="Q342" i="1"/>
  <c r="R342" i="1" s="1"/>
  <c r="S342" i="1"/>
  <c r="O343" i="1"/>
  <c r="Q343" i="1"/>
  <c r="R343" i="1" s="1"/>
  <c r="S343" i="1"/>
  <c r="O344" i="1"/>
  <c r="Q344" i="1"/>
  <c r="R344" i="1" s="1"/>
  <c r="S344" i="1"/>
  <c r="O345" i="1"/>
  <c r="Q345" i="1"/>
  <c r="R345" i="1" s="1"/>
  <c r="S345" i="1"/>
  <c r="O346" i="1"/>
  <c r="Q346" i="1"/>
  <c r="R346" i="1" s="1"/>
  <c r="S346" i="1"/>
  <c r="O347" i="1"/>
  <c r="Q347" i="1"/>
  <c r="R347" i="1" s="1"/>
  <c r="S347" i="1"/>
  <c r="O348" i="1"/>
  <c r="Q348" i="1"/>
  <c r="R348" i="1" s="1"/>
  <c r="S348" i="1"/>
  <c r="O349" i="1"/>
  <c r="Q349" i="1"/>
  <c r="R349" i="1" s="1"/>
  <c r="S349" i="1"/>
  <c r="O350" i="1"/>
  <c r="Q350" i="1"/>
  <c r="R350" i="1" s="1"/>
  <c r="S350" i="1"/>
  <c r="O351" i="1"/>
  <c r="Q351" i="1"/>
  <c r="R351" i="1" s="1"/>
  <c r="S351" i="1"/>
  <c r="O352" i="1"/>
  <c r="Q352" i="1"/>
  <c r="R352" i="1" s="1"/>
  <c r="S352" i="1"/>
  <c r="O353" i="1"/>
  <c r="Q353" i="1"/>
  <c r="R353" i="1" s="1"/>
  <c r="S353" i="1"/>
  <c r="O354" i="1"/>
  <c r="Q354" i="1"/>
  <c r="R354" i="1" s="1"/>
  <c r="S354" i="1"/>
  <c r="O355" i="1"/>
  <c r="Q355" i="1"/>
  <c r="R355" i="1" s="1"/>
  <c r="S355" i="1"/>
  <c r="O356" i="1"/>
  <c r="Q356" i="1"/>
  <c r="R356" i="1" s="1"/>
  <c r="S356" i="1"/>
  <c r="O357" i="1"/>
  <c r="Q357" i="1"/>
  <c r="R357" i="1" s="1"/>
  <c r="S357" i="1"/>
  <c r="O358" i="1"/>
  <c r="Q358" i="1"/>
  <c r="R358" i="1" s="1"/>
  <c r="S358" i="1"/>
  <c r="O359" i="1"/>
  <c r="Q359" i="1"/>
  <c r="R359" i="1" s="1"/>
  <c r="S359" i="1"/>
  <c r="O360" i="1"/>
  <c r="Q360" i="1"/>
  <c r="R360" i="1" s="1"/>
  <c r="S360" i="1"/>
  <c r="O361" i="1"/>
  <c r="Q361" i="1"/>
  <c r="R361" i="1" s="1"/>
  <c r="S361" i="1"/>
  <c r="O362" i="1"/>
  <c r="Q362" i="1"/>
  <c r="R362" i="1" s="1"/>
  <c r="S362" i="1"/>
  <c r="O363" i="1"/>
  <c r="Q363" i="1"/>
  <c r="R363" i="1" s="1"/>
  <c r="S363" i="1"/>
  <c r="O364" i="1"/>
  <c r="Q364" i="1"/>
  <c r="R364" i="1" s="1"/>
  <c r="S364" i="1"/>
  <c r="O365" i="1"/>
  <c r="Q365" i="1"/>
  <c r="R365" i="1" s="1"/>
  <c r="S365" i="1"/>
  <c r="O366" i="1"/>
  <c r="Q366" i="1"/>
  <c r="R366" i="1" s="1"/>
  <c r="S366" i="1"/>
  <c r="O367" i="1"/>
  <c r="Q367" i="1"/>
  <c r="R367" i="1" s="1"/>
  <c r="S367" i="1"/>
  <c r="O368" i="1"/>
  <c r="Q368" i="1"/>
  <c r="R368" i="1" s="1"/>
  <c r="S368" i="1"/>
  <c r="O369" i="1"/>
  <c r="Q369" i="1"/>
  <c r="R369" i="1" s="1"/>
  <c r="S369" i="1"/>
  <c r="O370" i="1"/>
  <c r="Q370" i="1"/>
  <c r="R370" i="1" s="1"/>
  <c r="S370" i="1"/>
  <c r="O371" i="1"/>
  <c r="Q371" i="1"/>
  <c r="R371" i="1" s="1"/>
  <c r="S371" i="1"/>
  <c r="O372" i="1"/>
  <c r="Q372" i="1"/>
  <c r="R372" i="1" s="1"/>
  <c r="S372" i="1"/>
  <c r="O373" i="1"/>
  <c r="Q373" i="1"/>
  <c r="R373" i="1" s="1"/>
  <c r="S373" i="1"/>
  <c r="O374" i="1"/>
  <c r="Q374" i="1"/>
  <c r="R374" i="1" s="1"/>
  <c r="S374" i="1"/>
  <c r="O375" i="1"/>
  <c r="Q375" i="1"/>
  <c r="R375" i="1" s="1"/>
  <c r="S375" i="1"/>
  <c r="O376" i="1"/>
  <c r="Q376" i="1"/>
  <c r="R376" i="1" s="1"/>
  <c r="S376" i="1"/>
  <c r="O377" i="1"/>
  <c r="Q377" i="1"/>
  <c r="R377" i="1" s="1"/>
  <c r="S377" i="1"/>
  <c r="O378" i="1"/>
  <c r="Q378" i="1"/>
  <c r="R378" i="1" s="1"/>
  <c r="S378" i="1"/>
  <c r="O379" i="1"/>
  <c r="Q379" i="1"/>
  <c r="R379" i="1" s="1"/>
  <c r="S379" i="1"/>
  <c r="O380" i="1"/>
  <c r="Q380" i="1"/>
  <c r="R380" i="1" s="1"/>
  <c r="S380" i="1"/>
  <c r="O381" i="1"/>
  <c r="Q381" i="1"/>
  <c r="R381" i="1" s="1"/>
  <c r="S381" i="1"/>
  <c r="O382" i="1"/>
  <c r="Q382" i="1"/>
  <c r="R382" i="1" s="1"/>
  <c r="S382" i="1"/>
  <c r="O383" i="1"/>
  <c r="Q383" i="1"/>
  <c r="R383" i="1" s="1"/>
  <c r="S383" i="1"/>
  <c r="O384" i="1"/>
  <c r="Q384" i="1"/>
  <c r="R384" i="1" s="1"/>
  <c r="S384" i="1"/>
  <c r="O385" i="1"/>
  <c r="Q385" i="1"/>
  <c r="R385" i="1" s="1"/>
  <c r="S385" i="1"/>
  <c r="O386" i="1"/>
  <c r="Q386" i="1"/>
  <c r="R386" i="1" s="1"/>
  <c r="S386" i="1"/>
  <c r="O387" i="1"/>
  <c r="Q387" i="1"/>
  <c r="R387" i="1" s="1"/>
  <c r="S387" i="1"/>
  <c r="O388" i="1"/>
  <c r="Q388" i="1"/>
  <c r="R388" i="1" s="1"/>
  <c r="S388" i="1"/>
  <c r="O389" i="1"/>
  <c r="Q389" i="1"/>
  <c r="R389" i="1" s="1"/>
  <c r="S389" i="1"/>
  <c r="O390" i="1"/>
  <c r="Q390" i="1"/>
  <c r="R390" i="1" s="1"/>
  <c r="S390" i="1"/>
  <c r="O391" i="1"/>
  <c r="Q391" i="1"/>
  <c r="R391" i="1" s="1"/>
  <c r="S391" i="1"/>
  <c r="O392" i="1"/>
  <c r="Q392" i="1"/>
  <c r="R392" i="1" s="1"/>
  <c r="S392" i="1"/>
  <c r="O393" i="1"/>
  <c r="Q393" i="1"/>
  <c r="R393" i="1" s="1"/>
  <c r="S393" i="1"/>
  <c r="O394" i="1"/>
  <c r="Q394" i="1"/>
  <c r="R394" i="1" s="1"/>
  <c r="S394" i="1"/>
  <c r="O395" i="1"/>
  <c r="Q395" i="1"/>
  <c r="R395" i="1" s="1"/>
  <c r="S395" i="1"/>
  <c r="O396" i="1"/>
  <c r="Q396" i="1"/>
  <c r="R396" i="1" s="1"/>
  <c r="S396" i="1"/>
  <c r="O397" i="1"/>
  <c r="Q397" i="1"/>
  <c r="R397" i="1" s="1"/>
  <c r="S397" i="1"/>
  <c r="O398" i="1"/>
  <c r="Q398" i="1"/>
  <c r="R398" i="1" s="1"/>
  <c r="S398" i="1"/>
  <c r="O399" i="1"/>
  <c r="Q399" i="1"/>
  <c r="R399" i="1" s="1"/>
  <c r="S399" i="1"/>
  <c r="O400" i="1"/>
  <c r="Q400" i="1"/>
  <c r="R400" i="1" s="1"/>
  <c r="S400" i="1"/>
  <c r="O401" i="1"/>
  <c r="Q401" i="1"/>
  <c r="R401" i="1" s="1"/>
  <c r="S401" i="1"/>
  <c r="O402" i="1"/>
  <c r="Q402" i="1"/>
  <c r="R402" i="1" s="1"/>
  <c r="S402" i="1"/>
  <c r="O403" i="1"/>
  <c r="Q403" i="1"/>
  <c r="R403" i="1" s="1"/>
  <c r="S403" i="1"/>
  <c r="O404" i="1"/>
  <c r="Q404" i="1"/>
  <c r="R404" i="1" s="1"/>
  <c r="S404" i="1"/>
  <c r="O405" i="1"/>
  <c r="Q405" i="1"/>
  <c r="R405" i="1" s="1"/>
  <c r="S405" i="1"/>
  <c r="O406" i="1"/>
  <c r="Q406" i="1"/>
  <c r="R406" i="1" s="1"/>
  <c r="S406" i="1"/>
  <c r="O407" i="1"/>
  <c r="Q407" i="1"/>
  <c r="R407" i="1" s="1"/>
  <c r="S407" i="1"/>
  <c r="O408" i="1"/>
  <c r="Q408" i="1"/>
  <c r="R408" i="1" s="1"/>
  <c r="S408" i="1"/>
  <c r="O409" i="1"/>
  <c r="Q409" i="1"/>
  <c r="R409" i="1" s="1"/>
  <c r="S409" i="1"/>
  <c r="O410" i="1"/>
  <c r="Q410" i="1"/>
  <c r="R410" i="1" s="1"/>
  <c r="S410" i="1"/>
  <c r="O411" i="1"/>
  <c r="Q411" i="1"/>
  <c r="R411" i="1" s="1"/>
  <c r="S411" i="1"/>
  <c r="O412" i="1"/>
  <c r="Q412" i="1"/>
  <c r="R412" i="1" s="1"/>
  <c r="S412" i="1"/>
  <c r="O413" i="1"/>
  <c r="Q413" i="1"/>
  <c r="R413" i="1" s="1"/>
  <c r="S413" i="1"/>
  <c r="O414" i="1"/>
  <c r="Q414" i="1"/>
  <c r="R414" i="1" s="1"/>
  <c r="S414" i="1"/>
  <c r="O415" i="1"/>
  <c r="Q415" i="1"/>
  <c r="R415" i="1" s="1"/>
  <c r="S415" i="1"/>
  <c r="O416" i="1"/>
  <c r="Q416" i="1"/>
  <c r="R416" i="1" s="1"/>
  <c r="S416" i="1"/>
  <c r="O417" i="1"/>
  <c r="Q417" i="1"/>
  <c r="R417" i="1" s="1"/>
  <c r="S417" i="1"/>
  <c r="O418" i="1"/>
  <c r="Q418" i="1"/>
  <c r="R418" i="1" s="1"/>
  <c r="S418" i="1"/>
  <c r="O419" i="1"/>
  <c r="Q419" i="1"/>
  <c r="R419" i="1" s="1"/>
  <c r="S419" i="1"/>
  <c r="O420" i="1"/>
  <c r="Q420" i="1"/>
  <c r="R420" i="1" s="1"/>
  <c r="S420" i="1"/>
  <c r="O421" i="1"/>
  <c r="Q421" i="1"/>
  <c r="R421" i="1" s="1"/>
  <c r="S421" i="1"/>
  <c r="O422" i="1"/>
  <c r="Q422" i="1"/>
  <c r="R422" i="1" s="1"/>
  <c r="S422" i="1"/>
  <c r="O423" i="1"/>
  <c r="Q423" i="1"/>
  <c r="R423" i="1" s="1"/>
  <c r="S423" i="1"/>
  <c r="O424" i="1"/>
  <c r="Q424" i="1"/>
  <c r="R424" i="1" s="1"/>
  <c r="S424" i="1"/>
  <c r="O425" i="1"/>
  <c r="Q425" i="1"/>
  <c r="R425" i="1" s="1"/>
  <c r="S425" i="1"/>
  <c r="O426" i="1"/>
  <c r="Q426" i="1"/>
  <c r="R426" i="1" s="1"/>
  <c r="S426" i="1"/>
  <c r="O427" i="1"/>
  <c r="Q427" i="1"/>
  <c r="R427" i="1" s="1"/>
  <c r="S427" i="1"/>
  <c r="O428" i="1"/>
  <c r="Q428" i="1"/>
  <c r="R428" i="1" s="1"/>
  <c r="S428" i="1"/>
  <c r="O429" i="1"/>
  <c r="Q429" i="1"/>
  <c r="R429" i="1" s="1"/>
  <c r="S429" i="1"/>
  <c r="O430" i="1"/>
  <c r="Q430" i="1"/>
  <c r="R430" i="1" s="1"/>
  <c r="S430" i="1"/>
  <c r="O431" i="1"/>
  <c r="Q431" i="1"/>
  <c r="R431" i="1" s="1"/>
  <c r="S431" i="1"/>
  <c r="O432" i="1"/>
  <c r="Q432" i="1"/>
  <c r="R432" i="1" s="1"/>
  <c r="S432" i="1"/>
  <c r="O433" i="1"/>
  <c r="Q433" i="1"/>
  <c r="R433" i="1" s="1"/>
  <c r="S433" i="1"/>
  <c r="O434" i="1"/>
  <c r="Q434" i="1"/>
  <c r="R434" i="1" s="1"/>
  <c r="S434" i="1"/>
  <c r="O435" i="1"/>
  <c r="Q435" i="1"/>
  <c r="R435" i="1" s="1"/>
  <c r="S435" i="1"/>
  <c r="O436" i="1"/>
  <c r="Q436" i="1"/>
  <c r="R436" i="1" s="1"/>
  <c r="S436" i="1"/>
  <c r="O437" i="1"/>
  <c r="Q437" i="1"/>
  <c r="R437" i="1" s="1"/>
  <c r="S437" i="1"/>
  <c r="O438" i="1"/>
  <c r="Q438" i="1"/>
  <c r="R438" i="1" s="1"/>
  <c r="S438" i="1"/>
  <c r="O439" i="1"/>
  <c r="Q439" i="1"/>
  <c r="R439" i="1" s="1"/>
  <c r="S439" i="1"/>
  <c r="O440" i="1"/>
  <c r="Q440" i="1"/>
  <c r="R440" i="1" s="1"/>
  <c r="S440" i="1"/>
  <c r="O441" i="1"/>
  <c r="Q441" i="1"/>
  <c r="R441" i="1" s="1"/>
  <c r="S441" i="1"/>
  <c r="O442" i="1"/>
  <c r="Q442" i="1"/>
  <c r="R442" i="1" s="1"/>
  <c r="S442" i="1"/>
  <c r="O443" i="1"/>
  <c r="Q443" i="1"/>
  <c r="R443" i="1" s="1"/>
  <c r="S443" i="1"/>
  <c r="O444" i="1"/>
  <c r="Q444" i="1"/>
  <c r="R444" i="1" s="1"/>
  <c r="S444" i="1"/>
  <c r="O445" i="1"/>
  <c r="Q445" i="1"/>
  <c r="R445" i="1" s="1"/>
  <c r="S445" i="1"/>
  <c r="O446" i="1"/>
  <c r="Q446" i="1"/>
  <c r="R446" i="1" s="1"/>
  <c r="S446" i="1"/>
  <c r="O447" i="1"/>
  <c r="Q447" i="1"/>
  <c r="R447" i="1" s="1"/>
  <c r="S447" i="1"/>
  <c r="O448" i="1"/>
  <c r="Q448" i="1"/>
  <c r="R448" i="1" s="1"/>
  <c r="S448" i="1"/>
  <c r="O449" i="1"/>
  <c r="Q449" i="1"/>
  <c r="R449" i="1" s="1"/>
  <c r="S449" i="1"/>
  <c r="O450" i="1"/>
  <c r="Q450" i="1"/>
  <c r="R450" i="1" s="1"/>
  <c r="S450" i="1"/>
  <c r="O451" i="1"/>
  <c r="Q451" i="1"/>
  <c r="R451" i="1" s="1"/>
  <c r="S451" i="1"/>
  <c r="O452" i="1"/>
  <c r="Q452" i="1"/>
  <c r="R452" i="1" s="1"/>
  <c r="S452" i="1"/>
  <c r="O453" i="1"/>
  <c r="Q453" i="1"/>
  <c r="R453" i="1" s="1"/>
  <c r="S453" i="1"/>
  <c r="O454" i="1"/>
  <c r="Q454" i="1"/>
  <c r="R454" i="1" s="1"/>
  <c r="S454" i="1"/>
  <c r="O455" i="1"/>
  <c r="Q455" i="1"/>
  <c r="R455" i="1" s="1"/>
  <c r="S455" i="1"/>
  <c r="O456" i="1"/>
  <c r="Q456" i="1"/>
  <c r="R456" i="1" s="1"/>
  <c r="S456" i="1"/>
  <c r="O457" i="1"/>
  <c r="Q457" i="1"/>
  <c r="R457" i="1" s="1"/>
  <c r="S457" i="1"/>
  <c r="O458" i="1"/>
  <c r="Q458" i="1"/>
  <c r="R458" i="1" s="1"/>
  <c r="S458" i="1"/>
  <c r="O459" i="1"/>
  <c r="Q459" i="1"/>
  <c r="R459" i="1" s="1"/>
  <c r="S459" i="1"/>
  <c r="O460" i="1"/>
  <c r="Q460" i="1"/>
  <c r="R460" i="1" s="1"/>
  <c r="S460" i="1"/>
  <c r="O461" i="1"/>
  <c r="Q461" i="1"/>
  <c r="R461" i="1" s="1"/>
  <c r="S461" i="1"/>
  <c r="O462" i="1"/>
  <c r="Q462" i="1"/>
  <c r="R462" i="1" s="1"/>
  <c r="S462" i="1"/>
  <c r="O463" i="1"/>
  <c r="Q463" i="1"/>
  <c r="R463" i="1" s="1"/>
  <c r="S463" i="1"/>
  <c r="O464" i="1"/>
  <c r="Q464" i="1"/>
  <c r="R464" i="1" s="1"/>
  <c r="S464" i="1"/>
  <c r="O465" i="1"/>
  <c r="Q465" i="1"/>
  <c r="R465" i="1" s="1"/>
  <c r="S465" i="1"/>
  <c r="O466" i="1"/>
  <c r="Q466" i="1"/>
  <c r="R466" i="1" s="1"/>
  <c r="S466" i="1"/>
  <c r="O467" i="1"/>
  <c r="Q467" i="1"/>
  <c r="R467" i="1" s="1"/>
  <c r="S467" i="1"/>
  <c r="O468" i="1"/>
  <c r="Q468" i="1"/>
  <c r="R468" i="1" s="1"/>
  <c r="S468" i="1"/>
  <c r="O469" i="1"/>
  <c r="Q469" i="1"/>
  <c r="R469" i="1" s="1"/>
  <c r="S469" i="1"/>
  <c r="O470" i="1"/>
  <c r="Q470" i="1"/>
  <c r="R470" i="1" s="1"/>
  <c r="S470" i="1"/>
  <c r="O471" i="1"/>
  <c r="Q471" i="1"/>
  <c r="R471" i="1" s="1"/>
  <c r="S471" i="1"/>
  <c r="O472" i="1"/>
  <c r="Q472" i="1"/>
  <c r="R472" i="1" s="1"/>
  <c r="S472" i="1"/>
  <c r="O473" i="1"/>
  <c r="Q473" i="1"/>
  <c r="R473" i="1" s="1"/>
  <c r="S473" i="1"/>
  <c r="O474" i="1"/>
  <c r="Q474" i="1"/>
  <c r="R474" i="1" s="1"/>
  <c r="S474" i="1"/>
  <c r="O475" i="1"/>
  <c r="Q475" i="1"/>
  <c r="R475" i="1" s="1"/>
  <c r="S475" i="1"/>
  <c r="O476" i="1"/>
  <c r="Q476" i="1"/>
  <c r="R476" i="1" s="1"/>
  <c r="S476" i="1"/>
  <c r="O477" i="1"/>
  <c r="Q477" i="1"/>
  <c r="R477" i="1" s="1"/>
  <c r="S477" i="1"/>
  <c r="O478" i="1"/>
  <c r="Q478" i="1"/>
  <c r="R478" i="1" s="1"/>
  <c r="S478" i="1"/>
  <c r="O479" i="1"/>
  <c r="Q479" i="1"/>
  <c r="R479" i="1" s="1"/>
  <c r="S479" i="1"/>
  <c r="O480" i="1"/>
  <c r="Q480" i="1"/>
  <c r="R480" i="1" s="1"/>
  <c r="S480" i="1"/>
  <c r="O481" i="1"/>
  <c r="Q481" i="1"/>
  <c r="R481" i="1" s="1"/>
  <c r="S481" i="1"/>
  <c r="O482" i="1"/>
  <c r="Q482" i="1"/>
  <c r="R482" i="1" s="1"/>
  <c r="S482" i="1"/>
  <c r="O483" i="1"/>
  <c r="Q483" i="1"/>
  <c r="R483" i="1" s="1"/>
  <c r="S483" i="1"/>
  <c r="O484" i="1"/>
  <c r="Q484" i="1"/>
  <c r="R484" i="1" s="1"/>
  <c r="S484" i="1"/>
  <c r="O485" i="1"/>
  <c r="Q485" i="1"/>
  <c r="R485" i="1" s="1"/>
  <c r="S485" i="1"/>
  <c r="O486" i="1"/>
  <c r="Q486" i="1"/>
  <c r="R486" i="1" s="1"/>
  <c r="S486" i="1"/>
  <c r="O487" i="1"/>
  <c r="Q487" i="1"/>
  <c r="R487" i="1" s="1"/>
  <c r="S487" i="1"/>
  <c r="O488" i="1"/>
  <c r="Q488" i="1"/>
  <c r="R488" i="1" s="1"/>
  <c r="S488" i="1"/>
  <c r="O489" i="1"/>
  <c r="Q489" i="1"/>
  <c r="R489" i="1" s="1"/>
  <c r="S489" i="1"/>
  <c r="O490" i="1"/>
  <c r="Q490" i="1"/>
  <c r="R490" i="1" s="1"/>
  <c r="S490" i="1"/>
  <c r="O491" i="1"/>
  <c r="Q491" i="1"/>
  <c r="R491" i="1" s="1"/>
  <c r="S491" i="1"/>
  <c r="O492" i="1"/>
  <c r="Q492" i="1"/>
  <c r="R492" i="1" s="1"/>
  <c r="S492" i="1"/>
  <c r="O493" i="1"/>
  <c r="Q493" i="1"/>
  <c r="R493" i="1" s="1"/>
  <c r="S493" i="1"/>
  <c r="O494" i="1"/>
  <c r="Q494" i="1"/>
  <c r="R494" i="1" s="1"/>
  <c r="S494" i="1"/>
  <c r="O495" i="1"/>
  <c r="Q495" i="1"/>
  <c r="R495" i="1" s="1"/>
  <c r="S495" i="1"/>
  <c r="O496" i="1"/>
  <c r="Q496" i="1"/>
  <c r="R496" i="1" s="1"/>
  <c r="S496" i="1"/>
  <c r="O497" i="1"/>
  <c r="Q497" i="1"/>
  <c r="R497" i="1" s="1"/>
  <c r="S497" i="1"/>
  <c r="O498" i="1"/>
  <c r="Q498" i="1"/>
  <c r="R498" i="1" s="1"/>
  <c r="S498" i="1"/>
  <c r="O499" i="1"/>
  <c r="Q499" i="1"/>
  <c r="R499" i="1" s="1"/>
  <c r="S499" i="1"/>
  <c r="O500" i="1"/>
  <c r="Q500" i="1"/>
  <c r="R500" i="1" s="1"/>
  <c r="S500" i="1"/>
  <c r="R281" i="1" l="1"/>
  <c r="S95" i="1"/>
  <c r="S83" i="1"/>
  <c r="S84" i="1"/>
  <c r="S91" i="1"/>
  <c r="S92" i="1"/>
  <c r="S87" i="1"/>
  <c r="S88" i="1"/>
  <c r="S89" i="1"/>
  <c r="S90" i="1"/>
  <c r="S76" i="1"/>
  <c r="S77" i="1"/>
  <c r="S78" i="1"/>
  <c r="S93" i="1"/>
  <c r="S94" i="1"/>
  <c r="S98" i="1"/>
  <c r="S99" i="1"/>
  <c r="S97" i="1"/>
  <c r="S100" i="1"/>
  <c r="S101" i="1"/>
  <c r="S102" i="1"/>
  <c r="P95" i="1"/>
  <c r="P94" i="1"/>
  <c r="P93" i="1"/>
  <c r="P89" i="1"/>
  <c r="O95" i="1"/>
  <c r="O94" i="1"/>
  <c r="O93" i="1"/>
  <c r="S96" i="1"/>
  <c r="Q93" i="1" l="1"/>
  <c r="P78" i="1"/>
  <c r="P98" i="1"/>
  <c r="P99" i="1"/>
  <c r="P97" i="1"/>
  <c r="P100" i="1"/>
  <c r="P101" i="1"/>
  <c r="P102" i="1"/>
  <c r="O78" i="1" l="1"/>
  <c r="O98" i="1"/>
  <c r="O99" i="1"/>
  <c r="O97" i="1"/>
  <c r="O100" i="1"/>
  <c r="O101" i="1"/>
  <c r="O102" i="1"/>
  <c r="P77" i="1"/>
  <c r="P76" i="1"/>
  <c r="P90" i="1"/>
  <c r="O77" i="1"/>
  <c r="O76" i="1"/>
  <c r="P87" i="1" l="1"/>
  <c r="P88" i="1"/>
  <c r="O87" i="1"/>
  <c r="O88" i="1"/>
  <c r="O89" i="1"/>
  <c r="O90" i="1"/>
  <c r="P91" i="1" l="1"/>
  <c r="P92" i="1"/>
  <c r="O92" i="1"/>
  <c r="O91" i="1"/>
  <c r="P83" i="1" l="1"/>
  <c r="P84" i="1"/>
  <c r="O84" i="1" l="1"/>
  <c r="O83" i="1"/>
  <c r="O3" i="1" l="1"/>
  <c r="P3" i="1"/>
  <c r="S3" i="1"/>
  <c r="P80" i="1"/>
  <c r="O80" i="1"/>
  <c r="S80" i="1"/>
  <c r="P79" i="1"/>
  <c r="O79" i="1"/>
  <c r="S79" i="1"/>
  <c r="P82" i="1"/>
  <c r="O82" i="1"/>
  <c r="S82" i="1"/>
  <c r="P81" i="1"/>
  <c r="O81" i="1"/>
  <c r="S81" i="1"/>
  <c r="P86" i="1" l="1"/>
  <c r="O86" i="1"/>
  <c r="S86" i="1"/>
  <c r="P85" i="1"/>
  <c r="O85" i="1"/>
  <c r="S85" i="1"/>
  <c r="S43" i="1" l="1"/>
  <c r="S279" i="1"/>
  <c r="S251" i="1" l="1"/>
  <c r="M38" i="1"/>
  <c r="P47" i="1"/>
  <c r="P46" i="1"/>
  <c r="P265" i="1"/>
  <c r="O47" i="1"/>
  <c r="S47" i="1"/>
  <c r="O46" i="1"/>
  <c r="S46" i="1"/>
  <c r="P75" i="1" l="1"/>
  <c r="P272" i="1"/>
  <c r="O75" i="1"/>
  <c r="S75" i="1"/>
  <c r="P65" i="1"/>
  <c r="Q101" i="1" l="1"/>
  <c r="O267" i="1"/>
  <c r="O266" i="1"/>
  <c r="O276" i="1"/>
  <c r="O35" i="1"/>
  <c r="O269" i="1"/>
  <c r="O273" i="1"/>
  <c r="O52" i="1"/>
  <c r="O4" i="1"/>
  <c r="O241" i="1"/>
  <c r="O274" i="1"/>
  <c r="O215" i="1"/>
  <c r="O270" i="1"/>
  <c r="O271" i="1"/>
  <c r="O74" i="1"/>
  <c r="O242" i="1"/>
  <c r="O198" i="1"/>
  <c r="O243" i="1"/>
  <c r="O129" i="1"/>
  <c r="O130" i="1"/>
  <c r="O131" i="1"/>
  <c r="O112" i="1"/>
  <c r="O5" i="1"/>
  <c r="O113" i="1"/>
  <c r="O6" i="1"/>
  <c r="O245" i="1"/>
  <c r="O132" i="1"/>
  <c r="O114" i="1"/>
  <c r="O167" i="1"/>
  <c r="O115" i="1"/>
  <c r="O116" i="1"/>
  <c r="O117" i="1"/>
  <c r="O118" i="1"/>
  <c r="O119" i="1"/>
  <c r="O69" i="1"/>
  <c r="O126" i="1"/>
  <c r="O127" i="1"/>
  <c r="O128" i="1"/>
  <c r="O133" i="1"/>
  <c r="O134" i="1"/>
  <c r="O120" i="1"/>
  <c r="O7" i="1"/>
  <c r="O8" i="1"/>
  <c r="O139" i="1"/>
  <c r="O135" i="1"/>
  <c r="O136" i="1"/>
  <c r="O137" i="1"/>
  <c r="O247" i="1"/>
  <c r="O259" i="1"/>
  <c r="O138" i="1"/>
  <c r="O265" i="1"/>
  <c r="O140" i="1"/>
  <c r="O70" i="1"/>
  <c r="O121" i="1"/>
  <c r="O122" i="1"/>
  <c r="O7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110" i="1"/>
  <c r="O111" i="1"/>
  <c r="O220" i="1"/>
  <c r="O221" i="1"/>
  <c r="O222" i="1"/>
  <c r="O257" i="1"/>
  <c r="O261" i="1"/>
  <c r="O272" i="1"/>
  <c r="O248" i="1"/>
  <c r="O249" i="1"/>
  <c r="O250" i="1"/>
  <c r="O251" i="1"/>
  <c r="O252" i="1"/>
  <c r="O253" i="1"/>
  <c r="O152" i="1"/>
  <c r="O153" i="1"/>
  <c r="O154" i="1"/>
  <c r="O163" i="1"/>
  <c r="O262" i="1"/>
  <c r="O264" i="1"/>
  <c r="O164" i="1"/>
  <c r="O155" i="1"/>
  <c r="O156" i="1"/>
  <c r="O157" i="1"/>
  <c r="O158" i="1"/>
  <c r="O254" i="1"/>
  <c r="O255" i="1"/>
  <c r="O256" i="1"/>
  <c r="O159" i="1"/>
  <c r="O160" i="1"/>
  <c r="O161" i="1"/>
  <c r="O162" i="1"/>
  <c r="O165" i="1"/>
  <c r="O166" i="1"/>
  <c r="O174" i="1"/>
  <c r="O172" i="1"/>
  <c r="O173" i="1"/>
  <c r="O175" i="1"/>
  <c r="O176" i="1"/>
  <c r="O177" i="1"/>
  <c r="O178" i="1"/>
  <c r="O179" i="1"/>
  <c r="O180" i="1"/>
  <c r="O181" i="1"/>
  <c r="O182" i="1"/>
  <c r="O183" i="1"/>
  <c r="O184" i="1"/>
  <c r="O186" i="1"/>
  <c r="O187" i="1"/>
  <c r="O188" i="1"/>
  <c r="O189" i="1"/>
  <c r="O190" i="1"/>
  <c r="O191" i="1"/>
  <c r="O206" i="1"/>
  <c r="O207" i="1"/>
  <c r="O209" i="1"/>
  <c r="O210" i="1"/>
  <c r="O32" i="1"/>
  <c r="O33" i="1"/>
  <c r="O279" i="1"/>
  <c r="O280" i="1"/>
  <c r="O275" i="1"/>
  <c r="O199" i="1"/>
  <c r="O200" i="1"/>
  <c r="O201" i="1"/>
  <c r="O168" i="1"/>
  <c r="O141" i="1"/>
  <c r="O216" i="1"/>
  <c r="O217" i="1"/>
  <c r="O244" i="1"/>
  <c r="O142" i="1"/>
  <c r="O143" i="1"/>
  <c r="O9" i="1"/>
  <c r="O123" i="1"/>
  <c r="O72" i="1"/>
  <c r="O144" i="1"/>
  <c r="O124" i="1"/>
  <c r="O125" i="1"/>
  <c r="O10" i="1"/>
  <c r="O73" i="1"/>
  <c r="O146" i="1"/>
  <c r="O147" i="1"/>
  <c r="O246" i="1"/>
  <c r="O11" i="1"/>
  <c r="O218" i="1"/>
  <c r="O145" i="1"/>
  <c r="O219" i="1"/>
  <c r="O185" i="1"/>
  <c r="O202" i="1"/>
  <c r="O260" i="1"/>
  <c r="O48" i="1"/>
  <c r="O49" i="1"/>
  <c r="O50" i="1"/>
  <c r="O53" i="1"/>
  <c r="O51" i="1"/>
  <c r="O96" i="1"/>
  <c r="O192" i="1"/>
  <c r="O193" i="1"/>
  <c r="O194" i="1"/>
  <c r="O151" i="1"/>
  <c r="O149" i="1"/>
  <c r="O150" i="1"/>
  <c r="O148" i="1"/>
  <c r="O204" i="1"/>
  <c r="O196" i="1"/>
  <c r="O197" i="1"/>
  <c r="O203" i="1"/>
  <c r="O205" i="1"/>
  <c r="O263" i="1"/>
  <c r="O169" i="1"/>
  <c r="O170" i="1"/>
  <c r="O171" i="1"/>
  <c r="O211" i="1"/>
  <c r="O212" i="1"/>
  <c r="O213" i="1"/>
  <c r="O214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68" i="1"/>
  <c r="O277" i="1"/>
  <c r="O278" i="1"/>
  <c r="O43" i="1"/>
  <c r="O44" i="1"/>
  <c r="O45" i="1"/>
  <c r="O64" i="1"/>
  <c r="O65" i="1"/>
  <c r="O54" i="1"/>
  <c r="O55" i="1"/>
  <c r="O56" i="1"/>
  <c r="O57" i="1"/>
  <c r="O58" i="1"/>
  <c r="O59" i="1"/>
  <c r="O60" i="1"/>
  <c r="O61" i="1"/>
  <c r="O62" i="1"/>
  <c r="O63" i="1"/>
  <c r="O195" i="1"/>
  <c r="O208" i="1"/>
  <c r="O42" i="1"/>
  <c r="O258" i="1"/>
  <c r="O36" i="1"/>
  <c r="O37" i="1"/>
  <c r="O38" i="1"/>
  <c r="O39" i="1"/>
  <c r="O40" i="1"/>
  <c r="O41" i="1"/>
  <c r="O66" i="1"/>
  <c r="O67" i="1"/>
  <c r="O68" i="1"/>
  <c r="O34" i="1"/>
  <c r="P64" i="1"/>
  <c r="P54" i="1"/>
  <c r="P55" i="1"/>
  <c r="P56" i="1"/>
  <c r="P57" i="1"/>
  <c r="P58" i="1"/>
  <c r="P59" i="1"/>
  <c r="P60" i="1"/>
  <c r="P61" i="1"/>
  <c r="P62" i="1"/>
  <c r="P63" i="1"/>
  <c r="P195" i="1"/>
  <c r="P208" i="1"/>
  <c r="P42" i="1"/>
  <c r="P258" i="1"/>
  <c r="P36" i="1"/>
  <c r="P37" i="1"/>
  <c r="P38" i="1"/>
  <c r="P39" i="1"/>
  <c r="P40" i="1"/>
  <c r="P41" i="1"/>
  <c r="P66" i="1"/>
  <c r="P67" i="1"/>
  <c r="P68" i="1"/>
  <c r="Q65" i="1"/>
  <c r="S64" i="1"/>
  <c r="S65" i="1"/>
  <c r="S54" i="1"/>
  <c r="S55" i="1"/>
  <c r="S56" i="1"/>
  <c r="S57" i="1"/>
  <c r="S58" i="1"/>
  <c r="S59" i="1"/>
  <c r="S60" i="1"/>
  <c r="S61" i="1"/>
  <c r="S62" i="1"/>
  <c r="S63" i="1"/>
  <c r="S195" i="1"/>
  <c r="S208" i="1"/>
  <c r="S42" i="1"/>
  <c r="S258" i="1"/>
  <c r="S36" i="1"/>
  <c r="S37" i="1"/>
  <c r="S38" i="1"/>
  <c r="S39" i="1"/>
  <c r="S40" i="1"/>
  <c r="S41" i="1"/>
  <c r="S66" i="1"/>
  <c r="S67" i="1"/>
  <c r="S68" i="1"/>
  <c r="P44" i="1"/>
  <c r="P45" i="1"/>
  <c r="S45" i="1"/>
  <c r="S44" i="1"/>
  <c r="P43" i="1"/>
  <c r="Q63" i="1" l="1"/>
  <c r="Q64" i="1"/>
  <c r="Q208" i="1"/>
  <c r="Q195" i="1"/>
  <c r="Q43" i="1"/>
  <c r="P211" i="1"/>
  <c r="S211" i="1"/>
  <c r="P212" i="1"/>
  <c r="Q212" i="1"/>
  <c r="S212" i="1"/>
  <c r="P213" i="1"/>
  <c r="Q213" i="1"/>
  <c r="S213" i="1"/>
  <c r="P214" i="1"/>
  <c r="Q214" i="1"/>
  <c r="S214" i="1"/>
  <c r="P166" i="1"/>
  <c r="S166" i="1"/>
  <c r="P165" i="1"/>
  <c r="S165" i="1"/>
  <c r="P155" i="1" l="1"/>
  <c r="P156" i="1"/>
  <c r="P157" i="1"/>
  <c r="P158" i="1"/>
  <c r="P159" i="1"/>
  <c r="P160" i="1"/>
  <c r="P161" i="1"/>
  <c r="P162" i="1"/>
  <c r="S162" i="1"/>
  <c r="S156" i="1"/>
  <c r="S157" i="1"/>
  <c r="S158" i="1"/>
  <c r="S159" i="1"/>
  <c r="S160" i="1"/>
  <c r="S161" i="1"/>
  <c r="S155" i="1"/>
  <c r="P172" i="1"/>
  <c r="P173" i="1"/>
  <c r="S173" i="1"/>
  <c r="S172" i="1"/>
  <c r="P189" i="1"/>
  <c r="P190" i="1"/>
  <c r="P191" i="1"/>
  <c r="S191" i="1"/>
  <c r="S190" i="1"/>
  <c r="S189" i="1"/>
  <c r="P184" i="1"/>
  <c r="S184" i="1"/>
  <c r="P181" i="1"/>
  <c r="P182" i="1"/>
  <c r="P183" i="1"/>
  <c r="S183" i="1"/>
  <c r="S182" i="1"/>
  <c r="S181" i="1"/>
  <c r="P180" i="1"/>
  <c r="S180" i="1"/>
  <c r="J174" i="1"/>
  <c r="M174" i="1"/>
  <c r="S174" i="1"/>
  <c r="Q87" i="1" l="1"/>
  <c r="Q86" i="1"/>
  <c r="P174" i="1"/>
  <c r="P171" i="1"/>
  <c r="P170" i="1"/>
  <c r="P169" i="1"/>
  <c r="P250" i="1"/>
  <c r="S171" i="1"/>
  <c r="S170" i="1"/>
  <c r="S169" i="1"/>
  <c r="P10" i="1"/>
  <c r="S196" i="1"/>
  <c r="P263" i="1"/>
  <c r="S263" i="1"/>
  <c r="P205" i="1"/>
  <c r="S205" i="1"/>
  <c r="P203" i="1"/>
  <c r="P204" i="1"/>
  <c r="S203" i="1"/>
  <c r="P196" i="1"/>
  <c r="P197" i="1"/>
  <c r="S197" i="1"/>
  <c r="S204" i="1"/>
  <c r="S148" i="1"/>
  <c r="P148" i="1"/>
  <c r="P150" i="1"/>
  <c r="P149" i="1"/>
  <c r="P151" i="1"/>
  <c r="S150" i="1"/>
  <c r="S149" i="1"/>
  <c r="S151" i="1"/>
  <c r="S193" i="1"/>
  <c r="S194" i="1"/>
  <c r="P194" i="1"/>
  <c r="P193" i="1"/>
  <c r="P192" i="1"/>
  <c r="S192" i="1"/>
  <c r="Q211" i="1" l="1"/>
  <c r="Q66" i="1"/>
  <c r="Q204" i="1"/>
  <c r="S34" i="1"/>
  <c r="S267" i="1"/>
  <c r="S266" i="1"/>
  <c r="S276" i="1"/>
  <c r="S35" i="1"/>
  <c r="S269" i="1"/>
  <c r="S273" i="1"/>
  <c r="S52" i="1"/>
  <c r="S4" i="1"/>
  <c r="S124" i="1"/>
  <c r="S123" i="1"/>
  <c r="S116" i="1"/>
  <c r="S119" i="1"/>
  <c r="S115" i="1"/>
  <c r="S122" i="1"/>
  <c r="S121" i="1"/>
  <c r="S117" i="1"/>
  <c r="S125" i="1"/>
  <c r="S113" i="1"/>
  <c r="S112" i="1"/>
  <c r="S120" i="1"/>
  <c r="S114" i="1"/>
  <c r="S118" i="1"/>
  <c r="S216" i="1"/>
  <c r="S217" i="1"/>
  <c r="S215" i="1"/>
  <c r="S218" i="1"/>
  <c r="S219" i="1"/>
  <c r="S167" i="1"/>
  <c r="S243" i="1"/>
  <c r="S244" i="1"/>
  <c r="S241" i="1"/>
  <c r="S242" i="1"/>
  <c r="S246" i="1"/>
  <c r="S245" i="1"/>
  <c r="S5" i="1"/>
  <c r="S6" i="1"/>
  <c r="S7" i="1"/>
  <c r="S8" i="1"/>
  <c r="S9" i="1"/>
  <c r="S10" i="1"/>
  <c r="S11" i="1"/>
  <c r="S270" i="1"/>
  <c r="S271" i="1"/>
  <c r="S274" i="1"/>
  <c r="S275" i="1"/>
  <c r="S168" i="1"/>
  <c r="S247" i="1"/>
  <c r="S259" i="1"/>
  <c r="S185" i="1"/>
  <c r="S265" i="1"/>
  <c r="S198" i="1"/>
  <c r="S202" i="1"/>
  <c r="S200" i="1"/>
  <c r="S201" i="1"/>
  <c r="S199" i="1"/>
  <c r="S30" i="1"/>
  <c r="S31" i="1"/>
  <c r="S26" i="1"/>
  <c r="S13" i="1"/>
  <c r="S14" i="1"/>
  <c r="S12" i="1"/>
  <c r="S28" i="1"/>
  <c r="S29" i="1"/>
  <c r="S21" i="1"/>
  <c r="S27" i="1"/>
  <c r="S20" i="1"/>
  <c r="S18" i="1"/>
  <c r="S16" i="1"/>
  <c r="S19" i="1"/>
  <c r="S25" i="1"/>
  <c r="S24" i="1"/>
  <c r="S23" i="1"/>
  <c r="S22" i="1"/>
  <c r="S15" i="1"/>
  <c r="S17" i="1"/>
  <c r="S110" i="1"/>
  <c r="S111" i="1"/>
  <c r="S220" i="1"/>
  <c r="S221" i="1"/>
  <c r="S222" i="1"/>
  <c r="S257" i="1"/>
  <c r="S261" i="1"/>
  <c r="S272" i="1"/>
  <c r="S248" i="1"/>
  <c r="S249" i="1"/>
  <c r="S250" i="1"/>
  <c r="S252" i="1"/>
  <c r="S253" i="1"/>
  <c r="S209" i="1"/>
  <c r="S210" i="1"/>
  <c r="S277" i="1"/>
  <c r="S278" i="1"/>
  <c r="S262" i="1"/>
  <c r="S264" i="1"/>
  <c r="S152" i="1"/>
  <c r="S153" i="1"/>
  <c r="S154" i="1"/>
  <c r="S163" i="1"/>
  <c r="S164" i="1"/>
  <c r="S254" i="1"/>
  <c r="S255" i="1"/>
  <c r="S256" i="1"/>
  <c r="S186" i="1"/>
  <c r="S187" i="1"/>
  <c r="S188" i="1"/>
  <c r="S175" i="1"/>
  <c r="S176" i="1"/>
  <c r="S177" i="1"/>
  <c r="S178" i="1"/>
  <c r="S179" i="1"/>
  <c r="S206" i="1"/>
  <c r="S207" i="1"/>
  <c r="S240" i="1"/>
  <c r="S268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32" i="1"/>
  <c r="S33" i="1"/>
  <c r="S280" i="1"/>
  <c r="S69" i="1"/>
  <c r="S134" i="1"/>
  <c r="S70" i="1"/>
  <c r="S71" i="1"/>
  <c r="S72" i="1"/>
  <c r="S144" i="1"/>
  <c r="S73" i="1"/>
  <c r="S143" i="1"/>
  <c r="S142" i="1"/>
  <c r="S135" i="1"/>
  <c r="S137" i="1"/>
  <c r="S140" i="1"/>
  <c r="S138" i="1"/>
  <c r="S136" i="1"/>
  <c r="S128" i="1"/>
  <c r="S133" i="1"/>
  <c r="S126" i="1"/>
  <c r="S127" i="1"/>
  <c r="S145" i="1"/>
  <c r="S139" i="1"/>
  <c r="S146" i="1"/>
  <c r="S147" i="1"/>
  <c r="S129" i="1"/>
  <c r="S130" i="1"/>
  <c r="S131" i="1"/>
  <c r="S132" i="1"/>
  <c r="S141" i="1"/>
  <c r="S74" i="1"/>
  <c r="S260" i="1"/>
  <c r="S48" i="1"/>
  <c r="S49" i="1"/>
  <c r="S50" i="1"/>
  <c r="S53" i="1"/>
  <c r="S51" i="1"/>
  <c r="Q277" i="1"/>
  <c r="Q278" i="1"/>
  <c r="Q152" i="1"/>
  <c r="Q153" i="1"/>
  <c r="Q154" i="1"/>
  <c r="Q188" i="1"/>
  <c r="Q226" i="1"/>
  <c r="Q227" i="1"/>
  <c r="Q236" i="1"/>
  <c r="Q238" i="1"/>
  <c r="Q239" i="1"/>
  <c r="P268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32" i="1"/>
  <c r="P33" i="1"/>
  <c r="P279" i="1"/>
  <c r="P69" i="1"/>
  <c r="P134" i="1"/>
  <c r="P70" i="1"/>
  <c r="P71" i="1"/>
  <c r="P72" i="1"/>
  <c r="P144" i="1"/>
  <c r="P73" i="1"/>
  <c r="P143" i="1"/>
  <c r="P142" i="1"/>
  <c r="P135" i="1"/>
  <c r="P137" i="1"/>
  <c r="P140" i="1"/>
  <c r="P138" i="1"/>
  <c r="P136" i="1"/>
  <c r="P128" i="1"/>
  <c r="P133" i="1"/>
  <c r="P126" i="1"/>
  <c r="P127" i="1"/>
  <c r="P145" i="1"/>
  <c r="P139" i="1"/>
  <c r="P146" i="1"/>
  <c r="P147" i="1"/>
  <c r="P129" i="1"/>
  <c r="Q129" i="1" s="1"/>
  <c r="P130" i="1"/>
  <c r="Q130" i="1" s="1"/>
  <c r="P131" i="1"/>
  <c r="Q131" i="1" s="1"/>
  <c r="P132" i="1"/>
  <c r="Q132" i="1" s="1"/>
  <c r="P141" i="1"/>
  <c r="P74" i="1"/>
  <c r="Q109" i="1" s="1"/>
  <c r="P260" i="1"/>
  <c r="P48" i="1"/>
  <c r="P49" i="1"/>
  <c r="Q229" i="1" s="1"/>
  <c r="P50" i="1"/>
  <c r="Q230" i="1" s="1"/>
  <c r="P53" i="1"/>
  <c r="P51" i="1"/>
  <c r="Q231" i="1" s="1"/>
  <c r="P96" i="1"/>
  <c r="P262" i="1"/>
  <c r="P264" i="1"/>
  <c r="P152" i="1"/>
  <c r="P153" i="1"/>
  <c r="Q151" i="1" s="1"/>
  <c r="P154" i="1"/>
  <c r="Q192" i="1" s="1"/>
  <c r="P163" i="1"/>
  <c r="P164" i="1"/>
  <c r="P254" i="1"/>
  <c r="P255" i="1"/>
  <c r="P256" i="1"/>
  <c r="Q256" i="1" s="1"/>
  <c r="P186" i="1"/>
  <c r="P187" i="1"/>
  <c r="P188" i="1"/>
  <c r="P175" i="1"/>
  <c r="P176" i="1"/>
  <c r="P177" i="1"/>
  <c r="P178" i="1"/>
  <c r="P179" i="1"/>
  <c r="P206" i="1"/>
  <c r="P207" i="1"/>
  <c r="P240" i="1"/>
  <c r="P277" i="1"/>
  <c r="P278" i="1"/>
  <c r="Q106" i="1" s="1"/>
  <c r="P248" i="1"/>
  <c r="P249" i="1"/>
  <c r="P251" i="1"/>
  <c r="P252" i="1"/>
  <c r="P253" i="1"/>
  <c r="Q253" i="1" s="1"/>
  <c r="P209" i="1"/>
  <c r="P210" i="1"/>
  <c r="P168" i="1"/>
  <c r="P247" i="1"/>
  <c r="P259" i="1"/>
  <c r="P185" i="1"/>
  <c r="P198" i="1"/>
  <c r="P202" i="1"/>
  <c r="Q210" i="1" s="1"/>
  <c r="P200" i="1"/>
  <c r="P201" i="1"/>
  <c r="Q209" i="1" s="1"/>
  <c r="P199" i="1"/>
  <c r="P30" i="1"/>
  <c r="Q224" i="1" s="1"/>
  <c r="P31" i="1"/>
  <c r="Q225" i="1" s="1"/>
  <c r="P26" i="1"/>
  <c r="P13" i="1"/>
  <c r="Q190" i="1" s="1"/>
  <c r="P14" i="1"/>
  <c r="Q191" i="1" s="1"/>
  <c r="P12" i="1"/>
  <c r="P28" i="1"/>
  <c r="Q268" i="1" s="1"/>
  <c r="P29" i="1"/>
  <c r="Q223" i="1" s="1"/>
  <c r="P21" i="1"/>
  <c r="Q181" i="1" s="1"/>
  <c r="P27" i="1"/>
  <c r="P20" i="1"/>
  <c r="P18" i="1"/>
  <c r="Q178" i="1" s="1"/>
  <c r="P16" i="1"/>
  <c r="Q176" i="1" s="1"/>
  <c r="P19" i="1"/>
  <c r="P25" i="1"/>
  <c r="P24" i="1"/>
  <c r="P23" i="1"/>
  <c r="P22" i="1"/>
  <c r="P15" i="1"/>
  <c r="Q175" i="1" s="1"/>
  <c r="P17" i="1"/>
  <c r="Q177" i="1" s="1"/>
  <c r="P110" i="1"/>
  <c r="P111" i="1"/>
  <c r="P220" i="1"/>
  <c r="P221" i="1"/>
  <c r="P222" i="1"/>
  <c r="Q62" i="1" s="1"/>
  <c r="P257" i="1"/>
  <c r="P261" i="1"/>
  <c r="P270" i="1"/>
  <c r="P271" i="1"/>
  <c r="P274" i="1"/>
  <c r="P275" i="1"/>
  <c r="P4" i="1"/>
  <c r="P124" i="1"/>
  <c r="P123" i="1"/>
  <c r="P116" i="1"/>
  <c r="Q161" i="1" s="1"/>
  <c r="P119" i="1"/>
  <c r="P115" i="1"/>
  <c r="Q160" i="1" s="1"/>
  <c r="P122" i="1"/>
  <c r="Q171" i="1" s="1"/>
  <c r="P121" i="1"/>
  <c r="Q170" i="1" s="1"/>
  <c r="P117" i="1"/>
  <c r="Q162" i="1" s="1"/>
  <c r="P125" i="1"/>
  <c r="P113" i="1"/>
  <c r="Q158" i="1" s="1"/>
  <c r="P112" i="1"/>
  <c r="P120" i="1"/>
  <c r="Q165" i="1" s="1"/>
  <c r="P114" i="1"/>
  <c r="P118" i="1"/>
  <c r="P216" i="1"/>
  <c r="P217" i="1"/>
  <c r="P215" i="1"/>
  <c r="P218" i="1"/>
  <c r="P219" i="1"/>
  <c r="P167" i="1"/>
  <c r="P243" i="1"/>
  <c r="P244" i="1"/>
  <c r="P241" i="1"/>
  <c r="P242" i="1"/>
  <c r="P246" i="1"/>
  <c r="P245" i="1"/>
  <c r="P5" i="1"/>
  <c r="P6" i="1"/>
  <c r="P7" i="1"/>
  <c r="Q263" i="1" s="1"/>
  <c r="P8" i="1"/>
  <c r="P9" i="1"/>
  <c r="P11" i="1"/>
  <c r="P267" i="1"/>
  <c r="Q95" i="1" s="1"/>
  <c r="P266" i="1"/>
  <c r="P276" i="1"/>
  <c r="P35" i="1"/>
  <c r="P269" i="1"/>
  <c r="P273" i="1"/>
  <c r="P52" i="1"/>
  <c r="P34" i="1"/>
  <c r="Q186" i="1" l="1"/>
  <c r="Q179" i="1"/>
  <c r="Q100" i="1"/>
  <c r="Q97" i="1"/>
  <c r="Q99" i="1"/>
  <c r="Q194" i="1"/>
  <c r="Q237" i="1"/>
  <c r="Q234" i="1"/>
  <c r="Q82" i="1"/>
  <c r="Q60" i="1"/>
  <c r="Q193" i="1"/>
  <c r="Q150" i="1"/>
  <c r="Q155" i="1"/>
  <c r="R188" i="1" s="1"/>
  <c r="Q228" i="1"/>
  <c r="Q189" i="1"/>
  <c r="R239" i="1" s="1"/>
  <c r="Q52" i="1"/>
  <c r="Q174" i="1"/>
  <c r="Q180" i="1"/>
  <c r="Q45" i="1"/>
  <c r="Q159" i="1"/>
  <c r="Q3" i="1"/>
  <c r="Q164" i="1"/>
  <c r="Q105" i="1"/>
  <c r="Q157" i="1"/>
  <c r="Q61" i="1"/>
  <c r="Q102" i="1"/>
  <c r="Q39" i="1"/>
  <c r="Q75" i="1"/>
  <c r="Q78" i="1"/>
  <c r="Q203" i="1"/>
  <c r="Q197" i="1"/>
  <c r="Q163" i="1"/>
  <c r="Q235" i="1"/>
  <c r="Q156" i="1"/>
  <c r="Q139" i="1"/>
  <c r="Q38" i="1"/>
  <c r="Q187" i="1"/>
  <c r="Q148" i="1"/>
  <c r="Q196" i="1"/>
  <c r="Q149" i="1"/>
  <c r="Q169" i="1"/>
  <c r="Q47" i="1"/>
  <c r="Q258" i="1"/>
  <c r="R256" i="1" s="1"/>
  <c r="Q42" i="1"/>
  <c r="Q183" i="1"/>
  <c r="Q206" i="1"/>
  <c r="Q233" i="1"/>
  <c r="Q41" i="1"/>
  <c r="R227" i="1" s="1"/>
  <c r="Q94" i="1"/>
  <c r="Q205" i="1"/>
  <c r="Q103" i="1"/>
  <c r="Q182" i="1"/>
  <c r="Q184" i="1"/>
  <c r="Q207" i="1"/>
  <c r="Q81" i="1"/>
  <c r="R81" i="1"/>
  <c r="Q77" i="1"/>
  <c r="Q40" i="1"/>
  <c r="Q46" i="1"/>
  <c r="Q172" i="1"/>
  <c r="Q173" i="1"/>
  <c r="Q249" i="1"/>
  <c r="Q80" i="1"/>
  <c r="Q37" i="1"/>
  <c r="Q85" i="1"/>
  <c r="Q67" i="1"/>
  <c r="Q147" i="1"/>
  <c r="R41" i="1" s="1"/>
  <c r="Q107" i="1"/>
  <c r="Q89" i="1"/>
  <c r="Q84" i="1"/>
  <c r="Q240" i="1"/>
  <c r="Q166" i="1"/>
  <c r="Q79" i="1"/>
  <c r="Q36" i="1"/>
  <c r="Q68" i="1"/>
  <c r="Q146" i="1"/>
  <c r="Q108" i="1"/>
  <c r="Q76" i="1"/>
  <c r="Q90" i="1"/>
  <c r="Q88" i="1"/>
  <c r="R88" i="1"/>
  <c r="Q83" i="1"/>
  <c r="Q232" i="1"/>
  <c r="Q55" i="1"/>
  <c r="R67" i="1" s="1"/>
  <c r="R63" i="1"/>
  <c r="Q92" i="1"/>
  <c r="Q54" i="1"/>
  <c r="Q58" i="1"/>
  <c r="R86" i="1" s="1"/>
  <c r="Q57" i="1"/>
  <c r="R85" i="1" s="1"/>
  <c r="Q56" i="1"/>
  <c r="Q44" i="1"/>
  <c r="Q91" i="1"/>
  <c r="Q59" i="1"/>
  <c r="Q104" i="1"/>
  <c r="Q98" i="1"/>
  <c r="R204" i="1"/>
  <c r="R196" i="1"/>
  <c r="Q264" i="1"/>
  <c r="R78" i="1" s="1"/>
  <c r="Q254" i="1"/>
  <c r="Q251" i="1"/>
  <c r="R226" i="1"/>
  <c r="Q273" i="1"/>
  <c r="Q35" i="1"/>
  <c r="Q266" i="1"/>
  <c r="Q11" i="1"/>
  <c r="Q9" i="1"/>
  <c r="R151" i="1" s="1"/>
  <c r="Q7" i="1"/>
  <c r="R263" i="1" s="1"/>
  <c r="Q5" i="1"/>
  <c r="Q246" i="1"/>
  <c r="Q241" i="1"/>
  <c r="Q243" i="1"/>
  <c r="Q219" i="1"/>
  <c r="Q215" i="1"/>
  <c r="Q216" i="1"/>
  <c r="Q114" i="1"/>
  <c r="Q112" i="1"/>
  <c r="Q125" i="1"/>
  <c r="Q121" i="1"/>
  <c r="Q115" i="1"/>
  <c r="Q116" i="1"/>
  <c r="Q124" i="1"/>
  <c r="Q275" i="1"/>
  <c r="Q271" i="1"/>
  <c r="Q261" i="1"/>
  <c r="Q222" i="1"/>
  <c r="Q220" i="1"/>
  <c r="Q110" i="1"/>
  <c r="Q15" i="1"/>
  <c r="Q23" i="1"/>
  <c r="R23" i="1" s="1"/>
  <c r="Q25" i="1"/>
  <c r="Q16" i="1"/>
  <c r="R16" i="1" s="1"/>
  <c r="Q20" i="1"/>
  <c r="Q21" i="1"/>
  <c r="Q28" i="1"/>
  <c r="Q14" i="1"/>
  <c r="R191" i="1" s="1"/>
  <c r="Q26" i="1"/>
  <c r="Q30" i="1"/>
  <c r="Q201" i="1"/>
  <c r="Q202" i="1"/>
  <c r="R202" i="1" s="1"/>
  <c r="Q265" i="1"/>
  <c r="Q259" i="1"/>
  <c r="Q272" i="1"/>
  <c r="Q34" i="1"/>
  <c r="Q51" i="1"/>
  <c r="Q50" i="1"/>
  <c r="Q48" i="1"/>
  <c r="Q74" i="1"/>
  <c r="Q127" i="1"/>
  <c r="Q133" i="1"/>
  <c r="Q136" i="1"/>
  <c r="Q140" i="1"/>
  <c r="Q135" i="1"/>
  <c r="R135" i="1" s="1"/>
  <c r="Q143" i="1"/>
  <c r="Q144" i="1"/>
  <c r="R144" i="1" s="1"/>
  <c r="Q71" i="1"/>
  <c r="Q134" i="1"/>
  <c r="Q279" i="1"/>
  <c r="R108" i="1" s="1"/>
  <c r="Q32" i="1"/>
  <c r="Q269" i="1"/>
  <c r="Q276" i="1"/>
  <c r="Q267" i="1"/>
  <c r="Q10" i="1"/>
  <c r="R192" i="1" s="1"/>
  <c r="Q8" i="1"/>
  <c r="Q6" i="1"/>
  <c r="R148" i="1" s="1"/>
  <c r="Q245" i="1"/>
  <c r="Q242" i="1"/>
  <c r="R147" i="1" s="1"/>
  <c r="Q244" i="1"/>
  <c r="Q167" i="1"/>
  <c r="Q218" i="1"/>
  <c r="Q217" i="1"/>
  <c r="Q118" i="1"/>
  <c r="Q120" i="1"/>
  <c r="Q113" i="1"/>
  <c r="Q117" i="1"/>
  <c r="Q122" i="1"/>
  <c r="Q119" i="1"/>
  <c r="Q123" i="1"/>
  <c r="R46" i="1" s="1"/>
  <c r="Q4" i="1"/>
  <c r="Q274" i="1"/>
  <c r="Q270" i="1"/>
  <c r="Q257" i="1"/>
  <c r="Q221" i="1"/>
  <c r="Q111" i="1"/>
  <c r="Q17" i="1"/>
  <c r="Q22" i="1"/>
  <c r="Q24" i="1"/>
  <c r="Q19" i="1"/>
  <c r="R19" i="1" s="1"/>
  <c r="Q18" i="1"/>
  <c r="R18" i="1" s="1"/>
  <c r="Q27" i="1"/>
  <c r="Q29" i="1"/>
  <c r="R29" i="1" s="1"/>
  <c r="Q12" i="1"/>
  <c r="Q13" i="1"/>
  <c r="Q31" i="1"/>
  <c r="Q199" i="1"/>
  <c r="Q200" i="1"/>
  <c r="R200" i="1" s="1"/>
  <c r="Q198" i="1"/>
  <c r="Q185" i="1"/>
  <c r="Q247" i="1"/>
  <c r="Q168" i="1"/>
  <c r="R253" i="1"/>
  <c r="Q96" i="1"/>
  <c r="Q53" i="1"/>
  <c r="Q49" i="1"/>
  <c r="R229" i="1" s="1"/>
  <c r="Q260" i="1"/>
  <c r="Q141" i="1"/>
  <c r="Q145" i="1"/>
  <c r="R145" i="1" s="1"/>
  <c r="Q126" i="1"/>
  <c r="Q128" i="1"/>
  <c r="Q138" i="1"/>
  <c r="Q137" i="1"/>
  <c r="R137" i="1" s="1"/>
  <c r="Q142" i="1"/>
  <c r="Q73" i="1"/>
  <c r="R73" i="1" s="1"/>
  <c r="Q72" i="1"/>
  <c r="Q70" i="1"/>
  <c r="R70" i="1" s="1"/>
  <c r="Q69" i="1"/>
  <c r="Q280" i="1"/>
  <c r="R280" i="1" s="1"/>
  <c r="Q33" i="1"/>
  <c r="R33" i="1" s="1"/>
  <c r="Q255" i="1"/>
  <c r="R84" i="1" s="1"/>
  <c r="Q262" i="1"/>
  <c r="Q252" i="1"/>
  <c r="Q250" i="1"/>
  <c r="Q248" i="1"/>
  <c r="R236" i="1" l="1"/>
  <c r="R52" i="1"/>
  <c r="R252" i="1"/>
  <c r="R53" i="1"/>
  <c r="R141" i="1"/>
  <c r="R244" i="1"/>
  <c r="R150" i="1"/>
  <c r="R91" i="1"/>
  <c r="R203" i="1"/>
  <c r="R237" i="1"/>
  <c r="R89" i="1"/>
  <c r="R83" i="1"/>
  <c r="R79" i="1"/>
  <c r="R146" i="1"/>
  <c r="R42" i="1"/>
  <c r="R172" i="1"/>
  <c r="R235" i="1"/>
  <c r="R59" i="1"/>
  <c r="R31" i="1"/>
  <c r="R22" i="1"/>
  <c r="R267" i="1"/>
  <c r="R93" i="1"/>
  <c r="R129" i="1"/>
  <c r="R21" i="1"/>
  <c r="R193" i="1"/>
  <c r="R82" i="1"/>
  <c r="R65" i="1"/>
  <c r="R66" i="1"/>
  <c r="R249" i="1"/>
  <c r="R166" i="1"/>
  <c r="R94" i="1"/>
  <c r="R211" i="1"/>
  <c r="R69" i="1"/>
  <c r="R72" i="1"/>
  <c r="R138" i="1"/>
  <c r="R95" i="1"/>
  <c r="R120" i="1"/>
  <c r="R201" i="1"/>
  <c r="R26" i="1"/>
  <c r="R20" i="1"/>
  <c r="R3" i="1"/>
  <c r="R208" i="1"/>
  <c r="R27" i="1"/>
  <c r="R109" i="1"/>
  <c r="R30" i="1"/>
  <c r="R222" i="1"/>
  <c r="R47" i="1"/>
  <c r="R195" i="1"/>
  <c r="R117" i="1"/>
  <c r="R99" i="1"/>
  <c r="R28" i="1"/>
  <c r="R25" i="1"/>
  <c r="R97" i="1"/>
  <c r="R105" i="1"/>
  <c r="R38" i="1"/>
  <c r="R39" i="1"/>
  <c r="R43" i="1"/>
  <c r="R40" i="1"/>
  <c r="R255" i="1"/>
  <c r="R24" i="1"/>
  <c r="R278" i="1"/>
  <c r="R221" i="1"/>
  <c r="R119" i="1"/>
  <c r="R181" i="1"/>
  <c r="R54" i="1"/>
  <c r="R228" i="1"/>
  <c r="R55" i="1"/>
  <c r="R75" i="1"/>
  <c r="R212" i="1"/>
  <c r="R231" i="1"/>
  <c r="R214" i="1"/>
  <c r="R219" i="1"/>
  <c r="R186" i="1"/>
  <c r="R176" i="1"/>
  <c r="R206" i="1"/>
  <c r="R177" i="1"/>
  <c r="R179" i="1"/>
  <c r="R225" i="1"/>
  <c r="R224" i="1"/>
  <c r="R232" i="1"/>
  <c r="R194" i="1"/>
  <c r="R103" i="1"/>
  <c r="R68" i="1"/>
  <c r="R106" i="1"/>
  <c r="R197" i="1"/>
  <c r="R180" i="1"/>
  <c r="R77" i="1"/>
  <c r="R100" i="1"/>
  <c r="R87" i="1"/>
  <c r="R111" i="1"/>
  <c r="R171" i="1"/>
  <c r="R132" i="1"/>
  <c r="R130" i="1"/>
  <c r="R230" i="1"/>
  <c r="R213" i="1"/>
  <c r="R205" i="1"/>
  <c r="R178" i="1"/>
  <c r="R240" i="1"/>
  <c r="R175" i="1"/>
  <c r="R223" i="1"/>
  <c r="R268" i="1"/>
  <c r="R234" i="1"/>
  <c r="R238" i="1"/>
  <c r="R60" i="1"/>
  <c r="R62" i="1"/>
  <c r="R90" i="1"/>
  <c r="R76" i="1"/>
  <c r="R36" i="1"/>
  <c r="R64" i="1"/>
  <c r="R37" i="1"/>
  <c r="R80" i="1"/>
  <c r="R190" i="1"/>
  <c r="R184" i="1"/>
  <c r="R182" i="1"/>
  <c r="R189" i="1"/>
  <c r="R183" i="1"/>
  <c r="R258" i="1"/>
  <c r="R149" i="1"/>
  <c r="R250" i="1"/>
  <c r="R174" i="1"/>
  <c r="R126" i="1"/>
  <c r="R8" i="1"/>
  <c r="R187" i="1"/>
  <c r="R207" i="1"/>
  <c r="R163" i="1"/>
  <c r="R164" i="1"/>
  <c r="R153" i="1"/>
  <c r="R139" i="1"/>
  <c r="R209" i="1"/>
  <c r="R155" i="1"/>
  <c r="R157" i="1"/>
  <c r="R102" i="1"/>
  <c r="R161" i="1"/>
  <c r="R156" i="1"/>
  <c r="R128" i="1"/>
  <c r="R121" i="1"/>
  <c r="R216" i="1"/>
  <c r="R154" i="1"/>
  <c r="R152" i="1"/>
  <c r="R210" i="1"/>
  <c r="R233" i="1"/>
  <c r="R131" i="1"/>
  <c r="R277" i="1"/>
  <c r="R169" i="1"/>
  <c r="R61" i="1"/>
  <c r="R101" i="1"/>
  <c r="R160" i="1"/>
  <c r="R162" i="1"/>
  <c r="R159" i="1"/>
  <c r="R107" i="1"/>
  <c r="R173" i="1"/>
  <c r="R165" i="1"/>
  <c r="R158" i="1"/>
  <c r="R170" i="1"/>
  <c r="R13" i="1"/>
  <c r="R17" i="1"/>
  <c r="R242" i="1"/>
  <c r="R6" i="1"/>
  <c r="R10" i="1"/>
  <c r="R134" i="1"/>
  <c r="R136" i="1"/>
  <c r="R127" i="1"/>
  <c r="R51" i="1"/>
  <c r="R15" i="1"/>
  <c r="R275" i="1"/>
  <c r="R116" i="1"/>
  <c r="R9" i="1"/>
  <c r="R92" i="1"/>
  <c r="R142" i="1"/>
  <c r="R123" i="1"/>
  <c r="R122" i="1"/>
  <c r="R113" i="1"/>
  <c r="R118" i="1"/>
  <c r="R218" i="1"/>
  <c r="R71" i="1"/>
  <c r="R143" i="1"/>
  <c r="R140" i="1"/>
  <c r="R133" i="1"/>
  <c r="R74" i="1"/>
  <c r="R14" i="1"/>
  <c r="R124" i="1"/>
  <c r="R115" i="1"/>
  <c r="R125" i="1"/>
  <c r="R114" i="1"/>
  <c r="R243" i="1"/>
  <c r="R246" i="1"/>
  <c r="R7" i="1"/>
  <c r="R11" i="1"/>
  <c r="R98" i="1"/>
  <c r="R104" i="1"/>
  <c r="R44" i="1"/>
  <c r="R56" i="1"/>
  <c r="R57" i="1"/>
  <c r="R58" i="1"/>
  <c r="R45" i="1"/>
  <c r="R264" i="1"/>
  <c r="R251" i="1"/>
  <c r="R254" i="1"/>
  <c r="R96" i="1"/>
  <c r="R32" i="1"/>
  <c r="R276" i="1"/>
  <c r="R266" i="1"/>
  <c r="R265" i="1"/>
  <c r="R259" i="1"/>
  <c r="R247" i="1"/>
  <c r="R262" i="1"/>
  <c r="R4" i="1"/>
  <c r="R50" i="1"/>
  <c r="R260" i="1"/>
  <c r="R167" i="1"/>
  <c r="R49" i="1"/>
  <c r="R272" i="1"/>
  <c r="R261" i="1"/>
  <c r="R257" i="1"/>
  <c r="R220" i="1"/>
  <c r="R273" i="1"/>
  <c r="R199" i="1"/>
  <c r="R198" i="1"/>
  <c r="R185" i="1"/>
  <c r="R168" i="1"/>
  <c r="R274" i="1"/>
  <c r="R271" i="1"/>
  <c r="R270" i="1"/>
  <c r="R5" i="1"/>
  <c r="R245" i="1"/>
  <c r="R241" i="1"/>
  <c r="R215" i="1"/>
  <c r="R112" i="1"/>
  <c r="R48" i="1"/>
  <c r="R248" i="1"/>
  <c r="R12" i="1"/>
  <c r="R217" i="1"/>
  <c r="R269" i="1"/>
  <c r="R35" i="1"/>
  <c r="R110" i="1"/>
  <c r="R34" i="1"/>
  <c r="R279" i="1"/>
</calcChain>
</file>

<file path=xl/sharedStrings.xml><?xml version="1.0" encoding="utf-8"?>
<sst xmlns="http://schemas.openxmlformats.org/spreadsheetml/2006/main" count="2067" uniqueCount="1280">
  <si>
    <t>ARTICLES</t>
  </si>
  <si>
    <t>CATEGORIE ARTICLE</t>
  </si>
  <si>
    <t>QUANTITES LIVREES</t>
  </si>
  <si>
    <t>QUANTITES CMDEES</t>
  </si>
  <si>
    <t>BON DE CMDE N°</t>
  </si>
  <si>
    <t>DATE CMDE</t>
  </si>
  <si>
    <t>N° BON RECEPT</t>
  </si>
  <si>
    <t>DATE RECEPTION</t>
  </si>
  <si>
    <t>FOURNISSUER</t>
  </si>
  <si>
    <t>N° FACTURE</t>
  </si>
  <si>
    <t>DATE FACTURE</t>
  </si>
  <si>
    <t xml:space="preserve"> PRIX UNIT. HT</t>
  </si>
  <si>
    <t>T% CHANGE</t>
  </si>
  <si>
    <t>MONT TOT HT</t>
  </si>
  <si>
    <t>MONT TVA</t>
  </si>
  <si>
    <t>MONT TTC</t>
  </si>
  <si>
    <t>DATE PREV PAY</t>
  </si>
  <si>
    <t>VERRERIE</t>
  </si>
  <si>
    <t>LABO LCQ</t>
  </si>
  <si>
    <t>CS LABO</t>
  </si>
  <si>
    <t>CS HSE</t>
  </si>
  <si>
    <t>HSE</t>
  </si>
  <si>
    <t>PRODUCTION</t>
  </si>
  <si>
    <t>072/2018</t>
  </si>
  <si>
    <t>0113/2018</t>
  </si>
  <si>
    <t>269/2017</t>
  </si>
  <si>
    <t>044/2018</t>
  </si>
  <si>
    <t>MOY GEN</t>
  </si>
  <si>
    <t>026/2018</t>
  </si>
  <si>
    <t>PR PROD</t>
  </si>
  <si>
    <t>MAINTENANCE</t>
  </si>
  <si>
    <t>0119/2018</t>
  </si>
  <si>
    <t>059/2018</t>
  </si>
  <si>
    <t>006/2018</t>
  </si>
  <si>
    <t>-</t>
  </si>
  <si>
    <t>09/2018</t>
  </si>
  <si>
    <t>54C/ASD/2018</t>
  </si>
  <si>
    <t>FA20180705</t>
  </si>
  <si>
    <t>0008/2018</t>
  </si>
  <si>
    <t>0145/2018</t>
  </si>
  <si>
    <t>0132/2018</t>
  </si>
  <si>
    <t>INV/18/008</t>
  </si>
  <si>
    <t>FRAIS APPROCHE</t>
  </si>
  <si>
    <t>COMPTA</t>
  </si>
  <si>
    <t>AC</t>
  </si>
  <si>
    <t>INV/18/009</t>
  </si>
  <si>
    <t>MP</t>
  </si>
  <si>
    <t>F117-2018</t>
  </si>
  <si>
    <t>F99-2018</t>
  </si>
  <si>
    <t>F98-2018</t>
  </si>
  <si>
    <t>106</t>
  </si>
  <si>
    <t>18303652</t>
  </si>
  <si>
    <t>INV/18/032</t>
  </si>
  <si>
    <t>27</t>
  </si>
  <si>
    <t>034</t>
  </si>
  <si>
    <t>18302288</t>
  </si>
  <si>
    <t>037</t>
  </si>
  <si>
    <t>18303996</t>
  </si>
  <si>
    <t>INV/18/040</t>
  </si>
  <si>
    <t>INV/18/039</t>
  </si>
  <si>
    <t>0172/2018</t>
  </si>
  <si>
    <t>F18/00224</t>
  </si>
  <si>
    <t>MP/FV/00143/2018</t>
  </si>
  <si>
    <t>046</t>
  </si>
  <si>
    <t>22/04/2018</t>
  </si>
  <si>
    <t>26/04/2018</t>
  </si>
  <si>
    <t>10/04/2018</t>
  </si>
  <si>
    <t>20/04/2018</t>
  </si>
  <si>
    <t>18304662</t>
  </si>
  <si>
    <t>16/04/2018</t>
  </si>
  <si>
    <t>11/04/2018</t>
  </si>
  <si>
    <t>04/04/2018</t>
  </si>
  <si>
    <t>03/04/2018</t>
  </si>
  <si>
    <t>08/03/2018</t>
  </si>
  <si>
    <t>12/04/2018</t>
  </si>
  <si>
    <t>F124-2018</t>
  </si>
  <si>
    <t>27/03/2018</t>
  </si>
  <si>
    <t>31/03/2018</t>
  </si>
  <si>
    <t>21/03/2018</t>
  </si>
  <si>
    <t>29/03/2018</t>
  </si>
  <si>
    <t>06/03/2018</t>
  </si>
  <si>
    <t>0214/2018</t>
  </si>
  <si>
    <t>17/04/2018</t>
  </si>
  <si>
    <t>0209/2018</t>
  </si>
  <si>
    <t>15/04/2018</t>
  </si>
  <si>
    <t>0203/2018</t>
  </si>
  <si>
    <t>23/04/2018</t>
  </si>
  <si>
    <t>DEVISE</t>
  </si>
  <si>
    <t>Étiquettes de lignes</t>
  </si>
  <si>
    <t>Total général</t>
  </si>
  <si>
    <t>Somme de MONT TOT HT</t>
  </si>
  <si>
    <t>Somme de MONT TVA</t>
  </si>
  <si>
    <t>Somme de MONT TTC</t>
  </si>
  <si>
    <t>(vide)</t>
  </si>
  <si>
    <t>F18/00237</t>
  </si>
  <si>
    <t>011</t>
  </si>
  <si>
    <t>002</t>
  </si>
  <si>
    <t>016</t>
  </si>
  <si>
    <t>013</t>
  </si>
  <si>
    <t>48</t>
  </si>
  <si>
    <t>C2018-00699</t>
  </si>
  <si>
    <t>5</t>
  </si>
  <si>
    <t>INV/18/007</t>
  </si>
  <si>
    <t>F116-2018</t>
  </si>
  <si>
    <t>COMMUNICATION</t>
  </si>
  <si>
    <t>90C/ASD/2018</t>
  </si>
  <si>
    <t>F18/00270</t>
  </si>
  <si>
    <t>DESTINATION</t>
  </si>
  <si>
    <t>0004/2018</t>
  </si>
  <si>
    <t>18306154</t>
  </si>
  <si>
    <t>19/2018</t>
  </si>
  <si>
    <t>CS MICROBIO</t>
  </si>
  <si>
    <t>18301205</t>
  </si>
  <si>
    <t>18301927</t>
  </si>
  <si>
    <t>18303472</t>
  </si>
  <si>
    <t>SERVICE</t>
  </si>
  <si>
    <t>ACHATS</t>
  </si>
  <si>
    <t>8182600429</t>
  </si>
  <si>
    <t>059</t>
  </si>
  <si>
    <t>INV/18/041</t>
  </si>
  <si>
    <t>INV/18/042</t>
  </si>
  <si>
    <t>87</t>
  </si>
  <si>
    <t>50</t>
  </si>
  <si>
    <t>062</t>
  </si>
  <si>
    <t>DATE SAISIE TRANSF</t>
  </si>
  <si>
    <t>DATE &amp; NUM CHEQUE</t>
  </si>
  <si>
    <t>INV/18/043</t>
  </si>
  <si>
    <t>INV/18/030</t>
  </si>
  <si>
    <t>FA1800341</t>
  </si>
  <si>
    <t>SLS-1012299</t>
  </si>
  <si>
    <t>MP/FV/00146/2018</t>
  </si>
  <si>
    <t>53</t>
  </si>
  <si>
    <t>18306686</t>
  </si>
  <si>
    <t>INV/17/0151</t>
  </si>
  <si>
    <t>FA1800528</t>
  </si>
  <si>
    <t>22/05/2018</t>
  </si>
  <si>
    <t>54</t>
  </si>
  <si>
    <t>18304594</t>
  </si>
  <si>
    <t>18305158</t>
  </si>
  <si>
    <t>42</t>
  </si>
  <si>
    <t>MP/FV/00256/2018</t>
  </si>
  <si>
    <t>55</t>
  </si>
  <si>
    <t>18301659</t>
  </si>
  <si>
    <t>066</t>
  </si>
  <si>
    <t>56</t>
  </si>
  <si>
    <t>0306/2018</t>
  </si>
  <si>
    <t>90047264</t>
  </si>
  <si>
    <t>18307678</t>
  </si>
  <si>
    <t>59</t>
  </si>
  <si>
    <t>61</t>
  </si>
  <si>
    <t>DEVELOPPEMENT</t>
  </si>
  <si>
    <t>071</t>
  </si>
  <si>
    <t>ARTICLE 0001</t>
  </si>
  <si>
    <t>ARTICLE 0002</t>
  </si>
  <si>
    <t>ARTICLE 0003</t>
  </si>
  <si>
    <t>ARTICLE 0004</t>
  </si>
  <si>
    <t>ARTICLE 0005</t>
  </si>
  <si>
    <t>ARTICLE 0006</t>
  </si>
  <si>
    <t>ARTICLE 0007</t>
  </si>
  <si>
    <t>ARTICLE 0008</t>
  </si>
  <si>
    <t>ARTICLE 0009</t>
  </si>
  <si>
    <t>ARTICLE 0010</t>
  </si>
  <si>
    <t>ARTICLE 0011</t>
  </si>
  <si>
    <t>ARTICLE 0012</t>
  </si>
  <si>
    <t>ARTICLE 0013</t>
  </si>
  <si>
    <t>ARTICLE 0014</t>
  </si>
  <si>
    <t>ARTICLE 0015</t>
  </si>
  <si>
    <t>ARTICLE 0016</t>
  </si>
  <si>
    <t>ARTICLE 0017</t>
  </si>
  <si>
    <t>ARTICLE 0018</t>
  </si>
  <si>
    <t>ARTICLE 0019</t>
  </si>
  <si>
    <t>ARTICLE 0020</t>
  </si>
  <si>
    <t>ARTICLE 0021</t>
  </si>
  <si>
    <t>ARTICLE 0022</t>
  </si>
  <si>
    <t>ARTICLE 0023</t>
  </si>
  <si>
    <t>ARTICLE 0024</t>
  </si>
  <si>
    <t>ARTICLE 0025</t>
  </si>
  <si>
    <t>ARTICLE 0026</t>
  </si>
  <si>
    <t>ARTICLE 0027</t>
  </si>
  <si>
    <t>ARTICLE 0028</t>
  </si>
  <si>
    <t>ARTICLE 0029</t>
  </si>
  <si>
    <t>ARTICLE 0030</t>
  </si>
  <si>
    <t>ARTICLE 0031</t>
  </si>
  <si>
    <t>ARTICLE 0032</t>
  </si>
  <si>
    <t>ARTICLE 0033</t>
  </si>
  <si>
    <t>ARTICLE 0034</t>
  </si>
  <si>
    <t>ARTICLE 0035</t>
  </si>
  <si>
    <t>ARTICLE 0036</t>
  </si>
  <si>
    <t>ARTICLE 0037</t>
  </si>
  <si>
    <t>ARTICLE 0038</t>
  </si>
  <si>
    <t>ARTICLE 0039</t>
  </si>
  <si>
    <t>ARTICLE 0040</t>
  </si>
  <si>
    <t>ARTICLE 0041</t>
  </si>
  <si>
    <t>ARTICLE 0042</t>
  </si>
  <si>
    <t>ARTICLE 0043</t>
  </si>
  <si>
    <t>ARTICLE 0044</t>
  </si>
  <si>
    <t>ARTICLE 0045</t>
  </si>
  <si>
    <t>ARTICLE 0046</t>
  </si>
  <si>
    <t>ARTICLE 0047</t>
  </si>
  <si>
    <t>ARTICLE 0048</t>
  </si>
  <si>
    <t>ARTICLE 0049</t>
  </si>
  <si>
    <t>ARTICLE 0050</t>
  </si>
  <si>
    <t>ARTICLE 0051</t>
  </si>
  <si>
    <t>ARTICLE 0052</t>
  </si>
  <si>
    <t>ARTICLE 0053</t>
  </si>
  <si>
    <t>ARTICLE 0054</t>
  </si>
  <si>
    <t>ARTICLE 0055</t>
  </si>
  <si>
    <t>ARTICLE 0056</t>
  </si>
  <si>
    <t>ARTICLE 0057</t>
  </si>
  <si>
    <t>ARTICLE 0058</t>
  </si>
  <si>
    <t>ARTICLE 0059</t>
  </si>
  <si>
    <t>ARTICLE 0060</t>
  </si>
  <si>
    <t>ARTICLE 0061</t>
  </si>
  <si>
    <t>ARTICLE 0062</t>
  </si>
  <si>
    <t>ARTICLE 0063</t>
  </si>
  <si>
    <t>ARTICLE 0064</t>
  </si>
  <si>
    <t>ARTICLE 0065</t>
  </si>
  <si>
    <t>ARTICLE 0066</t>
  </si>
  <si>
    <t>ARTICLE 0067</t>
  </si>
  <si>
    <t>ARTICLE 0068</t>
  </si>
  <si>
    <t>ARTICLE 0069</t>
  </si>
  <si>
    <t>ARTICLE 0070</t>
  </si>
  <si>
    <t>ARTICLE 0071</t>
  </si>
  <si>
    <t>ARTICLE 0072</t>
  </si>
  <si>
    <t>ARTICLE 0073</t>
  </si>
  <si>
    <t>ARTICLE 0074</t>
  </si>
  <si>
    <t>ARTICLE 0075</t>
  </si>
  <si>
    <t>ARTICLE 0076</t>
  </si>
  <si>
    <t>ARTICLE 0077</t>
  </si>
  <si>
    <t>ARTICLE 0078</t>
  </si>
  <si>
    <t>ARTICLE 0079</t>
  </si>
  <si>
    <t>ARTICLE 0080</t>
  </si>
  <si>
    <t>ARTICLE 0081</t>
  </si>
  <si>
    <t>ARTICLE 0082</t>
  </si>
  <si>
    <t>ARTICLE 0083</t>
  </si>
  <si>
    <t>ARTICLE 0084</t>
  </si>
  <si>
    <t>ARTICLE 0085</t>
  </si>
  <si>
    <t>ARTICLE 0086</t>
  </si>
  <si>
    <t>ARTICLE 0087</t>
  </si>
  <si>
    <t>ARTICLE 0088</t>
  </si>
  <si>
    <t>ARTICLE 0089</t>
  </si>
  <si>
    <t>ARTICLE 0090</t>
  </si>
  <si>
    <t>ARTICLE 0091</t>
  </si>
  <si>
    <t>ARTICLE 0092</t>
  </si>
  <si>
    <t>ARTICLE 0093</t>
  </si>
  <si>
    <t>ARTICLE 0094</t>
  </si>
  <si>
    <t>ARTICLE 0095</t>
  </si>
  <si>
    <t>ARTICLE 0096</t>
  </si>
  <si>
    <t>ARTICLE 0097</t>
  </si>
  <si>
    <t>ARTICLE 0098</t>
  </si>
  <si>
    <t>ARTICLE 0099</t>
  </si>
  <si>
    <t>ARTICLE 0100</t>
  </si>
  <si>
    <t>ARTICLE 0101</t>
  </si>
  <si>
    <t>ARTICLE 0102</t>
  </si>
  <si>
    <t>ARTICLE 0103</t>
  </si>
  <si>
    <t>ARTICLE 0104</t>
  </si>
  <si>
    <t>ARTICLE 0105</t>
  </si>
  <si>
    <t>ARTICLE 0106</t>
  </si>
  <si>
    <t>ARTICLE 0107</t>
  </si>
  <si>
    <t>ARTICLE 0108</t>
  </si>
  <si>
    <t>ARTICLE 0109</t>
  </si>
  <si>
    <t>ARTICLE 0110</t>
  </si>
  <si>
    <t>ARTICLE 0111</t>
  </si>
  <si>
    <t>ARTICLE 0112</t>
  </si>
  <si>
    <t>ARTICLE 0113</t>
  </si>
  <si>
    <t>ARTICLE 0114</t>
  </si>
  <si>
    <t>ARTICLE 0115</t>
  </si>
  <si>
    <t>ARTICLE 0116</t>
  </si>
  <si>
    <t>ARTICLE 0117</t>
  </si>
  <si>
    <t>ARTICLE 0118</t>
  </si>
  <si>
    <t>ARTICLE 0119</t>
  </si>
  <si>
    <t>ARTICLE 0120</t>
  </si>
  <si>
    <t>ARTICLE 0121</t>
  </si>
  <si>
    <t>ARTICLE 0122</t>
  </si>
  <si>
    <t>ARTICLE 0123</t>
  </si>
  <si>
    <t>ARTICLE 0124</t>
  </si>
  <si>
    <t>ARTICLE 0125</t>
  </si>
  <si>
    <t>ARTICLE 0126</t>
  </si>
  <si>
    <t>ARTICLE 0127</t>
  </si>
  <si>
    <t>ARTICLE 0128</t>
  </si>
  <si>
    <t>ARTICLE 0129</t>
  </si>
  <si>
    <t>ARTICLE 0130</t>
  </si>
  <si>
    <t>ARTICLE 0131</t>
  </si>
  <si>
    <t>ARTICLE 0132</t>
  </si>
  <si>
    <t>ARTICLE 0133</t>
  </si>
  <si>
    <t>ARTICLE 0134</t>
  </si>
  <si>
    <t>ARTICLE 0135</t>
  </si>
  <si>
    <t>ARTICLE 0136</t>
  </si>
  <si>
    <t>ARTICLE 0137</t>
  </si>
  <si>
    <t>ARTICLE 0138</t>
  </si>
  <si>
    <t>ARTICLE 0139</t>
  </si>
  <si>
    <t>ARTICLE 0140</t>
  </si>
  <si>
    <t>ARTICLE 0141</t>
  </si>
  <si>
    <t>ARTICLE 0142</t>
  </si>
  <si>
    <t>ARTICLE 0143</t>
  </si>
  <si>
    <t>ARTICLE 0144</t>
  </si>
  <si>
    <t>ARTICLE 0145</t>
  </si>
  <si>
    <t>ARTICLE 0146</t>
  </si>
  <si>
    <t>ARTICLE 0147</t>
  </si>
  <si>
    <t>ARTICLE 0148</t>
  </si>
  <si>
    <t>ARTICLE 0149</t>
  </si>
  <si>
    <t>ARTICLE 0150</t>
  </si>
  <si>
    <t>ARTICLE 0151</t>
  </si>
  <si>
    <t>ARTICLE 0152</t>
  </si>
  <si>
    <t>ARTICLE 0153</t>
  </si>
  <si>
    <t>ARTICLE 0154</t>
  </si>
  <si>
    <t>ARTICLE 0155</t>
  </si>
  <si>
    <t>ARTICLE 0156</t>
  </si>
  <si>
    <t>ARTICLE 0157</t>
  </si>
  <si>
    <t>ARTICLE 0158</t>
  </si>
  <si>
    <t>ARTICLE 0159</t>
  </si>
  <si>
    <t>ARTICLE 0160</t>
  </si>
  <si>
    <t>ARTICLE 0161</t>
  </si>
  <si>
    <t>ARTICLE 0162</t>
  </si>
  <si>
    <t>ARTICLE 0163</t>
  </si>
  <si>
    <t>ARTICLE 0164</t>
  </si>
  <si>
    <t>ARTICLE 0165</t>
  </si>
  <si>
    <t>ARTICLE 0166</t>
  </si>
  <si>
    <t>ARTICLE 0167</t>
  </si>
  <si>
    <t>ARTICLE 0168</t>
  </si>
  <si>
    <t>ARTICLE 0169</t>
  </si>
  <si>
    <t>ARTICLE 0170</t>
  </si>
  <si>
    <t>ARTICLE 0171</t>
  </si>
  <si>
    <t>ARTICLE 0172</t>
  </si>
  <si>
    <t>ARTICLE 0173</t>
  </si>
  <si>
    <t>ARTICLE 0174</t>
  </si>
  <si>
    <t>ARTICLE 0175</t>
  </si>
  <si>
    <t>ARTICLE 0176</t>
  </si>
  <si>
    <t>ARTICLE 0177</t>
  </si>
  <si>
    <t>ARTICLE 0178</t>
  </si>
  <si>
    <t>ARTICLE 0179</t>
  </si>
  <si>
    <t>ARTICLE 0180</t>
  </si>
  <si>
    <t>ARTICLE 0181</t>
  </si>
  <si>
    <t>ARTICLE 0182</t>
  </si>
  <si>
    <t>ARTICLE 0183</t>
  </si>
  <si>
    <t>ARTICLE 0184</t>
  </si>
  <si>
    <t>ARTICLE 0185</t>
  </si>
  <si>
    <t>ARTICLE 0186</t>
  </si>
  <si>
    <t>ARTICLE 0187</t>
  </si>
  <si>
    <t>ARTICLE 0188</t>
  </si>
  <si>
    <t>ARTICLE 0189</t>
  </si>
  <si>
    <t>ARTICLE 0190</t>
  </si>
  <si>
    <t>ARTICLE 0191</t>
  </si>
  <si>
    <t>ARTICLE 0192</t>
  </si>
  <si>
    <t>ARTICLE 0193</t>
  </si>
  <si>
    <t>ARTICLE 0194</t>
  </si>
  <si>
    <t>ARTICLE 0195</t>
  </si>
  <si>
    <t>ARTICLE 0196</t>
  </si>
  <si>
    <t>ARTICLE 0197</t>
  </si>
  <si>
    <t>ARTICLE 0198</t>
  </si>
  <si>
    <t>ARTICLE 0199</t>
  </si>
  <si>
    <t>ARTICLE 0200</t>
  </si>
  <si>
    <t>ARTICLE 0201</t>
  </si>
  <si>
    <t>ARTICLE 0202</t>
  </si>
  <si>
    <t>ARTICLE 0203</t>
  </si>
  <si>
    <t>ARTICLE 0204</t>
  </si>
  <si>
    <t>ARTICLE 0205</t>
  </si>
  <si>
    <t>ARTICLE 0206</t>
  </si>
  <si>
    <t>ARTICLE 0207</t>
  </si>
  <si>
    <t>ARTICLE 0208</t>
  </si>
  <si>
    <t>ARTICLE 0209</t>
  </si>
  <si>
    <t>ARTICLE 0210</t>
  </si>
  <si>
    <t>ARTICLE 0211</t>
  </si>
  <si>
    <t>ARTICLE 0212</t>
  </si>
  <si>
    <t>ARTICLE 0213</t>
  </si>
  <si>
    <t>ARTICLE 0214</t>
  </si>
  <si>
    <t>ARTICLE 0215</t>
  </si>
  <si>
    <t>ARTICLE 0216</t>
  </si>
  <si>
    <t>ARTICLE 0217</t>
  </si>
  <si>
    <t>ARTICLE 0218</t>
  </si>
  <si>
    <t>ARTICLE 0219</t>
  </si>
  <si>
    <t>ARTICLE 0220</t>
  </si>
  <si>
    <t>ARTICLE 0221</t>
  </si>
  <si>
    <t>ARTICLE 0222</t>
  </si>
  <si>
    <t>ARTICLE 0223</t>
  </si>
  <si>
    <t>ARTICLE 0224</t>
  </si>
  <si>
    <t>ARTICLE 0225</t>
  </si>
  <si>
    <t>ARTICLE 0226</t>
  </si>
  <si>
    <t>ARTICLE 0227</t>
  </si>
  <si>
    <t>ARTICLE 0228</t>
  </si>
  <si>
    <t>ARTICLE 0229</t>
  </si>
  <si>
    <t>ARTICLE 0230</t>
  </si>
  <si>
    <t>ARTICLE 0231</t>
  </si>
  <si>
    <t>ARTICLE 0232</t>
  </si>
  <si>
    <t>ARTICLE 0233</t>
  </si>
  <si>
    <t>ARTICLE 0234</t>
  </si>
  <si>
    <t>ARTICLE 0235</t>
  </si>
  <si>
    <t>ARTICLE 0236</t>
  </si>
  <si>
    <t>ARTICLE 0237</t>
  </si>
  <si>
    <t>ARTICLE 0238</t>
  </si>
  <si>
    <t>ARTICLE 0239</t>
  </si>
  <si>
    <t>ARTICLE 0240</t>
  </si>
  <si>
    <t>ARTICLE 0241</t>
  </si>
  <si>
    <t>ARTICLE 0242</t>
  </si>
  <si>
    <t>ARTICLE 0243</t>
  </si>
  <si>
    <t>ARTICLE 0244</t>
  </si>
  <si>
    <t>ARTICLE 0245</t>
  </si>
  <si>
    <t>ARTICLE 0246</t>
  </si>
  <si>
    <t>ARTICLE 0247</t>
  </si>
  <si>
    <t>ARTICLE 0248</t>
  </si>
  <si>
    <t>ARTICLE 0249</t>
  </si>
  <si>
    <t>ARTICLE 0250</t>
  </si>
  <si>
    <t>ARTICLE 0251</t>
  </si>
  <si>
    <t>ARTICLE 0252</t>
  </si>
  <si>
    <t>ARTICLE 0253</t>
  </si>
  <si>
    <t>ARTICLE 0254</t>
  </si>
  <si>
    <t>ARTICLE 0255</t>
  </si>
  <si>
    <t>ARTICLE 0256</t>
  </si>
  <si>
    <t>ARTICLE 0257</t>
  </si>
  <si>
    <t>ARTICLE 0258</t>
  </si>
  <si>
    <t>ARTICLE 0259</t>
  </si>
  <si>
    <t>ARTICLE 0260</t>
  </si>
  <si>
    <t>ARTICLE 0261</t>
  </si>
  <si>
    <t>ARTICLE 0262</t>
  </si>
  <si>
    <t>ARTICLE 0263</t>
  </si>
  <si>
    <t>ARTICLE 0264</t>
  </si>
  <si>
    <t>ARTICLE 0265</t>
  </si>
  <si>
    <t>ARTICLE 0266</t>
  </si>
  <si>
    <t>ARTICLE 0267</t>
  </si>
  <si>
    <t>ARTICLE 0268</t>
  </si>
  <si>
    <t>ARTICLE 0269</t>
  </si>
  <si>
    <t>ARTICLE 0270</t>
  </si>
  <si>
    <t>ARTICLE 0271</t>
  </si>
  <si>
    <t>ARTICLE 0272</t>
  </si>
  <si>
    <t>ARTICLE 0273</t>
  </si>
  <si>
    <t>ARTICLE 0274</t>
  </si>
  <si>
    <t>ARTICLE 0275</t>
  </si>
  <si>
    <t>ARTICLE 0276</t>
  </si>
  <si>
    <t>ARTICLE 0277</t>
  </si>
  <si>
    <t>ARTICLE 0278</t>
  </si>
  <si>
    <t>ARTICLE 0279</t>
  </si>
  <si>
    <t>ARTICLE 0280</t>
  </si>
  <si>
    <t>ARTICLE 0281</t>
  </si>
  <si>
    <t>ARTICLE 0282</t>
  </si>
  <si>
    <t>FRS 001</t>
  </si>
  <si>
    <t>FRS 002</t>
  </si>
  <si>
    <t>FRS 003</t>
  </si>
  <si>
    <t>FRS 004</t>
  </si>
  <si>
    <t>FRS 005</t>
  </si>
  <si>
    <t>FRS 006</t>
  </si>
  <si>
    <t>FRS 007</t>
  </si>
  <si>
    <t>FRS 008</t>
  </si>
  <si>
    <t>FRS 009</t>
  </si>
  <si>
    <t>FRS 010</t>
  </si>
  <si>
    <t>FRS 011</t>
  </si>
  <si>
    <t>FRS 012</t>
  </si>
  <si>
    <t>FRS 013</t>
  </si>
  <si>
    <t>FRS 014</t>
  </si>
  <si>
    <t>FRS 015</t>
  </si>
  <si>
    <t>FRS 016</t>
  </si>
  <si>
    <t>FRS 017</t>
  </si>
  <si>
    <t>FRS 018</t>
  </si>
  <si>
    <t>FRS 019</t>
  </si>
  <si>
    <t>FRS 020</t>
  </si>
  <si>
    <t>FRS 021</t>
  </si>
  <si>
    <t>FRS 022</t>
  </si>
  <si>
    <t>FRS 023</t>
  </si>
  <si>
    <t>FRS 024</t>
  </si>
  <si>
    <t>FRS 025</t>
  </si>
  <si>
    <t>FRS 026</t>
  </si>
  <si>
    <t>FRS 027</t>
  </si>
  <si>
    <t>FRS 028</t>
  </si>
  <si>
    <t>FRS 029</t>
  </si>
  <si>
    <t>FRS 030</t>
  </si>
  <si>
    <t>FRS 031</t>
  </si>
  <si>
    <t>FRS 032</t>
  </si>
  <si>
    <t>FRS 033</t>
  </si>
  <si>
    <t>FRS 034</t>
  </si>
  <si>
    <t>FRS 035</t>
  </si>
  <si>
    <t>FRS 036</t>
  </si>
  <si>
    <t>FRS 037</t>
  </si>
  <si>
    <t>FRS 038</t>
  </si>
  <si>
    <t>FRS 039</t>
  </si>
  <si>
    <t>FRS 040</t>
  </si>
  <si>
    <t>FRS 041</t>
  </si>
  <si>
    <t>FRS 042</t>
  </si>
  <si>
    <t>FRS 043</t>
  </si>
  <si>
    <t>FRS 044</t>
  </si>
  <si>
    <t>FRS 045</t>
  </si>
  <si>
    <t>FRS 046</t>
  </si>
  <si>
    <t>FRS 047</t>
  </si>
  <si>
    <t>FRS 048</t>
  </si>
  <si>
    <t>FRS 049</t>
  </si>
  <si>
    <t>FRS 050</t>
  </si>
  <si>
    <t>FRS 051</t>
  </si>
  <si>
    <t>FRS 052</t>
  </si>
  <si>
    <t>FRS 053</t>
  </si>
  <si>
    <t>FRS 054</t>
  </si>
  <si>
    <t>FRS 055</t>
  </si>
  <si>
    <t>FRS 056</t>
  </si>
  <si>
    <t>FRS 057</t>
  </si>
  <si>
    <t>FRS 058</t>
  </si>
  <si>
    <t>FRS 059</t>
  </si>
  <si>
    <t>FRS 060</t>
  </si>
  <si>
    <t>FRS 061</t>
  </si>
  <si>
    <t>FRS 062</t>
  </si>
  <si>
    <t>FRS 063</t>
  </si>
  <si>
    <t>FRS 064</t>
  </si>
  <si>
    <t>FRS 065</t>
  </si>
  <si>
    <t>FRS 066</t>
  </si>
  <si>
    <t>FRS 067</t>
  </si>
  <si>
    <t>FRS 068</t>
  </si>
  <si>
    <t>FRS 069</t>
  </si>
  <si>
    <t>FRS 070</t>
  </si>
  <si>
    <t>FRS 071</t>
  </si>
  <si>
    <t>FRS 072</t>
  </si>
  <si>
    <t>FRS 073</t>
  </si>
  <si>
    <t>FRS 074</t>
  </si>
  <si>
    <t>FRS 075</t>
  </si>
  <si>
    <t>FRS 076</t>
  </si>
  <si>
    <t>FRS 077</t>
  </si>
  <si>
    <t>FRS 078</t>
  </si>
  <si>
    <t>FRS 079</t>
  </si>
  <si>
    <t>FRS 080</t>
  </si>
  <si>
    <t>FRS 081</t>
  </si>
  <si>
    <t>FRS 082</t>
  </si>
  <si>
    <t>FRS 083</t>
  </si>
  <si>
    <t>FRS 084</t>
  </si>
  <si>
    <t>FRS 085</t>
  </si>
  <si>
    <t>FRS 086</t>
  </si>
  <si>
    <t>FRS 087</t>
  </si>
  <si>
    <t>FRS 088</t>
  </si>
  <si>
    <t>FRS 089</t>
  </si>
  <si>
    <t>FRS 090</t>
  </si>
  <si>
    <t>FRS 091</t>
  </si>
  <si>
    <t>FRS 092</t>
  </si>
  <si>
    <t>FRS 093</t>
  </si>
  <si>
    <t>FRS 094</t>
  </si>
  <si>
    <t>FRS 095</t>
  </si>
  <si>
    <t>FRS 096</t>
  </si>
  <si>
    <t>FRS 097</t>
  </si>
  <si>
    <t>FRS 098</t>
  </si>
  <si>
    <t>FRS 099</t>
  </si>
  <si>
    <t>FRS 100</t>
  </si>
  <si>
    <t>FRS 101</t>
  </si>
  <si>
    <t>FRS 102</t>
  </si>
  <si>
    <t>FRS 103</t>
  </si>
  <si>
    <t>FRS 104</t>
  </si>
  <si>
    <t>FRS 105</t>
  </si>
  <si>
    <t>FRS 106</t>
  </si>
  <si>
    <t>FRS 107</t>
  </si>
  <si>
    <t>FRS 108</t>
  </si>
  <si>
    <t>FRS 109</t>
  </si>
  <si>
    <t>FRS 110</t>
  </si>
  <si>
    <t>FRS 111</t>
  </si>
  <si>
    <t>FRS 112</t>
  </si>
  <si>
    <t>FRS 113</t>
  </si>
  <si>
    <t>FRS 114</t>
  </si>
  <si>
    <t>FRS 115</t>
  </si>
  <si>
    <t>FRS 116</t>
  </si>
  <si>
    <t>FRS 117</t>
  </si>
  <si>
    <t>FRS 118</t>
  </si>
  <si>
    <t>FRS 119</t>
  </si>
  <si>
    <t>FRS 120</t>
  </si>
  <si>
    <t>FRS 121</t>
  </si>
  <si>
    <t>FRS 122</t>
  </si>
  <si>
    <t>FRS 123</t>
  </si>
  <si>
    <t>FRS 124</t>
  </si>
  <si>
    <t>FRS 125</t>
  </si>
  <si>
    <t>FRS 126</t>
  </si>
  <si>
    <t>FRS 127</t>
  </si>
  <si>
    <t>FRS 128</t>
  </si>
  <si>
    <t>FRS 129</t>
  </si>
  <si>
    <t>FRS 130</t>
  </si>
  <si>
    <t>FRS 131</t>
  </si>
  <si>
    <t>FRS 132</t>
  </si>
  <si>
    <t>FRS 133</t>
  </si>
  <si>
    <t>FRS 134</t>
  </si>
  <si>
    <t>FRS 135</t>
  </si>
  <si>
    <t>FRS 136</t>
  </si>
  <si>
    <t>FRS 137</t>
  </si>
  <si>
    <t>FRS 138</t>
  </si>
  <si>
    <t>FRS 139</t>
  </si>
  <si>
    <t>FRS 140</t>
  </si>
  <si>
    <t>FRS 141</t>
  </si>
  <si>
    <t>FRS 142</t>
  </si>
  <si>
    <t>FRS 143</t>
  </si>
  <si>
    <t>FRS 144</t>
  </si>
  <si>
    <t>FRS 145</t>
  </si>
  <si>
    <t>FRS 146</t>
  </si>
  <si>
    <t>FRS 147</t>
  </si>
  <si>
    <t>FRS 148</t>
  </si>
  <si>
    <t>FRS 149</t>
  </si>
  <si>
    <t>FRS 150</t>
  </si>
  <si>
    <t>FRS 151</t>
  </si>
  <si>
    <t>FRS 152</t>
  </si>
  <si>
    <t>FRS 153</t>
  </si>
  <si>
    <t>FRS 154</t>
  </si>
  <si>
    <t>FRS 155</t>
  </si>
  <si>
    <t>FRS 156</t>
  </si>
  <si>
    <t>FRS 157</t>
  </si>
  <si>
    <t>FRS 158</t>
  </si>
  <si>
    <t>FRS 159</t>
  </si>
  <si>
    <t>FRS 160</t>
  </si>
  <si>
    <t>FRS 161</t>
  </si>
  <si>
    <t>FRS 162</t>
  </si>
  <si>
    <t>FRS 163</t>
  </si>
  <si>
    <t>FRS 164</t>
  </si>
  <si>
    <t>FRS 165</t>
  </si>
  <si>
    <t>FRS 166</t>
  </si>
  <si>
    <t>FRS 167</t>
  </si>
  <si>
    <t>FRS 168</t>
  </si>
  <si>
    <t>FRS 169</t>
  </si>
  <si>
    <t>FRS 170</t>
  </si>
  <si>
    <t>FRS 171</t>
  </si>
  <si>
    <t>FRS 172</t>
  </si>
  <si>
    <t>FRS 173</t>
  </si>
  <si>
    <t>FRS 174</t>
  </si>
  <si>
    <t>FRS 175</t>
  </si>
  <si>
    <t>FRS 176</t>
  </si>
  <si>
    <t>FRS 177</t>
  </si>
  <si>
    <t>FRS 178</t>
  </si>
  <si>
    <t>FRS 179</t>
  </si>
  <si>
    <t>FRS 180</t>
  </si>
  <si>
    <t>FRS 181</t>
  </si>
  <si>
    <t>FRS 182</t>
  </si>
  <si>
    <t>FRS 183</t>
  </si>
  <si>
    <t>FRS 184</t>
  </si>
  <si>
    <t>FRS 185</t>
  </si>
  <si>
    <t>FRS 186</t>
  </si>
  <si>
    <t>FRS 187</t>
  </si>
  <si>
    <t>FRS 188</t>
  </si>
  <si>
    <t>FRS 189</t>
  </si>
  <si>
    <t>FRS 190</t>
  </si>
  <si>
    <t>FRS 191</t>
  </si>
  <si>
    <t>FRS 192</t>
  </si>
  <si>
    <t>FRS 193</t>
  </si>
  <si>
    <t>FRS 194</t>
  </si>
  <si>
    <t>FRS 195</t>
  </si>
  <si>
    <t>FRS 196</t>
  </si>
  <si>
    <t>FRS 197</t>
  </si>
  <si>
    <t>FRS 198</t>
  </si>
  <si>
    <t>FRS 199</t>
  </si>
  <si>
    <t>FRS 200</t>
  </si>
  <si>
    <t>FRS 201</t>
  </si>
  <si>
    <t>FRS 202</t>
  </si>
  <si>
    <t>FRS 203</t>
  </si>
  <si>
    <t>FRS 204</t>
  </si>
  <si>
    <t>FRS 205</t>
  </si>
  <si>
    <t>FRS 206</t>
  </si>
  <si>
    <t>FRS 207</t>
  </si>
  <si>
    <t>FRS 208</t>
  </si>
  <si>
    <t>FRS 209</t>
  </si>
  <si>
    <t>FRS 210</t>
  </si>
  <si>
    <t>FRS 211</t>
  </si>
  <si>
    <t>FRS 212</t>
  </si>
  <si>
    <t>FRS 213</t>
  </si>
  <si>
    <t>FRS 214</t>
  </si>
  <si>
    <t>FRS 215</t>
  </si>
  <si>
    <t>FRS 216</t>
  </si>
  <si>
    <t>FRS 217</t>
  </si>
  <si>
    <t>FRS 218</t>
  </si>
  <si>
    <t>FRS 219</t>
  </si>
  <si>
    <t>FRS 220</t>
  </si>
  <si>
    <t>FRS 221</t>
  </si>
  <si>
    <t>FRS 222</t>
  </si>
  <si>
    <t>FRS 223</t>
  </si>
  <si>
    <t>FRS 224</t>
  </si>
  <si>
    <t>FRS 225</t>
  </si>
  <si>
    <t>FRS 226</t>
  </si>
  <si>
    <t>FRS 227</t>
  </si>
  <si>
    <t>FRS 228</t>
  </si>
  <si>
    <t>FRS 229</t>
  </si>
  <si>
    <t>FRS 230</t>
  </si>
  <si>
    <t>FRS 231</t>
  </si>
  <si>
    <t>FRS 232</t>
  </si>
  <si>
    <t>FRS 233</t>
  </si>
  <si>
    <t>FRS 234</t>
  </si>
  <si>
    <t>FRS 235</t>
  </si>
  <si>
    <t>FRS 236</t>
  </si>
  <si>
    <t>FRS 237</t>
  </si>
  <si>
    <t>FRS 238</t>
  </si>
  <si>
    <t>FRS 239</t>
  </si>
  <si>
    <t>FRS 240</t>
  </si>
  <si>
    <t>FRS 241</t>
  </si>
  <si>
    <t>FRS 242</t>
  </si>
  <si>
    <t>FRS 243</t>
  </si>
  <si>
    <t>FRS 244</t>
  </si>
  <si>
    <t>FRS 245</t>
  </si>
  <si>
    <t>FRS 246</t>
  </si>
  <si>
    <t>FRS 247</t>
  </si>
  <si>
    <t>FRS 248</t>
  </si>
  <si>
    <t>FRS 249</t>
  </si>
  <si>
    <t>FRS 250</t>
  </si>
  <si>
    <t>FRS 251</t>
  </si>
  <si>
    <t>FRS 252</t>
  </si>
  <si>
    <t>FRS 253</t>
  </si>
  <si>
    <t>FRS 254</t>
  </si>
  <si>
    <t>FRS 255</t>
  </si>
  <si>
    <t>FRS 256</t>
  </si>
  <si>
    <t>FRS 257</t>
  </si>
  <si>
    <t>FRS 258</t>
  </si>
  <si>
    <t>FRS 259</t>
  </si>
  <si>
    <t>FRS 260</t>
  </si>
  <si>
    <t>FRS 261</t>
  </si>
  <si>
    <t>FRS 262</t>
  </si>
  <si>
    <t>FRS 263</t>
  </si>
  <si>
    <t>FRS 264</t>
  </si>
  <si>
    <t>FRS 265</t>
  </si>
  <si>
    <t>FRS 266</t>
  </si>
  <si>
    <t>FRS 267</t>
  </si>
  <si>
    <t>FRS 268</t>
  </si>
  <si>
    <t>FRS 269</t>
  </si>
  <si>
    <t>FRS 270</t>
  </si>
  <si>
    <t>FRS 271</t>
  </si>
  <si>
    <t>FRS 272</t>
  </si>
  <si>
    <t>FRS 273</t>
  </si>
  <si>
    <t>FRS 274</t>
  </si>
  <si>
    <t>FRS 275</t>
  </si>
  <si>
    <t>FRS 276</t>
  </si>
  <si>
    <t>FRS 277</t>
  </si>
  <si>
    <t>FRS 278</t>
  </si>
  <si>
    <t>FRS 279</t>
  </si>
  <si>
    <t>FRS 280</t>
  </si>
  <si>
    <t>FRS 281</t>
  </si>
  <si>
    <t>FRS 282</t>
  </si>
  <si>
    <t>BC001</t>
  </si>
  <si>
    <t>BC010</t>
  </si>
  <si>
    <t>BC011</t>
  </si>
  <si>
    <t>BC012</t>
  </si>
  <si>
    <t>BC013</t>
  </si>
  <si>
    <t>BC014</t>
  </si>
  <si>
    <t>BC015</t>
  </si>
  <si>
    <t>BC016</t>
  </si>
  <si>
    <t>BC017</t>
  </si>
  <si>
    <t>BC018</t>
  </si>
  <si>
    <t>BC019</t>
  </si>
  <si>
    <t>BC020</t>
  </si>
  <si>
    <t>BC021</t>
  </si>
  <si>
    <t>BC022</t>
  </si>
  <si>
    <t>BC002</t>
  </si>
  <si>
    <t>BC003</t>
  </si>
  <si>
    <t>BC004</t>
  </si>
  <si>
    <t>BC005</t>
  </si>
  <si>
    <t>BC006</t>
  </si>
  <si>
    <t>BC007</t>
  </si>
  <si>
    <t>BC008</t>
  </si>
  <si>
    <t>BC009</t>
  </si>
  <si>
    <t>BC023</t>
  </si>
  <si>
    <t>BC024</t>
  </si>
  <si>
    <t>BC025</t>
  </si>
  <si>
    <t>BC026</t>
  </si>
  <si>
    <t>BC027</t>
  </si>
  <si>
    <t>BC028</t>
  </si>
  <si>
    <t>BC029</t>
  </si>
  <si>
    <t>BC030</t>
  </si>
  <si>
    <t>BC031</t>
  </si>
  <si>
    <t>BC032</t>
  </si>
  <si>
    <t>BC033</t>
  </si>
  <si>
    <t>BC034</t>
  </si>
  <si>
    <t>BC035</t>
  </si>
  <si>
    <t>BC036</t>
  </si>
  <si>
    <t>BC037</t>
  </si>
  <si>
    <t>BC038</t>
  </si>
  <si>
    <t>BC039</t>
  </si>
  <si>
    <t>BC040</t>
  </si>
  <si>
    <t>BC041</t>
  </si>
  <si>
    <t>BC042</t>
  </si>
  <si>
    <t>BC043</t>
  </si>
  <si>
    <t>BC044</t>
  </si>
  <si>
    <t>BC045</t>
  </si>
  <si>
    <t>BC046</t>
  </si>
  <si>
    <t>BC047</t>
  </si>
  <si>
    <t>BC048</t>
  </si>
  <si>
    <t>BC049</t>
  </si>
  <si>
    <t>BC050</t>
  </si>
  <si>
    <t>BC051</t>
  </si>
  <si>
    <t>BC052</t>
  </si>
  <si>
    <t>BC053</t>
  </si>
  <si>
    <t>BC054</t>
  </si>
  <si>
    <t>BC055</t>
  </si>
  <si>
    <t>BC056</t>
  </si>
  <si>
    <t>BC057</t>
  </si>
  <si>
    <t>BC058</t>
  </si>
  <si>
    <t>BC059</t>
  </si>
  <si>
    <t>BC060</t>
  </si>
  <si>
    <t>BC061</t>
  </si>
  <si>
    <t>BC062</t>
  </si>
  <si>
    <t>BC063</t>
  </si>
  <si>
    <t>BC064</t>
  </si>
  <si>
    <t>BC065</t>
  </si>
  <si>
    <t>BC066</t>
  </si>
  <si>
    <t>BC067</t>
  </si>
  <si>
    <t>BC068</t>
  </si>
  <si>
    <t>BC069</t>
  </si>
  <si>
    <t>BC070</t>
  </si>
  <si>
    <t>BC071</t>
  </si>
  <si>
    <t>BC072</t>
  </si>
  <si>
    <t>BC073</t>
  </si>
  <si>
    <t>BC074</t>
  </si>
  <si>
    <t>BC075</t>
  </si>
  <si>
    <t>BC076</t>
  </si>
  <si>
    <t>BC077</t>
  </si>
  <si>
    <t>BC078</t>
  </si>
  <si>
    <t>BC079</t>
  </si>
  <si>
    <t>BC080</t>
  </si>
  <si>
    <t>BC081</t>
  </si>
  <si>
    <t>BC082</t>
  </si>
  <si>
    <t>BC083</t>
  </si>
  <si>
    <t>BC084</t>
  </si>
  <si>
    <t>BC085</t>
  </si>
  <si>
    <t>BC086</t>
  </si>
  <si>
    <t>BC087</t>
  </si>
  <si>
    <t>BC088</t>
  </si>
  <si>
    <t>BC089</t>
  </si>
  <si>
    <t>BC090</t>
  </si>
  <si>
    <t>BC091</t>
  </si>
  <si>
    <t>BC092</t>
  </si>
  <si>
    <t>BC093</t>
  </si>
  <si>
    <t>BC094</t>
  </si>
  <si>
    <t>BC095</t>
  </si>
  <si>
    <t>BC096</t>
  </si>
  <si>
    <t>BC097</t>
  </si>
  <si>
    <t>BC098</t>
  </si>
  <si>
    <t>BC099</t>
  </si>
  <si>
    <t>BC100</t>
  </si>
  <si>
    <t>BC101</t>
  </si>
  <si>
    <t>BC102</t>
  </si>
  <si>
    <t>BC103</t>
  </si>
  <si>
    <t>BC104</t>
  </si>
  <si>
    <t>BC105</t>
  </si>
  <si>
    <t>BC106</t>
  </si>
  <si>
    <t>BC107</t>
  </si>
  <si>
    <t>BC108</t>
  </si>
  <si>
    <t>BC109</t>
  </si>
  <si>
    <t>BC110</t>
  </si>
  <si>
    <t>BC111</t>
  </si>
  <si>
    <t>BC112</t>
  </si>
  <si>
    <t>BC113</t>
  </si>
  <si>
    <t>BC114</t>
  </si>
  <si>
    <t>BC115</t>
  </si>
  <si>
    <t>BC116</t>
  </si>
  <si>
    <t>BC117</t>
  </si>
  <si>
    <t>BC118</t>
  </si>
  <si>
    <t>BC119</t>
  </si>
  <si>
    <t>BC120</t>
  </si>
  <si>
    <t>BC121</t>
  </si>
  <si>
    <t>BC122</t>
  </si>
  <si>
    <t>BC123</t>
  </si>
  <si>
    <t>BC124</t>
  </si>
  <si>
    <t>BC125</t>
  </si>
  <si>
    <t>BC126</t>
  </si>
  <si>
    <t>BC127</t>
  </si>
  <si>
    <t>BC128</t>
  </si>
  <si>
    <t>BC129</t>
  </si>
  <si>
    <t>BC130</t>
  </si>
  <si>
    <t>BC131</t>
  </si>
  <si>
    <t>BC132</t>
  </si>
  <si>
    <t>BC133</t>
  </si>
  <si>
    <t>BC134</t>
  </si>
  <si>
    <t>BC135</t>
  </si>
  <si>
    <t>BC136</t>
  </si>
  <si>
    <t>BC137</t>
  </si>
  <si>
    <t>BC138</t>
  </si>
  <si>
    <t>BC139</t>
  </si>
  <si>
    <t>BC140</t>
  </si>
  <si>
    <t>BC141</t>
  </si>
  <si>
    <t>BC142</t>
  </si>
  <si>
    <t>BC143</t>
  </si>
  <si>
    <t>BC144</t>
  </si>
  <si>
    <t>BC145</t>
  </si>
  <si>
    <t>BC146</t>
  </si>
  <si>
    <t>BC147</t>
  </si>
  <si>
    <t>BC148</t>
  </si>
  <si>
    <t>BC149</t>
  </si>
  <si>
    <t>BC150</t>
  </si>
  <si>
    <t>BC151</t>
  </si>
  <si>
    <t>BC152</t>
  </si>
  <si>
    <t>BC153</t>
  </si>
  <si>
    <t>BC154</t>
  </si>
  <si>
    <t>BC155</t>
  </si>
  <si>
    <t>BC156</t>
  </si>
  <si>
    <t>BC157</t>
  </si>
  <si>
    <t>BC158</t>
  </si>
  <si>
    <t>BC159</t>
  </si>
  <si>
    <t>BC160</t>
  </si>
  <si>
    <t>BC161</t>
  </si>
  <si>
    <t>BC162</t>
  </si>
  <si>
    <t>BC163</t>
  </si>
  <si>
    <t>BC164</t>
  </si>
  <si>
    <t>BC165</t>
  </si>
  <si>
    <t>BC166</t>
  </si>
  <si>
    <t>BC167</t>
  </si>
  <si>
    <t>BC168</t>
  </si>
  <si>
    <t>BC169</t>
  </si>
  <si>
    <t>BC170</t>
  </si>
  <si>
    <t>BC171</t>
  </si>
  <si>
    <t>BC172</t>
  </si>
  <si>
    <t>BC173</t>
  </si>
  <si>
    <t>BC174</t>
  </si>
  <si>
    <t>BC175</t>
  </si>
  <si>
    <t>BC176</t>
  </si>
  <si>
    <t>BC177</t>
  </si>
  <si>
    <t>BC178</t>
  </si>
  <si>
    <t>BC179</t>
  </si>
  <si>
    <t>BC180</t>
  </si>
  <si>
    <t>BC181</t>
  </si>
  <si>
    <t>BC182</t>
  </si>
  <si>
    <t>BC183</t>
  </si>
  <si>
    <t>BC184</t>
  </si>
  <si>
    <t>BC185</t>
  </si>
  <si>
    <t>BC186</t>
  </si>
  <si>
    <t>BC187</t>
  </si>
  <si>
    <t>BC188</t>
  </si>
  <si>
    <t>BC189</t>
  </si>
  <si>
    <t>BC190</t>
  </si>
  <si>
    <t>BC191</t>
  </si>
  <si>
    <t>BC192</t>
  </si>
  <si>
    <t>BC193</t>
  </si>
  <si>
    <t>BC194</t>
  </si>
  <si>
    <t>BC195</t>
  </si>
  <si>
    <t>BC196</t>
  </si>
  <si>
    <t>BC197</t>
  </si>
  <si>
    <t>BC198</t>
  </si>
  <si>
    <t>BC199</t>
  </si>
  <si>
    <t>BC200</t>
  </si>
  <si>
    <t>BC201</t>
  </si>
  <si>
    <t>BC202</t>
  </si>
  <si>
    <t>BC203</t>
  </si>
  <si>
    <t>BC204</t>
  </si>
  <si>
    <t>BC205</t>
  </si>
  <si>
    <t>BC206</t>
  </si>
  <si>
    <t>BC207</t>
  </si>
  <si>
    <t>BC208</t>
  </si>
  <si>
    <t>BC209</t>
  </si>
  <si>
    <t>BC210</t>
  </si>
  <si>
    <t>BC211</t>
  </si>
  <si>
    <t>BC212</t>
  </si>
  <si>
    <t>BC213</t>
  </si>
  <si>
    <t>BC214</t>
  </si>
  <si>
    <t>BC215</t>
  </si>
  <si>
    <t>BC216</t>
  </si>
  <si>
    <t>BC217</t>
  </si>
  <si>
    <t>BC218</t>
  </si>
  <si>
    <t>BC219</t>
  </si>
  <si>
    <t>BC220</t>
  </si>
  <si>
    <t>BC221</t>
  </si>
  <si>
    <t>BC222</t>
  </si>
  <si>
    <t>BC223</t>
  </si>
  <si>
    <t>BC224</t>
  </si>
  <si>
    <t>BC225</t>
  </si>
  <si>
    <t>BC226</t>
  </si>
  <si>
    <t>BC227</t>
  </si>
  <si>
    <t>BC228</t>
  </si>
  <si>
    <t>BC229</t>
  </si>
  <si>
    <t>BC230</t>
  </si>
  <si>
    <t>BC231</t>
  </si>
  <si>
    <t>BC232</t>
  </si>
  <si>
    <t>BC233</t>
  </si>
  <si>
    <t>BC234</t>
  </si>
  <si>
    <t>BC235</t>
  </si>
  <si>
    <t>BC236</t>
  </si>
  <si>
    <t>BC237</t>
  </si>
  <si>
    <t>BC238</t>
  </si>
  <si>
    <t>BC239</t>
  </si>
  <si>
    <t>BC240</t>
  </si>
  <si>
    <t>BC241</t>
  </si>
  <si>
    <t>BC242</t>
  </si>
  <si>
    <t>BC243</t>
  </si>
  <si>
    <t>BC244</t>
  </si>
  <si>
    <t>BC245</t>
  </si>
  <si>
    <t>BC246</t>
  </si>
  <si>
    <t>BC247</t>
  </si>
  <si>
    <t>BC248</t>
  </si>
  <si>
    <t>BC249</t>
  </si>
  <si>
    <t>BC250</t>
  </si>
  <si>
    <t>BC251</t>
  </si>
  <si>
    <t>BC252</t>
  </si>
  <si>
    <t>BC253</t>
  </si>
  <si>
    <t>BC254</t>
  </si>
  <si>
    <t>BC255</t>
  </si>
  <si>
    <t>BC256</t>
  </si>
  <si>
    <t>BC257</t>
  </si>
  <si>
    <t>BC258</t>
  </si>
  <si>
    <t>BC259</t>
  </si>
  <si>
    <t>BC260</t>
  </si>
  <si>
    <t>BC261</t>
  </si>
  <si>
    <t>BC262</t>
  </si>
  <si>
    <t>BC263</t>
  </si>
  <si>
    <t>BC264</t>
  </si>
  <si>
    <t>BC265</t>
  </si>
  <si>
    <t>BC266</t>
  </si>
  <si>
    <t>BC267</t>
  </si>
  <si>
    <t>BC268</t>
  </si>
  <si>
    <t>BC269</t>
  </si>
  <si>
    <t>BC270</t>
  </si>
  <si>
    <t>BC271</t>
  </si>
  <si>
    <t>BC272</t>
  </si>
  <si>
    <t>BC273</t>
  </si>
  <si>
    <t>BC274</t>
  </si>
  <si>
    <t>BC275</t>
  </si>
  <si>
    <t>BC276</t>
  </si>
  <si>
    <t>BC277</t>
  </si>
  <si>
    <t>BC278</t>
  </si>
  <si>
    <t>BC279</t>
  </si>
  <si>
    <t>BC280</t>
  </si>
  <si>
    <t>BC281</t>
  </si>
  <si>
    <t>BC282</t>
  </si>
  <si>
    <t>BR001</t>
  </si>
  <si>
    <t>BR002</t>
  </si>
  <si>
    <t>BR003</t>
  </si>
  <si>
    <t>BR004</t>
  </si>
  <si>
    <t>BR005</t>
  </si>
  <si>
    <t>BR006</t>
  </si>
  <si>
    <t>BR007</t>
  </si>
  <si>
    <t>BR008</t>
  </si>
  <si>
    <t>BR009</t>
  </si>
  <si>
    <t>BR010</t>
  </si>
  <si>
    <t>BR011</t>
  </si>
  <si>
    <t>BR012</t>
  </si>
  <si>
    <t>BR013</t>
  </si>
  <si>
    <t>BR014</t>
  </si>
  <si>
    <t>BR015</t>
  </si>
  <si>
    <t>BR016</t>
  </si>
  <si>
    <t>BR017</t>
  </si>
  <si>
    <t>BR018</t>
  </si>
  <si>
    <t>BR019</t>
  </si>
  <si>
    <t>BR020</t>
  </si>
  <si>
    <t>BR021</t>
  </si>
  <si>
    <t>BR022</t>
  </si>
  <si>
    <t>BR023</t>
  </si>
  <si>
    <t>BR024</t>
  </si>
  <si>
    <t>BR025</t>
  </si>
  <si>
    <t>BR026</t>
  </si>
  <si>
    <t>BR027</t>
  </si>
  <si>
    <t>BR028</t>
  </si>
  <si>
    <t>BR029</t>
  </si>
  <si>
    <t>BR030</t>
  </si>
  <si>
    <t>BR031</t>
  </si>
  <si>
    <t>BR032</t>
  </si>
  <si>
    <t>BR033</t>
  </si>
  <si>
    <t>BR034</t>
  </si>
  <si>
    <t>BR035</t>
  </si>
  <si>
    <t>BR036</t>
  </si>
  <si>
    <t>BR037</t>
  </si>
  <si>
    <t>BR038</t>
  </si>
  <si>
    <t>BR039</t>
  </si>
  <si>
    <t>BR040</t>
  </si>
  <si>
    <t>BR041</t>
  </si>
  <si>
    <t>BR042</t>
  </si>
  <si>
    <t>BR043</t>
  </si>
  <si>
    <t>BR044</t>
  </si>
  <si>
    <t>BR045</t>
  </si>
  <si>
    <t>BR046</t>
  </si>
  <si>
    <t>BR047</t>
  </si>
  <si>
    <t>BR048</t>
  </si>
  <si>
    <t>BR049</t>
  </si>
  <si>
    <t>BR050</t>
  </si>
  <si>
    <t>BR051</t>
  </si>
  <si>
    <t>BR052</t>
  </si>
  <si>
    <t>BR053</t>
  </si>
  <si>
    <t>BR054</t>
  </si>
  <si>
    <t>BR055</t>
  </si>
  <si>
    <t>BR056</t>
  </si>
  <si>
    <t>BR057</t>
  </si>
  <si>
    <t>BR058</t>
  </si>
  <si>
    <t>BR059</t>
  </si>
  <si>
    <t>BR060</t>
  </si>
  <si>
    <t>BR061</t>
  </si>
  <si>
    <t>BR062</t>
  </si>
  <si>
    <t>BR063</t>
  </si>
  <si>
    <t>BR064</t>
  </si>
  <si>
    <t>BR065</t>
  </si>
  <si>
    <t>BR066</t>
  </si>
  <si>
    <t>BR067</t>
  </si>
  <si>
    <t>BR068</t>
  </si>
  <si>
    <t>BR069</t>
  </si>
  <si>
    <t>BR070</t>
  </si>
  <si>
    <t>BR071</t>
  </si>
  <si>
    <t>BR072</t>
  </si>
  <si>
    <t>BR073</t>
  </si>
  <si>
    <t>BR074</t>
  </si>
  <si>
    <t>BR075</t>
  </si>
  <si>
    <t>BR076</t>
  </si>
  <si>
    <t>BR077</t>
  </si>
  <si>
    <t>BR078</t>
  </si>
  <si>
    <t>BR079</t>
  </si>
  <si>
    <t>BR080</t>
  </si>
  <si>
    <t>BR081</t>
  </si>
  <si>
    <t>BR082</t>
  </si>
  <si>
    <t>BR083</t>
  </si>
  <si>
    <t>BR084</t>
  </si>
  <si>
    <t>BR085</t>
  </si>
  <si>
    <t>BR086</t>
  </si>
  <si>
    <t>BR087</t>
  </si>
  <si>
    <t>BR088</t>
  </si>
  <si>
    <t>BR089</t>
  </si>
  <si>
    <t>BR090</t>
  </si>
  <si>
    <t>BR091</t>
  </si>
  <si>
    <t>BR092</t>
  </si>
  <si>
    <t>BR093</t>
  </si>
  <si>
    <t>BR094</t>
  </si>
  <si>
    <t>BR095</t>
  </si>
  <si>
    <t>BR096</t>
  </si>
  <si>
    <t>BR097</t>
  </si>
  <si>
    <t>BR098</t>
  </si>
  <si>
    <t>BR099</t>
  </si>
  <si>
    <t>BR100</t>
  </si>
  <si>
    <t>BR101</t>
  </si>
  <si>
    <t>BR102</t>
  </si>
  <si>
    <t>BR103</t>
  </si>
  <si>
    <t>BR104</t>
  </si>
  <si>
    <t>BR105</t>
  </si>
  <si>
    <t>BR106</t>
  </si>
  <si>
    <t>BR107</t>
  </si>
  <si>
    <t>BR108</t>
  </si>
  <si>
    <t>BR109</t>
  </si>
  <si>
    <t>BR110</t>
  </si>
  <si>
    <t>BR111</t>
  </si>
  <si>
    <t>BR112</t>
  </si>
  <si>
    <t>BR113</t>
  </si>
  <si>
    <t>BR114</t>
  </si>
  <si>
    <t>BR115</t>
  </si>
  <si>
    <t>BR116</t>
  </si>
  <si>
    <t>BR117</t>
  </si>
  <si>
    <t>BR118</t>
  </si>
  <si>
    <t>BR119</t>
  </si>
  <si>
    <t>BR120</t>
  </si>
  <si>
    <t>BR121</t>
  </si>
  <si>
    <t>BR122</t>
  </si>
  <si>
    <t>BR123</t>
  </si>
  <si>
    <t>BR124</t>
  </si>
  <si>
    <t>BR125</t>
  </si>
  <si>
    <t>BR126</t>
  </si>
  <si>
    <t>BR127</t>
  </si>
  <si>
    <t>BR128</t>
  </si>
  <si>
    <t>BR129</t>
  </si>
  <si>
    <t>BR130</t>
  </si>
  <si>
    <t>BR131</t>
  </si>
  <si>
    <t>BR132</t>
  </si>
  <si>
    <t>BR133</t>
  </si>
  <si>
    <t>BR134</t>
  </si>
  <si>
    <t>BR135</t>
  </si>
  <si>
    <t>BR136</t>
  </si>
  <si>
    <t>BR137</t>
  </si>
  <si>
    <t>BR138</t>
  </si>
  <si>
    <t>BR139</t>
  </si>
  <si>
    <t>BR140</t>
  </si>
  <si>
    <t>BR141</t>
  </si>
  <si>
    <t>BR142</t>
  </si>
  <si>
    <t>BR143</t>
  </si>
  <si>
    <t>BR144</t>
  </si>
  <si>
    <t>BR145</t>
  </si>
  <si>
    <t>BR146</t>
  </si>
  <si>
    <t>BR147</t>
  </si>
  <si>
    <t>BR148</t>
  </si>
  <si>
    <t>BR149</t>
  </si>
  <si>
    <t>BR150</t>
  </si>
  <si>
    <t>BR151</t>
  </si>
  <si>
    <t>BR152</t>
  </si>
  <si>
    <t>BR153</t>
  </si>
  <si>
    <t>BR154</t>
  </si>
  <si>
    <t>BR155</t>
  </si>
  <si>
    <t>BR156</t>
  </si>
  <si>
    <t>BR157</t>
  </si>
  <si>
    <t>BR158</t>
  </si>
  <si>
    <t>BR159</t>
  </si>
  <si>
    <t>BR160</t>
  </si>
  <si>
    <t>BR161</t>
  </si>
  <si>
    <t>BR162</t>
  </si>
  <si>
    <t>BR163</t>
  </si>
  <si>
    <t>BR164</t>
  </si>
  <si>
    <t>BR165</t>
  </si>
  <si>
    <t>BR166</t>
  </si>
  <si>
    <t>BR167</t>
  </si>
  <si>
    <t>BR168</t>
  </si>
  <si>
    <t>BR169</t>
  </si>
  <si>
    <t>BR170</t>
  </si>
  <si>
    <t>BR171</t>
  </si>
  <si>
    <t>BR172</t>
  </si>
  <si>
    <t>BR173</t>
  </si>
  <si>
    <t>BR174</t>
  </si>
  <si>
    <t>BR175</t>
  </si>
  <si>
    <t>BR176</t>
  </si>
  <si>
    <t>BR177</t>
  </si>
  <si>
    <t>BR178</t>
  </si>
  <si>
    <t>BR179</t>
  </si>
  <si>
    <t>BR180</t>
  </si>
  <si>
    <t>BR181</t>
  </si>
  <si>
    <t>BR182</t>
  </si>
  <si>
    <t>BR183</t>
  </si>
  <si>
    <t>BR184</t>
  </si>
  <si>
    <t>BR185</t>
  </si>
  <si>
    <t>BR186</t>
  </si>
  <si>
    <t>BR187</t>
  </si>
  <si>
    <t>BR188</t>
  </si>
  <si>
    <t>BR189</t>
  </si>
  <si>
    <t>BR190</t>
  </si>
  <si>
    <t>BR191</t>
  </si>
  <si>
    <t>BR192</t>
  </si>
  <si>
    <t>BR193</t>
  </si>
  <si>
    <t>BR194</t>
  </si>
  <si>
    <t>BR195</t>
  </si>
  <si>
    <t>BR196</t>
  </si>
  <si>
    <t>BR197</t>
  </si>
  <si>
    <t>BR198</t>
  </si>
  <si>
    <t>BR199</t>
  </si>
  <si>
    <t>BR200</t>
  </si>
  <si>
    <t>BR201</t>
  </si>
  <si>
    <t>BR202</t>
  </si>
  <si>
    <t>BR203</t>
  </si>
  <si>
    <t>BR204</t>
  </si>
  <si>
    <t>BR205</t>
  </si>
  <si>
    <t>BR206</t>
  </si>
  <si>
    <t>BR207</t>
  </si>
  <si>
    <t>BR208</t>
  </si>
  <si>
    <t>BR209</t>
  </si>
  <si>
    <t>BR210</t>
  </si>
  <si>
    <t>BR211</t>
  </si>
  <si>
    <t>BR212</t>
  </si>
  <si>
    <t>BR213</t>
  </si>
  <si>
    <t>BR214</t>
  </si>
  <si>
    <t>BR215</t>
  </si>
  <si>
    <t>BR216</t>
  </si>
  <si>
    <t>BR217</t>
  </si>
  <si>
    <t>BR218</t>
  </si>
  <si>
    <t>BR219</t>
  </si>
  <si>
    <t>BR220</t>
  </si>
  <si>
    <t>BR221</t>
  </si>
  <si>
    <t>BR222</t>
  </si>
  <si>
    <t>BR223</t>
  </si>
  <si>
    <t>BR224</t>
  </si>
  <si>
    <t>BR225</t>
  </si>
  <si>
    <t>BR226</t>
  </si>
  <si>
    <t>BR227</t>
  </si>
  <si>
    <t>BR228</t>
  </si>
  <si>
    <t>BR229</t>
  </si>
  <si>
    <t>BR230</t>
  </si>
  <si>
    <t>BR231</t>
  </si>
  <si>
    <t>BR232</t>
  </si>
  <si>
    <t>BR233</t>
  </si>
  <si>
    <t>BR234</t>
  </si>
  <si>
    <t>BR235</t>
  </si>
  <si>
    <t>BR236</t>
  </si>
  <si>
    <t>BR237</t>
  </si>
  <si>
    <t>BR238</t>
  </si>
  <si>
    <t>BR239</t>
  </si>
  <si>
    <t>BR240</t>
  </si>
  <si>
    <t>BR241</t>
  </si>
  <si>
    <t>BR242</t>
  </si>
  <si>
    <t>BR243</t>
  </si>
  <si>
    <t>BR244</t>
  </si>
  <si>
    <t>BR245</t>
  </si>
  <si>
    <t>BR246</t>
  </si>
  <si>
    <t>BR247</t>
  </si>
  <si>
    <t>BR248</t>
  </si>
  <si>
    <t>BR249</t>
  </si>
  <si>
    <t>BR250</t>
  </si>
  <si>
    <t>BR251</t>
  </si>
  <si>
    <t>BR252</t>
  </si>
  <si>
    <t>BR253</t>
  </si>
  <si>
    <t>BR254</t>
  </si>
  <si>
    <t>BR255</t>
  </si>
  <si>
    <t>BR256</t>
  </si>
  <si>
    <t>BR257</t>
  </si>
  <si>
    <t>BR258</t>
  </si>
  <si>
    <t>BR259</t>
  </si>
  <si>
    <t>BR260</t>
  </si>
  <si>
    <t>BR261</t>
  </si>
  <si>
    <t>BR262</t>
  </si>
  <si>
    <t>BR263</t>
  </si>
  <si>
    <t>BR264</t>
  </si>
  <si>
    <t>BR265</t>
  </si>
  <si>
    <t>BR266</t>
  </si>
  <si>
    <t>BR267</t>
  </si>
  <si>
    <t>BR268</t>
  </si>
  <si>
    <t>BR269</t>
  </si>
  <si>
    <t>BR270</t>
  </si>
  <si>
    <t>BR271</t>
  </si>
  <si>
    <t>BR272</t>
  </si>
  <si>
    <t>BR273</t>
  </si>
  <si>
    <t>BR274</t>
  </si>
  <si>
    <t>BR275</t>
  </si>
  <si>
    <t>BR276</t>
  </si>
  <si>
    <t>BR277</t>
  </si>
  <si>
    <t>BR278</t>
  </si>
  <si>
    <t>BR279</t>
  </si>
  <si>
    <t>BR280</t>
  </si>
  <si>
    <t>BR281</t>
  </si>
  <si>
    <t>BR282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</si>
</sst>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00"/>
    <numFmt numFmtId="165" formatCode="#,##0.000"/>
    <numFmt numFmtId="166" formatCode="_-* #,##0.00\ [$DZD]_-;\-* #,##0.00\ [$DZD]_-;_-* &quot;-&quot;??\ [$DZD]_-;_-@_-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b/>
      <sz val="10"/>
      <color rgb="FFFF0000"/>
      <name val="Calibri"/>
      <family val="2"/>
    </font>
    <font>
      <b/>
      <sz val="11"/>
      <color rgb="FF002060"/>
      <name val="Calibri"/>
      <family val="2"/>
      <scheme val="minor"/>
    </font>
    <font>
      <sz val="11"/>
      <color theme="1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6" tint="-0.249977111117893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4" fontId="0" fillId="0" borderId="0" xfId="0" applyNumberFormat="1"/>
    <xf numFmtId="0" fontId="0" fillId="0" borderId="0" xfId="0" applyAlignment="1">
      <alignment horizontal="left"/>
    </xf>
    <xf numFmtId="14" fontId="1" fillId="0" borderId="0" xfId="0" applyNumberFormat="1" applyFont="1" applyFill="1" applyBorder="1" applyAlignment="1">
      <alignment horizontal="center"/>
    </xf>
    <xf numFmtId="49" fontId="1" fillId="0" borderId="0" xfId="0" applyNumberFormat="1" applyFont="1" applyFill="1" applyBorder="1" applyAlignment="1">
      <alignment horizontal="center"/>
    </xf>
    <xf numFmtId="0" fontId="1" fillId="0" borderId="0" xfId="0" applyNumberFormat="1" applyFont="1" applyFill="1" applyBorder="1" applyAlignment="1">
      <alignment horizontal="center"/>
    </xf>
    <xf numFmtId="0" fontId="1" fillId="0" borderId="0" xfId="0" applyNumberFormat="1" applyFont="1" applyFill="1" applyBorder="1"/>
    <xf numFmtId="4" fontId="1" fillId="0" borderId="0" xfId="0" applyNumberFormat="1" applyFont="1" applyFill="1" applyBorder="1"/>
    <xf numFmtId="164" fontId="1" fillId="0" borderId="0" xfId="0" applyNumberFormat="1" applyFont="1" applyFill="1" applyBorder="1" applyAlignment="1">
      <alignment horizontal="right"/>
    </xf>
    <xf numFmtId="0" fontId="2" fillId="2" borderId="0" xfId="0" applyFont="1" applyFill="1" applyBorder="1" applyAlignment="1">
      <alignment vertical="center"/>
    </xf>
    <xf numFmtId="0" fontId="1" fillId="0" borderId="0" xfId="0" applyFont="1" applyFill="1" applyBorder="1"/>
    <xf numFmtId="0" fontId="0" fillId="0" borderId="0" xfId="0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0" fontId="0" fillId="0" borderId="0" xfId="0" applyFill="1" applyBorder="1"/>
    <xf numFmtId="14" fontId="0" fillId="0" borderId="0" xfId="0" applyNumberFormat="1" applyFill="1" applyBorder="1" applyAlignment="1">
      <alignment horizontal="center"/>
    </xf>
    <xf numFmtId="14" fontId="1" fillId="0" borderId="1" xfId="0" applyNumberFormat="1" applyFont="1" applyFill="1" applyBorder="1" applyAlignment="1">
      <alignment horizontal="center"/>
    </xf>
    <xf numFmtId="49" fontId="1" fillId="0" borderId="1" xfId="0" applyNumberFormat="1" applyFont="1" applyFill="1" applyBorder="1" applyAlignment="1">
      <alignment horizontal="center"/>
    </xf>
    <xf numFmtId="0" fontId="1" fillId="0" borderId="1" xfId="0" applyNumberFormat="1" applyFont="1" applyFill="1" applyBorder="1" applyAlignment="1">
      <alignment horizontal="center"/>
    </xf>
    <xf numFmtId="0" fontId="1" fillId="0" borderId="1" xfId="0" applyNumberFormat="1" applyFont="1" applyFill="1" applyBorder="1"/>
    <xf numFmtId="4" fontId="1" fillId="0" borderId="1" xfId="0" applyNumberFormat="1" applyFont="1" applyFill="1" applyBorder="1"/>
    <xf numFmtId="165" fontId="1" fillId="0" borderId="1" xfId="0" applyNumberFormat="1" applyFont="1" applyFill="1" applyBorder="1"/>
    <xf numFmtId="164" fontId="1" fillId="0" borderId="1" xfId="0" applyNumberFormat="1" applyFont="1" applyFill="1" applyBorder="1" applyAlignment="1">
      <alignment horizontal="right"/>
    </xf>
    <xf numFmtId="4" fontId="1" fillId="0" borderId="1" xfId="0" applyNumberFormat="1" applyFont="1" applyFill="1" applyBorder="1" applyAlignment="1">
      <alignment horizontal="center"/>
    </xf>
    <xf numFmtId="14" fontId="1" fillId="0" borderId="2" xfId="0" applyNumberFormat="1" applyFont="1" applyFill="1" applyBorder="1" applyAlignment="1">
      <alignment horizontal="center"/>
    </xf>
    <xf numFmtId="49" fontId="1" fillId="0" borderId="2" xfId="0" applyNumberFormat="1" applyFont="1" applyFill="1" applyBorder="1" applyAlignment="1">
      <alignment horizontal="center"/>
    </xf>
    <xf numFmtId="0" fontId="1" fillId="0" borderId="2" xfId="0" applyNumberFormat="1" applyFont="1" applyFill="1" applyBorder="1" applyAlignment="1">
      <alignment horizontal="center"/>
    </xf>
    <xf numFmtId="0" fontId="1" fillId="0" borderId="2" xfId="0" applyNumberFormat="1" applyFont="1" applyFill="1" applyBorder="1"/>
    <xf numFmtId="4" fontId="1" fillId="0" borderId="2" xfId="0" applyNumberFormat="1" applyFont="1" applyFill="1" applyBorder="1"/>
    <xf numFmtId="165" fontId="1" fillId="0" borderId="2" xfId="0" applyNumberFormat="1" applyFont="1" applyFill="1" applyBorder="1"/>
    <xf numFmtId="164" fontId="1" fillId="0" borderId="2" xfId="0" applyNumberFormat="1" applyFont="1" applyFill="1" applyBorder="1" applyAlignment="1">
      <alignment horizontal="right"/>
    </xf>
    <xf numFmtId="4" fontId="1" fillId="0" borderId="2" xfId="0" applyNumberFormat="1" applyFont="1" applyFill="1" applyBorder="1" applyAlignment="1">
      <alignment horizontal="center"/>
    </xf>
    <xf numFmtId="164" fontId="1" fillId="0" borderId="2" xfId="0" applyNumberFormat="1" applyFont="1" applyFill="1" applyBorder="1"/>
    <xf numFmtId="2" fontId="1" fillId="0" borderId="0" xfId="0" applyNumberFormat="1" applyFont="1" applyFill="1" applyBorder="1"/>
    <xf numFmtId="14" fontId="1" fillId="0" borderId="3" xfId="0" applyNumberFormat="1" applyFont="1" applyFill="1" applyBorder="1" applyAlignment="1">
      <alignment horizontal="center"/>
    </xf>
    <xf numFmtId="49" fontId="1" fillId="0" borderId="3" xfId="0" applyNumberFormat="1" applyFont="1" applyFill="1" applyBorder="1" applyAlignment="1">
      <alignment horizontal="center"/>
    </xf>
    <xf numFmtId="0" fontId="1" fillId="0" borderId="3" xfId="0" applyNumberFormat="1" applyFont="1" applyFill="1" applyBorder="1" applyAlignment="1">
      <alignment horizontal="center"/>
    </xf>
    <xf numFmtId="0" fontId="1" fillId="0" borderId="3" xfId="0" applyNumberFormat="1" applyFont="1" applyFill="1" applyBorder="1"/>
    <xf numFmtId="4" fontId="1" fillId="0" borderId="3" xfId="0" applyNumberFormat="1" applyFont="1" applyFill="1" applyBorder="1"/>
    <xf numFmtId="165" fontId="1" fillId="0" borderId="3" xfId="0" applyNumberFormat="1" applyFont="1" applyFill="1" applyBorder="1"/>
    <xf numFmtId="164" fontId="1" fillId="0" borderId="3" xfId="0" applyNumberFormat="1" applyFont="1" applyFill="1" applyBorder="1" applyAlignment="1">
      <alignment horizontal="right"/>
    </xf>
    <xf numFmtId="4" fontId="1" fillId="0" borderId="3" xfId="0" applyNumberFormat="1" applyFont="1" applyFill="1" applyBorder="1" applyAlignment="1">
      <alignment horizontal="center"/>
    </xf>
    <xf numFmtId="14" fontId="3" fillId="3" borderId="0" xfId="0" applyNumberFormat="1" applyFont="1" applyFill="1" applyBorder="1" applyAlignment="1">
      <alignment horizontal="left" vertical="center" wrapText="1"/>
    </xf>
    <xf numFmtId="49" fontId="3" fillId="3" borderId="0" xfId="0" applyNumberFormat="1" applyFont="1" applyFill="1" applyBorder="1" applyAlignment="1">
      <alignment horizontal="left" vertical="center" wrapText="1"/>
    </xf>
    <xf numFmtId="0" fontId="3" fillId="3" borderId="0" xfId="0" applyNumberFormat="1" applyFont="1" applyFill="1" applyBorder="1" applyAlignment="1">
      <alignment horizontal="left" vertical="center" wrapText="1"/>
    </xf>
    <xf numFmtId="4" fontId="3" fillId="3" borderId="0" xfId="0" applyNumberFormat="1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left" vertical="center" wrapText="1"/>
    </xf>
    <xf numFmtId="165" fontId="3" fillId="3" borderId="0" xfId="0" applyNumberFormat="1" applyFont="1" applyFill="1" applyBorder="1" applyAlignment="1">
      <alignment horizontal="left" vertical="center" wrapText="1"/>
    </xf>
    <xf numFmtId="164" fontId="3" fillId="3" borderId="0" xfId="0" applyNumberFormat="1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left" vertical="center"/>
    </xf>
    <xf numFmtId="0" fontId="0" fillId="0" borderId="0" xfId="0" pivotButton="1"/>
    <xf numFmtId="0" fontId="0" fillId="0" borderId="0" xfId="0" applyNumberFormat="1"/>
    <xf numFmtId="166" fontId="0" fillId="0" borderId="0" xfId="0" applyNumberFormat="1"/>
    <xf numFmtId="14" fontId="4" fillId="0" borderId="1" xfId="0" applyNumberFormat="1" applyFont="1" applyFill="1" applyBorder="1" applyAlignment="1">
      <alignment horizontal="center"/>
    </xf>
    <xf numFmtId="14" fontId="4" fillId="0" borderId="2" xfId="0" applyNumberFormat="1" applyFont="1" applyFill="1" applyBorder="1" applyAlignment="1">
      <alignment horizontal="center"/>
    </xf>
    <xf numFmtId="14" fontId="4" fillId="0" borderId="3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left" vertical="center" wrapText="1"/>
    </xf>
  </cellXfs>
  <cellStyles count="1">
    <cellStyle name="Normal" xfId="0" builtinId="0"/>
  </cellStyles>
  <dxfs count="27">
    <dxf>
      <numFmt numFmtId="166" formatCode="_-* #,##0.00\ [$DZD]_-;\-* #,##0.00\ [$DZD]_-;_-* &quot;-&quot;??\ [$DZD]_-;_-@_-"/>
    </dxf>
    <dxf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4" formatCode="#,##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Wingdings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4" formatCode="#,##0.00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4" formatCode="#,##0.00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4" formatCode="#,##0.00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164" formatCode="#,##0.0000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165" formatCode="#,##0.000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4" formatCode="#,##0.00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4" formatCode="#,##0.00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theme="9"/>
        </left>
        <top style="thin">
          <color theme="9"/>
        </top>
        <bottom style="thin">
          <color theme="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left" vertical="center" textRotation="0" indent="0" justifyLastLine="0" shrinkToFit="0" readingOrder="0"/>
    </dxf>
  </dxfs>
  <tableStyles count="0" defaultTableStyle="TableStyleMedium2" defaultPivotStyle="PivotStyleLight16"/>
  <colors>
    <mruColors>
      <color rgb="FFCC3399"/>
      <color rgb="FF75AB8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28574</xdr:colOff>
      <xdr:row>0</xdr:row>
      <xdr:rowOff>66675</xdr:rowOff>
    </xdr:from>
    <xdr:to>
      <xdr:col>6</xdr:col>
      <xdr:colOff>619124</xdr:colOff>
      <xdr:row>11</xdr:row>
      <xdr:rowOff>133350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ATE FACTU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 FACTU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574" y="66675"/>
              <a:ext cx="7800975" cy="21621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123826</xdr:colOff>
      <xdr:row>12</xdr:row>
      <xdr:rowOff>66675</xdr:rowOff>
    </xdr:from>
    <xdr:to>
      <xdr:col>10</xdr:col>
      <xdr:colOff>600076</xdr:colOff>
      <xdr:row>22</xdr:row>
      <xdr:rowOff>38362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10251" y="2352675"/>
          <a:ext cx="5048250" cy="1876687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ETAT%20DES%20ACHATS%20DETAILLE%20MACRO%20NEW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osni briki" refreshedDate="43264.47446597222" createdVersion="5" refreshedVersion="5" minRefreshableVersion="3" recordCount="498">
  <cacheSource type="worksheet">
    <worksheetSource ref="A2:V500" sheet="DETAILS ACHATS" r:id="rId2"/>
  </cacheSource>
  <cacheFields count="22">
    <cacheField name="DATE FACTURE" numFmtId="0">
      <sharedItems containsDate="1" containsBlank="1" containsMixedTypes="1" minDate="2017-10-10T00:00:00" maxDate="2018-06-12T00:00:00" count="73">
        <d v="2017-12-31T00:00:00"/>
        <d v="2018-03-14T00:00:00"/>
        <d v="2018-03-31T00:00:00"/>
        <d v="2018-03-12T00:00:00"/>
        <d v="2018-03-25T00:00:00"/>
        <s v="12/04/2018"/>
        <s v="26/04/2018"/>
        <d v="2018-02-18T00:00:00"/>
        <d v="2018-03-09T00:00:00"/>
        <d v="2018-03-13T00:00:00"/>
        <d v="2018-03-20T00:00:00"/>
        <d v="2018-05-06T00:00:00"/>
        <d v="2018-05-08T00:00:00"/>
        <d v="2018-05-09T00:00:00"/>
        <d v="2018-05-10T00:00:00"/>
        <d v="2018-05-13T00:00:00"/>
        <d v="2018-05-14T00:00:00"/>
        <d v="2018-01-02T00:00:00"/>
        <m/>
        <d v="2017-11-10T00:00:00"/>
        <d v="2018-02-15T00:00:00"/>
        <d v="2018-04-05T00:00:00"/>
        <d v="2018-05-16T00:00:00"/>
        <d v="2018-05-17T00:00:00"/>
        <d v="2018-05-19T00:00:00"/>
        <d v="2018-05-20T00:00:00"/>
        <d v="2018-05-22T00:00:00"/>
        <s v="22/05/2018"/>
        <d v="2018-02-12T00:00:00"/>
        <d v="2018-05-23T00:00:00"/>
        <d v="2018-05-27T00:00:00"/>
        <d v="2018-05-29T00:00:00"/>
        <d v="2018-05-30T00:00:00"/>
        <d v="2018-06-06T00:00:00"/>
        <d v="2017-12-06T00:00:00"/>
        <d v="2018-06-09T00:00:00"/>
        <d v="2018-06-10T00:00:00"/>
        <d v="2017-10-10T00:00:00"/>
        <d v="2018-01-03T00:00:00"/>
        <d v="2018-01-10T00:00:00"/>
        <d v="2018-01-17T00:00:00"/>
        <d v="2018-01-21T00:00:00"/>
        <d v="2018-01-22T00:00:00"/>
        <d v="2018-01-23T00:00:00"/>
        <d v="2018-01-24T00:00:00"/>
        <d v="2018-01-28T00:00:00"/>
        <d v="2018-01-29T00:00:00"/>
        <d v="2018-01-31T00:00:00"/>
        <d v="2018-02-04T00:00:00"/>
        <d v="2018-02-07T00:00:00"/>
        <d v="2018-02-11T00:00:00"/>
        <d v="2018-02-13T00:00:00"/>
        <d v="2018-02-17T00:00:00"/>
        <d v="2018-02-20T00:00:00"/>
        <d v="2018-02-22T00:00:00"/>
        <d v="2018-02-24T00:00:00"/>
        <d v="2018-03-07T00:00:00"/>
        <d v="2018-03-08T00:00:00"/>
        <d v="2018-03-19T00:00:00"/>
        <d v="2018-03-26T00:00:00"/>
        <d v="2018-03-28T00:00:00"/>
        <d v="2018-04-01T00:00:00"/>
        <d v="2018-04-08T00:00:00"/>
        <d v="2018-04-09T00:00:00"/>
        <s v="03/04/2018"/>
        <s v="06/03/2018"/>
        <s v="11/04/2018"/>
        <s v="15/04/2018"/>
        <s v="17/04/2018"/>
        <s v="20/04/2018"/>
        <s v="22/04/2018"/>
        <s v="27/03/2018"/>
        <d v="2018-06-11T00:00:00"/>
      </sharedItems>
    </cacheField>
    <cacheField name="N° FACTURE" numFmtId="49">
      <sharedItems containsBlank="1" containsMixedTypes="1" containsNumber="1" containsInteger="1" minValue="40" maxValue="165"/>
    </cacheField>
    <cacheField name="FOURNISSUER" numFmtId="0">
      <sharedItems containsBlank="1"/>
    </cacheField>
    <cacheField name="BON DE CMDE N°" numFmtId="49">
      <sharedItems containsBlank="1" containsMixedTypes="1" containsNumber="1" containsInteger="1" minValue="1800337" maxValue="1800365"/>
    </cacheField>
    <cacheField name="DATE CMDE" numFmtId="14">
      <sharedItems containsDate="1" containsBlank="1" containsMixedTypes="1" minDate="2017-04-04T00:00:00" maxDate="2018-06-10T00:00:00"/>
    </cacheField>
    <cacheField name="N° BON RECEPT" numFmtId="0">
      <sharedItems containsBlank="1"/>
    </cacheField>
    <cacheField name="DATE RECEPTION" numFmtId="14">
      <sharedItems containsDate="1" containsBlank="1" containsMixedTypes="1" minDate="2017-02-19T00:00:00" maxDate="2018-06-13T00:00:00"/>
    </cacheField>
    <cacheField name="ARTICLES" numFmtId="0">
      <sharedItems containsBlank="1"/>
    </cacheField>
    <cacheField name="CATEGORIE ARTICLE" numFmtId="0">
      <sharedItems containsBlank="1" count="14">
        <s v="CS HSE"/>
        <s v="CS LABO"/>
        <s v="VERRERIE"/>
        <s v="AC"/>
        <s v="MP"/>
        <s v="COMPTA"/>
        <s v="SERVICE"/>
        <s v="MAINTENANCE"/>
        <s v="CS MICROBIO"/>
        <s v="FRAIS APPROCHE"/>
        <s v="COMMUNICATION"/>
        <s v="PR PROD"/>
        <s v="HSE"/>
        <m/>
      </sharedItems>
    </cacheField>
    <cacheField name="QUANTITES LIVREES" numFmtId="4">
      <sharedItems containsString="0" containsBlank="1" containsNumber="1" minValue="0" maxValue="57875000"/>
    </cacheField>
    <cacheField name="QUANTITES CMDEES" numFmtId="4">
      <sharedItems containsString="0" containsBlank="1" containsNumber="1" minValue="0" maxValue="57875000"/>
    </cacheField>
    <cacheField name="DESTINATION" numFmtId="0">
      <sharedItems containsBlank="1" count="11">
        <s v="HSE"/>
        <s v="LABO LCQ"/>
        <s v="PRODUCTION"/>
        <s v="COMPTA"/>
        <s v="ACHATS"/>
        <s v="MAINTENANCE"/>
        <s v="DEVELOPPEMENT"/>
        <m/>
        <s v="MOY GEN"/>
        <s v="COMMUNICATION"/>
        <s v="DEVLOPPEMENT" u="1"/>
      </sharedItems>
    </cacheField>
    <cacheField name=" PRIX UNIT. HT" numFmtId="0">
      <sharedItems containsString="0" containsBlank="1" containsNumber="1" minValue="5.9800000000000001E-3" maxValue="73362.880000000005"/>
    </cacheField>
    <cacheField name="DEVISE" numFmtId="0">
      <sharedItems/>
    </cacheField>
    <cacheField name="T% CHANGE" numFmtId="164">
      <sharedItems/>
    </cacheField>
    <cacheField name="MONT TOT HT" numFmtId="4">
      <sharedItems containsSemiMixedTypes="0" containsString="0" containsNumber="1" minValue="0" maxValue="1310400"/>
    </cacheField>
    <cacheField name="MONT TVA" numFmtId="4">
      <sharedItems containsSemiMixedTypes="0" containsString="0" containsNumber="1" minValue="0" maxValue="248976"/>
    </cacheField>
    <cacheField name="MONT TTC" numFmtId="4">
      <sharedItems containsSemiMixedTypes="0" containsString="0" containsNumber="1" minValue="0" maxValue="1320154.6000000001"/>
    </cacheField>
    <cacheField name="DATE PREV PAY" numFmtId="14">
      <sharedItems containsDate="1" containsMixedTypes="1" minDate="2017-11-09T00:00:00" maxDate="2018-07-12T00:00:00"/>
    </cacheField>
    <cacheField name="DATE SAISIE TRANSF" numFmtId="14">
      <sharedItems containsNonDate="0" containsDate="1" containsString="0" containsBlank="1" minDate="2017-12-31T00:00:00" maxDate="2018-06-14T00:00:00" count="16">
        <d v="2017-12-31T00:00:00"/>
        <d v="2018-03-14T00:00:00"/>
        <d v="2018-04-03T00:00:00"/>
        <d v="2018-04-29T00:00:00"/>
        <d v="2018-05-15T00:00:00"/>
        <d v="2018-05-17T00:00:00"/>
        <d v="2018-05-21T00:00:00"/>
        <d v="2018-05-27T00:00:00"/>
        <d v="2018-05-29T00:00:00"/>
        <d v="2018-05-30T00:00:00"/>
        <d v="2018-05-31T00:00:00"/>
        <d v="2018-06-06T00:00:00"/>
        <d v="2018-06-07T00:00:00"/>
        <d v="2018-06-11T00:00:00"/>
        <m/>
        <d v="2018-06-13T00:00:00"/>
      </sharedItems>
    </cacheField>
    <cacheField name="COMPTA" numFmtId="14">
      <sharedItems containsNonDate="0" containsString="0" containsBlank="1"/>
    </cacheField>
    <cacheField name="DATE &amp; NUM CHEQUE" numFmtId="4">
      <sharedItems containsBlank="1"/>
    </cacheField>
  </cacheFields>
  <extLst>
    <ext xmlns:x14="http://schemas.microsoft.com/office/spreadsheetml/2009/9/main" uri="{725AE2AE-9491-48be-B2B4-4EB974FC3084}">
      <x14:pivotCacheDefinition pivotCacheId="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8">
  <r>
    <x v="0"/>
    <s v="269/2017"/>
    <s v="CHIMIPLUS"/>
    <m/>
    <m/>
    <m/>
    <m/>
    <s v="CHARLOTTE"/>
    <x v="0"/>
    <n v="2200"/>
    <m/>
    <x v="0"/>
    <n v="3.5"/>
    <s v="DA"/>
    <s v=""/>
    <n v="24720"/>
    <n v="10925"/>
    <n v="62630"/>
    <d v="2018-04-30T00:00:00"/>
    <x v="0"/>
    <m/>
    <m/>
  </r>
  <r>
    <x v="1"/>
    <s v="0008/2018"/>
    <s v="IBN SINA"/>
    <s v="-"/>
    <s v="-"/>
    <s v="LS/2018/029"/>
    <d v="2018-03-14T00:00:00"/>
    <s v="COLONNE HPLC C8 5µm"/>
    <x v="1"/>
    <n v="1"/>
    <n v="1"/>
    <x v="1"/>
    <n v="38000"/>
    <s v="DA"/>
    <s v=""/>
    <n v="15779"/>
    <n v="590.52"/>
    <n v="15100.42"/>
    <d v="2018-02-01T00:00:00"/>
    <x v="1"/>
    <m/>
    <m/>
  </r>
  <r>
    <x v="2"/>
    <s v="0172/2018"/>
    <s v="ENCHELAB"/>
    <s v="LS/2018/030"/>
    <d v="2018-03-18T00:00:00"/>
    <s v="LS/2018/034"/>
    <d v="2018-04-03T00:00:00"/>
    <s v="Becher forme basse en verre 1000ml"/>
    <x v="2"/>
    <n v="9"/>
    <n v="10"/>
    <x v="1"/>
    <n v="720"/>
    <s v="EURO"/>
    <s v=""/>
    <n v="2870"/>
    <n v="13243"/>
    <n v="71562"/>
    <d v="2017-12-10T00:00:00"/>
    <x v="2"/>
    <m/>
    <s v="CHQ 3947270 DU 30/05/2018"/>
  </r>
  <r>
    <x v="2"/>
    <s v="0172/2018"/>
    <s v="ENCHELAB"/>
    <s v="LS/2018/030"/>
    <d v="2018-03-18T00:00:00"/>
    <s v="LS/2018/034"/>
    <d v="2018-04-03T00:00:00"/>
    <s v="Becher forme basse en verre 600ml"/>
    <x v="2"/>
    <n v="5"/>
    <n v="5"/>
    <x v="1"/>
    <n v="448"/>
    <s v="EURO"/>
    <s v=""/>
    <n v="164560"/>
    <n v="35226"/>
    <n v="191100"/>
    <d v="2018-03-17T00:00:00"/>
    <x v="2"/>
    <m/>
    <s v="CHQ 3947270 DU 30/05/2018"/>
  </r>
  <r>
    <x v="2"/>
    <s v="0172/2018"/>
    <s v="ENCHELAB"/>
    <s v="LS/2018/030"/>
    <d v="2018-03-18T00:00:00"/>
    <s v="LS/2018/034"/>
    <d v="2018-04-03T00:00:00"/>
    <s v="Fiole Jaugée 10ml classe A en verre clair, Gard ; bleu 10/19"/>
    <x v="2"/>
    <n v="60"/>
    <n v="60"/>
    <x v="1"/>
    <n v="758.4"/>
    <s v="EURO"/>
    <s v=""/>
    <n v="4900"/>
    <n v="11400"/>
    <n v="94838.399999999994"/>
    <d v="2018-03-17T00:00:00"/>
    <x v="2"/>
    <m/>
    <s v="CHQ 3947270 DU 30/05/2018"/>
  </r>
  <r>
    <x v="2"/>
    <s v="0172/2018"/>
    <s v="ENCHELAB"/>
    <s v="LS/2018/030"/>
    <d v="2018-03-18T00:00:00"/>
    <s v="LS/2018/034"/>
    <d v="2018-04-03T00:00:00"/>
    <s v="Fiole jaugée 50ml classe a verre ambré, grad. blanche 12/21"/>
    <x v="2"/>
    <n v="16"/>
    <n v="25"/>
    <x v="1"/>
    <n v="1367.84"/>
    <s v="EURO"/>
    <s v=""/>
    <n v="15780"/>
    <n v="40470"/>
    <n v="214862"/>
    <d v="2018-04-12T00:00:00"/>
    <x v="2"/>
    <m/>
    <s v="CHQ 3947270 DU 30/05/2018"/>
  </r>
  <r>
    <x v="2"/>
    <s v="0172/2018"/>
    <s v="ENCHELAB"/>
    <s v="LS/2018/030"/>
    <d v="2018-03-18T00:00:00"/>
    <s v="LS/2018/034"/>
    <d v="2018-04-03T00:00:00"/>
    <s v="Pilon en porcelaine pour mortier "/>
    <x v="2"/>
    <n v="5"/>
    <n v="5"/>
    <x v="1"/>
    <n v="719.2"/>
    <s v="EURO"/>
    <s v=""/>
    <n v="690"/>
    <n v="5700"/>
    <n v="34541"/>
    <d v="2018-04-12T00:00:00"/>
    <x v="2"/>
    <m/>
    <s v="CHQ 3947270 DU 30/05/2018"/>
  </r>
  <r>
    <x v="2"/>
    <s v="0172/2018"/>
    <s v="ENCHELAB"/>
    <s v="LS/2018/030"/>
    <d v="2018-03-18T00:00:00"/>
    <s v="LS/2018/034"/>
    <d v="2018-04-03T00:00:00"/>
    <s v="Pipette pump 10ml"/>
    <x v="2"/>
    <n v="5"/>
    <n v="5"/>
    <x v="1"/>
    <n v="1060"/>
    <s v="DA"/>
    <s v=""/>
    <n v="16000"/>
    <n v="760"/>
    <n v="25158.400000000001"/>
    <d v="2018-05-05T00:00:00"/>
    <x v="2"/>
    <m/>
    <s v="CHQ 3947270 DU 30/05/2018"/>
  </r>
  <r>
    <x v="2"/>
    <s v="0172/2018"/>
    <s v="ENCHELAB"/>
    <s v="LS/2018/030"/>
    <d v="2018-03-18T00:00:00"/>
    <s v="LS/2018/035"/>
    <d v="2018-04-03T00:00:00"/>
    <s v="SODIUM DODECYL SULFATE"/>
    <x v="1"/>
    <n v="3"/>
    <n v="3"/>
    <x v="1"/>
    <n v="8240"/>
    <s v="DA"/>
    <s v=""/>
    <n v="57500"/>
    <n v="5130"/>
    <n v="40224"/>
    <d v="2018-05-05T00:00:00"/>
    <x v="2"/>
    <m/>
    <s v="CHQ 3947270 DU 30/05/2018"/>
  </r>
  <r>
    <x v="3"/>
    <s v="09/2018"/>
    <s v="RC LAB"/>
    <m/>
    <d v="2018-01-10T00:00:00"/>
    <s v="LS/2018/0005"/>
    <d v="2018-01-22T00:00:00"/>
    <s v="Boites Pétri "/>
    <x v="1"/>
    <n v="1500"/>
    <m/>
    <x v="1"/>
    <n v="11.3"/>
    <s v="EURO"/>
    <s v=""/>
    <n v="4243.4754000000003"/>
    <n v="0"/>
    <n v="4625"/>
    <d v="2018-04-06T00:00:00"/>
    <x v="3"/>
    <m/>
    <s v="CHQ 3947153 DU 08/05/2018"/>
  </r>
  <r>
    <x v="3"/>
    <s v="09/2018"/>
    <s v="RC LAB"/>
    <m/>
    <d v="2018-01-10T00:00:00"/>
    <s v="LS/2018/0005"/>
    <d v="2018-01-22T00:00:00"/>
    <s v="Bouillon cœur cervelle (BHIB) -5ml"/>
    <x v="1"/>
    <n v="20"/>
    <m/>
    <x v="1"/>
    <n v="69.599999999999994"/>
    <s v="EURO"/>
    <s v=""/>
    <n v="8565.5969999999998"/>
    <n v="0"/>
    <n v="16552"/>
    <d v="2018-04-06T00:00:00"/>
    <x v="3"/>
    <m/>
    <s v="CHQ 3947153 DU 08/05/2018"/>
  </r>
  <r>
    <x v="3"/>
    <s v="09/2018"/>
    <s v="RC LAB"/>
    <m/>
    <d v="2018-01-10T00:00:00"/>
    <s v="LS/2018/0005"/>
    <d v="2018-01-22T00:00:00"/>
    <s v="Bouillon glycériné "/>
    <x v="1"/>
    <n v="10"/>
    <m/>
    <x v="1"/>
    <n v="190.8"/>
    <s v="EURO"/>
    <s v=""/>
    <n v="4258.4040000000005"/>
    <n v="0"/>
    <n v="7050"/>
    <d v="2018-04-06T00:00:00"/>
    <x v="3"/>
    <m/>
    <s v="CHQ 3947153 DU 08/05/2018"/>
  </r>
  <r>
    <x v="3"/>
    <s v="09/2018"/>
    <s v="RC LAB"/>
    <m/>
    <d v="2018-02-14T00:00:00"/>
    <s v="LS/2018/020"/>
    <d v="2018-02-22T00:00:00"/>
    <s v="Bouillon MAC Conkey 100 ML "/>
    <x v="1"/>
    <n v="100"/>
    <m/>
    <x v="1"/>
    <n v="218.4"/>
    <s v="EURO"/>
    <s v=""/>
    <n v="4216.8707999999997"/>
    <n v="8173.8"/>
    <n v="66266.766000000003"/>
    <d v="2018-04-06T00:00:00"/>
    <x v="3"/>
    <m/>
    <s v="CHQ 3947153 DU 08/05/2018"/>
  </r>
  <r>
    <x v="3"/>
    <s v="09/2018"/>
    <s v="RC LAB"/>
    <m/>
    <d v="2018-02-14T00:00:00"/>
    <s v="LS/2018/018"/>
    <d v="2018-02-18T00:00:00"/>
    <s v="bouillon mossel F/100 ml"/>
    <x v="1"/>
    <n v="36"/>
    <m/>
    <x v="1"/>
    <n v="273.60000000000002"/>
    <s v="EURO"/>
    <s v=""/>
    <n v="2980.299"/>
    <n v="0"/>
    <n v="2691.9"/>
    <d v="2018-04-06T00:00:00"/>
    <x v="3"/>
    <m/>
    <s v="CHQ 3947153 DU 08/05/2018"/>
  </r>
  <r>
    <x v="3"/>
    <s v="09/2018"/>
    <s v="RC LAB"/>
    <m/>
    <d v="2018-02-14T00:00:00"/>
    <s v="LS/2018/020"/>
    <d v="2018-02-22T00:00:00"/>
    <s v="Bouillon rappaport vassiliadis 7 ML "/>
    <x v="1"/>
    <n v="100"/>
    <m/>
    <x v="1"/>
    <n v="72"/>
    <s v="EURO"/>
    <s v=""/>
    <n v="2499.8316"/>
    <n v="0"/>
    <n v="234000"/>
    <d v="2018-04-06T00:00:00"/>
    <x v="3"/>
    <m/>
    <s v="CHQ 3947153 DU 08/05/2018"/>
  </r>
  <r>
    <x v="3"/>
    <s v="09/2018"/>
    <s v="RC LAB"/>
    <m/>
    <d v="2018-02-14T00:00:00"/>
    <s v="LS/2018/018"/>
    <d v="2018-02-18T00:00:00"/>
    <s v="Bouillon Trypticase Soja TSB 100 ml"/>
    <x v="1"/>
    <n v="200"/>
    <m/>
    <x v="1"/>
    <n v="166.8"/>
    <s v="EURO"/>
    <s v=""/>
    <n v="2623.1801999999998"/>
    <n v="0"/>
    <n v="1440"/>
    <d v="2018-04-06T00:00:00"/>
    <x v="3"/>
    <m/>
    <s v="CHQ 3947153 DU 08/05/2018"/>
  </r>
  <r>
    <x v="3"/>
    <s v="09/2018"/>
    <s v="RC LAB"/>
    <m/>
    <d v="2018-02-14T00:00:00"/>
    <s v="LS/2018/020"/>
    <d v="2018-02-22T00:00:00"/>
    <s v="Eau peptonee tamponee T/180 ML "/>
    <x v="1"/>
    <n v="100"/>
    <m/>
    <x v="1"/>
    <n v="180"/>
    <s v="EURO"/>
    <s v=""/>
    <n v="3640"/>
    <n v="0"/>
    <n v="2691.9"/>
    <d v="2018-04-06T00:00:00"/>
    <x v="3"/>
    <m/>
    <s v="CHQ 3947153 DU 08/05/2018"/>
  </r>
  <r>
    <x v="3"/>
    <s v="09/2018"/>
    <s v="RC LAB"/>
    <m/>
    <d v="2018-01-10T00:00:00"/>
    <s v="LS/2018/0005"/>
    <d v="2018-01-22T00:00:00"/>
    <s v="Entonoire filtrant verre e frittee 80ml porosite "/>
    <x v="1"/>
    <n v="2"/>
    <m/>
    <x v="1"/>
    <n v="3904"/>
    <s v="EURO"/>
    <s v=""/>
    <n v="9200"/>
    <n v="48378.559999999998"/>
    <n v="256402.4"/>
    <d v="2018-04-07T00:00:00"/>
    <x v="3"/>
    <m/>
    <s v="CHQ 3947153 DU 08/05/2018"/>
  </r>
  <r>
    <x v="3"/>
    <s v="09/2018"/>
    <s v="RC LAB"/>
    <m/>
    <d v="2018-01-10T00:00:00"/>
    <s v="LS/2018/0005"/>
    <d v="2018-01-22T00:00:00"/>
    <s v="Fiole a vide +Verre fritté"/>
    <x v="1"/>
    <n v="2"/>
    <m/>
    <x v="1"/>
    <n v="1952"/>
    <s v="DA"/>
    <s v=""/>
    <n v="9280"/>
    <n v="2154.6"/>
    <n v="11640.96"/>
    <d v="2018-04-08T00:00:00"/>
    <x v="3"/>
    <m/>
    <s v="CHQ 3947153 DU 08/05/2018"/>
  </r>
  <r>
    <x v="3"/>
    <s v="09/2018"/>
    <s v="RC LAB"/>
    <m/>
    <d v="2018-02-14T00:00:00"/>
    <s v="LS/2018/020"/>
    <d v="2018-02-22T00:00:00"/>
    <s v="Geloe Chapman 120 ML"/>
    <x v="1"/>
    <n v="30"/>
    <m/>
    <x v="1"/>
    <n v="312"/>
    <s v="DA"/>
    <s v=""/>
    <n v="5420"/>
    <n v="1641.6"/>
    <n v="9118.7999999999993"/>
    <d v="2018-04-08T00:00:00"/>
    <x v="3"/>
    <m/>
    <s v="CHQ 3947153 DU 08/05/2018"/>
  </r>
  <r>
    <x v="3"/>
    <s v="09/2018"/>
    <s v="RC LAB"/>
    <m/>
    <d v="2018-02-14T00:00:00"/>
    <s v="LS/2018/020"/>
    <d v="2018-02-22T00:00:00"/>
    <s v="Gelose MAC Conkey 120 ML"/>
    <x v="1"/>
    <n v="50"/>
    <m/>
    <x v="1"/>
    <n v="206.25"/>
    <s v="DA"/>
    <s v=""/>
    <n v="3150"/>
    <n v="0"/>
    <n v="45600"/>
    <d v="2018-04-08T00:00:00"/>
    <x v="3"/>
    <m/>
    <s v="CHQ 3947153 DU 08/05/2018"/>
  </r>
  <r>
    <x v="3"/>
    <s v="09/2018"/>
    <s v="RC LAB"/>
    <m/>
    <d v="2018-02-14T00:00:00"/>
    <s v="LS/2018/020"/>
    <d v="2018-02-22T00:00:00"/>
    <s v="Gelose SABOURAUD F/120 ML "/>
    <x v="1"/>
    <n v="50"/>
    <m/>
    <x v="1"/>
    <n v="195.6"/>
    <s v="DA"/>
    <s v=""/>
    <n v="11600"/>
    <n v="19566.580000000002"/>
    <n v="102982"/>
    <d v="2018-04-08T00:00:00"/>
    <x v="3"/>
    <m/>
    <s v="CHQ 3947153 DU 08/05/2018"/>
  </r>
  <r>
    <x v="3"/>
    <s v="09/2018"/>
    <s v="RC LAB"/>
    <m/>
    <d v="2018-02-14T00:00:00"/>
    <s v="LS/2018/020"/>
    <d v="2018-02-22T00:00:00"/>
    <s v="Gelose TSA F/120 ML "/>
    <x v="1"/>
    <n v="100"/>
    <m/>
    <x v="1"/>
    <n v="190.8"/>
    <s v="DA"/>
    <s v=""/>
    <n v="2710"/>
    <n v="0"/>
    <n v="302300"/>
    <d v="2018-04-13T00:00:00"/>
    <x v="3"/>
    <m/>
    <s v="CHQ 3947153 DU 08/05/2018"/>
  </r>
  <r>
    <x v="3"/>
    <s v="09/2018"/>
    <s v="RC LAB"/>
    <m/>
    <d v="2018-01-10T00:00:00"/>
    <s v="LS/2018/0005"/>
    <d v="2018-01-22T00:00:00"/>
    <s v="Gélose TSI -7ml "/>
    <x v="1"/>
    <n v="20"/>
    <m/>
    <x v="1"/>
    <n v="70.8"/>
    <s v="DA"/>
    <s v=""/>
    <n v="3070"/>
    <n v="0"/>
    <n v="93743"/>
    <d v="2018-04-13T00:00:00"/>
    <x v="3"/>
    <m/>
    <s v="CHQ 3947153 DU 08/05/2018"/>
  </r>
  <r>
    <x v="3"/>
    <s v="09/2018"/>
    <s v="RC LAB"/>
    <m/>
    <d v="2018-01-10T00:00:00"/>
    <s v="LS/2018/0005"/>
    <d v="2018-01-22T00:00:00"/>
    <s v="Membranes de filtration steriles 0,45"/>
    <x v="1"/>
    <n v="2"/>
    <m/>
    <x v="1"/>
    <n v="3640"/>
    <s v="DA"/>
    <s v=""/>
    <n v="322112"/>
    <n v="0"/>
    <n v="20752"/>
    <d v="2018-04-13T00:00:00"/>
    <x v="3"/>
    <m/>
    <s v="CHQ 3947153 DU 08/05/2018"/>
  </r>
  <r>
    <x v="3"/>
    <s v="09/2018"/>
    <s v="RC LAB"/>
    <m/>
    <d v="2018-01-10T00:00:00"/>
    <s v="LS/2018/0005"/>
    <d v="2018-01-22T00:00:00"/>
    <s v="Pipettes Pasteur"/>
    <x v="1"/>
    <n v="750"/>
    <m/>
    <x v="1"/>
    <n v="6.7"/>
    <s v="DA"/>
    <s v=""/>
    <n v="282940"/>
    <n v="1368"/>
    <n v="7200"/>
    <d v="2018-04-13T00:00:00"/>
    <x v="3"/>
    <m/>
    <s v="CHQ 3947153 DU 08/05/2018"/>
  </r>
  <r>
    <x v="3"/>
    <s v="09/2018"/>
    <s v="RC LAB"/>
    <m/>
    <d v="2018-01-10T00:00:00"/>
    <s v="LS/2018/0005"/>
    <d v="2018-01-22T00:00:00"/>
    <s v="Reactif de kovac's"/>
    <x v="1"/>
    <n v="1"/>
    <m/>
    <x v="1"/>
    <n v="469.2"/>
    <s v="DA"/>
    <s v=""/>
    <n v="280420"/>
    <n v="6338.4"/>
    <n v="33360"/>
    <d v="2018-04-13T00:00:00"/>
    <x v="3"/>
    <m/>
    <s v="CHQ 3947153 DU 08/05/2018"/>
  </r>
  <r>
    <x v="3"/>
    <s v="09/2018"/>
    <s v="RC LAB"/>
    <m/>
    <d v="2018-01-10T00:00:00"/>
    <s v="LS/2018/0005"/>
    <d v="2018-01-22T00:00:00"/>
    <s v="Tween 80 -5ml "/>
    <x v="1"/>
    <n v="100"/>
    <m/>
    <x v="1"/>
    <n v="174"/>
    <s v="DA"/>
    <s v=""/>
    <n v="243775.00000000003"/>
    <n v="3420"/>
    <n v="18000"/>
    <d v="2018-04-13T00:00:00"/>
    <x v="3"/>
    <m/>
    <s v="CHQ 3947153 DU 08/05/2018"/>
  </r>
  <r>
    <x v="3"/>
    <s v="09/2018"/>
    <s v="RC LAB"/>
    <m/>
    <d v="2018-01-10T00:00:00"/>
    <s v="LS/2018/0005"/>
    <d v="2018-01-22T00:00:00"/>
    <s v="Urée Indole -5ml"/>
    <x v="1"/>
    <n v="20"/>
    <m/>
    <x v="1"/>
    <n v="74.400000000000006"/>
    <s v="DA"/>
    <s v=""/>
    <n v="18953.599999999999"/>
    <n v="8645.76"/>
    <n v="45504"/>
    <d v="2018-04-18T00:00:00"/>
    <x v="3"/>
    <m/>
    <s v="CHQ 3947153 DU 08/05/2018"/>
  </r>
  <r>
    <x v="4"/>
    <s v="MP/FV/00143/2018"/>
    <s v="RSBC"/>
    <s v="LS/2018/029"/>
    <d v="2018-03-18T00:00:00"/>
    <s v="LS/2018/032"/>
    <d v="2018-03-27T00:00:00"/>
    <s v="SODIUM LAURYL SULFATE"/>
    <x v="1"/>
    <n v="6"/>
    <n v="6"/>
    <x v="1"/>
    <n v="9450"/>
    <s v="DA"/>
    <s v=""/>
    <n v="72030.13"/>
    <n v="4158.2335999999996"/>
    <n v="21885.439999999999"/>
    <d v="2018-04-18T00:00:00"/>
    <x v="3"/>
    <m/>
    <m/>
  </r>
  <r>
    <x v="4"/>
    <s v="MP/FV/00143/2018"/>
    <s v="RSBC"/>
    <s v="LS/2018/029"/>
    <d v="2018-03-18T00:00:00"/>
    <s v="LS/2018/032"/>
    <d v="2018-03-27T00:00:00"/>
    <s v="PEPSINE 1:3000"/>
    <x v="1"/>
    <n v="2"/>
    <n v="2"/>
    <x v="1"/>
    <n v="15023"/>
    <s v="DA"/>
    <s v=""/>
    <n v="73362.880000000005"/>
    <n v="683.24"/>
    <n v="3596"/>
    <d v="2018-04-18T00:00:00"/>
    <x v="3"/>
    <m/>
    <m/>
  </r>
  <r>
    <x v="5"/>
    <n v="40"/>
    <s v="EL WALID EMB."/>
    <n v="1800337"/>
    <s v="08/03/2018"/>
    <s v="18/IN/00626"/>
    <s v="08/03/2018"/>
    <s v="ETUIS SULPIRIDE 50 mg"/>
    <x v="3"/>
    <n v="122240"/>
    <n v="100000"/>
    <x v="2"/>
    <n v="2.27"/>
    <s v="DA"/>
    <s v=""/>
    <n v="1908"/>
    <n v="0"/>
    <n v="4258.4040000000005"/>
    <d v="2018-04-11T00:00:00"/>
    <x v="3"/>
    <m/>
    <m/>
  </r>
  <r>
    <x v="6"/>
    <n v="165"/>
    <s v="ADPACK"/>
    <n v="1800364"/>
    <s v="22/04/2018"/>
    <s v="18/IN/00668"/>
    <s v="26/04/2018"/>
    <s v="VIGNETTE VERTES"/>
    <x v="3"/>
    <n v="2100000"/>
    <n v="2100000"/>
    <x v="2"/>
    <n v="0.13"/>
    <s v="DA"/>
    <s v=""/>
    <n v="7700"/>
    <n v="4696.8"/>
    <n v="35645"/>
    <d v="2018-01-30T00:00:00"/>
    <x v="3"/>
    <m/>
    <m/>
  </r>
  <r>
    <x v="7"/>
    <s v="8182600429"/>
    <s v="NOVACYL"/>
    <s v="1800370"/>
    <d v="2018-05-06T00:00:00"/>
    <s v="18/IN/00676"/>
    <d v="2018-05-06T00:00:00"/>
    <s v="ACIDE ACETYL SALICYLIQUE"/>
    <x v="4"/>
    <n v="2300"/>
    <n v="2300"/>
    <x v="2"/>
    <n v="5"/>
    <s v="DA"/>
    <s v=""/>
    <n v="151440"/>
    <n v="0"/>
    <n v="48480.345000000001"/>
    <d v="2018-03-02T00:00:00"/>
    <x v="4"/>
    <m/>
    <s v="VIREMENT"/>
  </r>
  <r>
    <x v="7"/>
    <s v="8182600429"/>
    <s v="NOVACYL"/>
    <s v="1800370"/>
    <d v="2018-05-06T00:00:00"/>
    <s v="18/IN/00676"/>
    <d v="2018-05-06T00:00:00"/>
    <s v="FRET ET EMBALLAGE"/>
    <x v="5"/>
    <n v="1"/>
    <n v="1"/>
    <x v="3"/>
    <n v="740.01599999999996"/>
    <s v="DA"/>
    <s v=""/>
    <n v="150840"/>
    <n v="0"/>
    <n v="24940"/>
    <d v="2018-03-02T00:00:00"/>
    <x v="4"/>
    <m/>
    <s v="VIREMENT"/>
  </r>
  <r>
    <x v="8"/>
    <s v="INV/18/041"/>
    <s v="MEDISYS"/>
    <s v="1800373"/>
    <d v="2018-05-10T00:00:00"/>
    <s v="18/IN/00682"/>
    <d v="2018-05-10T00:00:00"/>
    <s v="ETUIS DIFFERENTES DIMENSIONS"/>
    <x v="3"/>
    <n v="475250"/>
    <n v="475250"/>
    <x v="2"/>
    <n v="2.1479999999999999E-2"/>
    <s v="DA"/>
    <s v=""/>
    <n v="7200"/>
    <n v="25.497999999999998"/>
    <n v="11489.056"/>
    <d v="2018-02-01T00:00:00"/>
    <x v="4"/>
    <m/>
    <s v="VIREMENT"/>
  </r>
  <r>
    <x v="8"/>
    <s v="INV/18/041"/>
    <s v="MEDISYS"/>
    <s v="1800373"/>
    <d v="2018-05-10T00:00:00"/>
    <s v="18/IN/00682"/>
    <d v="2018-05-10T00:00:00"/>
    <s v="FRET ET EMBALLAGE"/>
    <x v="5"/>
    <n v="1"/>
    <n v="1"/>
    <x v="3"/>
    <n v="2100"/>
    <s v="DA"/>
    <s v=""/>
    <n v="3031"/>
    <n v="80411.8"/>
    <n v="423220"/>
    <d v="2018-02-01T00:00:00"/>
    <x v="4"/>
    <m/>
    <s v="VIREMENT"/>
  </r>
  <r>
    <x v="9"/>
    <s v="INV/18/042"/>
    <s v="MEDISYS"/>
    <s v="1800374"/>
    <d v="2018-05-10T00:00:00"/>
    <s v="18/IN/00681"/>
    <d v="2018-05-10T00:00:00"/>
    <s v="FILM PVC"/>
    <x v="3"/>
    <n v="14973.44"/>
    <n v="14973.44"/>
    <x v="2"/>
    <n v="2.8"/>
    <s v="DA"/>
    <s v=""/>
    <n v="0"/>
    <n v="66690"/>
    <n v="351000"/>
    <d v="2018-02-01T00:00:00"/>
    <x v="4"/>
    <m/>
    <s v="VIREMENT"/>
  </r>
  <r>
    <x v="9"/>
    <s v="INV/18/042"/>
    <s v="MEDISYS"/>
    <s v="1800374"/>
    <d v="2018-05-10T00:00:00"/>
    <s v="18/IN/00681"/>
    <d v="2018-05-10T00:00:00"/>
    <s v="FRET ET EMBALLAGE"/>
    <x v="3"/>
    <n v="1"/>
    <n v="1"/>
    <x v="3"/>
    <n v="3900"/>
    <s v="DA"/>
    <s v=""/>
    <n v="0"/>
    <n v="51870"/>
    <n v="273000"/>
    <d v="2018-02-01T00:00:00"/>
    <x v="4"/>
    <m/>
    <s v="VIREMENT"/>
  </r>
  <r>
    <x v="10"/>
    <s v="18303472"/>
    <s v="GENERAL EMB."/>
    <s v="-"/>
    <m/>
    <m/>
    <m/>
    <s v="CLICHE CAISSE F150"/>
    <x v="6"/>
    <n v="1"/>
    <n v="1"/>
    <x v="4"/>
    <n v="19142.77"/>
    <s v="DA"/>
    <s v=""/>
    <n v="0"/>
    <n v="0"/>
    <n v="41925.631999999998"/>
    <d v="2018-02-01T00:00:00"/>
    <x v="4"/>
    <m/>
    <s v="CHQ 3947275 DU 30/05/2018"/>
  </r>
  <r>
    <x v="11"/>
    <s v="90C/ASD/2018"/>
    <s v="ASD"/>
    <m/>
    <m/>
    <m/>
    <m/>
    <s v="FILTRE FILOMEN P 10 0,2* DOE"/>
    <x v="7"/>
    <n v="1"/>
    <n v="1"/>
    <x v="5"/>
    <n v="72030.13"/>
    <s v="DA"/>
    <s v=""/>
    <n v="2240"/>
    <n v="0"/>
    <n v="199786"/>
    <d v="2018-04-30T00:00:00"/>
    <x v="4"/>
    <m/>
    <m/>
  </r>
  <r>
    <x v="11"/>
    <s v="F18/00270"/>
    <s v="MERCK"/>
    <s v="LSA/2018/040"/>
    <d v="2018-05-06T00:00:00"/>
    <m/>
    <m/>
    <s v="COLONNE HPLC RP8 5*M"/>
    <x v="1"/>
    <n v="2"/>
    <n v="2"/>
    <x v="1"/>
    <n v="64000"/>
    <s v="DA"/>
    <s v=""/>
    <n v="16950"/>
    <n v="0"/>
    <n v="4243.4754000000003"/>
    <d v="2018-04-11T00:00:00"/>
    <x v="4"/>
    <m/>
    <m/>
  </r>
  <r>
    <x v="11"/>
    <s v="F18/00270"/>
    <s v="MERCK"/>
    <s v="LSA/2018/040"/>
    <d v="2018-05-06T00:00:00"/>
    <m/>
    <m/>
    <s v="COLONNE HPLC 5*m RT150-4.6"/>
    <x v="1"/>
    <n v="2"/>
    <n v="2"/>
    <x v="1"/>
    <n v="65789.3"/>
    <s v="DA"/>
    <s v=""/>
    <n v="1392"/>
    <n v="0"/>
    <n v="8565.5969999999998"/>
    <d v="2018-04-11T00:00:00"/>
    <x v="4"/>
    <m/>
    <m/>
  </r>
  <r>
    <x v="12"/>
    <s v="059"/>
    <s v="RAJA GRAPHIC"/>
    <s v="1800371"/>
    <d v="2018-05-07T00:00:00"/>
    <s v="18/IN/00677"/>
    <d v="2018-05-10T00:00:00"/>
    <s v="PROSPECTUS NIFLUMENE SUPPO"/>
    <x v="3"/>
    <n v="100000"/>
    <n v="325000"/>
    <x v="2"/>
    <n v="0.64"/>
    <s v="DA"/>
    <s v=""/>
    <n v="10312.5"/>
    <n v="598.5"/>
    <n v="3150"/>
    <d v="2018-04-11T00:00:00"/>
    <x v="4"/>
    <m/>
    <m/>
  </r>
  <r>
    <x v="12"/>
    <s v="059"/>
    <s v="RAJA GRAPHIC"/>
    <s v="1800372"/>
    <d v="2018-05-08T00:00:00"/>
    <s v="18/IN/00677"/>
    <d v="2018-05-10T00:00:00"/>
    <s v="PROSPECTUS GLUCAR"/>
    <x v="3"/>
    <n v="100800"/>
    <n v="100800"/>
    <x v="2"/>
    <n v="0.64"/>
    <s v="DA"/>
    <s v=""/>
    <n v="9780"/>
    <n v="2204"/>
    <n v="31166.58"/>
    <d v="2018-04-11T00:00:00"/>
    <x v="4"/>
    <m/>
    <m/>
  </r>
  <r>
    <x v="13"/>
    <s v="87"/>
    <s v="HIDHAB CHIMIE"/>
    <s v="-"/>
    <s v="-"/>
    <s v="LS/2018/012"/>
    <d v="2018-02-13T00:00:00"/>
    <s v="AMPOULE A DECANTER 100 ML"/>
    <x v="2"/>
    <n v="5"/>
    <n v="5"/>
    <x v="1"/>
    <n v="4000"/>
    <s v="DA"/>
    <s v=""/>
    <n v="19080"/>
    <n v="514.9"/>
    <n v="2710"/>
    <d v="2018-04-11T00:00:00"/>
    <x v="4"/>
    <m/>
    <m/>
  </r>
  <r>
    <x v="13"/>
    <s v="87"/>
    <s v="HIDHAB CHIMIE"/>
    <s v="-"/>
    <s v="-"/>
    <s v="LS/2018/012"/>
    <d v="2018-02-13T00:00:00"/>
    <s v="AMPOULE A DECANTER 250 ML"/>
    <x v="2"/>
    <n v="5"/>
    <n v="5"/>
    <x v="1"/>
    <n v="4500"/>
    <s v="DA"/>
    <s v=""/>
    <n v="13200"/>
    <n v="4275"/>
    <n v="25008"/>
    <d v="2018-02-01T00:00:00"/>
    <x v="4"/>
    <m/>
    <m/>
  </r>
  <r>
    <x v="13"/>
    <s v="87"/>
    <s v="HIDHAB CHIMIE"/>
    <s v="-"/>
    <s v="-"/>
    <s v="LS/2018/012"/>
    <d v="2018-02-13T00:00:00"/>
    <s v="AMPOULE A DECANTER 500 ML"/>
    <x v="2"/>
    <n v="5"/>
    <n v="5"/>
    <x v="1"/>
    <n v="5000"/>
    <s v="DA"/>
    <s v=""/>
    <n v="22900"/>
    <n v="1140"/>
    <n v="7428.8"/>
    <d v="2018-02-01T00:00:00"/>
    <x v="4"/>
    <m/>
    <m/>
  </r>
  <r>
    <x v="13"/>
    <s v="87"/>
    <s v="HIDHAB CHIMIE"/>
    <s v="-"/>
    <s v="-"/>
    <s v="LS/2018/044"/>
    <d v="2018-05-07T00:00:00"/>
    <s v="BENZENE ANALAR NORMAPUR F/1Lit"/>
    <x v="1"/>
    <n v="1"/>
    <n v="1"/>
    <x v="1"/>
    <n v="4850"/>
    <s v="DA"/>
    <s v=""/>
    <n v="50440"/>
    <n v="6338.4"/>
    <n v="35017.578999999998"/>
    <d v="2018-02-01T00:00:00"/>
    <x v="4"/>
    <m/>
    <m/>
  </r>
  <r>
    <x v="13"/>
    <s v="87"/>
    <s v="HIDHAB CHIMIE"/>
    <s v="-"/>
    <s v="-"/>
    <s v="LS/2018/041"/>
    <s v="23/04/2018"/>
    <s v="Butanone f/1lt (Methyl Ethyl Cetone )"/>
    <x v="1"/>
    <n v="7"/>
    <n v="7"/>
    <x v="1"/>
    <n v="3000"/>
    <s v="DA"/>
    <s v=""/>
    <n v="0"/>
    <n v="4750"/>
    <n v="29351"/>
    <d v="2018-02-01T00:00:00"/>
    <x v="4"/>
    <m/>
    <m/>
  </r>
  <r>
    <x v="13"/>
    <s v="87"/>
    <s v="HIDHAB CHIMIE"/>
    <s v="-"/>
    <s v="-"/>
    <s v="LS/2018/026"/>
    <d v="2018-03-19T00:00:00"/>
    <s v="Butanone f/1lt (Methyl Ethyl Cetone )-SIGMA"/>
    <x v="1"/>
    <n v="2"/>
    <n v="2"/>
    <x v="1"/>
    <n v="3000"/>
    <s v="DA"/>
    <s v=""/>
    <n v="7520"/>
    <n v="3420"/>
    <n v="18000"/>
    <d v="2018-02-01T00:00:00"/>
    <x v="4"/>
    <m/>
    <m/>
  </r>
  <r>
    <x v="14"/>
    <s v="19/2018"/>
    <s v="RC LAB"/>
    <s v="LS/2018/039"/>
    <d v="2018-04-30T00:00:00"/>
    <m/>
    <d v="2018-05-13T00:00:00"/>
    <s v="Bouillon TSB"/>
    <x v="8"/>
    <n v="200"/>
    <n v="200"/>
    <x v="1"/>
    <n v="166.8"/>
    <s v="DA"/>
    <s v=""/>
    <n v="8724.1"/>
    <n v="4149.6000000000004"/>
    <n v="22296"/>
    <d v="2018-02-01T00:00:00"/>
    <x v="4"/>
    <m/>
    <m/>
  </r>
  <r>
    <x v="14"/>
    <s v="19/2018"/>
    <s v="RC LAB"/>
    <s v="LS/2018/039"/>
    <d v="2018-04-30T00:00:00"/>
    <m/>
    <d v="2018-05-13T00:00:00"/>
    <s v="Eau Peptonée"/>
    <x v="8"/>
    <n v="100"/>
    <n v="100"/>
    <x v="1"/>
    <n v="180"/>
    <s v="EURO"/>
    <s v=""/>
    <n v="234000"/>
    <n v="0"/>
    <n v="1747"/>
    <d v="2018-02-23T00:00:00"/>
    <x v="4"/>
    <m/>
    <m/>
  </r>
  <r>
    <x v="14"/>
    <s v="19/2018"/>
    <s v="RC LAB"/>
    <s v="LS/2018/039"/>
    <d v="2018-04-30T00:00:00"/>
    <m/>
    <d v="2018-05-13T00:00:00"/>
    <s v="Bouillon Mossel"/>
    <x v="8"/>
    <n v="50"/>
    <n v="50"/>
    <x v="1"/>
    <n v="273.60000000000002"/>
    <s v="EURO"/>
    <s v=""/>
    <n v="1440"/>
    <n v="0"/>
    <n v="1300"/>
    <d v="2018-02-23T00:00:00"/>
    <x v="4"/>
    <m/>
    <m/>
  </r>
  <r>
    <x v="14"/>
    <s v="19/2018"/>
    <s v="RC LAB"/>
    <s v="LS/2018/039"/>
    <d v="2018-04-30T00:00:00"/>
    <m/>
    <d v="2018-05-13T00:00:00"/>
    <s v="Gélose Cétrimide"/>
    <x v="8"/>
    <n v="10"/>
    <n v="10"/>
    <x v="1"/>
    <n v="207.6"/>
    <s v="DA"/>
    <s v=""/>
    <n v="3810"/>
    <n v="1603.7767000000001"/>
    <n v="69362.53"/>
    <d v="2018-03-06T00:00:00"/>
    <x v="4"/>
    <m/>
    <m/>
  </r>
  <r>
    <x v="14"/>
    <s v="19/2018"/>
    <s v="RC LAB"/>
    <s v="LS/2018/039"/>
    <d v="2018-04-30T00:00:00"/>
    <m/>
    <d v="2018-05-13T00:00:00"/>
    <s v="Gélose VRBG"/>
    <x v="8"/>
    <n v="10"/>
    <n v="10"/>
    <x v="1"/>
    <n v="199.2"/>
    <s v="DA"/>
    <s v=""/>
    <n v="1954"/>
    <n v="18057.599999999999"/>
    <n v="97639.2"/>
    <d v="2018-03-24T00:00:00"/>
    <x v="4"/>
    <m/>
    <m/>
  </r>
  <r>
    <x v="14"/>
    <s v="19/2018"/>
    <s v="RC LAB"/>
    <s v="LS/2018/039"/>
    <d v="2018-04-30T00:00:00"/>
    <m/>
    <d v="2018-05-13T00:00:00"/>
    <s v="Bouillon MacConkey"/>
    <x v="8"/>
    <n v="100"/>
    <n v="100"/>
    <x v="1"/>
    <n v="218.4"/>
    <s v="DA"/>
    <s v=""/>
    <n v="2400"/>
    <n v="8303"/>
    <n v="44094.44"/>
    <d v="2018-03-24T00:00:00"/>
    <x v="4"/>
    <m/>
    <m/>
  </r>
  <r>
    <x v="14"/>
    <s v="19/2018"/>
    <s v="RC LAB"/>
    <s v="LS/2018/039"/>
    <d v="2018-04-30T00:00:00"/>
    <m/>
    <d v="2018-05-13T00:00:00"/>
    <s v="Gélose XLD"/>
    <x v="8"/>
    <n v="10"/>
    <n v="10"/>
    <x v="1"/>
    <n v="310.8"/>
    <s v="DA"/>
    <s v=""/>
    <n v="63118"/>
    <n v="5510"/>
    <n v="53999.934000000001"/>
    <d v="2018-03-26T00:00:00"/>
    <x v="4"/>
    <m/>
    <m/>
  </r>
  <r>
    <x v="14"/>
    <s v="19/2018"/>
    <s v="RC LAB"/>
    <s v="LS/2018/039"/>
    <d v="2018-04-30T00:00:00"/>
    <m/>
    <d v="2018-05-13T00:00:00"/>
    <s v="Gélose R2A"/>
    <x v="8"/>
    <n v="12"/>
    <n v="12"/>
    <x v="1"/>
    <n v="132"/>
    <s v="DA"/>
    <s v=""/>
    <n v="61594.3"/>
    <n v="9241.6"/>
    <n v="60800"/>
    <d v="2018-03-26T00:00:00"/>
    <x v="4"/>
    <m/>
    <m/>
  </r>
  <r>
    <x v="14"/>
    <s v="19/2018"/>
    <s v="RC LAB"/>
    <s v="LS/2018/039"/>
    <d v="2018-04-30T00:00:00"/>
    <m/>
    <d v="2018-05-13T00:00:00"/>
    <s v="LUGOL"/>
    <x v="8"/>
    <n v="1"/>
    <n v="1"/>
    <x v="1"/>
    <n v="134.19999999999999"/>
    <s v="DA"/>
    <s v=""/>
    <n v="59762.400000000001"/>
    <n v="4598"/>
    <n v="36457.279999999999"/>
    <d v="2018-03-26T00:00:00"/>
    <x v="4"/>
    <m/>
    <m/>
  </r>
  <r>
    <x v="14"/>
    <s v="19/2018"/>
    <s v="RC LAB"/>
    <s v="LS/2018/039"/>
    <d v="2018-04-30T00:00:00"/>
    <m/>
    <d v="2018-05-13T00:00:00"/>
    <s v="Plasma de lapin"/>
    <x v="8"/>
    <n v="1"/>
    <n v="1"/>
    <x v="1"/>
    <n v="2520"/>
    <s v="EURO"/>
    <s v=""/>
    <n v="50700"/>
    <n v="0"/>
    <n v="5420"/>
    <d v="2018-04-06T00:00:00"/>
    <x v="4"/>
    <m/>
    <m/>
  </r>
  <r>
    <x v="15"/>
    <s v="0004/2018"/>
    <s v="EL AHRAM IMPRESSION"/>
    <n v="1800358"/>
    <d v="2018-04-11T00:00:00"/>
    <s v="18/IN/00658"/>
    <d v="2018-05-13T00:00:00"/>
    <s v="PROSPECTUS COPARAMOL 20/400mg"/>
    <x v="3"/>
    <n v="450000"/>
    <n v="440000"/>
    <x v="2"/>
    <n v="0.78"/>
    <s v="EURO"/>
    <s v=""/>
    <n v="5255.38"/>
    <n v="0"/>
    <n v="346092.5"/>
    <d v="2018-04-06T00:00:00"/>
    <x v="4"/>
    <m/>
    <m/>
  </r>
  <r>
    <x v="15"/>
    <s v="0004/2018"/>
    <s v="EL AHRAM IMPRESSION"/>
    <n v="1800358"/>
    <d v="2018-04-11T00:00:00"/>
    <s v="18/IN/00658"/>
    <d v="2018-05-13T00:00:00"/>
    <s v="PROSPECTUS COPARAMOL FORT 30/500mg"/>
    <x v="3"/>
    <n v="350000"/>
    <n v="350000"/>
    <x v="2"/>
    <n v="0.78"/>
    <s v="EURO"/>
    <s v=""/>
    <n v="3713.6159999999995"/>
    <n v="0"/>
    <n v="46490.894999999997"/>
    <d v="2018-04-06T00:00:00"/>
    <x v="4"/>
    <m/>
    <m/>
  </r>
  <r>
    <x v="16"/>
    <s v="50"/>
    <s v="EL WALID EMB."/>
    <s v="1800368"/>
    <d v="2018-05-02T00:00:00"/>
    <s v="18/IN/00685"/>
    <d v="2018-05-15T00:00:00"/>
    <s v="ETUI CETAMGINE 100 mg"/>
    <x v="3"/>
    <n v="151150"/>
    <n v="151150"/>
    <x v="2"/>
    <n v="2.8"/>
    <s v="EURO"/>
    <s v=""/>
    <n v="4859.4840000000004"/>
    <n v="0"/>
    <n v="25650"/>
    <d v="2018-04-06T00:00:00"/>
    <x v="4"/>
    <m/>
    <m/>
  </r>
  <r>
    <x v="16"/>
    <s v="50"/>
    <s v="EL WALID EMB."/>
    <s v="1800368"/>
    <d v="2018-05-02T00:00:00"/>
    <s v="18/IN/00685"/>
    <d v="2018-05-15T00:00:00"/>
    <s v="ETUI CETAMGINE 150 mg"/>
    <x v="3"/>
    <n v="39600"/>
    <n v="39600"/>
    <x v="2"/>
    <n v="2.8"/>
    <s v="EURO"/>
    <s v=""/>
    <n v="38616.701999999997"/>
    <n v="0"/>
    <n v="4625"/>
    <d v="2018-04-06T00:00:00"/>
    <x v="4"/>
    <m/>
    <m/>
  </r>
  <r>
    <x v="16"/>
    <s v="50"/>
    <s v="EL WALID EMB."/>
    <s v="1800368"/>
    <d v="2018-05-02T00:00:00"/>
    <s v="18/IN/00685"/>
    <d v="2018-05-15T00:00:00"/>
    <s v="ETUI CETAMGINE 200 mg"/>
    <x v="3"/>
    <n v="199600"/>
    <n v="199600"/>
    <x v="2"/>
    <n v="2.8"/>
    <s v="EURO"/>
    <s v=""/>
    <n v="4321.3710000000001"/>
    <n v="0"/>
    <n v="1352"/>
    <d v="2018-04-06T00:00:00"/>
    <x v="4"/>
    <m/>
    <m/>
  </r>
  <r>
    <x v="17"/>
    <s v="006/2018"/>
    <s v="ENCHELAB"/>
    <s v="LS/2018/030"/>
    <d v="2018-03-18T00:00:00"/>
    <m/>
    <m/>
    <s v="Entonnoir en verre 80 ml"/>
    <x v="2"/>
    <n v="7"/>
    <n v="0"/>
    <x v="1"/>
    <n v="690"/>
    <s v="DA"/>
    <s v=""/>
    <n v="128000"/>
    <n v="3220.5"/>
    <n v="16950"/>
    <d v="2018-06-05T00:00:00"/>
    <x v="5"/>
    <m/>
    <s v="CHQ 3947306 DU 14/02/2018"/>
  </r>
  <r>
    <x v="17"/>
    <s v="006/2018"/>
    <s v="ENCHELAB"/>
    <s v="LS/2018/030"/>
    <d v="2018-03-18T00:00:00"/>
    <m/>
    <m/>
    <s v="Fiole Jaugée Claire Classe 100 ml 14/23"/>
    <x v="2"/>
    <n v="99"/>
    <m/>
    <x v="1"/>
    <n v="960"/>
    <s v="DA"/>
    <s v=""/>
    <n v="13680.000000000002"/>
    <n v="0"/>
    <n v="1440"/>
    <d v="2018-06-09T00:00:00"/>
    <x v="5"/>
    <m/>
    <s v="CHQ 3947306 DU 14/02/2018"/>
  </r>
  <r>
    <x v="17"/>
    <s v="006/2018"/>
    <s v="ENCHELAB"/>
    <s v="LS/2018/030"/>
    <d v="2018-03-18T00:00:00"/>
    <m/>
    <m/>
    <s v="Fiole Jaugée Claire Classe 2000 ml 29/32"/>
    <x v="2"/>
    <n v="10"/>
    <m/>
    <x v="1"/>
    <n v="4370"/>
    <s v="DA"/>
    <s v=""/>
    <n v="2076"/>
    <n v="723.9"/>
    <n v="5413.7767000000003"/>
    <d v="2018-06-09T00:00:00"/>
    <x v="5"/>
    <m/>
    <s v="CHQ 3947306 DU 14/02/2018"/>
  </r>
  <r>
    <x v="17"/>
    <s v="006/2018"/>
    <s v="ENCHELAB"/>
    <s v="LS/2018/030"/>
    <d v="2018-03-18T00:00:00"/>
    <m/>
    <m/>
    <s v="Pipette garduée en Verre Classe AS 1 ml"/>
    <x v="2"/>
    <n v="54"/>
    <m/>
    <x v="1"/>
    <n v="210"/>
    <s v="DA"/>
    <s v=""/>
    <n v="1584"/>
    <n v="11702.917000000001"/>
    <n v="70835.900000000009"/>
    <d v="2018-06-09T00:00:00"/>
    <x v="5"/>
    <m/>
    <s v="CHQ 3947306 DU 14/02/2018"/>
  </r>
  <r>
    <x v="17"/>
    <s v="006/2018"/>
    <s v="ENCHELAB"/>
    <s v="LS/2018/030"/>
    <d v="2018-03-18T00:00:00"/>
    <m/>
    <m/>
    <s v="Pipette pump 2 ml"/>
    <x v="2"/>
    <n v="9"/>
    <m/>
    <x v="1"/>
    <n v="960"/>
    <s v="DA"/>
    <s v=""/>
    <n v="2520"/>
    <n v="0"/>
    <n v="50700"/>
    <d v="2018-06-09T00:00:00"/>
    <x v="5"/>
    <m/>
    <s v="CHQ 3947306 DU 14/02/2018"/>
  </r>
  <r>
    <x v="18"/>
    <m/>
    <s v="ENCHELAB"/>
    <m/>
    <m/>
    <m/>
    <m/>
    <s v="ACIDE ACETIQUE EXTRA PURE 100%"/>
    <x v="1"/>
    <n v="4"/>
    <n v="4"/>
    <x v="1"/>
    <m/>
    <s v="DA"/>
    <s v=""/>
    <n v="240000"/>
    <n v="38771.456999999995"/>
    <n v="204060.3"/>
    <d v="2018-06-21T00:00:00"/>
    <x v="5"/>
    <m/>
    <s v="CHQ 3947306 DU 14/02/2018"/>
  </r>
  <r>
    <x v="14"/>
    <s v="18306154"/>
    <s v="GENERAL EMB."/>
    <s v="1800366"/>
    <d v="2018-04-25T00:00:00"/>
    <s v="18/IN/00670"/>
    <d v="2018-05-10T00:00:00"/>
    <s v="CAISSE F100"/>
    <x v="3"/>
    <n v="3100"/>
    <n v="3000"/>
    <x v="2"/>
    <n v="33.22"/>
    <s v="DA"/>
    <s v=""/>
    <n v="0"/>
    <n v="378.48"/>
    <n v="2363.2600000000002"/>
    <d v="2018-02-01T00:00:00"/>
    <x v="6"/>
    <m/>
    <s v="CHQ 3947275 DU 30/05/2018"/>
  </r>
  <r>
    <x v="19"/>
    <s v="INV/17/0151"/>
    <s v="MEDISYS"/>
    <s v="1800379"/>
    <d v="2018-05-21T00:00:00"/>
    <s v="18/IN/00694"/>
    <d v="2018-05-21T00:00:00"/>
    <s v="PHLOROGLUCINOL DIHYDRATE"/>
    <x v="4"/>
    <n v="1500"/>
    <n v="1500"/>
    <x v="2"/>
    <n v="161"/>
    <s v="DA"/>
    <s v=""/>
    <n v="320000"/>
    <n v="1862"/>
    <n v="11831.48"/>
    <d v="2018-05-01T00:00:00"/>
    <x v="7"/>
    <m/>
    <s v="VIREMENT"/>
  </r>
  <r>
    <x v="19"/>
    <s v="INV/17/0151"/>
    <s v="MEDISYS"/>
    <s v="1800379"/>
    <d v="2018-05-21T00:00:00"/>
    <s v="18/IN/00694"/>
    <d v="2018-05-21T00:00:00"/>
    <s v="TRIMETHYL PHOLOROGLUCINOL"/>
    <x v="4"/>
    <n v="500"/>
    <n v="500"/>
    <x v="2"/>
    <n v="161"/>
    <s v="DA"/>
    <s v=""/>
    <n v="69700"/>
    <n v="5700"/>
    <n v="81870"/>
    <d v="2018-05-08T00:00:00"/>
    <x v="7"/>
    <m/>
    <s v="VIREMENT"/>
  </r>
  <r>
    <x v="19"/>
    <s v="INV/17/0151"/>
    <s v="MEDISYS"/>
    <s v="1800379"/>
    <d v="2018-05-21T00:00:00"/>
    <s v="18/IN/00694"/>
    <d v="2018-05-21T00:00:00"/>
    <s v="FRET ET EMBALLAGE"/>
    <x v="5"/>
    <n v="1"/>
    <n v="1"/>
    <x v="3"/>
    <n v="2870"/>
    <s v="DA"/>
    <s v=""/>
    <n v="69700"/>
    <n v="1862"/>
    <n v="116519.2"/>
    <d v="2018-05-08T00:00:00"/>
    <x v="7"/>
    <m/>
    <s v="VIREMENT"/>
  </r>
  <r>
    <x v="20"/>
    <s v="INV/18/030"/>
    <s v="MEDISYS"/>
    <s v="1800360"/>
    <d v="2018-04-12T00:00:00"/>
    <s v="18/IN/00660"/>
    <d v="2018-04-16T00:00:00"/>
    <s v="PARACETAMOL PREMIX DC90"/>
    <x v="4"/>
    <n v="22000"/>
    <n v="22000"/>
    <x v="2"/>
    <n v="7.48"/>
    <s v="DA"/>
    <s v=""/>
    <n v="185400"/>
    <n v="5700"/>
    <n v="30000"/>
    <d v="2018-02-02T00:00:00"/>
    <x v="7"/>
    <m/>
    <s v="VIREMENT"/>
  </r>
  <r>
    <x v="20"/>
    <s v="INV/18/030"/>
    <s v="MEDISYS"/>
    <s v="1800360"/>
    <d v="2018-04-12T00:00:00"/>
    <s v="18/IN/00660"/>
    <d v="2018-04-16T00:00:00"/>
    <s v="FRET ET EMBALLAGE"/>
    <x v="5"/>
    <n v="1"/>
    <n v="1"/>
    <x v="3"/>
    <n v="4900"/>
    <s v="DA"/>
    <s v=""/>
    <n v="60000"/>
    <n v="34838.400000000001"/>
    <n v="183360"/>
    <d v="2018-02-02T00:00:00"/>
    <x v="7"/>
    <m/>
    <s v="VIREMENT"/>
  </r>
  <r>
    <x v="9"/>
    <s v="INV/18/043"/>
    <s v="MEDISYS"/>
    <s v="1800361"/>
    <d v="2018-04-12T00:00:00"/>
    <s v="18/IN/00684"/>
    <d v="2018-04-16T00:00:00"/>
    <s v="PARACETAMOL DC90-3 SD"/>
    <x v="4"/>
    <n v="1000"/>
    <n v="1000"/>
    <x v="2"/>
    <n v="15.78"/>
    <s v="DA"/>
    <s v=""/>
    <n v="213000"/>
    <n v="1862"/>
    <n v="63345.8"/>
    <d v="2018-02-02T00:00:00"/>
    <x v="7"/>
    <m/>
    <s v="VIREMENT"/>
  </r>
  <r>
    <x v="9"/>
    <s v="INV/18/043"/>
    <s v="MEDISYS"/>
    <s v="1800361"/>
    <d v="2018-04-12T00:00:00"/>
    <s v="18/IN/00684"/>
    <d v="2018-04-16T00:00:00"/>
    <s v="FRET ET EMBALLAGE"/>
    <x v="5"/>
    <n v="1"/>
    <n v="1"/>
    <x v="3"/>
    <n v="690"/>
    <s v="DA"/>
    <s v=""/>
    <n v="30000"/>
    <n v="4541"/>
    <n v="59012"/>
    <d v="2018-02-02T00:00:00"/>
    <x v="7"/>
    <m/>
    <s v="VIREMENT"/>
  </r>
  <r>
    <x v="21"/>
    <s v="FA1800341"/>
    <s v="ORKILA"/>
    <s v="1800375"/>
    <d v="2018-04-05T00:00:00"/>
    <m/>
    <m/>
    <s v="[MP000598] MANNITOL PEARLOTOL 100 SD"/>
    <x v="4"/>
    <n v="20"/>
    <n v="20"/>
    <x v="6"/>
    <n v="800"/>
    <s v="DA"/>
    <s v=""/>
    <n v="4000"/>
    <n v="21158.400000000001"/>
    <n v="111360"/>
    <d v="2018-04-18T00:00:00"/>
    <x v="7"/>
    <m/>
    <s v="CHQ 3565495 DU 05/04/2018"/>
  </r>
  <r>
    <x v="21"/>
    <s v="SLS-1012299"/>
    <s v="ALSOCHEM"/>
    <s v="1800376"/>
    <d v="2018-03-18T00:00:00"/>
    <m/>
    <m/>
    <s v="[MP000595] CROSCARMELLOSE VIVASOL"/>
    <x v="4"/>
    <n v="25"/>
    <n v="25"/>
    <x v="6"/>
    <n v="2300"/>
    <s v="DA"/>
    <s v=""/>
    <n v="27000"/>
    <n v="13224"/>
    <n v="114507.25049999999"/>
    <d v="2018-04-18T00:00:00"/>
    <x v="7"/>
    <m/>
    <s v="CHQ 2565494 DU 04/04/2018"/>
  </r>
  <r>
    <x v="22"/>
    <s v="062"/>
    <s v="RAJA GRAPHIC"/>
    <s v="18 00371"/>
    <d v="2018-05-07T00:00:00"/>
    <s v="18/IN/00679"/>
    <d v="2018-05-07T00:00:00"/>
    <s v="PROSPECTUS NIFLUMENE SUPPO"/>
    <x v="3"/>
    <n v="229600"/>
    <n v="229600"/>
    <x v="2"/>
    <n v="0.64"/>
    <s v="EURO"/>
    <s v=""/>
    <n v="4141.2269999999999"/>
    <n v="0"/>
    <n v="1920"/>
    <d v="2018-04-06T00:00:00"/>
    <x v="7"/>
    <m/>
    <m/>
  </r>
  <r>
    <x v="22"/>
    <s v="062"/>
    <s v="RAJA GRAPHIC"/>
    <s v="18 00371"/>
    <d v="2018-05-07T00:00:00"/>
    <s v="18/IN/00679"/>
    <d v="2018-05-07T00:00:00"/>
    <s v="PROSPECTUS ALPROFENE SUPPO 100 mg"/>
    <x v="3"/>
    <n v="90000"/>
    <n v="90000"/>
    <x v="2"/>
    <n v="0.64"/>
    <s v="EURO"/>
    <s v=""/>
    <n v="4499.0964000000004"/>
    <n v="0"/>
    <n v="46490.894999999997"/>
    <d v="2018-04-06T00:00:00"/>
    <x v="7"/>
    <m/>
    <m/>
  </r>
  <r>
    <x v="23"/>
    <s v="53"/>
    <s v="EL WALID EMB."/>
    <s v="18 00368"/>
    <d v="2018-05-02T00:00:00"/>
    <m/>
    <m/>
    <s v="ETUI CETALGINE 150 mg"/>
    <x v="3"/>
    <n v="113840"/>
    <n v="113840"/>
    <x v="2"/>
    <n v="2.8"/>
    <s v="EURO"/>
    <s v=""/>
    <n v="4359.1511999999993"/>
    <n v="0"/>
    <n v="25650"/>
    <d v="2018-04-06T00:00:00"/>
    <x v="7"/>
    <m/>
    <m/>
  </r>
  <r>
    <x v="23"/>
    <s v="53"/>
    <s v="EL WALID EMB."/>
    <s v="18 00368"/>
    <d v="2018-05-03T00:00:00"/>
    <m/>
    <m/>
    <s v="ETUI CETALGINE 300 mg"/>
    <x v="3"/>
    <n v="151240"/>
    <n v="151240"/>
    <x v="2"/>
    <n v="2.8"/>
    <s v="DA"/>
    <s v=""/>
    <n v="74400"/>
    <n v="24439.319999999996"/>
    <n v="133378"/>
    <d v="2018-04-18T00:00:00"/>
    <x v="7"/>
    <m/>
    <m/>
  </r>
  <r>
    <x v="23"/>
    <s v="53"/>
    <s v="EL WALID EMB."/>
    <s v="18 00368"/>
    <d v="2018-05-03T00:00:00"/>
    <m/>
    <m/>
    <s v="ETUI DIGESTAT SUPPO"/>
    <x v="3"/>
    <n v="84975"/>
    <n v="84975"/>
    <x v="2"/>
    <n v="2.8"/>
    <s v="DA"/>
    <s v=""/>
    <n v="77960"/>
    <n v="0"/>
    <n v="0"/>
    <d v="2018-04-24T00:00:00"/>
    <x v="7"/>
    <m/>
    <m/>
  </r>
  <r>
    <x v="24"/>
    <s v="18306686"/>
    <s v="GENERAL EMB."/>
    <s v="1800366"/>
    <d v="2018-04-25T00:00:00"/>
    <s v="18/IN/00683"/>
    <d v="2018-05-21T00:00:00"/>
    <s v="CAISSE F138"/>
    <x v="3"/>
    <n v="3030"/>
    <n v="3000"/>
    <x v="2"/>
    <n v="40.380000000000003"/>
    <s v="DA"/>
    <s v=""/>
    <n v="77960"/>
    <n v="0"/>
    <n v="3637.1262999999999"/>
    <d v="2018-04-24T00:00:00"/>
    <x v="7"/>
    <m/>
    <m/>
  </r>
  <r>
    <x v="25"/>
    <s v="MP/FV/00146/2018"/>
    <s v="RSBC"/>
    <s v=" LS/2018/044"/>
    <d v="2018-05-08T00:00:00"/>
    <s v="LS/2018/046"/>
    <d v="2018-05-20T00:00:00"/>
    <s v="ACETANILIDE"/>
    <x v="1"/>
    <n v="1"/>
    <n v="1"/>
    <x v="1"/>
    <n v="8440.93"/>
    <s v="DA"/>
    <s v=""/>
    <n v="320640"/>
    <n v="0"/>
    <n v="123625.605"/>
    <d v="2018-04-25T00:00:00"/>
    <x v="7"/>
    <m/>
    <m/>
  </r>
  <r>
    <x v="25"/>
    <s v="MP/FV/00146/2018"/>
    <s v="RSBC"/>
    <s v=" LS/2018/044"/>
    <d v="2018-05-08T00:00:00"/>
    <s v="LS/2018/046"/>
    <d v="2018-05-20T00:00:00"/>
    <s v="PENTANOL REAGENTPLUS &gt;=99%"/>
    <x v="1"/>
    <n v="1"/>
    <n v="1"/>
    <x v="1"/>
    <n v="10692"/>
    <s v="DA"/>
    <s v=""/>
    <n v="1310400"/>
    <n v="9754.6"/>
    <n v="55330"/>
    <d v="2018-04-27T00:00:00"/>
    <x v="7"/>
    <m/>
    <m/>
  </r>
  <r>
    <x v="26"/>
    <s v="54"/>
    <s v="EL WALID EMB."/>
    <s v="1800368"/>
    <d v="2018-05-03T00:00:00"/>
    <s v="18/IN/00691"/>
    <d v="2018-05-24T00:00:00"/>
    <s v="ETUI GLUCAR 50 mg"/>
    <x v="3"/>
    <n v="200600"/>
    <n v="200600"/>
    <x v="2"/>
    <n v="2.8"/>
    <s v="DA"/>
    <s v=""/>
    <n v="96000"/>
    <n v="0"/>
    <n v="9703.14"/>
    <d v="2018-05-09T00:00:00"/>
    <x v="7"/>
    <m/>
    <m/>
  </r>
  <r>
    <x v="26"/>
    <s v="54"/>
    <s v="EL WALID EMB."/>
    <s v="1800368"/>
    <d v="2018-05-03T00:00:00"/>
    <s v="18/IN/00691"/>
    <d v="2018-05-24T00:00:00"/>
    <s v="ETUI ALPROFENE 100 mg"/>
    <x v="3"/>
    <n v="100650"/>
    <n v="100650"/>
    <x v="2"/>
    <n v="2.8"/>
    <s v="DA"/>
    <s v=""/>
    <n v="128064"/>
    <n v="1729"/>
    <n v="30167.200000000001"/>
    <d v="2018-05-03T00:00:00"/>
    <x v="7"/>
    <m/>
    <m/>
  </r>
  <r>
    <x v="26"/>
    <s v="54"/>
    <s v="EL WALID EMB."/>
    <s v="1800368"/>
    <d v="2018-05-03T00:00:00"/>
    <s v="18/IN/00691"/>
    <d v="2018-05-24T00:00:00"/>
    <s v="ETUI DIGESTAT SUPPO 100 mg"/>
    <x v="3"/>
    <n v="66000"/>
    <n v="66000"/>
    <x v="2"/>
    <n v="2.8"/>
    <s v="DA"/>
    <s v=""/>
    <n v="161024"/>
    <n v="14877"/>
    <n v="184487.2"/>
    <d v="2018-05-03T00:00:00"/>
    <x v="7"/>
    <m/>
    <m/>
  </r>
  <r>
    <x v="27"/>
    <s v="FA1800528"/>
    <s v="ORKILA"/>
    <s v="1800318"/>
    <d v="2018-01-11T00:00:00"/>
    <m/>
    <m/>
    <s v="TALC"/>
    <x v="4"/>
    <n v="1000"/>
    <n v="1000"/>
    <x v="2"/>
    <n v="240"/>
    <s v="DA"/>
    <s v=""/>
    <n v="204060.3"/>
    <n v="0"/>
    <n v="13685.724700000001"/>
    <d v="2018-04-30T00:00:00"/>
    <x v="7"/>
    <m/>
    <s v="CHQ 3947187 DU 20/05/2018"/>
  </r>
  <r>
    <x v="28"/>
    <s v="18301659"/>
    <s v="GENERAL EMB."/>
    <m/>
    <m/>
    <m/>
    <m/>
    <s v="CAISSE CARTON F100"/>
    <x v="3"/>
    <n v="840"/>
    <n v="840"/>
    <x v="2"/>
    <n v="33.22"/>
    <s v="DA"/>
    <s v=""/>
    <n v="50000"/>
    <n v="27919.360000000001"/>
    <n v="146944"/>
    <d v="2018-05-15T00:00:00"/>
    <x v="8"/>
    <m/>
    <m/>
  </r>
  <r>
    <x v="29"/>
    <s v="MP/FV/00256/2018"/>
    <s v="RSBC"/>
    <m/>
    <m/>
    <s v="LS/2018/048"/>
    <d v="2018-05-27T00:00:00"/>
    <s v="ELECTRODE DE PH HANNA FICHE BNC"/>
    <x v="1"/>
    <n v="1"/>
    <n v="1"/>
    <x v="1"/>
    <n v="18000"/>
    <s v="EURO"/>
    <s v=""/>
    <n v="349"/>
    <n v="0"/>
    <n v="38001.911999999997"/>
    <d v="2018-04-05T00:00:00"/>
    <x v="8"/>
    <m/>
    <m/>
  </r>
  <r>
    <x v="30"/>
    <s v="55"/>
    <s v="EL WALID EMB."/>
    <m/>
    <m/>
    <s v="18/IN/00696"/>
    <d v="2018-05-27T00:00:00"/>
    <s v="ETUI ASPEVASC 100 mg"/>
    <x v="3"/>
    <n v="100650"/>
    <n v="100650"/>
    <x v="2"/>
    <n v="2.27"/>
    <s v="DA"/>
    <s v=""/>
    <n v="14422.599999999999"/>
    <n v="4151.5"/>
    <n v="21850"/>
    <d v="2018-05-11T00:00:00"/>
    <x v="8"/>
    <m/>
    <m/>
  </r>
  <r>
    <x v="31"/>
    <s v="066"/>
    <s v="RAJA GRAPHIC"/>
    <m/>
    <m/>
    <m/>
    <m/>
    <s v="PROSPECTUS FENAQUENE SUPPO"/>
    <x v="3"/>
    <n v="200000"/>
    <n v="200000"/>
    <x v="2"/>
    <n v="0.64"/>
    <s v="DA"/>
    <s v=""/>
    <n v="62500"/>
    <n v="10944"/>
    <n v="57600"/>
    <d v="2018-05-17T00:00:00"/>
    <x v="9"/>
    <m/>
    <m/>
  </r>
  <r>
    <x v="31"/>
    <s v="066"/>
    <s v="RAJA GRAPHIC"/>
    <m/>
    <m/>
    <m/>
    <m/>
    <s v="PROSPECTUS CETALGINE SUPPO"/>
    <x v="3"/>
    <n v="290000"/>
    <n v="290000"/>
    <x v="2"/>
    <n v="0.64"/>
    <s v="DA"/>
    <s v=""/>
    <n v="142500"/>
    <n v="3803.8"/>
    <n v="23820"/>
    <d v="2018-05-20T00:00:00"/>
    <x v="9"/>
    <m/>
    <m/>
  </r>
  <r>
    <x v="31"/>
    <s v="066"/>
    <s v="RAJA GRAPHIC"/>
    <m/>
    <m/>
    <m/>
    <m/>
    <s v="PROSPECTUS ECOVAR SUPPO 150 mg"/>
    <x v="3"/>
    <n v="170000"/>
    <n v="170000"/>
    <x v="2"/>
    <n v="0.64"/>
    <s v="DA"/>
    <s v=""/>
    <n v="98562.5"/>
    <n v="678.3"/>
    <n v="3570"/>
    <d v="2018-05-20T00:00:00"/>
    <x v="9"/>
    <m/>
    <m/>
  </r>
  <r>
    <x v="32"/>
    <s v="56"/>
    <s v="EL WALID EMB."/>
    <m/>
    <m/>
    <s v="18/IN/00698"/>
    <d v="2018-05-31T00:00:00"/>
    <s v="ETUI SPASMOL 80 mg"/>
    <x v="3"/>
    <n v="311850"/>
    <n v="311850"/>
    <x v="2"/>
    <n v="2.0699999999999998"/>
    <s v="DA"/>
    <s v=""/>
    <n v="286650"/>
    <n v="60562.879999999997"/>
    <n v="318752"/>
    <d v="2018-05-22T00:00:00"/>
    <x v="10"/>
    <m/>
    <m/>
  </r>
  <r>
    <x v="33"/>
    <s v="0306/2018"/>
    <s v="ENCHELAB"/>
    <s v="LS/2018/053"/>
    <d v="2018-05-29T00:00:00"/>
    <s v="LS/2018/051"/>
    <d v="2018-06-06T00:00:00"/>
    <s v="HEXANE CHROMASOLV HPLC"/>
    <x v="1"/>
    <n v="10"/>
    <n v="10"/>
    <x v="1"/>
    <n v="4780.6000000000004"/>
    <s v="DA"/>
    <s v=""/>
    <n v="9600"/>
    <n v="80459.680000000008"/>
    <n v="437608"/>
    <d v="2018-05-22T00:00:00"/>
    <x v="11"/>
    <m/>
    <m/>
  </r>
  <r>
    <x v="34"/>
    <s v="90047264"/>
    <s v="FISCHER CHIMICALS AG"/>
    <s v="1800387"/>
    <d v="2018-06-07T00:00:00"/>
    <m/>
    <m/>
    <s v="CLORAZEPATE DIPOTASSIUM"/>
    <x v="4"/>
    <n v="140"/>
    <n v="140"/>
    <x v="2"/>
    <n v="1290"/>
    <s v="DA"/>
    <s v=""/>
    <n v="193792"/>
    <n v="21755"/>
    <n v="115417.7"/>
    <d v="2018-05-26T00:00:00"/>
    <x v="12"/>
    <m/>
    <s v="VIREMENT"/>
  </r>
  <r>
    <x v="34"/>
    <s v="90047264"/>
    <s v="FISCHER CHIMICALS AG"/>
    <s v="1800387"/>
    <d v="2018-06-07T00:00:00"/>
    <m/>
    <m/>
    <s v="FRET ET EMBALLAGE"/>
    <x v="5"/>
    <n v="1"/>
    <n v="1"/>
    <x v="3"/>
    <n v="1400"/>
    <s v="EURO"/>
    <s v=""/>
    <n v="402.35"/>
    <n v="0"/>
    <n v="217420.48"/>
    <d v="2018-04-26T00:00:00"/>
    <x v="12"/>
    <m/>
    <s v="VIREMENT"/>
  </r>
  <r>
    <x v="33"/>
    <s v="59"/>
    <s v="EL WALID EMB."/>
    <m/>
    <m/>
    <m/>
    <d v="2018-06-07T00:00:00"/>
    <s v="ETUI SPASMOL 80 mg"/>
    <x v="3"/>
    <n v="198000"/>
    <n v="198000"/>
    <x v="2"/>
    <n v="2.0699999999999998"/>
    <s v="DA"/>
    <s v=""/>
    <n v="0"/>
    <n v="1231.2"/>
    <n v="6480"/>
    <s v=""/>
    <x v="13"/>
    <m/>
    <m/>
  </r>
  <r>
    <x v="35"/>
    <s v="18307678"/>
    <s v="GENERAL EMB."/>
    <s v="1800382"/>
    <d v="2018-06-09T00:00:00"/>
    <m/>
    <m/>
    <s v="CAISSE CARTON F099"/>
    <x v="3"/>
    <n v="6270"/>
    <n v="6000"/>
    <x v="2"/>
    <n v="35.729999999999997"/>
    <s v="EURO"/>
    <s v=""/>
    <n v="195"/>
    <n v="0"/>
    <n v="1400"/>
    <d v="2018-04-26T00:00:00"/>
    <x v="13"/>
    <m/>
    <m/>
  </r>
  <r>
    <x v="36"/>
    <s v="61"/>
    <s v="EL WALID EMB."/>
    <s v="1800368"/>
    <d v="2018-05-02T00:00:00"/>
    <s v="18/IN/00710"/>
    <d v="2018-06-10T00:00:00"/>
    <s v="ETUI NIFLUMENE 200 mg"/>
    <x v="3"/>
    <n v="251000"/>
    <n v="251000"/>
    <x v="2"/>
    <n v="2.64"/>
    <s v="DA"/>
    <s v=""/>
    <n v="4712.3999999999996"/>
    <n v="1007"/>
    <n v="8340"/>
    <s v=""/>
    <x v="13"/>
    <m/>
    <m/>
  </r>
  <r>
    <x v="37"/>
    <s v="106"/>
    <s v="EL WALID EMB."/>
    <s v="1700290"/>
    <d v="2017-08-16T00:00:00"/>
    <s v="17/IN/00527"/>
    <d v="2017-10-11T00:00:00"/>
    <s v="ETUIS SPASMOL 150 mg"/>
    <x v="3"/>
    <n v="144000"/>
    <n v="144000"/>
    <x v="2"/>
    <n v="2.54"/>
    <s v="DA"/>
    <s v=""/>
    <n v="21840"/>
    <n v="0"/>
    <n v="12390.6708"/>
    <d v="2018-04-11T00:00:00"/>
    <x v="14"/>
    <m/>
    <s v="CHQ 4943273 DU 18/04/2018"/>
  </r>
  <r>
    <x v="37"/>
    <s v="106"/>
    <s v="EL WALID EMB."/>
    <s v="1700265"/>
    <d v="2017-08-16T00:00:00"/>
    <s v="17/IN/00480"/>
    <d v="2017-08-16T00:00:00"/>
    <s v="ETUIS DIGESTAT 100 mg"/>
    <x v="3"/>
    <n v="27100"/>
    <n v="27100"/>
    <x v="2"/>
    <n v="2.54"/>
    <s v="DA"/>
    <s v=""/>
    <n v="9849.6"/>
    <n v="0"/>
    <n v="2980.299"/>
    <d v="2018-04-11T00:00:00"/>
    <x v="14"/>
    <m/>
    <s v="CHQ 4943273 DU 18/04/2018"/>
  </r>
  <r>
    <x v="17"/>
    <s v="006/2018"/>
    <s v="ENCHELAB"/>
    <s v="LS/2018/030"/>
    <d v="2018-03-18T00:00:00"/>
    <m/>
    <m/>
    <s v="Becher Forme Basse en verre 100 ml"/>
    <x v="2"/>
    <n v="30"/>
    <m/>
    <x v="1"/>
    <n v="210"/>
    <s v="DA"/>
    <s v=""/>
    <n v="1416"/>
    <n v="583.29999999999995"/>
    <n v="3070"/>
    <d v="2018-04-11T00:00:00"/>
    <x v="14"/>
    <m/>
    <s v="CHQ 3947306 DU 14/02/2018"/>
  </r>
  <r>
    <x v="17"/>
    <s v="006/2018"/>
    <s v="ENCHELAB"/>
    <s v="LS/2018/030"/>
    <d v="2018-03-18T00:00:00"/>
    <m/>
    <m/>
    <s v="Becher Forme Basse en verre 250 ml"/>
    <x v="2"/>
    <n v="20"/>
    <m/>
    <x v="1"/>
    <n v="300"/>
    <s v="DA"/>
    <s v=""/>
    <n v="7280"/>
    <n v="61201.279999999999"/>
    <n v="322112"/>
    <d v="2018-04-11T00:00:00"/>
    <x v="14"/>
    <m/>
    <s v="CHQ 3947306 DU 14/02/2018"/>
  </r>
  <r>
    <x v="17"/>
    <s v="006/2018"/>
    <s v="ENCHELAB"/>
    <s v="LS/2018/030"/>
    <d v="2018-03-18T00:00:00"/>
    <m/>
    <m/>
    <s v="Embout Bleus 100-1000 /P1000"/>
    <x v="1"/>
    <n v="4"/>
    <m/>
    <x v="1"/>
    <n v="530"/>
    <s v="DA"/>
    <s v=""/>
    <n v="5025"/>
    <n v="53758.6"/>
    <n v="284308"/>
    <d v="2018-04-11T00:00:00"/>
    <x v="14"/>
    <m/>
    <s v="CHQ 3947306 DU 14/02/2018"/>
  </r>
  <r>
    <x v="17"/>
    <s v="006/2018"/>
    <s v="ENCHELAB"/>
    <s v="LS/2018/030"/>
    <d v="2018-03-18T00:00:00"/>
    <m/>
    <m/>
    <s v="Entonnoir en verre 100 ml"/>
    <x v="2"/>
    <n v="5"/>
    <m/>
    <x v="1"/>
    <n v="800"/>
    <s v="DA"/>
    <s v=""/>
    <n v="469.2"/>
    <n v="53279.8"/>
    <n v="286758.40000000002"/>
    <d v="2018-04-11T00:00:00"/>
    <x v="14"/>
    <m/>
    <s v="CHQ 3947306 DU 14/02/2018"/>
  </r>
  <r>
    <x v="17"/>
    <s v="006/2018"/>
    <s v="ENCHELAB"/>
    <s v="LS/2018/030"/>
    <d v="2018-03-18T00:00:00"/>
    <m/>
    <m/>
    <s v="Entonnoir en verre 150 ml"/>
    <x v="2"/>
    <n v="5"/>
    <m/>
    <x v="1"/>
    <n v="2600"/>
    <s v="DA"/>
    <s v=""/>
    <n v="17400"/>
    <n v="46317.250000000007"/>
    <n v="247195.00000000003"/>
    <d v="2018-04-11T00:00:00"/>
    <x v="14"/>
    <m/>
    <s v="CHQ 3947306 DU 14/02/2018"/>
  </r>
  <r>
    <x v="17"/>
    <s v="006/2018"/>
    <s v="ENCHELAB"/>
    <s v="LS/2018/030"/>
    <d v="2018-03-18T00:00:00"/>
    <m/>
    <m/>
    <s v="Entonnoir en verre 40 mm"/>
    <x v="2"/>
    <n v="10"/>
    <m/>
    <x v="1"/>
    <n v="420"/>
    <s v="DA"/>
    <s v=""/>
    <n v="1488"/>
    <n v="3601.1839999999997"/>
    <n v="27599.360000000001"/>
    <d v="2018-04-11T00:00:00"/>
    <x v="14"/>
    <m/>
    <s v="CHQ 3947306 DU 14/02/2018"/>
  </r>
  <r>
    <x v="17"/>
    <s v="006/2018"/>
    <s v="ENCHELAB"/>
    <s v="LS/2018/030"/>
    <d v="2018-03-18T00:00:00"/>
    <m/>
    <m/>
    <s v="Entonnoir en verre 40 mm"/>
    <x v="2"/>
    <n v="48"/>
    <m/>
    <x v="1"/>
    <n v="420"/>
    <s v="DA"/>
    <s v=""/>
    <n v="56700"/>
    <n v="13685.724700000001"/>
    <n v="76188.363600000012"/>
    <d v="2018-04-24T00:00:00"/>
    <x v="14"/>
    <m/>
    <s v="CHQ 3947306 DU 14/02/2018"/>
  </r>
  <r>
    <x v="17"/>
    <s v="006/2018"/>
    <s v="ENCHELAB"/>
    <s v="LS/2018/030"/>
    <d v="2018-03-18T00:00:00"/>
    <m/>
    <m/>
    <s v="Entonnoir en verre 80 ml"/>
    <x v="2"/>
    <n v="17"/>
    <m/>
    <x v="1"/>
    <n v="690"/>
    <s v="DA"/>
    <s v=""/>
    <n v="30046"/>
    <n v="13938.947200000001"/>
    <n v="74046.12000000001"/>
    <d v="2018-04-24T00:00:00"/>
    <x v="14"/>
    <m/>
    <s v="CHQ 3947306 DU 14/02/2018"/>
  </r>
  <r>
    <x v="17"/>
    <s v="006/2018"/>
    <s v="ENCHELAB"/>
    <s v="LS/2018/030"/>
    <d v="2018-03-18T00:00:00"/>
    <m/>
    <m/>
    <s v="Erlen Mayer Rodé 500 ml 29/32"/>
    <x v="2"/>
    <n v="10"/>
    <m/>
    <x v="1"/>
    <n v="1590"/>
    <s v="DA"/>
    <s v=""/>
    <n v="277484.79999999999"/>
    <n v="362.52"/>
    <n v="1908"/>
    <d v="2018-05-12T00:00:00"/>
    <x v="14"/>
    <m/>
    <s v="CHQ 3947306 DU 14/02/2018"/>
  </r>
  <r>
    <x v="17"/>
    <s v="006/2018"/>
    <s v="ENCHELAB"/>
    <s v="LS/2018/030"/>
    <d v="2018-03-18T00:00:00"/>
    <m/>
    <m/>
    <s v="Fiole Jaugée Claire Classe 1000 ml 29/32"/>
    <x v="2"/>
    <n v="10"/>
    <m/>
    <x v="1"/>
    <n v="1900"/>
    <s v="DA"/>
    <s v=""/>
    <n v="273000"/>
    <n v="1463"/>
    <n v="12396.8"/>
    <d v="2018-05-26T00:00:00"/>
    <x v="14"/>
    <m/>
    <s v="CHQ 3947306 DU 14/02/2018"/>
  </r>
  <r>
    <x v="17"/>
    <s v="006/2018"/>
    <s v="ENCHELAB"/>
    <s v="LS/2018/030"/>
    <d v="2018-03-18T00:00:00"/>
    <m/>
    <m/>
    <s v="Fiole Jaugée Claire Classe 2000 ml 29/32"/>
    <x v="2"/>
    <n v="5"/>
    <m/>
    <x v="1"/>
    <n v="4370"/>
    <s v="EURO"/>
    <s v=""/>
    <n v="11500"/>
    <n v="28773.599999999999"/>
    <n v="151440"/>
    <d v="2018-03-20T00:00:00"/>
    <x v="14"/>
    <m/>
    <s v="CHQ 3947306 DU 14/02/2018"/>
  </r>
  <r>
    <x v="17"/>
    <s v="006/2018"/>
    <s v="ENCHELAB"/>
    <s v="LS/2018/030"/>
    <d v="2018-03-18T00:00:00"/>
    <m/>
    <m/>
    <s v="Pipette garduée en Verre Classe AS 1 ml"/>
    <x v="2"/>
    <n v="17"/>
    <m/>
    <x v="1"/>
    <n v="210"/>
    <s v="EURO"/>
    <s v=""/>
    <n v="740.01599999999996"/>
    <n v="28659.599999999999"/>
    <n v="150840"/>
    <d v="2018-03-20T00:00:00"/>
    <x v="14"/>
    <m/>
    <s v="CHQ 3947306 DU 14/02/2018"/>
  </r>
  <r>
    <x v="17"/>
    <s v="006/2018"/>
    <s v="ENCHELAB"/>
    <s v="LS/2018/030"/>
    <d v="2018-03-18T00:00:00"/>
    <m/>
    <m/>
    <s v="Pipette garduée en Verre Classe AS 10 ml"/>
    <x v="2"/>
    <n v="100"/>
    <m/>
    <x v="1"/>
    <n v="250"/>
    <s v="EURO"/>
    <s v=""/>
    <n v="10208.369999999999"/>
    <n v="1368"/>
    <n v="7225.4979999999996"/>
    <d v="2018-04-08T00:00:00"/>
    <x v="14"/>
    <m/>
    <s v="CHQ 3947306 DU 14/02/2018"/>
  </r>
  <r>
    <x v="17"/>
    <s v="006/2018"/>
    <s v="ENCHELAB"/>
    <s v="LS/2018/030"/>
    <d v="2018-03-18T00:00:00"/>
    <m/>
    <m/>
    <s v="Pipette Graduée en Verre As 2 ml"/>
    <x v="2"/>
    <n v="16"/>
    <m/>
    <x v="1"/>
    <n v="210"/>
    <s v="EURO"/>
    <s v=""/>
    <n v="2100"/>
    <n v="575.89"/>
    <n v="83442.8"/>
    <d v="2018-04-08T00:00:00"/>
    <x v="14"/>
    <m/>
    <s v="CHQ 3947306 DU 14/02/2018"/>
  </r>
  <r>
    <x v="17"/>
    <s v="006/2018"/>
    <s v="ENCHELAB"/>
    <s v="LS/2018/030"/>
    <d v="2018-03-18T00:00:00"/>
    <m/>
    <m/>
    <s v="Eprouvette de Mélange Base en Verre Classe A 100 ml"/>
    <x v="2"/>
    <n v="20"/>
    <n v="8"/>
    <x v="1"/>
    <n v="1450"/>
    <s v="DA"/>
    <s v=""/>
    <n v="131578.6"/>
    <n v="264.48"/>
    <n v="1392"/>
    <d v="2018-06-05T00:00:00"/>
    <x v="14"/>
    <m/>
    <s v="CHQ 3947306 DU 14/02/2018"/>
  </r>
  <r>
    <x v="17"/>
    <s v="006/2018"/>
    <s v="ENCHELAB"/>
    <s v="LS/2018/030"/>
    <d v="2018-03-18T00:00:00"/>
    <m/>
    <m/>
    <s v="Eprouvette de Mélange Base en Verre Classe A 180 ml"/>
    <x v="2"/>
    <n v="16"/>
    <n v="5"/>
    <x v="1"/>
    <n v="3040"/>
    <s v="DA"/>
    <s v=""/>
    <n v="64000"/>
    <n v="1959.375"/>
    <n v="10911"/>
    <d v="2018-06-07T00:00:00"/>
    <x v="14"/>
    <m/>
    <s v="CHQ 3947306 DU 14/02/2018"/>
  </r>
  <r>
    <x v="17"/>
    <s v="006/2018"/>
    <s v="ENCHELAB"/>
    <s v="LS/2018/030"/>
    <d v="2018-03-18T00:00:00"/>
    <m/>
    <m/>
    <s v="Eprouvette de Mélange Base en Verre Classe A 50 ml"/>
    <x v="2"/>
    <n v="20"/>
    <n v="0"/>
    <x v="1"/>
    <n v="1210"/>
    <s v="DA"/>
    <s v=""/>
    <n v="64512"/>
    <n v="1858.2"/>
    <n v="11984"/>
    <d v="2018-06-07T00:00:00"/>
    <x v="14"/>
    <m/>
    <s v="CHQ 3947306 DU 14/02/2018"/>
  </r>
  <r>
    <x v="17"/>
    <s v="006/2018"/>
    <s v="ENCHELAB"/>
    <s v="LS/2018/030"/>
    <d v="2018-03-18T00:00:00"/>
    <m/>
    <m/>
    <s v="Barreau avec anneau central arrondi (70*10) mm"/>
    <x v="2"/>
    <n v="0"/>
    <n v="0"/>
    <x v="7"/>
    <m/>
    <s v="EURO"/>
    <s v=""/>
    <n v="41925.631999999998"/>
    <n v="0"/>
    <n v="66690"/>
    <d v="2018-04-12T00:00:00"/>
    <x v="14"/>
    <m/>
    <s v="CHQ 3947306 DU 14/02/2018"/>
  </r>
  <r>
    <x v="17"/>
    <s v="006/2018"/>
    <s v="ENCHELAB"/>
    <s v="LS/2018/030"/>
    <d v="2018-03-18T00:00:00"/>
    <m/>
    <m/>
    <s v="Barreau sans anneau central (25*08) mm"/>
    <x v="2"/>
    <n v="0"/>
    <n v="0"/>
    <x v="7"/>
    <m/>
    <s v="EURO"/>
    <s v=""/>
    <n v="3900"/>
    <n v="0"/>
    <n v="51870"/>
    <d v="2018-04-12T00:00:00"/>
    <x v="14"/>
    <m/>
    <s v="CHQ 3947306 DU 14/02/2018"/>
  </r>
  <r>
    <x v="17"/>
    <s v="006/2018"/>
    <s v="ENCHELAB"/>
    <s v="LS/2018/030"/>
    <d v="2018-03-18T00:00:00"/>
    <m/>
    <m/>
    <s v="Barreau sans anneau central (30*08) mm"/>
    <x v="2"/>
    <n v="0"/>
    <n v="0"/>
    <x v="7"/>
    <m/>
    <s v="DA"/>
    <s v=""/>
    <n v="19142.77"/>
    <n v="0"/>
    <n v="0"/>
    <d v="2018-04-19T00:00:00"/>
    <x v="14"/>
    <m/>
    <s v="CHQ 3947306 DU 14/02/2018"/>
  </r>
  <r>
    <x v="17"/>
    <s v="006/2018"/>
    <s v="ENCHELAB"/>
    <s v="LS/2018/030"/>
    <d v="2018-03-18T00:00:00"/>
    <m/>
    <m/>
    <s v="Cuve 10mm Quartz"/>
    <x v="2"/>
    <n v="0"/>
    <n v="0"/>
    <x v="7"/>
    <m/>
    <s v="DA"/>
    <s v=""/>
    <n v="72030.13"/>
    <n v="425.6"/>
    <n v="2240"/>
    <d v="2018-06-05T00:00:00"/>
    <x v="14"/>
    <m/>
    <s v="CHQ 3947306 DU 14/02/2018"/>
  </r>
  <r>
    <x v="17"/>
    <s v="006/2018"/>
    <s v="ENCHELAB"/>
    <s v="LS/2018/030"/>
    <d v="2018-03-18T00:00:00"/>
    <m/>
    <m/>
    <s v="Eprouvette de Mélange Base en Verre Classe A 500 ml"/>
    <x v="2"/>
    <n v="7"/>
    <m/>
    <x v="1"/>
    <n v="2860"/>
    <s v="DA"/>
    <s v=""/>
    <n v="20000"/>
    <n v="3625.2"/>
    <n v="19594.900000000001"/>
    <d v="2018-06-08T00:00:00"/>
    <x v="14"/>
    <m/>
    <s v="CHQ 3947306 DU 14/02/2018"/>
  </r>
  <r>
    <x v="17"/>
    <s v="006/2018"/>
    <s v="ENCHELAB"/>
    <s v="LS/2018/030"/>
    <d v="2018-03-18T00:00:00"/>
    <m/>
    <m/>
    <s v="Erlen Mayer Rodé 250 ml 29/32"/>
    <x v="2"/>
    <n v="30"/>
    <m/>
    <x v="1"/>
    <n v="440"/>
    <s v="DA"/>
    <s v=""/>
    <n v="22500"/>
    <n v="2508"/>
    <n v="17475"/>
    <d v="2018-06-08T00:00:00"/>
    <x v="14"/>
    <m/>
    <s v="CHQ 3947306 DU 14/02/2018"/>
  </r>
  <r>
    <x v="17"/>
    <s v="006/2018"/>
    <s v="ENCHELAB"/>
    <s v="LS/2018/030"/>
    <d v="2018-03-18T00:00:00"/>
    <m/>
    <m/>
    <s v="Fiole Jaugée Ambrée Class A Grand Blanche"/>
    <x v="2"/>
    <n v="31"/>
    <n v="31"/>
    <x v="1"/>
    <n v="2338.1"/>
    <s v="DA"/>
    <s v=""/>
    <n v="4850"/>
    <n v="9583.6"/>
    <n v="56778.400000000001"/>
    <d v="2018-06-08T00:00:00"/>
    <x v="14"/>
    <m/>
    <s v="CHQ 3947306 DU 14/02/2018"/>
  </r>
  <r>
    <x v="17"/>
    <s v="006/2018"/>
    <s v="ENCHELAB"/>
    <s v="LS/2018/030"/>
    <d v="2018-03-18T00:00:00"/>
    <m/>
    <m/>
    <s v="Fiole Jaugée Ambrée Class A Grand Blanche 20 ml 10/19"/>
    <x v="2"/>
    <n v="34"/>
    <m/>
    <x v="1"/>
    <n v="1510"/>
    <s v="DA"/>
    <s v=""/>
    <n v="21000"/>
    <n v="0"/>
    <n v="4750"/>
    <d v="2018-06-08T00:00:00"/>
    <x v="14"/>
    <m/>
    <s v="CHQ 3947306 DU 14/02/2018"/>
  </r>
  <r>
    <x v="17"/>
    <s v="006/2018"/>
    <s v="ENCHELAB"/>
    <s v="LS/2018/030"/>
    <d v="2018-03-18T00:00:00"/>
    <m/>
    <m/>
    <s v="Fiole Jaugée Ambrée Class A Grand Blanche 250 ml 14/23"/>
    <x v="2"/>
    <n v="10"/>
    <m/>
    <x v="1"/>
    <n v="2290"/>
    <s v="DA"/>
    <s v=""/>
    <n v="6000"/>
    <n v="1428.8"/>
    <n v="10940"/>
    <d v="2018-06-08T00:00:00"/>
    <x v="14"/>
    <m/>
    <s v="CHQ 3947306 DU 14/02/2018"/>
  </r>
  <r>
    <x v="17"/>
    <s v="006/2018"/>
    <s v="ENCHELAB"/>
    <s v="LS/2018/030"/>
    <d v="2018-03-18T00:00:00"/>
    <m/>
    <m/>
    <s v="Fiole Jaugée Ambrée Class A Grand Blanche 5 ml 10/19"/>
    <x v="2"/>
    <n v="52"/>
    <m/>
    <x v="1"/>
    <n v="970"/>
    <s v="DA"/>
    <s v=""/>
    <n v="33360"/>
    <n v="1657.5790000000002"/>
    <n v="12873.7"/>
    <d v="2018-06-09T00:00:00"/>
    <x v="14"/>
    <m/>
    <s v="CHQ 3947306 DU 14/02/2018"/>
  </r>
  <r>
    <x v="17"/>
    <s v="006/2018"/>
    <s v="ENCHELAB"/>
    <s v="LS/2018/030"/>
    <d v="2018-03-18T00:00:00"/>
    <m/>
    <m/>
    <s v="Fiole jaugée 50ml classe a verre clair, grad. bleue 34/36"/>
    <x v="2"/>
    <n v="0"/>
    <n v="75"/>
    <x v="7"/>
    <m/>
    <s v="DA"/>
    <s v=""/>
    <n v="25000"/>
    <n v="4351"/>
    <n v="24040"/>
    <d v="2018-06-08T00:00:00"/>
    <x v="14"/>
    <m/>
    <s v="CHQ 3947306 DU 14/02/2018"/>
  </r>
  <r>
    <x v="17"/>
    <s v="006/2018"/>
    <s v="ENCHELAB"/>
    <s v="LS/2018/030"/>
    <d v="2018-03-18T00:00:00"/>
    <m/>
    <m/>
    <s v="Fiole Jaugée Ambrée Class A Grand Blanche 200 ml 14/23"/>
    <x v="2"/>
    <n v="8"/>
    <m/>
    <x v="1"/>
    <n v="940"/>
    <s v="DA"/>
    <s v=""/>
    <n v="18000"/>
    <n v="0"/>
    <n v="234000"/>
    <d v="2018-06-09T00:00:00"/>
    <x v="14"/>
    <m/>
    <s v="CHQ 3947306 DU 14/02/2018"/>
  </r>
  <r>
    <x v="17"/>
    <s v="006/2018"/>
    <s v="ENCHELAB"/>
    <s v="LS/2018/030"/>
    <d v="2018-03-18T00:00:00"/>
    <m/>
    <m/>
    <s v="METHANOL ACETANO EXTRA "/>
    <x v="1"/>
    <n v="8"/>
    <n v="8"/>
    <x v="1"/>
    <m/>
    <s v="DA"/>
    <s v=""/>
    <n v="1992"/>
    <n v="371.26"/>
    <n v="20011.599999999999"/>
    <d v="2018-06-09T00:00:00"/>
    <x v="14"/>
    <m/>
    <s v="CHQ 3947306 DU 14/02/2018"/>
  </r>
  <r>
    <x v="17"/>
    <s v="006/2018"/>
    <s v="ENCHELAB"/>
    <s v="LS/2018/030"/>
    <d v="2018-03-18T00:00:00"/>
    <m/>
    <m/>
    <s v="Micropipette variable 200µl"/>
    <x v="2"/>
    <n v="1"/>
    <m/>
    <x v="1"/>
    <n v="8724.1"/>
    <s v="DA"/>
    <s v=""/>
    <n v="21840"/>
    <n v="456"/>
    <n v="10703"/>
    <d v="2018-06-09T00:00:00"/>
    <x v="14"/>
    <m/>
    <s v="CHQ 3947306 DU 14/02/2018"/>
  </r>
  <r>
    <x v="17"/>
    <s v="006/2018"/>
    <s v="ENCHELAB"/>
    <s v="LS/2018/030"/>
    <d v="2018-03-18T00:00:00"/>
    <m/>
    <m/>
    <s v="Micropipette variable autoclave 10µl"/>
    <x v="2"/>
    <n v="2"/>
    <n v="2"/>
    <x v="1"/>
    <n v="7889.5"/>
    <s v="DA"/>
    <s v=""/>
    <n v="3108"/>
    <n v="11992.42"/>
    <n v="68628"/>
    <d v="2018-06-09T00:00:00"/>
    <x v="14"/>
    <m/>
    <s v="CHQ 3947306 DU 14/02/2018"/>
  </r>
  <r>
    <x v="17"/>
    <s v="006/2018"/>
    <s v="ENCHELAB"/>
    <s v="LS/2018/030"/>
    <d v="2018-03-18T00:00:00"/>
    <m/>
    <m/>
    <s v="Pipette garduée en Verre Classe AS 1 ml"/>
    <x v="2"/>
    <n v="20"/>
    <m/>
    <x v="1"/>
    <n v="360"/>
    <s v="DA"/>
    <s v=""/>
    <n v="134.19999999999999"/>
    <n v="11354.856"/>
    <n v="64360.4"/>
    <d v="2018-06-09T00:00:00"/>
    <x v="14"/>
    <m/>
    <s v="CHQ 3947306 DU 14/02/2018"/>
  </r>
  <r>
    <x v="17"/>
    <s v="006/2018"/>
    <s v="ENCHELAB"/>
    <s v="LS/2018/030"/>
    <d v="2018-03-18T00:00:00"/>
    <m/>
    <m/>
    <s v="Spatule Inox Macro Cuiller 180 mm"/>
    <x v="2"/>
    <n v="7"/>
    <m/>
    <x v="1"/>
    <n v="433"/>
    <s v="DA"/>
    <s v=""/>
    <n v="423220"/>
    <n v="0"/>
    <n v="4859.4840000000004"/>
    <d v="2018-06-13T00:00:00"/>
    <x v="14"/>
    <m/>
    <s v="CHQ 3947306 DU 14/02/2018"/>
  </r>
  <r>
    <x v="17"/>
    <s v="006/2018"/>
    <s v="ENCHELAB"/>
    <s v="LS/2018/030"/>
    <d v="2018-03-18T00:00:00"/>
    <m/>
    <m/>
    <s v="Pipette pump 25ml"/>
    <x v="2"/>
    <n v="5"/>
    <n v="5"/>
    <x v="7"/>
    <m/>
    <s v="DA"/>
    <s v=""/>
    <n v="351000"/>
    <n v="0"/>
    <n v="5255.38"/>
    <d v="2018-06-12T00:00:00"/>
    <x v="14"/>
    <m/>
    <s v="CHQ 3947306 DU 14/02/2018"/>
  </r>
  <r>
    <x v="17"/>
    <s v="006/2018"/>
    <s v="ENCHELAB"/>
    <s v="LS/2018/030"/>
    <d v="2018-03-18T00:00:00"/>
    <m/>
    <m/>
    <s v="Pipette pump 2ml"/>
    <x v="2"/>
    <n v="0"/>
    <n v="0"/>
    <x v="7"/>
    <m/>
    <s v="DA"/>
    <s v=""/>
    <n v="273000"/>
    <n v="0"/>
    <n v="3713.6159999999995"/>
    <d v="2018-06-12T00:00:00"/>
    <x v="14"/>
    <m/>
    <s v="CHQ 3947306 DU 14/02/2018"/>
  </r>
  <r>
    <x v="38"/>
    <s v="002"/>
    <s v="RAJA GRAPHIC"/>
    <s v="1700308"/>
    <d v="2017-12-13T00:00:00"/>
    <s v="17/IN/00568"/>
    <d v="2017-12-13T00:00:00"/>
    <s v="PROSPECTUS CLORAXENE"/>
    <x v="3"/>
    <n v="355000"/>
    <n v="350000"/>
    <x v="2"/>
    <n v="0.6"/>
    <s v="DA"/>
    <s v=""/>
    <n v="9800"/>
    <n v="53545.8"/>
    <n v="306152.15999999997"/>
    <d v="2018-03-09T00:00:00"/>
    <x v="14"/>
    <m/>
    <s v="CHQ 3947389 DU 01/02/2018"/>
  </r>
  <r>
    <x v="38"/>
    <s v="002"/>
    <s v="RAJA GRAPHIC"/>
    <s v="1700310"/>
    <d v="2017-12-18T00:00:00"/>
    <s v="17/IN/00570"/>
    <d v="2017-12-18T00:00:00"/>
    <s v="PROSPECTUS NIFLUMENE SUPPO"/>
    <x v="3"/>
    <n v="50000"/>
    <n v="50000"/>
    <x v="2"/>
    <n v="0.6"/>
    <s v="DA"/>
    <s v=""/>
    <n v="23900"/>
    <n v="35112"/>
    <n v="215394.56"/>
    <d v="2018-03-09T00:00:00"/>
    <x v="14"/>
    <m/>
    <s v="CHQ 3947389 DU 01/02/2018"/>
  </r>
  <r>
    <x v="38"/>
    <s v="002"/>
    <s v="RAJA GRAPHIC"/>
    <s v="1700310"/>
    <d v="2017-12-18T00:00:00"/>
    <s v="17/IN/00574"/>
    <d v="2017-12-18T00:00:00"/>
    <s v="PROSPECTUS NIFLUMENE SUPPO"/>
    <x v="3"/>
    <n v="309000"/>
    <n v="309000"/>
    <x v="2"/>
    <n v="0.6"/>
    <s v="DA"/>
    <s v=""/>
    <n v="30000"/>
    <n v="0"/>
    <n v="88102.579999999987"/>
    <d v="2018-03-13T00:00:00"/>
    <x v="14"/>
    <m/>
    <s v="CHQ 3947389 DU 01/02/2018"/>
  </r>
  <r>
    <x v="38"/>
    <s v="002"/>
    <s v="RAJA GRAPHIC"/>
    <s v="1700316"/>
    <d v="2017-12-27T00:00:00"/>
    <s v="17/IN/00581"/>
    <d v="2017-12-27T00:00:00"/>
    <s v="PROSPECTUS CICATRINE 5mg OVULE"/>
    <x v="3"/>
    <n v="100000"/>
    <n v="100000"/>
    <x v="2"/>
    <n v="0.6"/>
    <s v="DA"/>
    <s v=""/>
    <n v="183360"/>
    <n v="0"/>
    <n v="40334"/>
    <d v="2018-03-13T00:00:00"/>
    <x v="14"/>
    <m/>
    <s v="CHQ 3947389 DU 01/02/2018"/>
  </r>
  <r>
    <x v="39"/>
    <s v="F98-2018"/>
    <s v="EUROCHEM"/>
    <s v="1800338"/>
    <d v="2018-03-11T00:00:00"/>
    <s v="18/IN/00627"/>
    <d v="2018-03-11T00:00:00"/>
    <s v="COMPACTROL CALCIUM SULFATE DIHYDRATE"/>
    <x v="4"/>
    <n v="1000"/>
    <m/>
    <x v="2"/>
    <n v="9.98"/>
    <s v="DA"/>
    <s v=""/>
    <n v="409859.99999999994"/>
    <n v="0"/>
    <n v="1231.2"/>
    <d v="2018-07-06T00:00:00"/>
    <x v="14"/>
    <m/>
    <s v="VIREMENT"/>
  </r>
  <r>
    <x v="39"/>
    <s v="F98-2018"/>
    <s v="EUROCHEM"/>
    <s v="1800338"/>
    <d v="2018-03-11T00:00:00"/>
    <s v="18/IN/00627"/>
    <d v="2018-03-11T00:00:00"/>
    <s v="ENCOMPRESS CALCIUM PHOSPHATE"/>
    <x v="4"/>
    <n v="775"/>
    <m/>
    <x v="2"/>
    <n v="6.07"/>
    <s v="DA"/>
    <s v=""/>
    <n v="224027.09999999998"/>
    <n v="0"/>
    <n v="195"/>
    <d v="2018-07-09T00:00:00"/>
    <x v="14"/>
    <m/>
    <s v="VIREMENT"/>
  </r>
  <r>
    <x v="39"/>
    <s v="F98-2018"/>
    <s v="EUROCHEM"/>
    <s v="1800338"/>
    <d v="2018-03-11T00:00:00"/>
    <s v="18/IN/00627"/>
    <d v="2018-03-11T00:00:00"/>
    <s v="FRET ET EMBALLAGE"/>
    <x v="9"/>
    <n v="1"/>
    <m/>
    <x v="3"/>
    <n v="440.65155800000002"/>
    <s v="DA"/>
    <s v=""/>
    <n v="662640"/>
    <n v="895.35599999999999"/>
    <n v="5719.4"/>
    <d v="2018-07-10T00:00:00"/>
    <x v="14"/>
    <m/>
    <s v="VIREMENT"/>
  </r>
  <r>
    <x v="39"/>
    <s v="F98-2018"/>
    <s v="EUROCHEM"/>
    <s v="1800338"/>
    <d v="2018-03-11T00:00:00"/>
    <s v="18/IN/00627"/>
    <d v="2018-03-11T00:00:00"/>
    <s v="COMPACTROL CALCIUM SULFATE DIHYDRATE"/>
    <x v="4"/>
    <n v="1000"/>
    <n v="1000"/>
    <x v="2"/>
    <n v="9.98"/>
    <s v="DA"/>
    <s v=""/>
    <n v="365760"/>
    <n v="4149.6000000000004"/>
    <n v="21840"/>
    <d v="2017-11-09T00:00:00"/>
    <x v="14"/>
    <m/>
    <s v="VIREMENT"/>
  </r>
  <r>
    <x v="39"/>
    <s v="F98-2018"/>
    <s v="EUROCHEM"/>
    <s v="1800338"/>
    <d v="2018-03-11T00:00:00"/>
    <s v="18/IN/00627"/>
    <d v="2018-03-11T00:00:00"/>
    <s v="ENCOMPRESS CALCIUM PHOSPHATE"/>
    <x v="4"/>
    <n v="775"/>
    <n v="775"/>
    <x v="2"/>
    <n v="6.07"/>
    <s v="DA"/>
    <s v=""/>
    <n v="68834"/>
    <n v="1871.424"/>
    <n v="9849.6"/>
    <d v="2017-11-09T00:00:00"/>
    <x v="14"/>
    <m/>
    <s v="VIREMENT"/>
  </r>
  <r>
    <x v="39"/>
    <s v="F98-2018"/>
    <s v="EUROCHEM"/>
    <s v="1800338"/>
    <d v="2018-03-11T00:00:00"/>
    <s v="18/IN/00627"/>
    <d v="2018-03-11T00:00:00"/>
    <s v="FLYER / DEPLIANT"/>
    <x v="10"/>
    <n v="5000"/>
    <n v="5000"/>
    <x v="2"/>
    <n v="0.11"/>
    <s v="DA"/>
    <s v=""/>
    <n v="6300"/>
    <n v="269.04000000000002"/>
    <n v="1999.3"/>
    <d v="2018-02-01T00:00:00"/>
    <x v="14"/>
    <m/>
    <s v="VIREMENT"/>
  </r>
  <r>
    <x v="39"/>
    <s v="F98-2018"/>
    <s v="EUROCHEM"/>
    <s v="1800338"/>
    <d v="2018-03-11T00:00:00"/>
    <s v="18/IN/00627"/>
    <d v="2018-03-11T00:00:00"/>
    <s v="AFFICHE SPASMOL"/>
    <x v="10"/>
    <n v="1000"/>
    <n v="1000"/>
    <x v="2"/>
    <n v="0.16"/>
    <s v="DA"/>
    <s v=""/>
    <n v="6000"/>
    <n v="1383.2"/>
    <n v="68481.279999999999"/>
    <d v="2018-02-01T00:00:00"/>
    <x v="14"/>
    <m/>
    <s v="VIREMENT"/>
  </r>
  <r>
    <x v="39"/>
    <s v="F98-2018"/>
    <s v="EUROCHEM"/>
    <s v="1800338"/>
    <d v="2018-03-11T00:00:00"/>
    <s v="18/IN/00627"/>
    <d v="2018-03-11T00:00:00"/>
    <s v="AFFICHE SOUS MAIN"/>
    <x v="10"/>
    <n v="1000"/>
    <n v="1000"/>
    <x v="2"/>
    <n v="0.26"/>
    <s v="DA"/>
    <s v=""/>
    <n v="2120"/>
    <n v="954.75"/>
    <n v="58783.6"/>
    <d v="2018-02-01T00:00:00"/>
    <x v="14"/>
    <m/>
    <s v="VIREMENT"/>
  </r>
  <r>
    <x v="39"/>
    <s v="F98-2018"/>
    <s v="EUROCHEM"/>
    <s v="1800338"/>
    <d v="2018-03-11T00:00:00"/>
    <s v="18/IN/00627"/>
    <d v="2018-03-11T00:00:00"/>
    <s v="FLYER / DEPLIANT SPASMOL"/>
    <x v="10"/>
    <n v="5000"/>
    <n v="5000"/>
    <x v="2"/>
    <n v="0.14000000000000001"/>
    <s v="DA"/>
    <s v=""/>
    <n v="4000"/>
    <n v="89.147999999999996"/>
    <n v="53749"/>
    <d v="2018-02-01T00:00:00"/>
    <x v="14"/>
    <m/>
    <s v="VIREMENT"/>
  </r>
  <r>
    <x v="39"/>
    <s v="F98-2018"/>
    <s v="EUROCHEM"/>
    <s v="1800338"/>
    <d v="2018-03-11T00:00:00"/>
    <s v="18/IN/00627"/>
    <d v="2018-03-11T00:00:00"/>
    <s v="AFFICHE SOUS MARIN"/>
    <x v="10"/>
    <n v="500"/>
    <n v="500"/>
    <x v="2"/>
    <n v="0.28999999999999998"/>
    <s v="DA"/>
    <s v=""/>
    <n v="13000"/>
    <n v="3306"/>
    <n v="63717.250000000007"/>
    <d v="2018-02-01T00:00:00"/>
    <x v="14"/>
    <m/>
    <s v="VIREMENT"/>
  </r>
  <r>
    <x v="39"/>
    <s v="F98-2018"/>
    <s v="EUROCHEM"/>
    <s v="1800338"/>
    <d v="2018-03-11T00:00:00"/>
    <s v="18/IN/00627"/>
    <d v="2018-03-11T00:00:00"/>
    <s v="FRET ET EMBALLAGE"/>
    <x v="5"/>
    <n v="1"/>
    <n v="1"/>
    <x v="3"/>
    <n v="510"/>
    <s v="DA"/>
    <s v=""/>
    <n v="4200"/>
    <n v="282.72000000000003"/>
    <n v="5089.1839999999993"/>
    <d v="2018-02-01T00:00:00"/>
    <x v="14"/>
    <m/>
    <s v="VIREMENT"/>
  </r>
  <r>
    <x v="39"/>
    <s v="F99-2018"/>
    <s v="EUROCHEM"/>
    <s v="1800334"/>
    <d v="2018-03-05T00:00:00"/>
    <s v="18/IN/00624"/>
    <d v="2018-03-05T00:00:00"/>
    <s v="GLYCERIDE HEMI SYNTHETIQUE SUPPOCIRE"/>
    <x v="4"/>
    <n v="12780"/>
    <m/>
    <x v="2"/>
    <n v="4.72"/>
    <s v="DA"/>
    <s v=""/>
    <n v="20160"/>
    <n v="10773"/>
    <n v="70385.724700000006"/>
    <d v="2018-02-01T00:00:00"/>
    <x v="14"/>
    <m/>
    <s v="VIREMENT"/>
  </r>
  <r>
    <x v="39"/>
    <s v="F99-2018"/>
    <s v="EUROCHEM"/>
    <s v="1800334"/>
    <d v="2018-03-05T00:00:00"/>
    <s v="18/IN/00624"/>
    <d v="2018-03-05T00:00:00"/>
    <s v="FRET ET EMBALLAGE"/>
    <x v="9"/>
    <n v="1"/>
    <m/>
    <x v="3"/>
    <n v="3710"/>
    <s v="DA"/>
    <s v=""/>
    <n v="11730"/>
    <n v="5708.74"/>
    <n v="43984.947200000002"/>
    <d v="2018-02-01T00:00:00"/>
    <x v="14"/>
    <m/>
    <s v="VIREMENT"/>
  </r>
  <r>
    <x v="39"/>
    <s v="F99-2018"/>
    <s v="EUROCHEM"/>
    <s v="1800334"/>
    <d v="2018-03-05T00:00:00"/>
    <s v="18/IN/00624"/>
    <d v="2018-03-05T00:00:00"/>
    <s v="GLYCERIDE HEMI SYNTHETIQUE SUPPOCIRE"/>
    <x v="4"/>
    <n v="12780"/>
    <n v="12780"/>
    <x v="2"/>
    <n v="4.72"/>
    <s v="DA"/>
    <s v=""/>
    <n v="15900"/>
    <n v="52722.112000000001"/>
    <n v="277847.32"/>
    <d v="2018-02-01T00:00:00"/>
    <x v="14"/>
    <m/>
    <s v="VIREMENT"/>
  </r>
  <r>
    <x v="39"/>
    <s v="F99-2018"/>
    <s v="EUROCHEM"/>
    <s v="1800334"/>
    <d v="2018-03-05T00:00:00"/>
    <s v="18/IN/00624"/>
    <d v="2018-03-05T00:00:00"/>
    <s v="FRET ET EMBALLAGE"/>
    <x v="5"/>
    <n v="1"/>
    <n v="1"/>
    <x v="3"/>
    <n v="3710"/>
    <s v="DA"/>
    <s v=""/>
    <n v="19000"/>
    <n v="51870"/>
    <n v="274463"/>
    <d v="2018-02-01T00:00:00"/>
    <x v="14"/>
    <m/>
    <s v="VIREMENT"/>
  </r>
  <r>
    <x v="40"/>
    <s v="0119/2018"/>
    <s v="GMP"/>
    <m/>
    <m/>
    <m/>
    <m/>
    <s v="TETE IMPRESSION IMP.  THARO"/>
    <x v="11"/>
    <n v="2"/>
    <n v="2"/>
    <x v="2"/>
    <n v="40000"/>
    <s v="DA"/>
    <s v=""/>
    <n v="72481.099999999991"/>
    <n v="921.5"/>
    <n v="14433.6"/>
    <d v="2018-02-01T00:00:00"/>
    <x v="14"/>
    <m/>
    <m/>
  </r>
  <r>
    <x v="41"/>
    <s v="026/2018"/>
    <s v="ENCHELAB"/>
    <m/>
    <m/>
    <m/>
    <m/>
    <s v="GAZ TARLATANE"/>
    <x v="0"/>
    <n v="20"/>
    <m/>
    <x v="8"/>
    <n v="1350"/>
    <s v="DA"/>
    <s v=""/>
    <n v="237929.99999999997"/>
    <n v="14812.4"/>
    <n v="77960"/>
    <d v="2018-06-16T00:00:00"/>
    <x v="14"/>
    <m/>
    <s v="CHQ 4943277 DU 19/04/2018"/>
  </r>
  <r>
    <x v="42"/>
    <s v="5"/>
    <s v="EL WALID EMB."/>
    <s v="1700314"/>
    <d v="2017-12-21T00:00:00"/>
    <s v="17/IN/00577"/>
    <d v="2017-12-21T00:00:00"/>
    <s v="ETUI LAXADYL 5mg SUPP"/>
    <x v="3"/>
    <n v="109650"/>
    <n v="109650"/>
    <x v="2"/>
    <n v="2.2999999999999998"/>
    <s v="DA"/>
    <s v=""/>
    <n v="7808"/>
    <n v="0"/>
    <n v="57578.559999999998"/>
    <d v="2018-04-11T00:00:00"/>
    <x v="14"/>
    <m/>
    <s v="CHQ 4943273 DU 18/04/2018"/>
  </r>
  <r>
    <x v="42"/>
    <s v="5"/>
    <s v="EL WALID EMB."/>
    <s v="1800324"/>
    <d v="2018-01-23T00:00:00"/>
    <s v="18/IN/00604"/>
    <d v="2018-01-23T00:00:00"/>
    <s v="ETUI PARAMOL RHUME"/>
    <x v="3"/>
    <n v="202600"/>
    <n v="202600"/>
    <x v="2"/>
    <n v="2.0699999999999998"/>
    <s v="DA"/>
    <s v=""/>
    <n v="3904"/>
    <n v="1763.2"/>
    <n v="11434.6"/>
    <d v="2018-04-11T00:00:00"/>
    <x v="14"/>
    <m/>
    <s v="CHQ 4943273 DU 18/04/2018"/>
  </r>
  <r>
    <x v="42"/>
    <s v="5"/>
    <s v="EL WALID EMB."/>
    <s v="1800319"/>
    <d v="2018-01-11T00:00:00"/>
    <s v="18/IN/00592"/>
    <d v="2018-01-11T00:00:00"/>
    <s v="ETUI CICATRINE 5mg OVULE"/>
    <x v="3"/>
    <n v="79570"/>
    <n v="79570"/>
    <x v="2"/>
    <n v="3.2"/>
    <s v="DA"/>
    <s v=""/>
    <n v="9360"/>
    <n v="1029.8"/>
    <n v="7061.6"/>
    <d v="2018-04-11T00:00:00"/>
    <x v="14"/>
    <m/>
    <s v="CHQ 4943273 DU 18/04/2018"/>
  </r>
  <r>
    <x v="42"/>
    <s v="F116-2018"/>
    <s v="EUROCHEM"/>
    <s v="1800332"/>
    <d v="2018-03-04T00:00:00"/>
    <s v="18/IN/00622"/>
    <d v="2018-03-04T00:00:00"/>
    <s v="FLOWLAC"/>
    <x v="4"/>
    <n v="6000"/>
    <n v="6000"/>
    <x v="2"/>
    <n v="5.45"/>
    <s v="DA"/>
    <s v=""/>
    <n v="27904.799999999999"/>
    <n v="9500"/>
    <n v="77919.360000000001"/>
    <d v="2018-03-14T00:00:00"/>
    <x v="14"/>
    <m/>
    <s v="VIREMENT"/>
  </r>
  <r>
    <x v="42"/>
    <s v="F116-2018"/>
    <s v="EUROCHEM"/>
    <s v="1800332"/>
    <d v="2018-03-04T00:00:00"/>
    <s v="18/IN/00622"/>
    <d v="2018-03-04T00:00:00"/>
    <s v="FRET ET EMBALLAGE"/>
    <x v="5"/>
    <n v="1"/>
    <n v="1"/>
    <x v="3"/>
    <n v="2000"/>
    <s v="DA"/>
    <s v=""/>
    <n v="18000"/>
    <n v="0"/>
    <n v="349"/>
    <d v="2018-06-22T00:00:00"/>
    <x v="14"/>
    <m/>
    <s v="VIREMENT"/>
  </r>
  <r>
    <x v="42"/>
    <s v="INV/18/007"/>
    <s v="MEDISYS"/>
    <s v="1800333"/>
    <d v="2018-03-04T00:00:00"/>
    <s v="18/IN/00623"/>
    <d v="2018-03-04T00:00:00"/>
    <s v="CAPSULES VIDES DIFF CALIBRES"/>
    <x v="4"/>
    <n v="57875000"/>
    <n v="57875000"/>
    <x v="2"/>
    <n v="5.9800000000000001E-3"/>
    <s v="EURO"/>
    <s v=""/>
    <n v="9980"/>
    <n v="77873.399999999994"/>
    <n v="409859.99999999994"/>
    <d v="2018-02-09T00:00:00"/>
    <x v="14"/>
    <m/>
    <s v="VIREMENT"/>
  </r>
  <r>
    <x v="43"/>
    <s v="INV/18/009"/>
    <s v="MEDISYS"/>
    <s v="1800339"/>
    <d v="2018-03-14T00:00:00"/>
    <s v="18/IN/00629"/>
    <d v="2018-03-14T00:00:00"/>
    <s v="FILM ALUMINIUM"/>
    <x v="3"/>
    <n v="3130.7"/>
    <m/>
    <x v="2"/>
    <n v="14.85"/>
    <s v="EURO"/>
    <s v=""/>
    <n v="260"/>
    <n v="402.8"/>
    <n v="3074.75"/>
    <d v="2018-02-09T00:00:00"/>
    <x v="14"/>
    <m/>
    <s v="VIREMENT"/>
  </r>
  <r>
    <x v="43"/>
    <s v="INV/18/009"/>
    <s v="MEDISYS"/>
    <s v="1800339"/>
    <d v="2018-03-14T00:00:00"/>
    <s v="18/IN/00629"/>
    <d v="2018-03-14T00:00:00"/>
    <s v="MAGNESIUM ALUMIN SILICATE"/>
    <x v="4"/>
    <n v="500"/>
    <m/>
    <x v="2"/>
    <n v="51.3"/>
    <s v="EURO"/>
    <s v=""/>
    <n v="700.00000000000011"/>
    <n v="760"/>
    <n v="4089.1480000000001"/>
    <d v="2018-02-09T00:00:00"/>
    <x v="14"/>
    <m/>
    <s v="VIREMENT"/>
  </r>
  <r>
    <x v="43"/>
    <s v="INV/18/009"/>
    <s v="MEDISYS"/>
    <s v="1800339"/>
    <d v="2018-03-14T00:00:00"/>
    <s v="18/IN/00629"/>
    <d v="2018-03-14T00:00:00"/>
    <s v="SERTACONAZOLE POUR INJECTION"/>
    <x v="4"/>
    <n v="5"/>
    <m/>
    <x v="2"/>
    <n v="925"/>
    <s v="EURO"/>
    <s v=""/>
    <n v="145"/>
    <n v="2470"/>
    <n v="16306"/>
    <d v="2018-02-09T00:00:00"/>
    <x v="14"/>
    <m/>
    <s v="VIREMENT"/>
  </r>
  <r>
    <x v="43"/>
    <s v="INV/18/009"/>
    <s v="MEDISYS"/>
    <s v="1800339"/>
    <d v="2018-03-14T00:00:00"/>
    <s v="18/IN/00629"/>
    <d v="2018-03-14T00:00:00"/>
    <s v="EAU STERILE POUR INJECTION"/>
    <x v="4"/>
    <n v="160"/>
    <m/>
    <x v="2"/>
    <n v="8.4499999999999993"/>
    <s v="EURO"/>
    <s v=""/>
    <n v="510"/>
    <n v="798"/>
    <n v="4482.72"/>
    <d v="2018-02-09T00:00:00"/>
    <x v="14"/>
    <m/>
    <s v="VIREMENT"/>
  </r>
  <r>
    <x v="43"/>
    <s v="INV/18/009"/>
    <s v="MEDISYS"/>
    <s v="1800339"/>
    <d v="2018-03-14T00:00:00"/>
    <s v="18/IN/00629"/>
    <d v="2018-03-14T00:00:00"/>
    <s v="FRET ET EMBALLAGE"/>
    <x v="9"/>
    <n v="1"/>
    <m/>
    <x v="3"/>
    <n v="1920"/>
    <s v="EURO"/>
    <s v=""/>
    <n v="60321.599999999999"/>
    <n v="3830.4"/>
    <n v="30933"/>
    <d v="2018-02-09T00:00:00"/>
    <x v="14"/>
    <m/>
    <s v="VIREMENT"/>
  </r>
  <r>
    <x v="43"/>
    <s v="INV/18/009"/>
    <s v="MEDISYS"/>
    <s v="1900339"/>
    <d v="2018-03-14T00:00:00"/>
    <s v="18/IN/00629"/>
    <d v="2018-03-14T00:00:00"/>
    <s v="FILM ALUMIUM"/>
    <x v="3"/>
    <n v="3130.7"/>
    <n v="3130.7"/>
    <x v="2"/>
    <n v="14.85"/>
    <s v="EURO"/>
    <s v=""/>
    <n v="3710"/>
    <n v="2228.6999999999998"/>
    <n v="17438.739999999998"/>
    <d v="2018-02-09T00:00:00"/>
    <x v="14"/>
    <m/>
    <s v="VIREMENT"/>
  </r>
  <r>
    <x v="43"/>
    <s v="INV/18/009"/>
    <s v="MEDISYS"/>
    <s v="1900339"/>
    <d v="2018-03-14T00:00:00"/>
    <s v="18/IN/00629"/>
    <d v="2018-03-14T00:00:00"/>
    <s v="MAGNESIUM ALUMINE SILICATE NEUSILIN"/>
    <x v="4"/>
    <n v="500"/>
    <n v="500"/>
    <x v="2"/>
    <n v="51.3"/>
    <s v="EURO"/>
    <s v=""/>
    <n v="60321.599999999999"/>
    <n v="3021"/>
    <n v="68622.111999999994"/>
    <d v="2018-02-09T00:00:00"/>
    <x v="14"/>
    <m/>
    <s v="VIREMENT"/>
  </r>
  <r>
    <x v="43"/>
    <s v="INV/18/009"/>
    <s v="MEDISYS"/>
    <s v="1900339"/>
    <d v="2018-03-14T00:00:00"/>
    <s v="18/IN/00629"/>
    <d v="2018-03-14T00:00:00"/>
    <s v="SETRACONAZOLE NITRATE"/>
    <x v="4"/>
    <n v="5"/>
    <n v="5"/>
    <x v="2"/>
    <n v="925"/>
    <s v="EURO"/>
    <s v=""/>
    <n v="3710"/>
    <n v="3610"/>
    <n v="70870"/>
    <d v="2018-02-09T00:00:00"/>
    <x v="14"/>
    <m/>
    <s v="VIREMENT"/>
  </r>
  <r>
    <x v="43"/>
    <s v="INV/18/009"/>
    <s v="MEDISYS"/>
    <s v="1900339"/>
    <d v="2018-03-14T00:00:00"/>
    <s v="18/IN/00629"/>
    <d v="2018-03-14T00:00:00"/>
    <s v="EAU STERILE POUR INJECTION"/>
    <x v="4"/>
    <n v="160"/>
    <n v="160"/>
    <x v="2"/>
    <n v="8.4499999999999993"/>
    <s v="DA"/>
    <s v=""/>
    <n v="80000"/>
    <n v="13771.408999999998"/>
    <n v="73402.599999999991"/>
    <d v="2018-02-16T00:00:00"/>
    <x v="14"/>
    <m/>
    <s v="VIREMENT"/>
  </r>
  <r>
    <x v="43"/>
    <s v="INV/18/009"/>
    <s v="MEDISYS"/>
    <s v="1900339"/>
    <d v="2018-03-14T00:00:00"/>
    <s v="18/IN/00629"/>
    <d v="2018-03-14T00:00:00"/>
    <s v="FRET ET EMBALLAGE"/>
    <x v="5"/>
    <n v="1"/>
    <n v="1"/>
    <x v="3"/>
    <n v="1920"/>
    <s v="DA"/>
    <s v=""/>
    <n v="27000"/>
    <n v="45206.7"/>
    <n v="252742.39999999997"/>
    <d v="2018-02-20T00:00:00"/>
    <x v="14"/>
    <m/>
    <s v="VIREMENT"/>
  </r>
  <r>
    <x v="44"/>
    <s v="044/2018"/>
    <s v="ENCHELAB"/>
    <m/>
    <m/>
    <m/>
    <m/>
    <s v="SUR CHAUSSES"/>
    <x v="0"/>
    <n v="3600"/>
    <m/>
    <x v="0"/>
    <n v="11.95"/>
    <s v="DA"/>
    <s v=""/>
    <n v="122351.40000000001"/>
    <n v="14812.4"/>
    <n v="77960"/>
    <d v="2018-06-18T00:00:00"/>
    <x v="14"/>
    <m/>
    <s v="CHQ 4943277 DU 19/04/2018"/>
  </r>
  <r>
    <x v="44"/>
    <s v="INV/18/008"/>
    <s v="MEDISYS"/>
    <s v="-"/>
    <s v="-"/>
    <s v="18/IN/00630"/>
    <d v="2018-03-14T00:00:00"/>
    <s v="ACIDE ACETYLISALICYLIQUE DC90"/>
    <x v="4"/>
    <n v="270"/>
    <m/>
    <x v="2"/>
    <n v="9.9700000000000006"/>
    <s v="EURO"/>
    <s v=""/>
    <n v="4704.25"/>
    <n v="42565.148999999998"/>
    <n v="224027.09999999998"/>
    <d v="2018-02-09T00:00:00"/>
    <x v="14"/>
    <m/>
    <s v="VIREMENT"/>
  </r>
  <r>
    <x v="44"/>
    <s v="INV/18/008"/>
    <s v="MEDISYS"/>
    <s v="-"/>
    <s v="-"/>
    <s v="18/IN/00630"/>
    <d v="2018-03-14T00:00:00"/>
    <s v="MORNIFLUMATE"/>
    <x v="4"/>
    <n v="2000"/>
    <m/>
    <x v="2"/>
    <n v="117"/>
    <s v="EURO"/>
    <s v=""/>
    <n v="440.65155800000002"/>
    <n v="125901.6"/>
    <n v="663535.35600000003"/>
    <d v="2018-02-09T00:00:00"/>
    <x v="14"/>
    <m/>
    <s v="VIREMENT"/>
  </r>
  <r>
    <x v="44"/>
    <s v="INV/18/008"/>
    <s v="MEDISYS"/>
    <s v="-"/>
    <s v="-"/>
    <s v="18/IN/00630"/>
    <d v="2018-03-14T00:00:00"/>
    <s v="FRET ET EMBALLAGE"/>
    <x v="9"/>
    <n v="1"/>
    <m/>
    <x v="3"/>
    <n v="1440"/>
    <s v="EURO"/>
    <s v=""/>
    <n v="9980"/>
    <n v="69494.399999999994"/>
    <n v="369909.6"/>
    <d v="2018-02-09T00:00:00"/>
    <x v="14"/>
    <m/>
    <s v="VIREMENT"/>
  </r>
  <r>
    <x v="44"/>
    <s v="INV/18/008"/>
    <s v="MEDISYS"/>
    <s v="1800340"/>
    <d v="2018-03-14T00:00:00"/>
    <s v="18/IN/00630"/>
    <d v="2018-03-14T00:00:00"/>
    <s v="ACIDE ACETYLSALICYLIQUE DC90"/>
    <x v="4"/>
    <n v="270"/>
    <n v="270"/>
    <x v="2"/>
    <n v="9.9700000000000006"/>
    <s v="EURO"/>
    <s v=""/>
    <n v="4704.25"/>
    <n v="13078.460000000001"/>
    <n v="70705.423999999999"/>
    <d v="2018-02-09T00:00:00"/>
    <x v="14"/>
    <m/>
    <s v="VIREMENT"/>
  </r>
  <r>
    <x v="44"/>
    <s v="INV/18/008"/>
    <s v="MEDISYS"/>
    <s v="1800340"/>
    <d v="2018-03-14T00:00:00"/>
    <s v="18/IN/00630"/>
    <d v="2018-03-14T00:00:00"/>
    <s v="MORNIFLUMATE"/>
    <x v="4"/>
    <n v="2000"/>
    <n v="2000"/>
    <x v="2"/>
    <n v="117"/>
    <s v="EURO"/>
    <s v=""/>
    <n v="550"/>
    <n v="1197"/>
    <n v="6569.04"/>
    <d v="2018-02-09T00:00:00"/>
    <x v="14"/>
    <m/>
    <s v="VIREMENT"/>
  </r>
  <r>
    <x v="44"/>
    <s v="INV/18/008"/>
    <s v="MEDISYS"/>
    <s v="1800340"/>
    <d v="2018-03-14T00:00:00"/>
    <s v="18/IN/00630"/>
    <d v="2018-03-14T00:00:00"/>
    <s v="FRET ET EMBALLAGE"/>
    <x v="5"/>
    <n v="1"/>
    <n v="1"/>
    <x v="3"/>
    <n v="1440"/>
    <s v="EURO"/>
    <s v=""/>
    <n v="160"/>
    <n v="1140"/>
    <n v="7383.2"/>
    <d v="2018-02-09T00:00:00"/>
    <x v="14"/>
    <m/>
    <s v="VIREMENT"/>
  </r>
  <r>
    <x v="45"/>
    <s v="011"/>
    <s v="RAJA GRAPHIC"/>
    <s v="1800317"/>
    <d v="2018-01-11T00:00:00"/>
    <s v="18/IN/00590"/>
    <d v="2018-01-11T00:00:00"/>
    <s v="PROSPECTUS ECOVAR 150 mg SUPPO"/>
    <x v="3"/>
    <n v="50000"/>
    <n v="50000"/>
    <x v="2"/>
    <n v="0.6"/>
    <s v="DA"/>
    <s v=""/>
    <n v="273000"/>
    <n v="7220"/>
    <n v="40998.01"/>
    <d v="2018-03-13T00:00:00"/>
    <x v="14"/>
    <m/>
    <s v="CHQ 3947236 DU 26/03/2018"/>
  </r>
  <r>
    <x v="45"/>
    <s v="011"/>
    <s v="RAJA GRAPHIC"/>
    <s v="1800317"/>
    <d v="2018-01-11T00:00:00"/>
    <s v="18/IN/00596"/>
    <d v="2018-01-11T00:00:00"/>
    <s v="PROSPECTUS ECOVAR 150 mg SUPPO"/>
    <x v="3"/>
    <n v="185600"/>
    <n v="185600"/>
    <x v="2"/>
    <n v="0.6"/>
    <s v="EURO"/>
    <s v=""/>
    <n v="36562.718999999997"/>
    <n v="47917.049999999996"/>
    <n v="253678.51999999996"/>
    <d v="2018-03-15T00:00:00"/>
    <x v="14"/>
    <m/>
    <s v="CHQ 3947236 DU 26/03/2018"/>
  </r>
  <r>
    <x v="45"/>
    <s v="011"/>
    <s v="RAJA GRAPHIC"/>
    <s v="1800317"/>
    <d v="2018-01-11T00:00:00"/>
    <s v="18/IN/00605"/>
    <d v="2018-01-11T00:00:00"/>
    <s v="PROSPECTUS ECOVAR 150 mg SUPPO"/>
    <x v="3"/>
    <n v="116000"/>
    <n v="116000"/>
    <x v="2"/>
    <n v="0.6"/>
    <s v="DA"/>
    <s v=""/>
    <n v="236353.94999999998"/>
    <n v="638.4"/>
    <n v="3360"/>
    <d v="2018-03-19T00:00:00"/>
    <x v="14"/>
    <m/>
    <s v="CHQ 3947236 DU 26/03/2018"/>
  </r>
  <r>
    <x v="46"/>
    <s v="18301205"/>
    <s v="GENERAL EMB."/>
    <s v="1800320"/>
    <d v="2018-01-15T00:00:00"/>
    <s v="18/IN/00593"/>
    <d v="2018-01-15T00:00:00"/>
    <s v="CAISSE CARTON F099"/>
    <x v="3"/>
    <n v="3600"/>
    <n v="3500"/>
    <x v="2"/>
    <n v="35.729999999999997"/>
    <s v="DA"/>
    <s v=""/>
    <n v="25000"/>
    <n v="0"/>
    <n v="11576.369999999999"/>
    <d v="2018-02-01T00:00:00"/>
    <x v="14"/>
    <m/>
    <m/>
  </r>
  <r>
    <x v="47"/>
    <s v="013"/>
    <s v="RAJA GRAPHIC"/>
    <s v="1800323"/>
    <d v="2018-01-18T00:00:00"/>
    <s v="18/IN/00606"/>
    <d v="2018-01-18T00:00:00"/>
    <s v="PROSPECTUS PARAMOL GF"/>
    <x v="3"/>
    <n v="252400"/>
    <n v="252400"/>
    <x v="2"/>
    <n v="0.6"/>
    <s v="EURO"/>
    <s v=""/>
    <n v="5070"/>
    <n v="43410.345000000001"/>
    <n v="231215.79399999999"/>
    <d v="2018-03-22T00:00:00"/>
    <x v="14"/>
    <m/>
    <s v="CHQ 3947236 DU 26/03/2018"/>
  </r>
  <r>
    <x v="47"/>
    <s v="013"/>
    <s v="RAJA GRAPHIC"/>
    <s v="1800323"/>
    <d v="2018-01-18T00:00:00"/>
    <s v="18/IN/00607"/>
    <d v="2018-01-18T00:00:00"/>
    <s v="PROSPECTUS PARAMOL GF"/>
    <x v="3"/>
    <n v="251400"/>
    <n v="251400"/>
    <x v="2"/>
    <n v="0.6"/>
    <s v="EURO"/>
    <s v=""/>
    <n v="620"/>
    <n v="24320"/>
    <n v="139875"/>
    <d v="2018-03-22T00:00:00"/>
    <x v="14"/>
    <m/>
    <s v="CHQ 3947236 DU 26/03/2018"/>
  </r>
  <r>
    <x v="48"/>
    <s v="059/2018"/>
    <s v="ENCHELAB"/>
    <m/>
    <m/>
    <m/>
    <m/>
    <s v="ACIDE CITRIQUE ANHYDRE"/>
    <x v="1"/>
    <n v="1"/>
    <m/>
    <x v="1"/>
    <n v="3810"/>
    <s v="DA"/>
    <s v=""/>
    <n v="8440.93"/>
    <n v="60921.599999999999"/>
    <n v="320640"/>
    <d v="2018-06-19T00:00:00"/>
    <x v="14"/>
    <m/>
    <s v="CHQ 4943277 DU 19/04/2018"/>
  </r>
  <r>
    <x v="49"/>
    <s v="072/2018"/>
    <s v="ENCHELAB"/>
    <m/>
    <m/>
    <m/>
    <m/>
    <s v="GANTS L"/>
    <x v="0"/>
    <n v="20"/>
    <m/>
    <x v="0"/>
    <n v="490"/>
    <s v="DA"/>
    <s v=""/>
    <n v="10692"/>
    <n v="248976"/>
    <n v="1320154.6000000001"/>
    <d v="2018-06-19T00:00:00"/>
    <x v="14"/>
    <m/>
    <m/>
  </r>
  <r>
    <x v="49"/>
    <s v="072/2018"/>
    <s v="ENCHELAB"/>
    <m/>
    <m/>
    <m/>
    <m/>
    <s v="GANTS M"/>
    <x v="0"/>
    <n v="20"/>
    <m/>
    <x v="0"/>
    <n v="490"/>
    <s v="DA"/>
    <s v=""/>
    <n v="561680"/>
    <n v="18240"/>
    <n v="96000"/>
    <d v="2018-06-21T00:00:00"/>
    <x v="14"/>
    <m/>
    <m/>
  </r>
  <r>
    <x v="49"/>
    <s v="072/2018"/>
    <s v="ENCHELAB"/>
    <m/>
    <m/>
    <m/>
    <m/>
    <s v="GANTS S"/>
    <x v="0"/>
    <n v="20"/>
    <m/>
    <x v="0"/>
    <n v="490"/>
    <s v="DA"/>
    <s v=""/>
    <n v="281820"/>
    <n v="24332.16"/>
    <n v="129793"/>
    <d v="2018-06-21T00:00:00"/>
    <x v="14"/>
    <m/>
    <m/>
  </r>
  <r>
    <x v="49"/>
    <s v="072/2018"/>
    <s v="ENCHELAB"/>
    <m/>
    <m/>
    <m/>
    <m/>
    <s v="SUR CHAUSSES"/>
    <x v="0"/>
    <n v="2000"/>
    <m/>
    <x v="0"/>
    <n v="11.95"/>
    <s v="DA"/>
    <s v=""/>
    <n v="184800"/>
    <n v="30594.560000000001"/>
    <n v="175901"/>
    <d v="2018-06-21T00:00:00"/>
    <x v="14"/>
    <m/>
    <m/>
  </r>
  <r>
    <x v="50"/>
    <s v="016"/>
    <s v="RAJA GRAPHIC"/>
    <s v="1800323"/>
    <d v="2018-01-18T00:00:00"/>
    <s v="18/IN/00598"/>
    <d v="2018-01-18T00:00:00"/>
    <s v="PROSPECTUS CETALGINE SUPPO"/>
    <x v="3"/>
    <n v="50000"/>
    <n v="50000"/>
    <x v="2"/>
    <n v="0.6"/>
    <s v="EURO"/>
    <s v=""/>
    <n v="8420"/>
    <n v="79682.579999999987"/>
    <n v="420123.75999999995"/>
    <d v="2018-03-15T00:00:00"/>
    <x v="14"/>
    <m/>
    <s v="CHQ 3947236 DU 26/03/2018"/>
  </r>
  <r>
    <x v="50"/>
    <s v="016"/>
    <s v="RAJA GRAPHIC"/>
    <s v="1800323"/>
    <d v="2018-01-18T00:00:00"/>
    <s v="18/IN/00610"/>
    <d v="2018-01-16T00:00:00"/>
    <s v="PROSPECTUS CETALGINE SUPPO"/>
    <x v="3"/>
    <n v="305600"/>
    <n v="305600"/>
    <x v="2"/>
    <n v="0.6"/>
    <s v="EURO"/>
    <s v=""/>
    <n v="5070"/>
    <n v="35264"/>
    <n v="212675"/>
    <d v="2018-03-22T00:00:00"/>
    <x v="14"/>
    <m/>
    <s v="CHQ 3947236 DU 26/03/2018"/>
  </r>
  <r>
    <x v="50"/>
    <s v="48"/>
    <s v="ADPACK"/>
    <s v="1800329"/>
    <d v="2018-02-11T00:00:00"/>
    <s v="18/IN/00616"/>
    <d v="2018-02-11T00:00:00"/>
    <s v="VIGNETTE VERTES"/>
    <x v="3"/>
    <n v="2100000"/>
    <n v="2100000"/>
    <x v="2"/>
    <n v="0.13"/>
    <s v="DA"/>
    <s v=""/>
    <n v="38000"/>
    <n v="2998.01"/>
    <n v="16369.52"/>
    <d v="2018-04-13T00:00:00"/>
    <x v="14"/>
    <m/>
    <s v="CHQ 3947235 DU 31/12/2018"/>
  </r>
  <r>
    <x v="51"/>
    <s v="INV/18/032"/>
    <s v="MEDISYS"/>
    <s v="1800345"/>
    <d v="2018-03-25T00:00:00"/>
    <s v="18/IN/00640"/>
    <d v="2018-03-25T00:00:00"/>
    <s v="ETUIS (DIFF PRODUITS)"/>
    <x v="3"/>
    <n v="1702175"/>
    <m/>
    <x v="2"/>
    <n v="2.1479999999999999E-2"/>
    <s v="DA"/>
    <s v=""/>
    <n v="252194.99999999997"/>
    <n v="1483.52"/>
    <n v="7808"/>
    <d v="2018-02-21T00:00:00"/>
    <x v="14"/>
    <m/>
    <s v="VIREMENT"/>
  </r>
  <r>
    <x v="51"/>
    <s v="INV/18/032"/>
    <s v="MEDISYS"/>
    <s v="1800345"/>
    <d v="2018-03-25T00:00:00"/>
    <s v="18/IN/00640"/>
    <d v="2018-03-25T00:00:00"/>
    <s v="FRET ET EMBALLAGE"/>
    <x v="9"/>
    <n v="1"/>
    <m/>
    <x v="3"/>
    <n v="8420"/>
    <s v="DA"/>
    <s v=""/>
    <n v="419381.99999999994"/>
    <n v="741.76"/>
    <n v="5667.2"/>
    <d v="2018-02-21T00:00:00"/>
    <x v="14"/>
    <m/>
    <s v="VIREMENT"/>
  </r>
  <r>
    <x v="52"/>
    <s v="18301927"/>
    <s v="GENERAL EMB."/>
    <s v="1800327"/>
    <d v="2018-02-08T00:00:00"/>
    <s v="18/IN/00614"/>
    <d v="2018-02-08T00:00:00"/>
    <s v="CAISSE CARTON F099"/>
    <x v="3"/>
    <n v="6615"/>
    <n v="6000"/>
    <x v="2"/>
    <n v="35.729999999999997"/>
    <s v="DA"/>
    <s v=""/>
    <n v="3360"/>
    <n v="0"/>
    <n v="2675.89"/>
    <d v="2018-02-01T00:00:00"/>
    <x v="14"/>
    <m/>
    <m/>
  </r>
  <r>
    <x v="53"/>
    <s v="F117-2018"/>
    <s v="EUROCHEM"/>
    <s v="1800341"/>
    <d v="2018-03-18T00:00:00"/>
    <s v="18/IN/00634"/>
    <d v="2018-03-18T00:00:00"/>
    <s v="TALC"/>
    <x v="4"/>
    <n v="1950"/>
    <m/>
    <x v="2"/>
    <n v="2.6"/>
    <s v="DA"/>
    <s v=""/>
    <n v="228475.5"/>
    <n v="2740.2939999999999"/>
    <n v="18574.099999999999"/>
    <d v="2018-06-26T00:00:00"/>
    <x v="14"/>
    <m/>
    <s v="VIREMENT"/>
  </r>
  <r>
    <x v="53"/>
    <s v="F117-2018"/>
    <s v="EUROCHEM"/>
    <s v="1800341"/>
    <d v="2018-03-18T00:00:00"/>
    <s v="18/IN/00634"/>
    <d v="2018-03-18T00:00:00"/>
    <s v="FRET ET EMBALLAGE"/>
    <x v="9"/>
    <n v="1"/>
    <m/>
    <x v="3"/>
    <n v="620"/>
    <s v="DA"/>
    <s v=""/>
    <n v="128000"/>
    <n v="11875"/>
    <n v="73444"/>
    <d v="2018-06-28T00:00:00"/>
    <x v="14"/>
    <m/>
    <s v="VIREMENT"/>
  </r>
  <r>
    <x v="53"/>
    <s v="F117-2018"/>
    <s v="EUROCHEM"/>
    <s v="1800341"/>
    <d v="2018-03-18T00:00:00"/>
    <s v="18/IN/00634"/>
    <d v="2018-03-18T00:00:00"/>
    <s v="TALC"/>
    <x v="4"/>
    <n v="1950"/>
    <n v="1950"/>
    <x v="2"/>
    <n v="2.6"/>
    <s v="DA"/>
    <s v=""/>
    <n v="185600"/>
    <n v="27075"/>
    <n v="146303.79999999999"/>
    <d v="2018-06-28T00:00:00"/>
    <x v="14"/>
    <m/>
    <s v="VIREMENT"/>
  </r>
  <r>
    <x v="53"/>
    <s v="F117-2018"/>
    <s v="EUROCHEM"/>
    <s v="1800341"/>
    <d v="2018-03-18T00:00:00"/>
    <s v="18/IN/00634"/>
    <d v="2018-03-18T00:00:00"/>
    <s v="AFFICHE CICATRINE"/>
    <x v="10"/>
    <n v="500"/>
    <n v="500"/>
    <x v="9"/>
    <n v="0.16"/>
    <s v="DA"/>
    <s v=""/>
    <n v="108800"/>
    <n v="18726.875"/>
    <n v="99240.8"/>
    <d v="2018-06-28T00:00:00"/>
    <x v="14"/>
    <m/>
    <s v="VIREMENT"/>
  </r>
  <r>
    <x v="53"/>
    <s v="F117-2018"/>
    <s v="EUROCHEM"/>
    <s v="1800341"/>
    <d v="2018-03-18T00:00:00"/>
    <s v="18/IN/00634"/>
    <d v="2018-03-18T00:00:00"/>
    <s v="FLYER SPASMOL"/>
    <x v="10"/>
    <n v="7500"/>
    <n v="7500"/>
    <x v="9"/>
    <n v="0.13"/>
    <s v="DA"/>
    <s v=""/>
    <n v="645529.5"/>
    <n v="54463.5"/>
    <n v="347212.88"/>
    <d v="2018-06-29T00:00:00"/>
    <x v="14"/>
    <m/>
    <s v="VIREMENT"/>
  </r>
  <r>
    <x v="53"/>
    <s v="F117-2018"/>
    <s v="EUROCHEM"/>
    <s v="1800341"/>
    <d v="2018-03-18T00:00:00"/>
    <s v="18/IN/00634"/>
    <d v="2018-03-18T00:00:00"/>
    <s v="FRET ET EMBALLAGE"/>
    <x v="5"/>
    <n v="1"/>
    <n v="1"/>
    <x v="3"/>
    <n v="620"/>
    <s v="DA"/>
    <s v=""/>
    <n v="47806"/>
    <n v="1824"/>
    <n v="90059.680000000008"/>
    <d v="2018-07-06T00:00:00"/>
    <x v="14"/>
    <m/>
    <s v="VIREMENT"/>
  </r>
  <r>
    <x v="54"/>
    <s v="0113/2018"/>
    <s v="ENCHELAB"/>
    <m/>
    <m/>
    <m/>
    <m/>
    <s v="ACETONITRILE HPLC"/>
    <x v="1"/>
    <n v="2"/>
    <m/>
    <x v="1"/>
    <n v="4550"/>
    <s v="DA"/>
    <s v=""/>
    <n v="110880"/>
    <n v="0"/>
    <n v="38616.701999999997"/>
    <d v="2018-06-13T00:00:00"/>
    <x v="14"/>
    <m/>
    <s v="CHQ 4943277 DU 19/04/2018"/>
  </r>
  <r>
    <x v="54"/>
    <s v="0113/2018"/>
    <s v="ENCHELAB"/>
    <m/>
    <m/>
    <m/>
    <m/>
    <s v="METHANOL EXTRA PURE"/>
    <x v="1"/>
    <n v="54"/>
    <m/>
    <x v="1"/>
    <n v="1450"/>
    <s v="DA"/>
    <s v=""/>
    <n v="558880"/>
    <n v="0"/>
    <n v="4321.3710000000001"/>
    <d v="2018-06-13T00:00:00"/>
    <x v="14"/>
    <m/>
    <s v="CHQ 4943277 DU 19/04/2018"/>
  </r>
  <r>
    <x v="54"/>
    <s v="0113/2018"/>
    <s v="ENCHELAB"/>
    <m/>
    <m/>
    <m/>
    <m/>
    <s v="METHANOL HPLC"/>
    <x v="1"/>
    <n v="50"/>
    <m/>
    <x v="1"/>
    <n v="2290"/>
    <s v="DA"/>
    <s v=""/>
    <n v="4830"/>
    <n v="24320"/>
    <n v="131220.5"/>
    <d v="2018-02-01T00:00:00"/>
    <x v="14"/>
    <m/>
    <s v="CHQ 4943277 DU 19/04/2018"/>
  </r>
  <r>
    <x v="54"/>
    <s v="0113/2018"/>
    <s v="ENCHELAB"/>
    <m/>
    <m/>
    <m/>
    <m/>
    <s v="SOLUTION TAMPON PH=4"/>
    <x v="1"/>
    <n v="1"/>
    <m/>
    <x v="1"/>
    <n v="1954"/>
    <s v="DA"/>
    <s v=""/>
    <n v="95040"/>
    <n v="2599.2000000000003"/>
    <n v="13680.000000000002"/>
    <d v="2018-02-01T00:00:00"/>
    <x v="14"/>
    <m/>
    <s v="CHQ 4943277 DU 19/04/2018"/>
  </r>
  <r>
    <x v="54"/>
    <s v="0113/2018"/>
    <s v="ENCHELAB"/>
    <m/>
    <m/>
    <m/>
    <m/>
    <s v="SULFATE SODIUM ANHYDRE"/>
    <x v="1"/>
    <n v="1"/>
    <m/>
    <x v="1"/>
    <n v="2400"/>
    <s v="DA"/>
    <s v=""/>
    <n v="43700"/>
    <n v="394.44"/>
    <n v="2799.9"/>
    <d v="2018-02-01T00:00:00"/>
    <x v="14"/>
    <m/>
    <s v="CHQ 4943277 DU 19/04/2018"/>
  </r>
  <r>
    <x v="55"/>
    <s v="18302288"/>
    <s v="GENERAL EMB."/>
    <s v="1800327"/>
    <d v="2018-02-08T00:00:00"/>
    <s v="18/IN/00618"/>
    <d v="2018-02-08T00:00:00"/>
    <s v="CAISSE F100"/>
    <x v="3"/>
    <n v="1900"/>
    <m/>
    <x v="2"/>
    <n v="33.22"/>
    <s v="DA"/>
    <s v=""/>
    <n v="29000"/>
    <n v="24999.934000000001"/>
    <n v="131843.08000000002"/>
    <d v="2018-02-01T00:00:00"/>
    <x v="14"/>
    <m/>
    <m/>
  </r>
  <r>
    <x v="55"/>
    <s v="18302288"/>
    <s v="GENERAL EMB."/>
    <s v="1800327"/>
    <d v="2018-02-08T00:00:00"/>
    <s v="18/IN/00618"/>
    <d v="2018-02-08T00:00:00"/>
    <s v="CAISSE F134"/>
    <x v="3"/>
    <n v="1810"/>
    <m/>
    <x v="2"/>
    <n v="34.03"/>
    <s v="DA"/>
    <s v=""/>
    <n v="48640"/>
    <n v="12160"/>
    <n v="65959.375"/>
    <d v="2018-02-01T00:00:00"/>
    <x v="14"/>
    <m/>
    <m/>
  </r>
  <r>
    <x v="55"/>
    <s v="18302288"/>
    <s v="GENERAL EMB."/>
    <s v="1800327"/>
    <d v="2018-02-08T00:00:00"/>
    <s v="18/IN/00618"/>
    <d v="2018-02-08T00:00:00"/>
    <s v="CAISSE F138"/>
    <x v="3"/>
    <n v="1480"/>
    <m/>
    <x v="2"/>
    <n v="40.380000000000003"/>
    <s v="DA"/>
    <s v=""/>
    <n v="24200"/>
    <n v="12257.28"/>
    <n v="66370.2"/>
    <d v="2018-02-01T00:00:00"/>
    <x v="14"/>
    <m/>
    <m/>
  </r>
  <r>
    <x v="56"/>
    <s v="INV/18/040"/>
    <s v="MEDISYS"/>
    <s v="1800353"/>
    <d v="2018-04-02T00:00:00"/>
    <m/>
    <m/>
    <s v="[MP000052] TRIMEBUTINE MALEATE PREMIX"/>
    <x v="4"/>
    <n v="300"/>
    <n v="300"/>
    <x v="2"/>
    <n v="169"/>
    <s v="EURO"/>
    <s v=""/>
    <n v="2000"/>
    <n v="3420"/>
    <n v="18000"/>
    <d v="2018-02-21T00:00:00"/>
    <x v="14"/>
    <m/>
    <s v="VIREMENT"/>
  </r>
  <r>
    <x v="56"/>
    <s v="INV/18/040"/>
    <s v="MEDISYS"/>
    <s v="1800353"/>
    <d v="2018-04-02T00:00:00"/>
    <m/>
    <m/>
    <s v="[EC000137] ALUM PARAMOL1000"/>
    <x v="3"/>
    <n v="377"/>
    <n v="377"/>
    <x v="2"/>
    <n v="13.94"/>
    <s v="EURO"/>
    <s v=""/>
    <n v="346092.5"/>
    <n v="0"/>
    <n v="87853.4"/>
    <d v="2018-02-21T00:00:00"/>
    <x v="14"/>
    <m/>
    <s v="VIREMENT"/>
  </r>
  <r>
    <x v="56"/>
    <s v="INV/18/040"/>
    <s v="MEDISYS"/>
    <s v="1800353"/>
    <d v="2018-04-02T00:00:00"/>
    <m/>
    <m/>
    <s v="[EC000145] ALUM CLORAXENE 10MG"/>
    <x v="3"/>
    <n v="266.39999999999998"/>
    <n v="266.39999999999998"/>
    <x v="2"/>
    <n v="13.94"/>
    <s v="EURO"/>
    <s v=""/>
    <n v="46490.894999999997"/>
    <n v="0"/>
    <n v="662.8"/>
    <d v="2018-02-22T00:00:00"/>
    <x v="14"/>
    <m/>
    <s v="VIREMENT"/>
  </r>
  <r>
    <x v="56"/>
    <s v="INV/18/040"/>
    <s v="MEDISYS"/>
    <s v="1800353"/>
    <d v="2018-04-02T00:00:00"/>
    <m/>
    <m/>
    <s v="[EC000139] ALUM COPARAMOL"/>
    <x v="3"/>
    <n v="348.6"/>
    <n v="348.6"/>
    <x v="2"/>
    <n v="13.94"/>
    <s v="EURO"/>
    <s v=""/>
    <n v="25650"/>
    <n v="0"/>
    <n v="1460"/>
    <d v="2018-02-22T00:00:00"/>
    <x v="14"/>
    <m/>
    <s v="VIREMENT"/>
  </r>
  <r>
    <x v="56"/>
    <s v="INV/18/040"/>
    <s v="MEDISYS"/>
    <s v="1800353"/>
    <d v="2018-04-02T00:00:00"/>
    <m/>
    <m/>
    <s v="[MP000172] PVC BLANC SUPPO"/>
    <x v="3"/>
    <n v="4630.3"/>
    <n v="4630.3"/>
    <x v="2"/>
    <n v="8.34"/>
    <s v="EURO"/>
    <s v=""/>
    <n v="4625"/>
    <n v="0"/>
    <n v="2615"/>
    <d v="2018-02-22T00:00:00"/>
    <x v="14"/>
    <m/>
    <s v="VIREMENT"/>
  </r>
  <r>
    <x v="56"/>
    <s v="INV/18/040"/>
    <s v="MEDISYS"/>
    <s v="1800353"/>
    <d v="2018-04-02T00:00:00"/>
    <m/>
    <m/>
    <s v="[MP000263] PVC VOGALON 5 MG"/>
    <x v="3"/>
    <n v="518.15"/>
    <n v="518.15"/>
    <x v="2"/>
    <n v="8.34"/>
    <s v="EURO"/>
    <s v=""/>
    <n v="1352"/>
    <n v="0"/>
    <n v="1308"/>
    <d v="2018-02-22T00:00:00"/>
    <x v="14"/>
    <m/>
    <s v="VIREMENT"/>
  </r>
  <r>
    <x v="56"/>
    <s v="INV/18/040"/>
    <s v="MEDISYS"/>
    <s v="1800353"/>
    <d v="2018-04-02T00:00:00"/>
    <m/>
    <m/>
    <s v="[MP000222] PVC ECOVAR 150MG OVULES"/>
    <x v="3"/>
    <n v="496.55"/>
    <n v="496.55"/>
    <x v="2"/>
    <n v="8.34"/>
    <s v="EURO"/>
    <s v=""/>
    <n v="1920"/>
    <n v="0"/>
    <n v="64152"/>
    <d v="2018-02-22T00:00:00"/>
    <x v="14"/>
    <m/>
    <s v="VIREMENT"/>
  </r>
  <r>
    <x v="56"/>
    <s v="INV/18/040"/>
    <s v="MEDISYS"/>
    <s v="1800353"/>
    <d v="2018-04-02T00:00:00"/>
    <m/>
    <m/>
    <s v="[MP000345] PVC NIFLUMENE 200MG"/>
    <x v="3"/>
    <n v="539.46"/>
    <n v="539.46"/>
    <x v="2"/>
    <n v="8.34"/>
    <s v="EURO"/>
    <s v=""/>
    <n v="46490.894999999997"/>
    <n v="0"/>
    <n v="5938.7"/>
    <d v="2018-02-22T00:00:00"/>
    <x v="14"/>
    <m/>
    <s v="VIREMENT"/>
  </r>
  <r>
    <x v="56"/>
    <s v="INV/18/040"/>
    <s v="MEDISYS"/>
    <s v="1800353"/>
    <d v="2018-04-02T00:00:00"/>
    <m/>
    <m/>
    <s v="[MP000262] PVC VOGALON 2.5 MG"/>
    <x v="3"/>
    <n v="522.67999999999995"/>
    <n v="522.67999999999995"/>
    <x v="2"/>
    <n v="8.34"/>
    <s v="EURO"/>
    <s v=""/>
    <n v="25650"/>
    <n v="0"/>
    <n v="63342.6"/>
    <d v="2018-02-22T00:00:00"/>
    <x v="14"/>
    <m/>
    <s v="VIREMENT"/>
  </r>
  <r>
    <x v="56"/>
    <s v="INV/18/040"/>
    <s v="MEDISYS"/>
    <s v="1800353"/>
    <d v="2018-04-02T00:00:00"/>
    <m/>
    <m/>
    <s v="[MP000085] PVC FENAQUENE 100 MG SUPPO"/>
    <x v="3"/>
    <n v="508.81"/>
    <n v="508.81"/>
    <x v="2"/>
    <n v="8.34"/>
    <s v="EURO"/>
    <s v=""/>
    <n v="4625"/>
    <n v="0"/>
    <n v="7320"/>
    <d v="2018-02-22T00:00:00"/>
    <x v="14"/>
    <m/>
    <s v="VIREMENT"/>
  </r>
  <r>
    <x v="56"/>
    <s v="INV/18/040"/>
    <s v="MEDISYS"/>
    <s v="1800353"/>
    <d v="2018-04-02T00:00:00"/>
    <m/>
    <m/>
    <s v="[MP000096] PVC SPASMOL SUPPO"/>
    <x v="3"/>
    <n v="1027.05"/>
    <n v="1027.05"/>
    <x v="2"/>
    <n v="8.34"/>
    <s v="EURO"/>
    <s v=""/>
    <n v="1352"/>
    <n v="15200"/>
    <n v="93771.409"/>
    <d v="2018-02-22T00:00:00"/>
    <x v="14"/>
    <m/>
    <s v="VIREMENT"/>
  </r>
  <r>
    <x v="56"/>
    <s v="INV/18/040"/>
    <s v="MEDISYS"/>
    <s v="1800353"/>
    <d v="2018-04-02T00:00:00"/>
    <m/>
    <m/>
    <s v="[MP000221] PVC DIGESTAT100MG SUPPO"/>
    <x v="3"/>
    <n v="510.6"/>
    <n v="510.6"/>
    <x v="2"/>
    <n v="8.34"/>
    <s v="EURO"/>
    <s v=""/>
    <n v="1920"/>
    <n v="5130"/>
    <n v="72206.7"/>
    <d v="2018-02-22T00:00:00"/>
    <x v="14"/>
    <m/>
    <s v="VIREMENT"/>
  </r>
  <r>
    <x v="56"/>
    <s v="INV/18/040"/>
    <s v="MEDISYS"/>
    <s v="1800353"/>
    <d v="2018-04-02T00:00:00"/>
    <m/>
    <m/>
    <s v="[MP000224] PVC NIFLUMENE 400MG SUPPO"/>
    <x v="3"/>
    <n v="505.62"/>
    <n v="505.62"/>
    <x v="2"/>
    <n v="8.34"/>
    <s v="DA"/>
    <s v=""/>
    <n v="43020"/>
    <n v="23246.766000000003"/>
    <n v="137163.80000000002"/>
    <d v="2018-02-23T00:00:00"/>
    <x v="14"/>
    <m/>
    <s v="VIREMENT"/>
  </r>
  <r>
    <x v="56"/>
    <s v="INV/18/040"/>
    <s v="MEDISYS"/>
    <s v="1800353"/>
    <d v="2018-04-02T00:00:00"/>
    <m/>
    <m/>
    <s v="[MP000160] PVC/ PE TRANSPARENT SUPPO"/>
    <x v="3"/>
    <n v="357.35"/>
    <n v="357.35"/>
    <x v="2"/>
    <n v="8.34"/>
    <s v="EURO"/>
    <s v=""/>
    <n v="2691.9"/>
    <n v="0"/>
    <n v="47269.398999999998"/>
    <d v="2018-02-23T00:00:00"/>
    <x v="14"/>
    <m/>
    <s v="VIREMENT"/>
  </r>
  <r>
    <x v="56"/>
    <s v="INV/18/040"/>
    <s v="MEDISYS"/>
    <s v="1800353"/>
    <d v="2018-04-02T00:00:00"/>
    <m/>
    <m/>
    <s v="[MP000227] PVC TRAMADOL LS100 MG SUPPO"/>
    <x v="3"/>
    <n v="299.74"/>
    <n v="299.74"/>
    <x v="2"/>
    <n v="8.34"/>
    <s v="EURO"/>
    <s v=""/>
    <n v="234000"/>
    <n v="0"/>
    <n v="126342.251558"/>
    <d v="2018-02-23T00:00:00"/>
    <x v="14"/>
    <m/>
    <s v="VIREMENT"/>
  </r>
  <r>
    <x v="56"/>
    <s v="INV/18/040"/>
    <s v="MEDISYS"/>
    <s v="1800353"/>
    <d v="2018-04-02T00:00:00"/>
    <m/>
    <m/>
    <s v="[MP000170] PVC GLYCERINE LS BEBE"/>
    <x v="3"/>
    <n v="314.52999999999997"/>
    <n v="314.52999999999997"/>
    <x v="2"/>
    <n v="8.34"/>
    <s v="EURO"/>
    <s v=""/>
    <n v="1440"/>
    <n v="0"/>
    <n v="79474.399999999994"/>
    <d v="2018-02-23T00:00:00"/>
    <x v="14"/>
    <m/>
    <s v="VIREMENT"/>
  </r>
  <r>
    <x v="56"/>
    <s v="INV/18/040"/>
    <s v="MEDISYS"/>
    <s v="1800353"/>
    <d v="2018-04-02T00:00:00"/>
    <m/>
    <m/>
    <s v="[/] FRET"/>
    <x v="9"/>
    <n v="1"/>
    <n v="1"/>
    <x v="2"/>
    <n v="3640"/>
    <s v="EURO"/>
    <s v=""/>
    <n v="2691.9"/>
    <n v="0"/>
    <n v="17782.71"/>
    <d v="2018-02-23T00:00:00"/>
    <x v="14"/>
    <m/>
    <s v="VIREMENT"/>
  </r>
  <r>
    <x v="57"/>
    <s v="INV/18/039"/>
    <s v="MEDISYS"/>
    <s v="1800352"/>
    <d v="2018-03-29T00:00:00"/>
    <s v="18/IN/22649"/>
    <d v="2018-03-29T00:00:00"/>
    <s v="[MP000206] MESALAZINE"/>
    <x v="4"/>
    <n v="100"/>
    <n v="100"/>
    <x v="2"/>
    <n v="92"/>
    <s v="DA"/>
    <s v=""/>
    <n v="254624"/>
    <n v="1778.4"/>
    <n v="10389.799999999999"/>
    <d v="2018-02-21T00:00:00"/>
    <x v="14"/>
    <m/>
    <s v="VIREMENT"/>
  </r>
  <r>
    <x v="8"/>
    <s v="0132/2018"/>
    <s v="ENCHELAB"/>
    <m/>
    <m/>
    <s v="LS/2018/013"/>
    <d v="2018-02-13T00:00:00"/>
    <s v="ACETIC ACID 99-100% EXTRA PURE "/>
    <x v="1"/>
    <n v="4"/>
    <m/>
    <x v="1"/>
    <n v="2320"/>
    <s v="DA"/>
    <s v=""/>
    <n v="11340"/>
    <n v="300.95999999999998"/>
    <n v="13286.917000000001"/>
    <d v="2018-02-01T00:00:00"/>
    <x v="14"/>
    <m/>
    <s v="CHQ 4943277 DU 19/04/2018"/>
  </r>
  <r>
    <x v="8"/>
    <s v="0132/2018"/>
    <s v="ENCHELAB"/>
    <m/>
    <m/>
    <s v="LS/2018/031"/>
    <d v="2018-03-25T00:00:00"/>
    <s v="ACIDE CITRIQUE ANHYDRE"/>
    <x v="1"/>
    <n v="2"/>
    <m/>
    <x v="1"/>
    <n v="2710"/>
    <s v="DA"/>
    <s v=""/>
    <n v="8640"/>
    <n v="478.8"/>
    <n v="2520"/>
    <d v="2018-02-01T00:00:00"/>
    <x v="14"/>
    <m/>
    <s v="CHQ 4943277 DU 19/04/2018"/>
  </r>
  <r>
    <x v="8"/>
    <s v="0132/2018"/>
    <s v="ENCHELAB"/>
    <m/>
    <m/>
    <s v="LS/2018/017"/>
    <d v="2017-02-19T00:00:00"/>
    <s v="BARIUM SULFATE EXTRA PUR,DAB PH EUR"/>
    <x v="1"/>
    <n v="1"/>
    <m/>
    <x v="1"/>
    <n v="3150"/>
    <s v="DA"/>
    <s v=""/>
    <n v="0"/>
    <n v="45600"/>
    <n v="278771.45699999999"/>
    <s v=""/>
    <x v="14"/>
    <m/>
    <s v="CHQ 4943277 DU 19/04/2018"/>
  </r>
  <r>
    <x v="8"/>
    <s v="0132/2018"/>
    <s v="ENCHELAB"/>
    <m/>
    <m/>
    <s v="LS/2018/017"/>
    <d v="2017-02-19T00:00:00"/>
    <s v="METHANOLCHROMASOLV FOR HIGH-PERFOR-MANC"/>
    <x v="1"/>
    <n v="8"/>
    <m/>
    <x v="1"/>
    <n v="1450"/>
    <s v="DA"/>
    <s v=""/>
    <n v="102982"/>
    <n v="0"/>
    <n v="378.48"/>
    <d v="2018-06-09T00:00:00"/>
    <x v="14"/>
    <m/>
    <s v="CHQ 4943277 DU 19/04/2018"/>
  </r>
  <r>
    <x v="1"/>
    <s v="0145/2018"/>
    <s v="ENCHELAB"/>
    <s v="-"/>
    <s v="-"/>
    <s v="LS/2018/028"/>
    <d v="2018-03-14T00:00:00"/>
    <s v="Buffer Ph 7,00"/>
    <x v="1"/>
    <n v="1"/>
    <m/>
    <x v="1"/>
    <n v="2710"/>
    <s v="EURO"/>
    <s v=""/>
    <n v="241500"/>
    <n v="60800"/>
    <n v="321862"/>
    <d v="2017-12-10T00:00:00"/>
    <x v="14"/>
    <m/>
    <s v="CHQ 3947270 DU 30/05/2018"/>
  </r>
  <r>
    <x v="1"/>
    <s v="0145/2018"/>
    <s v="ENCHELAB"/>
    <s v="-"/>
    <s v="-"/>
    <s v="LS/2018/028"/>
    <d v="2018-03-14T00:00:00"/>
    <s v="Potassium Phosphate Monobasic"/>
    <x v="1"/>
    <n v="1"/>
    <n v="1"/>
    <x v="1"/>
    <n v="3070"/>
    <s v="EURO"/>
    <s v=""/>
    <n v="80500"/>
    <n v="13243"/>
    <n v="75400"/>
    <d v="2017-12-10T00:00:00"/>
    <x v="14"/>
    <m/>
    <s v="CHQ 3947270 DU 30/05/2018"/>
  </r>
  <r>
    <x v="1"/>
    <s v="034"/>
    <s v="RAJA GRAPHIC"/>
    <s v="1800336"/>
    <d v="2018-03-08T00:00:00"/>
    <s v="18/IN/00625"/>
    <d v="2018-03-08T00:00:00"/>
    <s v="PROSPECT PARAMOL 1000 mg"/>
    <x v="3"/>
    <n v="503300"/>
    <n v="503300"/>
    <x v="2"/>
    <n v="0.64"/>
    <s v="EURO"/>
    <s v=""/>
    <n v="80"/>
    <n v="20672"/>
    <n v="127526.875"/>
    <d v="2018-03-22T00:00:00"/>
    <x v="14"/>
    <m/>
    <s v="CHQ 3947179 DU 16/05/2018"/>
  </r>
  <r>
    <x v="1"/>
    <s v="27"/>
    <s v="EL WALID EMB."/>
    <s v="1800328"/>
    <d v="2018-02-08T00:00:00"/>
    <s v="18/IN/00615"/>
    <d v="2018-02-08T00:00:00"/>
    <s v="ETUI CETALGINE 150 mg"/>
    <x v="3"/>
    <n v="101050"/>
    <n v="101050"/>
    <x v="2"/>
    <n v="2.8"/>
    <s v="DA"/>
    <s v=""/>
    <n v="7200"/>
    <n v="0"/>
    <n v="2499.8316"/>
    <d v="2018-04-11T00:00:00"/>
    <x v="14"/>
    <m/>
    <s v="CHQ 4943273 DU 18/04/2018"/>
  </r>
  <r>
    <x v="1"/>
    <s v="27"/>
    <s v="EL WALID EMB."/>
    <s v="1800328"/>
    <d v="2018-02-08T00:00:00"/>
    <s v="18/IN/00615"/>
    <d v="2018-02-08T00:00:00"/>
    <s v="ETUI CETALGINE 300 mg"/>
    <x v="3"/>
    <n v="100150"/>
    <n v="100150"/>
    <x v="2"/>
    <n v="2.8"/>
    <s v="DA"/>
    <s v=""/>
    <n v="33360"/>
    <n v="0"/>
    <n v="2623.1801999999998"/>
    <d v="2018-04-11T00:00:00"/>
    <x v="14"/>
    <m/>
    <s v="CHQ 4943273 DU 18/04/2018"/>
  </r>
  <r>
    <x v="1"/>
    <s v="27"/>
    <s v="EL WALID EMB."/>
    <s v="1800325"/>
    <d v="2018-02-06T00:00:00"/>
    <s v="18/IN/00611"/>
    <d v="2018-02-06T00:00:00"/>
    <s v="ETUI TRAMADOL PLUS"/>
    <x v="3"/>
    <n v="99500"/>
    <n v="99500"/>
    <x v="2"/>
    <n v="2.4500000000000002"/>
    <s v="DA"/>
    <s v=""/>
    <n v="18000"/>
    <n v="0"/>
    <n v="3640"/>
    <d v="2018-04-11T00:00:00"/>
    <x v="14"/>
    <m/>
    <s v="CHQ 4943273 DU 18/04/2018"/>
  </r>
  <r>
    <x v="58"/>
    <s v="54C/ASD/2018"/>
    <s v="ASD"/>
    <s v="LSA/2018/007"/>
    <d v="2018-01-25T00:00:00"/>
    <s v="LS/2018/025"/>
    <d v="2018-03-19T00:00:00"/>
    <s v="CartouchE de Pré traitement"/>
    <x v="7"/>
    <n v="1"/>
    <n v="109650"/>
    <x v="5"/>
    <n v="18953.599999999999"/>
    <s v="DA"/>
    <s v=""/>
    <n v="45504"/>
    <n v="0"/>
    <n v="16300"/>
    <d v="2018-04-30T00:00:00"/>
    <x v="14"/>
    <m/>
    <s v="CHQ"/>
  </r>
  <r>
    <x v="58"/>
    <s v="54C/ASD/2018"/>
    <s v="ASD"/>
    <s v="LSA/2018/007"/>
    <d v="2018-01-25T00:00:00"/>
    <s v="LS/2018/025"/>
    <d v="2018-03-19T00:00:00"/>
    <s v="Filtre 10'' 0,2µ Absolu mono couche FILO"/>
    <x v="7"/>
    <n v="1"/>
    <n v="202600"/>
    <x v="5"/>
    <n v="72030.13"/>
    <s v="DA"/>
    <s v=""/>
    <n v="21885.439999999999"/>
    <n v="0"/>
    <n v="56250"/>
    <d v="2018-04-30T00:00:00"/>
    <x v="14"/>
    <m/>
    <s v="CHQ"/>
  </r>
  <r>
    <x v="58"/>
    <s v="54C/ASD/2018"/>
    <s v="ASD"/>
    <s v="LSA/2018/007"/>
    <d v="2018-01-25T00:00:00"/>
    <s v="LS/2018/025"/>
    <d v="2018-03-19T00:00:00"/>
    <s v="Event de cuve piege a CO2"/>
    <x v="7"/>
    <n v="1"/>
    <n v="79570"/>
    <x v="5"/>
    <n v="73362.880000000005"/>
    <s v="DA"/>
    <s v=""/>
    <n v="3596"/>
    <n v="0"/>
    <n v="6390"/>
    <d v="2018-04-30T00:00:00"/>
    <x v="14"/>
    <m/>
    <s v="CHQ"/>
  </r>
  <r>
    <x v="58"/>
    <s v="FA20180705"/>
    <s v="NADATEK"/>
    <s v="LSA/2018/032"/>
    <d v="2018-03-18T00:00:00"/>
    <s v="LSA/2018/027"/>
    <d v="2018-03-19T00:00:00"/>
    <s v="SOLVANT WL200"/>
    <x v="7"/>
    <n v="2"/>
    <m/>
    <x v="5"/>
    <n v="2000"/>
    <s v="DA"/>
    <s v=""/>
    <n v="111360"/>
    <n v="0"/>
    <n v="84479.769"/>
    <d v="2018-02-27T00:00:00"/>
    <x v="14"/>
    <m/>
    <s v="CHQ 3947154 DU 08/05/2018"/>
  </r>
  <r>
    <x v="58"/>
    <s v="FA20180705"/>
    <s v="NADATEK"/>
    <s v="LSA/2018/032"/>
    <d v="2018-03-18T00:00:00"/>
    <s v="LSA/2018/027"/>
    <d v="2018-03-19T00:00:00"/>
    <s v="FILTRE 20µ goutiere 29265"/>
    <x v="7"/>
    <n v="3"/>
    <m/>
    <x v="5"/>
    <n v="9000"/>
    <s v="DA"/>
    <s v=""/>
    <n v="69600"/>
    <n v="44907.250499999995"/>
    <n v="236992.34999999998"/>
    <d v="2018-02-27T00:00:00"/>
    <x v="14"/>
    <m/>
    <s v="CHQ 3947154 DU 08/05/2018"/>
  </r>
  <r>
    <x v="58"/>
    <s v="FA20180705"/>
    <s v="NADATEK"/>
    <s v="LSA/2018/032"/>
    <d v="2018-03-18T00:00:00"/>
    <s v="LSA/2018/027"/>
    <d v="2018-03-19T00:00:00"/>
    <s v="MAKE UP 110266"/>
    <x v="7"/>
    <n v="24"/>
    <m/>
    <x v="5"/>
    <n v="3100"/>
    <s v="DA"/>
    <s v=""/>
    <n v="128627.99999999999"/>
    <n v="4750"/>
    <n v="25000"/>
    <d v="2018-02-28T00:00:00"/>
    <x v="14"/>
    <m/>
    <s v="CHQ 3947154 DU 08/05/2018"/>
  </r>
  <r>
    <x v="4"/>
    <s v="18303652"/>
    <s v="GENERAL EMB."/>
    <s v="1800342"/>
    <d v="2018-03-19T00:00:00"/>
    <s v="18/IN/00637"/>
    <d v="2018-03-19T00:00:00"/>
    <s v="CAISSE F145"/>
    <x v="3"/>
    <n v="2000"/>
    <m/>
    <x v="2"/>
    <n v="38.979999999999997"/>
    <s v="DA"/>
    <s v=""/>
    <n v="0"/>
    <n v="0"/>
    <n v="3900"/>
    <d v="2018-02-01T00:00:00"/>
    <x v="14"/>
    <m/>
    <m/>
  </r>
  <r>
    <x v="4"/>
    <s v="18303652"/>
    <s v="GENERAL EMB."/>
    <s v="1800342"/>
    <d v="2018-03-19T00:00:00"/>
    <s v="18/IN/00637"/>
    <d v="2018-03-26T00:00:00"/>
    <s v="CAISSE CARTON F145"/>
    <x v="3"/>
    <n v="2000"/>
    <n v="2000"/>
    <x v="2"/>
    <n v="38.979999999999997"/>
    <s v="DA"/>
    <s v=""/>
    <n v="0"/>
    <n v="3637.1262999999999"/>
    <n v="19142.77"/>
    <d v="2018-02-01T00:00:00"/>
    <x v="14"/>
    <m/>
    <m/>
  </r>
  <r>
    <x v="59"/>
    <s v="037"/>
    <s v="RAJA GRAPHIC"/>
    <s v="1800336"/>
    <d v="2018-03-08T00:00:00"/>
    <s v="18/IN/00632"/>
    <d v="2018-03-08T00:00:00"/>
    <s v="PROSPECT NIFLUMENE SUPPO"/>
    <x v="3"/>
    <n v="501000"/>
    <n v="501000"/>
    <x v="2"/>
    <n v="0.64"/>
    <s v="EURO"/>
    <s v=""/>
    <n v="975"/>
    <n v="122650.605"/>
    <n v="699993"/>
    <d v="2018-03-22T00:00:00"/>
    <x v="14"/>
    <m/>
    <s v="CHQ 3947179 DU 16/05/2018"/>
  </r>
  <r>
    <x v="60"/>
    <s v="C2018-00699"/>
    <s v="HAMTECH"/>
    <n v="1800344"/>
    <s v="31/03/2018"/>
    <s v="18/IN/00638"/>
    <s v="21/03/2018"/>
    <s v="AEROSIL 200"/>
    <x v="4"/>
    <n v="720"/>
    <n v="720"/>
    <x v="2"/>
    <n v="1820"/>
    <s v="DA"/>
    <s v=""/>
    <n v="51340"/>
    <n v="3990"/>
    <n v="21000"/>
    <d v="2018-02-01T00:00:00"/>
    <x v="14"/>
    <m/>
    <s v="CHQ 3565519 DU 04/04/2018"/>
  </r>
  <r>
    <x v="2"/>
    <s v="18303996"/>
    <s v="GENERAL EMB."/>
    <s v="1800349"/>
    <d v="2018-03-27T00:00:00"/>
    <s v="18/IN/00644"/>
    <d v="2018-03-27T00:00:00"/>
    <s v="CAISSE F145"/>
    <x v="3"/>
    <n v="5235"/>
    <n v="5000"/>
    <x v="2"/>
    <n v="38.979999999999997"/>
    <s v="DA"/>
    <s v=""/>
    <n v="0"/>
    <n v="13685.724700000001"/>
    <n v="72455.73000000001"/>
    <d v="2018-02-01T00:00:00"/>
    <x v="14"/>
    <m/>
    <s v="CHQ 3947275 DU 30/05/2018"/>
  </r>
  <r>
    <x v="61"/>
    <s v="F18/00224"/>
    <s v="PHARMASCIENCE"/>
    <s v="LS/2018/033"/>
    <d v="2018-03-27T00:00:00"/>
    <s v="LS/2018/033"/>
    <d v="2018-04-03T00:00:00"/>
    <s v="Hiber RT 250-4,6 purospher star RP-18(colonne)"/>
    <x v="1"/>
    <n v="5"/>
    <n v="5"/>
    <x v="1"/>
    <n v="64000"/>
    <s v="DA"/>
    <s v=""/>
    <n v="9800"/>
    <n v="2031.48"/>
    <n v="259668"/>
    <d v="2018-03-09T00:00:00"/>
    <x v="14"/>
    <m/>
    <m/>
  </r>
  <r>
    <x v="62"/>
    <s v="F18/00237"/>
    <s v="MERCK"/>
    <s v="LS/2018/034"/>
    <d v="2018-04-04T00:00:00"/>
    <s v="LS/2018/036"/>
    <d v="2018-04-11T00:00:00"/>
    <s v="PRECOLONNE CONDIT. HPLC"/>
    <x v="1"/>
    <n v="1"/>
    <n v="1"/>
    <x v="1"/>
    <n v="69700"/>
    <s v="DA"/>
    <s v=""/>
    <n v="30000"/>
    <n v="51870"/>
    <n v="280220"/>
    <d v="2018-02-27T00:00:00"/>
    <x v="14"/>
    <m/>
    <m/>
  </r>
  <r>
    <x v="62"/>
    <s v="F18/00237"/>
    <s v="PHARMASCIENCE"/>
    <s v="LS/2018/034"/>
    <d v="2017-04-04T00:00:00"/>
    <s v="LS/2018/036"/>
    <d v="2018-04-11T00:00:00"/>
    <s v="LiChroCART 4-4 LiChrospher 100 RP-18(5µm)"/>
    <x v="1"/>
    <n v="1"/>
    <n v="1"/>
    <x v="1"/>
    <n v="69700"/>
    <s v="DA"/>
    <s v=""/>
    <n v="9800"/>
    <n v="106719.2"/>
    <n v="579920"/>
    <d v="2018-03-09T00:00:00"/>
    <x v="14"/>
    <m/>
    <m/>
  </r>
  <r>
    <x v="63"/>
    <s v="046"/>
    <s v="RAJA GRAPHIC"/>
    <s v="1800354"/>
    <d v="2018-04-03T00:00:00"/>
    <s v="18/IN/00651"/>
    <d v="2018-04-03T00:00:00"/>
    <s v="PROSPECT RAMITEC 10 mg"/>
    <x v="3"/>
    <n v="150000"/>
    <n v="150000"/>
    <x v="2"/>
    <n v="0.64"/>
    <s v="EURO"/>
    <s v=""/>
    <n v="620"/>
    <n v="9083.14"/>
    <n v="49630"/>
    <d v="2018-03-22T00:00:00"/>
    <x v="14"/>
    <m/>
    <s v="CHQ 3947266 DU 29/05/2018"/>
  </r>
  <r>
    <x v="64"/>
    <s v="42"/>
    <s v="RAJA GRAPHIC"/>
    <n v="1800355"/>
    <s v="04/04/2018"/>
    <s v="18/IN/00642"/>
    <s v="04/04/2018"/>
    <s v="PRSPECTUS SPASMOL 160 mg"/>
    <x v="3"/>
    <n v="200100"/>
    <n v="200100"/>
    <x v="2"/>
    <n v="0.64"/>
    <s v="DA"/>
    <s v=""/>
    <n v="9100"/>
    <n v="21067.200000000001"/>
    <n v="110880"/>
    <d v="2018-03-24T00:00:00"/>
    <x v="14"/>
    <m/>
    <s v="CHQ 3947266 DU 29/05/2018"/>
  </r>
  <r>
    <x v="64"/>
    <s v="42"/>
    <s v="RAJA GRAPHIC"/>
    <n v="1800355"/>
    <s v="04/04/2018"/>
    <s v="18/IN/00652"/>
    <s v="04/04/2018"/>
    <s v="PROSPECTUS SPASMOL 80 mg"/>
    <x v="3"/>
    <n v="251600"/>
    <n v="251600"/>
    <x v="2"/>
    <n v="0.64"/>
    <s v="DA"/>
    <s v=""/>
    <n v="78300"/>
    <n v="106187.2"/>
    <n v="558880"/>
    <d v="2018-03-24T00:00:00"/>
    <x v="14"/>
    <m/>
    <s v="CHQ 3947266 DU 29/05/2018"/>
  </r>
  <r>
    <x v="65"/>
    <s v="INV/18/039"/>
    <s v="MEDISYS"/>
    <n v="1800352"/>
    <s v="29/03/2018"/>
    <s v="18/IN/00649"/>
    <s v="29/03/2018"/>
    <s v="FRET ET EMBALLAGE"/>
    <x v="9"/>
    <n v="1"/>
    <n v="1"/>
    <x v="2"/>
    <n v="349"/>
    <s v="EURO"/>
    <s v=""/>
    <n v="32700"/>
    <n v="5301.9120000000003"/>
    <n v="37404.800000000003"/>
    <d v="2018-02-21T00:00:00"/>
    <x v="14"/>
    <m/>
    <s v="VIREMENT"/>
  </r>
  <r>
    <x v="66"/>
    <s v="18304594"/>
    <s v="GENERAL EMB."/>
    <n v="1800363"/>
    <s v="16/04/2018"/>
    <s v="18/IN/00664"/>
    <s v="16/04/2018"/>
    <s v="CAISSE CARTON F145"/>
    <x v="3"/>
    <n v="370"/>
    <n v="370"/>
    <x v="2"/>
    <n v="38.979999999999997"/>
    <s v="DA"/>
    <s v=""/>
    <n v="21850"/>
    <n v="0"/>
    <n v="40273.599999999999"/>
    <d v="2018-02-01T00:00:00"/>
    <x v="14"/>
    <m/>
    <s v="CHQ 3947275 DU 30/05/2018"/>
  </r>
  <r>
    <x v="67"/>
    <s v="0203/2018"/>
    <s v="ENCHELAB"/>
    <m/>
    <m/>
    <s v="LS/2018/037"/>
    <s v="15/04/2018"/>
    <s v="ACIDE ACETIQUE 100% PURE"/>
    <x v="1"/>
    <n v="20"/>
    <n v="20"/>
    <x v="1"/>
    <n v="2500"/>
    <s v="DA"/>
    <s v=""/>
    <n v="146944"/>
    <n v="0"/>
    <n v="4141.2269999999999"/>
    <d v="2018-06-15T00:00:00"/>
    <x v="14"/>
    <m/>
    <s v="CHQ 3947270 DU 30/05/2018"/>
  </r>
  <r>
    <x v="68"/>
    <s v="0209/2018"/>
    <s v="ENCHELAB"/>
    <m/>
    <m/>
    <s v="LS/2018/038"/>
    <s v="17/04/2018"/>
    <s v="ACIDE ACETIQUE 100% PURE"/>
    <x v="1"/>
    <n v="25"/>
    <n v="25"/>
    <x v="1"/>
    <n v="2500"/>
    <s v="DA"/>
    <s v=""/>
    <n v="57600"/>
    <n v="0"/>
    <n v="4499.0964000000004"/>
    <d v="2018-06-15T00:00:00"/>
    <x v="14"/>
    <m/>
    <s v="CHQ 3947270 DU 30/05/2018"/>
  </r>
  <r>
    <x v="69"/>
    <s v="18304662"/>
    <s v="GENERAL EMB."/>
    <n v="1800357"/>
    <s v="10/04/2018"/>
    <s v="18/IN/00663"/>
    <s v="10/04/2018"/>
    <s v="CAISSE CARTON F150"/>
    <x v="3"/>
    <n v="3000"/>
    <n v="5000"/>
    <x v="2"/>
    <n v="47.5"/>
    <s v="DA"/>
    <s v=""/>
    <n v="20020"/>
    <n v="3800"/>
    <n v="23625.200000000001"/>
    <d v="2018-02-01T00:00:00"/>
    <x v="14"/>
    <m/>
    <s v="CHQ 3947275 DU 30/05/2018"/>
  </r>
  <r>
    <x v="69"/>
    <s v="18305158"/>
    <s v="GENERAL EMB."/>
    <n v="1800357"/>
    <s v="10/04/2018"/>
    <s v="18/IN/00657"/>
    <s v="10/04/2018"/>
    <s v="CAISSE CARTON F150"/>
    <x v="3"/>
    <n v="2075"/>
    <n v="5000"/>
    <x v="2"/>
    <n v="47.5"/>
    <s v="DA"/>
    <s v=""/>
    <n v="3570"/>
    <n v="0"/>
    <n v="29399.615999999998"/>
    <d v="2018-02-01T00:00:00"/>
    <x v="14"/>
    <m/>
    <s v="CHQ 3947275 DU 30/05/2018"/>
  </r>
  <r>
    <x v="70"/>
    <s v="0214/2018"/>
    <s v="ENCHELAB"/>
    <m/>
    <m/>
    <s v="LS/2018/039"/>
    <s v="22/04/2018"/>
    <s v="ACETONITRIL HPLC"/>
    <x v="1"/>
    <n v="63"/>
    <n v="63"/>
    <x v="1"/>
    <n v="4550"/>
    <s v="DA"/>
    <s v=""/>
    <n v="318752"/>
    <n v="0"/>
    <n v="4359.1511999999993"/>
    <d v="2018-06-16T00:00:00"/>
    <x v="14"/>
    <m/>
    <m/>
  </r>
  <r>
    <x v="70"/>
    <s v="0214/2018"/>
    <s v="ENCHELAB"/>
    <m/>
    <m/>
    <s v="LS/2018/039"/>
    <s v="22/04/2018"/>
    <s v="GANT EN LATEX"/>
    <x v="12"/>
    <n v="20"/>
    <n v="20"/>
    <x v="1"/>
    <n v="480"/>
    <s v="DA"/>
    <s v=""/>
    <n v="423472"/>
    <n v="14136"/>
    <n v="98839.319999999992"/>
    <d v="2018-06-16T00:00:00"/>
    <x v="14"/>
    <m/>
    <m/>
  </r>
  <r>
    <x v="6"/>
    <s v="54"/>
    <s v="RAJA GRAPHIC"/>
    <n v="1800365"/>
    <s v="22/04/2018"/>
    <s v="18/IN/00669"/>
    <s v="22/04/2018"/>
    <s v="PROSPECTUS ASPEVASC 100 mg"/>
    <x v="3"/>
    <n v="302800"/>
    <n v="300000"/>
    <x v="2"/>
    <n v="0.64"/>
    <s v="DA"/>
    <s v=""/>
    <n v="114500"/>
    <n v="917.7"/>
    <n v="29150"/>
    <d v="2018-03-24T00:00:00"/>
    <x v="14"/>
    <m/>
    <m/>
  </r>
  <r>
    <x v="71"/>
    <s v="F124-2018"/>
    <s v="EUROCHEM"/>
    <n v="1800359"/>
    <s v="12/04/2018"/>
    <s v="18/IN/00659"/>
    <s v="12/04/2018"/>
    <s v="GALLATE DE PROPYLE"/>
    <x v="4"/>
    <n v="1"/>
    <n v="1"/>
    <x v="2"/>
    <n v="402.35"/>
    <s v="EURO"/>
    <s v=""/>
    <n v="180600"/>
    <n v="36820.480000000003"/>
    <n v="215547"/>
    <d v="2018-01-05T00:00:00"/>
    <x v="14"/>
    <m/>
    <s v="VIREMENT"/>
  </r>
  <r>
    <x v="71"/>
    <s v="F124-2018"/>
    <s v="EUROCHEM"/>
    <n v="1800359"/>
    <s v="12/04/2018"/>
    <s v="18/IN/00659"/>
    <s v="12/04/2018"/>
    <s v="FRET ET EMBALLAGE"/>
    <x v="9"/>
    <n v="1"/>
    <n v="1"/>
    <x v="2"/>
    <n v="195"/>
    <s v="EURO"/>
    <s v=""/>
    <n v="1400"/>
    <n v="0"/>
    <n v="402.35"/>
    <d v="2018-01-05T00:00:00"/>
    <x v="14"/>
    <m/>
    <s v="VIREMENT"/>
  </r>
  <r>
    <x v="18"/>
    <m/>
    <s v="ALSOCHEM"/>
    <s v="1800343"/>
    <d v="2018-03-19T00:00:00"/>
    <m/>
    <m/>
    <s v="CELLULOSE MICRO CRISTALINE VIVAPUR 102 JRS"/>
    <x v="4"/>
    <m/>
    <n v="2000"/>
    <x v="2"/>
    <n v="600"/>
    <s v="DA"/>
    <s v=""/>
    <n v="6480"/>
    <n v="0"/>
    <n v="16113"/>
    <d v="2018-04-30T00:00:00"/>
    <x v="14"/>
    <m/>
    <m/>
  </r>
  <r>
    <x v="18"/>
    <m/>
    <s v="BENKHELIFA MEDICAL"/>
    <m/>
    <m/>
    <m/>
    <m/>
    <s v="PLASMA DE LAPIN"/>
    <x v="1"/>
    <n v="2"/>
    <m/>
    <x v="1"/>
    <n v="2356.1999999999998"/>
    <s v="DA"/>
    <s v=""/>
    <n v="5300"/>
    <n v="3040"/>
    <n v="16760"/>
    <d v="2018-04-30T00:00:00"/>
    <x v="14"/>
    <m/>
    <m/>
  </r>
  <r>
    <x v="72"/>
    <s v="071"/>
    <s v="RAJA GRAPHIC"/>
    <s v="1800371"/>
    <d v="2018-05-17T00:00:00"/>
    <s v="18/IN/00701"/>
    <d v="2018-06-12T00:00:00"/>
    <s v="PROSPECTUS SIMEXANE"/>
    <x v="3"/>
    <n v="150000"/>
    <n v="150000"/>
    <x v="2"/>
    <n v="0.64"/>
    <s v="DA"/>
    <s v=""/>
    <n v="96000"/>
    <n v="18240"/>
    <n v="114240"/>
    <d v="2018-07-11T00:00:00"/>
    <x v="15"/>
    <m/>
    <m/>
  </r>
  <r>
    <x v="72"/>
    <s v="071"/>
    <s v="RAJA GRAPHIC"/>
    <s v="1800383"/>
    <d v="2018-05-31T00:00:00"/>
    <s v="18/IN/00705"/>
    <d v="2018-06-12T00:00:00"/>
    <s v="PROSPECTUS RIZINAL"/>
    <x v="3"/>
    <n v="100000"/>
    <n v="100000"/>
    <x v="2"/>
    <n v="0.64"/>
    <s v="DA"/>
    <s v=""/>
    <n v="64000"/>
    <n v="12160"/>
    <n v="76160"/>
    <d v="2018-07-11T00:00:00"/>
    <x v="15"/>
    <m/>
    <m/>
  </r>
  <r>
    <x v="72"/>
    <s v="071"/>
    <s v="RAJA GRAPHIC"/>
    <s v="1800386"/>
    <d v="2018-06-06T00:00:00"/>
    <s v="18/IN/00708"/>
    <d v="2018-06-12T00:00:00"/>
    <s v="PROSPECTUS ASPEVASC 100 mg"/>
    <x v="3"/>
    <n v="100000"/>
    <n v="100000"/>
    <x v="2"/>
    <n v="0.64"/>
    <s v="DA"/>
    <s v=""/>
    <n v="64000"/>
    <n v="12160"/>
    <n v="76160"/>
    <d v="2018-07-11T00:00:00"/>
    <x v="15"/>
    <m/>
    <m/>
  </r>
  <r>
    <x v="72"/>
    <s v="071"/>
    <s v="RAJA GRAPHIC"/>
    <s v="1800371"/>
    <d v="2018-05-17T00:00:00"/>
    <s v="18/IN/00701"/>
    <d v="2018-06-12T00:00:00"/>
    <s v="PROSPECTUS PARAMOL GF"/>
    <x v="3"/>
    <n v="100000"/>
    <n v="100000"/>
    <x v="2"/>
    <n v="0.64"/>
    <s v="DA"/>
    <s v=""/>
    <n v="64000"/>
    <n v="12160"/>
    <n v="76160"/>
    <d v="2018-07-11T00:00:00"/>
    <x v="15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  <r>
    <x v="18"/>
    <m/>
    <m/>
    <m/>
    <m/>
    <m/>
    <m/>
    <m/>
    <x v="13"/>
    <m/>
    <m/>
    <x v="7"/>
    <m/>
    <s v=""/>
    <s v=""/>
    <n v="0"/>
    <n v="0"/>
    <n v="0"/>
    <s v=""/>
    <x v="14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>
  <location ref="A14:D17" firstHeaderRow="0" firstDataRow="1" firstDataCol="1"/>
  <pivotFields count="22">
    <pivotField showAll="0">
      <items count="74">
        <item h="1" x="64"/>
        <item h="1" x="65"/>
        <item h="1" x="66"/>
        <item h="1" x="5"/>
        <item h="1" x="67"/>
        <item h="1" x="68"/>
        <item h="1" x="69"/>
        <item h="1" x="70"/>
        <item h="1" x="27"/>
        <item h="1" x="6"/>
        <item h="1" x="71"/>
        <item h="1" x="37"/>
        <item h="1" x="19"/>
        <item h="1" x="34"/>
        <item h="1" x="0"/>
        <item h="1" x="1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28"/>
        <item h="1" x="51"/>
        <item h="1" x="20"/>
        <item h="1" x="52"/>
        <item h="1" x="7"/>
        <item h="1" x="53"/>
        <item h="1" x="54"/>
        <item h="1" x="55"/>
        <item h="1" x="56"/>
        <item h="1" x="57"/>
        <item h="1" x="8"/>
        <item h="1" x="3"/>
        <item h="1" x="9"/>
        <item h="1" x="1"/>
        <item h="1" x="58"/>
        <item h="1" x="10"/>
        <item x="4"/>
        <item h="1" x="59"/>
        <item h="1" x="60"/>
        <item h="1" x="2"/>
        <item h="1" x="61"/>
        <item h="1" x="21"/>
        <item h="1" x="62"/>
        <item h="1" x="63"/>
        <item h="1" x="11"/>
        <item h="1" x="12"/>
        <item h="1" x="13"/>
        <item h="1" x="14"/>
        <item h="1" x="15"/>
        <item h="1" x="16"/>
        <item h="1" x="22"/>
        <item h="1" x="23"/>
        <item h="1" x="24"/>
        <item h="1" x="25"/>
        <item h="1" x="26"/>
        <item h="1" x="29"/>
        <item h="1" x="30"/>
        <item h="1" x="31"/>
        <item h="1" x="32"/>
        <item h="1" x="33"/>
        <item h="1" x="35"/>
        <item h="1" x="36"/>
        <item h="1" x="72"/>
        <item h="1" x="1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 sortType="ascending">
      <items count="12">
        <item x="4"/>
        <item x="9"/>
        <item x="3"/>
        <item x="6"/>
        <item m="1" x="10"/>
        <item x="0"/>
        <item x="1"/>
        <item x="5"/>
        <item x="8"/>
        <item x="2"/>
        <item x="7"/>
        <item t="default"/>
      </items>
    </pivotField>
    <pivotField showAll="0"/>
    <pivotField showAll="0"/>
    <pivotField showAll="0"/>
    <pivotField dataField="1" numFmtId="4" showAll="0"/>
    <pivotField dataField="1" numFmtId="4" showAll="0"/>
    <pivotField dataField="1" numFmtId="4" showAll="0"/>
    <pivotField showAll="0"/>
    <pivotField showAl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5"/>
        <item x="14"/>
        <item t="default"/>
      </items>
    </pivotField>
    <pivotField showAll="0" defaultSubtotal="0"/>
    <pivotField showAll="0"/>
  </pivotFields>
  <rowFields count="1">
    <field x="11"/>
  </rowFields>
  <rowItems count="3">
    <i>
      <x v="6"/>
    </i>
    <i>
      <x v="9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MONT TOT HT" fld="15" baseField="0" baseItem="0"/>
    <dataField name="Somme de MONT TVA" fld="16" baseField="0" baseItem="0"/>
    <dataField name="Somme de MONT TTC" fld="17" baseField="0" baseItem="0"/>
  </dataFields>
  <formats count="1">
    <format dxfId="1">
      <pivotArea collapsedLevelsAreSubtotals="1" fieldPosition="0">
        <references count="1">
          <reference field="11" count="0"/>
        </references>
      </pivotArea>
    </format>
  </formats>
  <pivotTableStyleInfo name="PivotStyleLight16" showRowHeaders="1" showColHeaders="1" showRowStripes="0" showColStripes="0" showLastColumn="1"/>
  <filters count="1">
    <filter fld="19" type="dateBetween" evalOrder="-1" id="26" name="DATE SAISIE TRANSF">
      <autoFilter ref="A1">
        <filterColumn colId="0">
          <customFilters and="1">
            <customFilter operator="greaterThanOrEqual" val="42736"/>
            <customFilter operator="lessThanOrEqual" val="43100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5" useAutoFormatting="1" itemPrintTitles="1" createdVersion="5" indent="0" outline="1" outlineData="1" multipleFieldFilters="0">
  <location ref="A3:D18" firstHeaderRow="0" firstDataRow="1" firstDataCol="1"/>
  <pivotFields count="22"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15">
        <item x="3"/>
        <item x="10"/>
        <item x="5"/>
        <item x="0"/>
        <item x="1"/>
        <item x="8"/>
        <item x="9"/>
        <item x="12"/>
        <item x="7"/>
        <item x="4"/>
        <item x="11"/>
        <item x="6"/>
        <item x="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dataField="1" numFmtId="4" showAll="0"/>
    <pivotField dataField="1" numFmtId="4" showAll="0"/>
    <pivotField dataField="1" numFmtId="4" showAll="0"/>
    <pivotField showAll="0"/>
    <pivotField showAl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5"/>
        <item x="14"/>
        <item t="default"/>
      </items>
    </pivotField>
    <pivotField showAll="0" defaultSubtotal="0"/>
    <pivotField showAll="0"/>
  </pivotFields>
  <rowFields count="1">
    <field x="8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MONT TOT HT" fld="15" baseField="0" baseItem="0"/>
    <dataField name="Somme de MONT TVA" fld="16" baseField="0" baseItem="0"/>
    <dataField name="Somme de MONT TTC" fld="17" baseField="0" baseItem="0"/>
  </dataFields>
  <formats count="1"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filters count="1">
    <filter fld="19" type="dateBetween" evalOrder="-1" id="16" name="DATE SAISIE TRANSF">
      <autoFilter ref="A1">
        <filterColumn colId="0">
          <customFilters and="1">
            <customFilter operator="greaterThanOrEqual" val="42795"/>
            <customFilter operator="lessThanOrEqual" val="42825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_FACTURE" sourceName="DATE FACTURE">
  <pivotTables>
    <pivotTable tabId="13" name="Tableau croisé dynamique2"/>
  </pivotTables>
  <data>
    <tabular pivotCacheId="3">
      <items count="73">
        <i x="64"/>
        <i x="65"/>
        <i x="66"/>
        <i x="5"/>
        <i x="67"/>
        <i x="68"/>
        <i x="69"/>
        <i x="70"/>
        <i x="27"/>
        <i x="6"/>
        <i x="71"/>
        <i x="37"/>
        <i x="19"/>
        <i x="34"/>
        <i x="0"/>
        <i x="17"/>
        <i x="38"/>
        <i x="39"/>
        <i x="40"/>
        <i x="41"/>
        <i x="42"/>
        <i x="43"/>
        <i x="44"/>
        <i x="45"/>
        <i x="46"/>
        <i x="47"/>
        <i x="48"/>
        <i x="49"/>
        <i x="50"/>
        <i x="28"/>
        <i x="51"/>
        <i x="20"/>
        <i x="52"/>
        <i x="7"/>
        <i x="53"/>
        <i x="54"/>
        <i x="55"/>
        <i x="56"/>
        <i x="57"/>
        <i x="8"/>
        <i x="3"/>
        <i x="9"/>
        <i x="1"/>
        <i x="58"/>
        <i x="10"/>
        <i x="4" s="1"/>
        <i x="59"/>
        <i x="60"/>
        <i x="2"/>
        <i x="61"/>
        <i x="21"/>
        <i x="62"/>
        <i x="63"/>
        <i x="11"/>
        <i x="12"/>
        <i x="13"/>
        <i x="14"/>
        <i x="15"/>
        <i x="16"/>
        <i x="22"/>
        <i x="23"/>
        <i x="24"/>
        <i x="25"/>
        <i x="26"/>
        <i x="29"/>
        <i x="30"/>
        <i x="31"/>
        <i x="32"/>
        <i x="33"/>
        <i x="35"/>
        <i x="36"/>
        <i x="72"/>
        <i x="18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 FACTURE" cache="Segment_DATE_FACTURE" caption="DATE FACTURE" columnCount="12" showCaption="0" style="SlicerStyleDark5" rowHeight="241300"/>
</slicers>
</file>

<file path=xl/tables/table1.xml><?xml version="1.0" encoding="utf-8"?>
<table xmlns="http://schemas.openxmlformats.org/spreadsheetml/2006/main" id="1" name="Tableau1" displayName="Tableau1" ref="A2:V500" totalsRowShown="0" headerRowDxfId="26" dataDxfId="25" tableBorderDxfId="24">
  <autoFilter ref="A2:V500"/>
  <tableColumns count="22">
    <tableColumn id="1" name="DATE FACTURE" dataDxfId="23"/>
    <tableColumn id="2" name="N° FACTURE" dataDxfId="22"/>
    <tableColumn id="3" name="FOURNISSUER" dataDxfId="21"/>
    <tableColumn id="4" name="BON DE CMDE N°" dataDxfId="20"/>
    <tableColumn id="5" name="DATE CMDE" dataDxfId="19"/>
    <tableColumn id="6" name="N° BON RECEPT" dataDxfId="18"/>
    <tableColumn id="7" name="DATE RECEPTION" dataDxfId="17"/>
    <tableColumn id="8" name="ARTICLES" dataDxfId="16"/>
    <tableColumn id="9" name="CATEGORIE ARTICLE" dataDxfId="15"/>
    <tableColumn id="10" name="QUANTITES LIVREES" dataDxfId="14"/>
    <tableColumn id="11" name="QUANTITES CMDEES" dataDxfId="13"/>
    <tableColumn id="12" name="DESTINATION" dataDxfId="12"/>
    <tableColumn id="13" name=" PRIX UNIT. HT" dataDxfId="11"/>
    <tableColumn id="14" name="DEVISE" dataDxfId="10">
      <calculatedColumnFormula>IFERROR(VLOOKUP('DETAILS ACHATS'!$C3,#REF!,2,FALSE),"")</calculatedColumnFormula>
    </tableColumn>
    <tableColumn id="15" name="T% CHANGE" dataDxfId="9">
      <calculatedColumnFormula>IF('DETAILS ACHATS'!$N3="EURO",IFERROR(VLOOKUP('DETAILS ACHATS'!$A3,#REF!,4,FALSE),""),"")</calculatedColumnFormula>
    </tableColumn>
    <tableColumn id="16" name="MONT TOT HT" dataDxfId="8">
      <calculatedColumnFormula>'DETAILS ACHATS'!$J3*'DETAILS ACHATS'!$M3</calculatedColumnFormula>
    </tableColumn>
    <tableColumn id="17" name="MONT TVA" dataDxfId="7">
      <calculatedColumnFormula>IF('DETAILS ACHATS'!$N3="DA",'DETAILS ACHATS'!$P3*0.19,0)</calculatedColumnFormula>
    </tableColumn>
    <tableColumn id="18" name="MONT TTC" dataDxfId="6">
      <calculatedColumnFormula>'DETAILS ACHATS'!$P3+'DETAILS ACHATS'!$Q3</calculatedColumnFormula>
    </tableColumn>
    <tableColumn id="19" name="DATE PREV PAY" dataDxfId="5">
      <calculatedColumnFormula>IF('DETAILS ACHATS'!$A3="","",'DETAILS ACHATS'!$A3+30)</calculatedColumnFormula>
    </tableColumn>
    <tableColumn id="20" name="DATE SAISIE TRANSF" dataDxfId="4"/>
    <tableColumn id="22" name="COMPTA" dataDxfId="3"/>
    <tableColumn id="21" name="DATE &amp; NUM CHEQU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2" tint="-0.89999084444715716"/>
  </sheetPr>
  <dimension ref="A1:W500"/>
  <sheetViews>
    <sheetView workbookViewId="0">
      <pane ySplit="2" topLeftCell="A198" activePane="bottomLeft" state="frozen"/>
      <selection pane="bottomLeft" activeCell="A198" sqref="A198"/>
    </sheetView>
  </sheetViews>
  <sheetFormatPr baseColWidth="10" defaultRowHeight="15" x14ac:dyDescent="0.25"/>
  <cols>
    <col min="1" max="1" width="16.140625" style="3" bestFit="1" customWidth="1"/>
    <col min="2" max="2" width="16.7109375" style="4" bestFit="1" customWidth="1"/>
    <col min="3" max="3" width="18.7109375" style="11" bestFit="1" customWidth="1"/>
    <col min="4" max="4" width="18.28515625" style="11" customWidth="1"/>
    <col min="5" max="5" width="15.5703125" style="4" customWidth="1"/>
    <col min="6" max="6" width="18.7109375" style="3" customWidth="1"/>
    <col min="7" max="7" width="20.140625" style="4" customWidth="1"/>
    <col min="8" max="8" width="46.5703125" style="3" customWidth="1"/>
    <col min="9" max="9" width="22.85546875" style="6" customWidth="1"/>
    <col min="10" max="10" width="22.85546875" style="5" customWidth="1"/>
    <col min="11" max="11" width="23.28515625" style="7" customWidth="1"/>
    <col min="12" max="12" width="17.28515625" style="7" customWidth="1"/>
    <col min="13" max="13" width="17.85546875" style="12" customWidth="1"/>
    <col min="14" max="14" width="11.42578125" style="13" customWidth="1"/>
    <col min="15" max="15" width="15.85546875" style="5" customWidth="1"/>
    <col min="16" max="16" width="17.5703125" style="8" bestFit="1" customWidth="1"/>
    <col min="17" max="17" width="15" style="5" bestFit="1" customWidth="1"/>
    <col min="18" max="18" width="14.5703125" style="5" customWidth="1"/>
    <col min="19" max="19" width="18.85546875" style="11" customWidth="1"/>
    <col min="20" max="20" width="23.140625" style="14" customWidth="1"/>
    <col min="21" max="21" width="11" style="14" customWidth="1"/>
    <col min="22" max="22" width="24.85546875" style="5" customWidth="1"/>
    <col min="23" max="23" width="19.5703125" style="10" bestFit="1" customWidth="1"/>
    <col min="24" max="16384" width="11.42578125" style="10"/>
  </cols>
  <sheetData>
    <row r="1" spans="1:23" ht="32.25" customHeight="1" x14ac:dyDescent="0.2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</row>
    <row r="2" spans="1:23" s="55" customFormat="1" x14ac:dyDescent="0.25">
      <c r="A2" s="41" t="s">
        <v>10</v>
      </c>
      <c r="B2" s="42" t="s">
        <v>9</v>
      </c>
      <c r="C2" s="42" t="s">
        <v>8</v>
      </c>
      <c r="D2" s="42" t="s">
        <v>4</v>
      </c>
      <c r="E2" s="41" t="s">
        <v>5</v>
      </c>
      <c r="F2" s="42" t="s">
        <v>6</v>
      </c>
      <c r="G2" s="41" t="s">
        <v>7</v>
      </c>
      <c r="H2" s="43" t="s">
        <v>0</v>
      </c>
      <c r="I2" s="43" t="s">
        <v>1</v>
      </c>
      <c r="J2" s="44" t="s">
        <v>2</v>
      </c>
      <c r="K2" s="44" t="s">
        <v>3</v>
      </c>
      <c r="L2" s="45" t="s">
        <v>107</v>
      </c>
      <c r="M2" s="46" t="s">
        <v>11</v>
      </c>
      <c r="N2" s="43" t="s">
        <v>87</v>
      </c>
      <c r="O2" s="47" t="s">
        <v>12</v>
      </c>
      <c r="P2" s="44" t="s">
        <v>13</v>
      </c>
      <c r="Q2" s="44" t="s">
        <v>14</v>
      </c>
      <c r="R2" s="44" t="s">
        <v>15</v>
      </c>
      <c r="S2" s="41" t="s">
        <v>16</v>
      </c>
      <c r="T2" s="41" t="s">
        <v>124</v>
      </c>
      <c r="U2" s="41" t="s">
        <v>43</v>
      </c>
      <c r="V2" s="48" t="s">
        <v>125</v>
      </c>
    </row>
    <row r="3" spans="1:23" ht="14.25" x14ac:dyDescent="0.2">
      <c r="A3" s="15">
        <v>43100</v>
      </c>
      <c r="B3" s="16" t="s">
        <v>25</v>
      </c>
      <c r="C3" s="17" t="s">
        <v>434</v>
      </c>
      <c r="D3" s="16" t="s">
        <v>716</v>
      </c>
      <c r="E3" s="15"/>
      <c r="F3" s="16" t="s">
        <v>998</v>
      </c>
      <c r="G3" s="15"/>
      <c r="H3" s="18" t="s">
        <v>152</v>
      </c>
      <c r="I3" s="17" t="s">
        <v>20</v>
      </c>
      <c r="J3" s="19">
        <v>2200</v>
      </c>
      <c r="K3" s="19"/>
      <c r="L3" s="17" t="s">
        <v>21</v>
      </c>
      <c r="M3" s="20">
        <v>3.5</v>
      </c>
      <c r="N3" s="17" t="str">
        <f>IFERROR(VLOOKUP('DETAILS ACHATS'!$C11,#REF!,2,FALSE),"")</f>
        <v/>
      </c>
      <c r="O3" s="21" t="str">
        <f>IF('DETAILS ACHATS'!$N11="EURO",IFERROR(VLOOKUP('DETAILS ACHATS'!$A11,#REF!,4,FALSE),""),"")</f>
        <v/>
      </c>
      <c r="P3" s="19">
        <f>'DETAILS ACHATS'!$J11*'DETAILS ACHATS'!$M11</f>
        <v>24720</v>
      </c>
      <c r="Q3" s="19">
        <f>IF('DETAILS ACHATS'!$N11="DA",'DETAILS ACHATS'!$P11*0.19,0)</f>
        <v>0</v>
      </c>
      <c r="R3" s="19">
        <f>'DETAILS ACHATS'!$P11+'DETAILS ACHATS'!$Q11</f>
        <v>57500</v>
      </c>
      <c r="S3" s="15">
        <f>IF('DETAILS ACHATS'!$A11="","",'DETAILS ACHATS'!$A11+30)</f>
        <v>43220</v>
      </c>
      <c r="T3" s="15">
        <v>43100</v>
      </c>
      <c r="U3" s="52"/>
      <c r="V3" s="22"/>
      <c r="W3" s="32"/>
    </row>
    <row r="4" spans="1:23" ht="14.25" x14ac:dyDescent="0.2">
      <c r="A4" s="23">
        <v>43173</v>
      </c>
      <c r="B4" s="24" t="s">
        <v>38</v>
      </c>
      <c r="C4" s="17" t="s">
        <v>435</v>
      </c>
      <c r="D4" s="16" t="s">
        <v>730</v>
      </c>
      <c r="E4" s="23" t="s">
        <v>34</v>
      </c>
      <c r="F4" s="16" t="s">
        <v>999</v>
      </c>
      <c r="G4" s="23">
        <v>43173</v>
      </c>
      <c r="H4" s="18" t="s">
        <v>153</v>
      </c>
      <c r="I4" s="25" t="s">
        <v>19</v>
      </c>
      <c r="J4" s="27">
        <v>1</v>
      </c>
      <c r="K4" s="27">
        <v>1</v>
      </c>
      <c r="L4" s="25" t="s">
        <v>18</v>
      </c>
      <c r="M4" s="28">
        <v>38000</v>
      </c>
      <c r="N4" s="25" t="str">
        <f>IFERROR(VLOOKUP('DETAILS ACHATS'!$C143,#REF!,2,FALSE),"")</f>
        <v/>
      </c>
      <c r="O4" s="29" t="str">
        <f>IF('DETAILS ACHATS'!$N143="EURO",IFERROR(VLOOKUP('DETAILS ACHATS'!$A143,#REF!,4,FALSE),""),"")</f>
        <v/>
      </c>
      <c r="P4" s="27">
        <f>'DETAILS ACHATS'!$J143*'DETAILS ACHATS'!$M143</f>
        <v>15779</v>
      </c>
      <c r="Q4" s="27">
        <f>IF('DETAILS ACHATS'!$N143="DA",'DETAILS ACHATS'!$P143*0.19,0)</f>
        <v>0</v>
      </c>
      <c r="R4" s="27">
        <f>'DETAILS ACHATS'!$P143+'DETAILS ACHATS'!$Q143</f>
        <v>3108</v>
      </c>
      <c r="S4" s="23">
        <f>IF('DETAILS ACHATS'!$A143="","",'DETAILS ACHATS'!$A143+30)</f>
        <v>43132</v>
      </c>
      <c r="T4" s="23">
        <v>43173</v>
      </c>
      <c r="U4" s="53"/>
      <c r="V4" s="30"/>
    </row>
    <row r="5" spans="1:23" ht="14.25" x14ac:dyDescent="0.2">
      <c r="A5" s="23">
        <v>43190</v>
      </c>
      <c r="B5" s="24" t="s">
        <v>60</v>
      </c>
      <c r="C5" s="17" t="s">
        <v>436</v>
      </c>
      <c r="D5" s="16" t="s">
        <v>731</v>
      </c>
      <c r="E5" s="23">
        <v>43177</v>
      </c>
      <c r="F5" s="16" t="s">
        <v>1000</v>
      </c>
      <c r="G5" s="23">
        <v>43193</v>
      </c>
      <c r="H5" s="18" t="s">
        <v>154</v>
      </c>
      <c r="I5" s="25" t="s">
        <v>17</v>
      </c>
      <c r="J5" s="27">
        <v>9</v>
      </c>
      <c r="K5" s="27">
        <v>10</v>
      </c>
      <c r="L5" s="25" t="s">
        <v>18</v>
      </c>
      <c r="M5" s="28">
        <v>720</v>
      </c>
      <c r="N5" s="25" t="str">
        <f>IFERROR(VLOOKUP('DETAILS ACHATS'!$C78,#REF!,2,FALSE),"")</f>
        <v/>
      </c>
      <c r="O5" s="29" t="str">
        <f>IF('DETAILS ACHATS'!$N78="EURO",IFERROR(VLOOKUP('DETAILS ACHATS'!$A78,#REF!,4,FALSE),""),"")</f>
        <v/>
      </c>
      <c r="P5" s="27">
        <f>'DETAILS ACHATS'!$J78*'DETAILS ACHATS'!$M78</f>
        <v>2870</v>
      </c>
      <c r="Q5" s="27">
        <f>IF('DETAILS ACHATS'!$N78="DA",'DETAILS ACHATS'!$P78*0.19,0)</f>
        <v>0</v>
      </c>
      <c r="R5" s="27">
        <f>'DETAILS ACHATS'!$P78+'DETAILS ACHATS'!$Q78</f>
        <v>69700</v>
      </c>
      <c r="S5" s="23">
        <f>IF('DETAILS ACHATS'!$A78="","",'DETAILS ACHATS'!$A78+30)</f>
        <v>43079</v>
      </c>
      <c r="T5" s="23">
        <v>43193</v>
      </c>
      <c r="U5" s="53"/>
      <c r="V5" s="30"/>
    </row>
    <row r="6" spans="1:23" ht="14.25" x14ac:dyDescent="0.2">
      <c r="A6" s="23">
        <v>43190</v>
      </c>
      <c r="B6" s="24" t="s">
        <v>60</v>
      </c>
      <c r="C6" s="17" t="s">
        <v>437</v>
      </c>
      <c r="D6" s="16" t="s">
        <v>732</v>
      </c>
      <c r="E6" s="23">
        <v>43177</v>
      </c>
      <c r="F6" s="16" t="s">
        <v>1001</v>
      </c>
      <c r="G6" s="23">
        <v>43193</v>
      </c>
      <c r="H6" s="18" t="s">
        <v>155</v>
      </c>
      <c r="I6" s="25" t="s">
        <v>17</v>
      </c>
      <c r="J6" s="27">
        <v>5</v>
      </c>
      <c r="K6" s="27">
        <v>5</v>
      </c>
      <c r="L6" s="25" t="s">
        <v>18</v>
      </c>
      <c r="M6" s="28">
        <v>448</v>
      </c>
      <c r="N6" s="25" t="str">
        <f>IFERROR(VLOOKUP('DETAILS ACHATS'!$C79,#REF!,2,FALSE),"")</f>
        <v/>
      </c>
      <c r="O6" s="29" t="str">
        <f>IF('DETAILS ACHATS'!$N79="EURO",IFERROR(VLOOKUP('DETAILS ACHATS'!$A79,#REF!,4,FALSE),""),"")</f>
        <v/>
      </c>
      <c r="P6" s="27">
        <f>'DETAILS ACHATS'!$J79*'DETAILS ACHATS'!$M79</f>
        <v>164560</v>
      </c>
      <c r="Q6" s="27">
        <f>IF('DETAILS ACHATS'!$N79="DA",'DETAILS ACHATS'!$P79*0.19,0)</f>
        <v>0</v>
      </c>
      <c r="R6" s="27">
        <f>'DETAILS ACHATS'!$P79+'DETAILS ACHATS'!$Q79</f>
        <v>185400</v>
      </c>
      <c r="S6" s="23">
        <f>IF('DETAILS ACHATS'!$A79="","",'DETAILS ACHATS'!$A79+30)</f>
        <v>43176</v>
      </c>
      <c r="T6" s="23">
        <v>43193</v>
      </c>
      <c r="U6" s="53"/>
      <c r="V6" s="30"/>
    </row>
    <row r="7" spans="1:23" ht="14.25" x14ac:dyDescent="0.2">
      <c r="A7" s="23">
        <v>43190</v>
      </c>
      <c r="B7" s="24" t="s">
        <v>60</v>
      </c>
      <c r="C7" s="17" t="s">
        <v>438</v>
      </c>
      <c r="D7" s="16" t="s">
        <v>733</v>
      </c>
      <c r="E7" s="23">
        <v>43177</v>
      </c>
      <c r="F7" s="16" t="s">
        <v>1002</v>
      </c>
      <c r="G7" s="23">
        <v>43193</v>
      </c>
      <c r="H7" s="18" t="s">
        <v>156</v>
      </c>
      <c r="I7" s="25" t="s">
        <v>17</v>
      </c>
      <c r="J7" s="27">
        <v>60</v>
      </c>
      <c r="K7" s="27">
        <v>60</v>
      </c>
      <c r="L7" s="25" t="s">
        <v>18</v>
      </c>
      <c r="M7" s="28">
        <v>758.4</v>
      </c>
      <c r="N7" s="25" t="str">
        <f>IFERROR(VLOOKUP('DETAILS ACHATS'!$C80,#REF!,2,FALSE),"")</f>
        <v/>
      </c>
      <c r="O7" s="29" t="str">
        <f>IF('DETAILS ACHATS'!$N80="EURO",IFERROR(VLOOKUP('DETAILS ACHATS'!$A80,#REF!,4,FALSE),""),"")</f>
        <v/>
      </c>
      <c r="P7" s="27">
        <f>'DETAILS ACHATS'!$J80*'DETAILS ACHATS'!$M80</f>
        <v>4900</v>
      </c>
      <c r="Q7" s="27">
        <f>IF('DETAILS ACHATS'!$N80="DA",'DETAILS ACHATS'!$P80*0.19,0)</f>
        <v>0</v>
      </c>
      <c r="R7" s="27">
        <f>'DETAILS ACHATS'!$P80+'DETAILS ACHATS'!$Q80</f>
        <v>60000</v>
      </c>
      <c r="S7" s="23">
        <f>IF('DETAILS ACHATS'!$A80="","",'DETAILS ACHATS'!$A80+30)</f>
        <v>43176</v>
      </c>
      <c r="T7" s="23">
        <v>43193</v>
      </c>
      <c r="U7" s="53"/>
      <c r="V7" s="30"/>
    </row>
    <row r="8" spans="1:23" ht="14.25" x14ac:dyDescent="0.2">
      <c r="A8" s="23">
        <v>43190</v>
      </c>
      <c r="B8" s="24" t="s">
        <v>60</v>
      </c>
      <c r="C8" s="17" t="s">
        <v>439</v>
      </c>
      <c r="D8" s="16" t="s">
        <v>734</v>
      </c>
      <c r="E8" s="23">
        <v>43177</v>
      </c>
      <c r="F8" s="16" t="s">
        <v>1003</v>
      </c>
      <c r="G8" s="23">
        <v>43193</v>
      </c>
      <c r="H8" s="18" t="s">
        <v>157</v>
      </c>
      <c r="I8" s="25" t="s">
        <v>17</v>
      </c>
      <c r="J8" s="27">
        <v>16</v>
      </c>
      <c r="K8" s="27">
        <v>25</v>
      </c>
      <c r="L8" s="25" t="s">
        <v>18</v>
      </c>
      <c r="M8" s="28">
        <v>1367.84</v>
      </c>
      <c r="N8" s="25" t="str">
        <f>IFERROR(VLOOKUP('DETAILS ACHATS'!$C81,#REF!,2,FALSE),"")</f>
        <v/>
      </c>
      <c r="O8" s="29" t="str">
        <f>IF('DETAILS ACHATS'!$N81="EURO",IFERROR(VLOOKUP('DETAILS ACHATS'!$A81,#REF!,4,FALSE),""),"")</f>
        <v/>
      </c>
      <c r="P8" s="27">
        <f>'DETAILS ACHATS'!$J81*'DETAILS ACHATS'!$M81</f>
        <v>15780</v>
      </c>
      <c r="Q8" s="27">
        <f>IF('DETAILS ACHATS'!$N81="DA",'DETAILS ACHATS'!$P81*0.19,0)</f>
        <v>0</v>
      </c>
      <c r="R8" s="27">
        <f>'DETAILS ACHATS'!$P81+'DETAILS ACHATS'!$Q81</f>
        <v>213000</v>
      </c>
      <c r="S8" s="23">
        <f>IF('DETAILS ACHATS'!$A81="","",'DETAILS ACHATS'!$A81+30)</f>
        <v>43202</v>
      </c>
      <c r="T8" s="23">
        <v>43193</v>
      </c>
      <c r="U8" s="53"/>
      <c r="V8" s="30"/>
    </row>
    <row r="9" spans="1:23" ht="14.25" x14ac:dyDescent="0.2">
      <c r="A9" s="23">
        <v>43190</v>
      </c>
      <c r="B9" s="24" t="s">
        <v>60</v>
      </c>
      <c r="C9" s="17" t="s">
        <v>440</v>
      </c>
      <c r="D9" s="16" t="s">
        <v>735</v>
      </c>
      <c r="E9" s="23">
        <v>43177</v>
      </c>
      <c r="F9" s="16" t="s">
        <v>1004</v>
      </c>
      <c r="G9" s="23">
        <v>43193</v>
      </c>
      <c r="H9" s="18" t="s">
        <v>158</v>
      </c>
      <c r="I9" s="25" t="s">
        <v>17</v>
      </c>
      <c r="J9" s="27">
        <v>5</v>
      </c>
      <c r="K9" s="27">
        <v>5</v>
      </c>
      <c r="L9" s="25" t="s">
        <v>18</v>
      </c>
      <c r="M9" s="28">
        <v>719.2</v>
      </c>
      <c r="N9" s="25" t="str">
        <f>IFERROR(VLOOKUP('DETAILS ACHATS'!$C82,#REF!,2,FALSE),"")</f>
        <v/>
      </c>
      <c r="O9" s="29" t="str">
        <f>IF('DETAILS ACHATS'!$N82="EURO",IFERROR(VLOOKUP('DETAILS ACHATS'!$A82,#REF!,4,FALSE),""),"")</f>
        <v/>
      </c>
      <c r="P9" s="27">
        <f>'DETAILS ACHATS'!$J82*'DETAILS ACHATS'!$M82</f>
        <v>690</v>
      </c>
      <c r="Q9" s="27">
        <f>IF('DETAILS ACHATS'!$N82="DA",'DETAILS ACHATS'!$P82*0.19,0)</f>
        <v>0</v>
      </c>
      <c r="R9" s="27">
        <f>'DETAILS ACHATS'!$P82+'DETAILS ACHATS'!$Q82</f>
        <v>30000</v>
      </c>
      <c r="S9" s="23">
        <f>IF('DETAILS ACHATS'!$A82="","",'DETAILS ACHATS'!$A82+30)</f>
        <v>43202</v>
      </c>
      <c r="T9" s="23">
        <v>43193</v>
      </c>
      <c r="U9" s="53"/>
      <c r="V9" s="30"/>
    </row>
    <row r="10" spans="1:23" ht="14.25" x14ac:dyDescent="0.2">
      <c r="A10" s="23">
        <v>43190</v>
      </c>
      <c r="B10" s="24" t="s">
        <v>60</v>
      </c>
      <c r="C10" s="17" t="s">
        <v>441</v>
      </c>
      <c r="D10" s="16" t="s">
        <v>736</v>
      </c>
      <c r="E10" s="23">
        <v>43177</v>
      </c>
      <c r="F10" s="16" t="s">
        <v>1005</v>
      </c>
      <c r="G10" s="23">
        <v>43193</v>
      </c>
      <c r="H10" s="18" t="s">
        <v>159</v>
      </c>
      <c r="I10" s="25" t="s">
        <v>17</v>
      </c>
      <c r="J10" s="27">
        <v>5</v>
      </c>
      <c r="K10" s="27">
        <v>5</v>
      </c>
      <c r="L10" s="25" t="s">
        <v>18</v>
      </c>
      <c r="M10" s="28">
        <v>1060</v>
      </c>
      <c r="N10" s="25" t="str">
        <f>IFERROR(VLOOKUP('DETAILS ACHATS'!$C83,#REF!,2,FALSE),"")</f>
        <v/>
      </c>
      <c r="O10" s="29" t="str">
        <f>IF('DETAILS ACHATS'!$N83="EURO",IFERROR(VLOOKUP('DETAILS ACHATS'!$A83,#REF!,4,FALSE),""),"")</f>
        <v/>
      </c>
      <c r="P10" s="27">
        <f>'DETAILS ACHATS'!$J83*'DETAILS ACHATS'!$M83</f>
        <v>16000</v>
      </c>
      <c r="Q10" s="27">
        <f>IF('DETAILS ACHATS'!$N83="DA",'DETAILS ACHATS'!$P83*0.19,0)</f>
        <v>0</v>
      </c>
      <c r="R10" s="27">
        <f>'DETAILS ACHATS'!$P83+'DETAILS ACHATS'!$Q83</f>
        <v>4000</v>
      </c>
      <c r="S10" s="23">
        <f>IF('DETAILS ACHATS'!$A83="","",'DETAILS ACHATS'!$A83+30)</f>
        <v>43225</v>
      </c>
      <c r="T10" s="23">
        <v>43193</v>
      </c>
      <c r="U10" s="53"/>
      <c r="V10" s="30"/>
    </row>
    <row r="11" spans="1:23" ht="14.25" x14ac:dyDescent="0.2">
      <c r="A11" s="23">
        <v>43190</v>
      </c>
      <c r="B11" s="24" t="s">
        <v>60</v>
      </c>
      <c r="C11" s="17" t="s">
        <v>442</v>
      </c>
      <c r="D11" s="16" t="s">
        <v>737</v>
      </c>
      <c r="E11" s="23">
        <v>43177</v>
      </c>
      <c r="F11" s="16" t="s">
        <v>1006</v>
      </c>
      <c r="G11" s="23">
        <v>43193</v>
      </c>
      <c r="H11" s="18" t="s">
        <v>160</v>
      </c>
      <c r="I11" s="25" t="s">
        <v>19</v>
      </c>
      <c r="J11" s="27">
        <v>3</v>
      </c>
      <c r="K11" s="27">
        <v>3</v>
      </c>
      <c r="L11" s="25" t="s">
        <v>18</v>
      </c>
      <c r="M11" s="28">
        <v>8240</v>
      </c>
      <c r="N11" s="25" t="str">
        <f>IFERROR(VLOOKUP('DETAILS ACHATS'!$C84,#REF!,2,FALSE),"")</f>
        <v/>
      </c>
      <c r="O11" s="29" t="str">
        <f>IF('DETAILS ACHATS'!$N84="EURO",IFERROR(VLOOKUP('DETAILS ACHATS'!$A84,#REF!,4,FALSE),""),"")</f>
        <v/>
      </c>
      <c r="P11" s="27">
        <f>'DETAILS ACHATS'!$J84*'DETAILS ACHATS'!$M84</f>
        <v>57500</v>
      </c>
      <c r="Q11" s="27">
        <f>IF('DETAILS ACHATS'!$N84="DA",'DETAILS ACHATS'!$P84*0.19,0)</f>
        <v>0</v>
      </c>
      <c r="R11" s="27">
        <f>'DETAILS ACHATS'!$P84+'DETAILS ACHATS'!$Q84</f>
        <v>27000</v>
      </c>
      <c r="S11" s="23">
        <f>IF('DETAILS ACHATS'!$A84="","",'DETAILS ACHATS'!$A84+30)</f>
        <v>43225</v>
      </c>
      <c r="T11" s="23">
        <v>43193</v>
      </c>
      <c r="U11" s="53"/>
      <c r="V11" s="30"/>
    </row>
    <row r="12" spans="1:23" ht="14.25" x14ac:dyDescent="0.2">
      <c r="A12" s="23">
        <v>43171</v>
      </c>
      <c r="B12" s="24" t="s">
        <v>35</v>
      </c>
      <c r="C12" s="17" t="s">
        <v>443</v>
      </c>
      <c r="D12" s="16" t="s">
        <v>717</v>
      </c>
      <c r="E12" s="23">
        <v>43110</v>
      </c>
      <c r="F12" s="16" t="s">
        <v>1007</v>
      </c>
      <c r="G12" s="23">
        <v>43122</v>
      </c>
      <c r="H12" s="18" t="s">
        <v>161</v>
      </c>
      <c r="I12" s="25" t="s">
        <v>19</v>
      </c>
      <c r="J12" s="27">
        <v>1500</v>
      </c>
      <c r="K12" s="27"/>
      <c r="L12" s="25" t="s">
        <v>18</v>
      </c>
      <c r="M12" s="28">
        <v>11.3</v>
      </c>
      <c r="N12" s="25" t="str">
        <f>IFERROR(VLOOKUP('DETAILS ACHATS'!$C232,#REF!,2,FALSE),"")</f>
        <v/>
      </c>
      <c r="O12" s="29" t="str">
        <f>IF('DETAILS ACHATS'!$N232="EURO",IFERROR(VLOOKUP('DETAILS ACHATS'!$A232,#REF!,4,FALSE),""),"")</f>
        <v/>
      </c>
      <c r="P12" s="27">
        <f>'DETAILS ACHATS'!$J232*'DETAILS ACHATS'!$M232</f>
        <v>4243.4754000000003</v>
      </c>
      <c r="Q12" s="27">
        <f>IF('DETAILS ACHATS'!$N232="DA",'DETAILS ACHATS'!$P232*0.19,0)</f>
        <v>0</v>
      </c>
      <c r="R12" s="27">
        <f>'DETAILS ACHATS'!$P232+'DETAILS ACHATS'!$Q232</f>
        <v>4625</v>
      </c>
      <c r="S12" s="23">
        <f>IF('DETAILS ACHATS'!$A232="","",'DETAILS ACHATS'!$A232+30)</f>
        <v>43196</v>
      </c>
      <c r="T12" s="23">
        <v>43219</v>
      </c>
      <c r="U12" s="53"/>
      <c r="V12" s="30"/>
    </row>
    <row r="13" spans="1:23" ht="14.25" x14ac:dyDescent="0.2">
      <c r="A13" s="23">
        <v>43171</v>
      </c>
      <c r="B13" s="24" t="s">
        <v>35</v>
      </c>
      <c r="C13" s="17" t="s">
        <v>444</v>
      </c>
      <c r="D13" s="16" t="s">
        <v>718</v>
      </c>
      <c r="E13" s="23">
        <v>43110</v>
      </c>
      <c r="F13" s="16" t="s">
        <v>1008</v>
      </c>
      <c r="G13" s="23">
        <v>43122</v>
      </c>
      <c r="H13" s="18" t="s">
        <v>162</v>
      </c>
      <c r="I13" s="25" t="s">
        <v>19</v>
      </c>
      <c r="J13" s="27">
        <v>20</v>
      </c>
      <c r="K13" s="27"/>
      <c r="L13" s="25" t="s">
        <v>18</v>
      </c>
      <c r="M13" s="28">
        <v>69.599999999999994</v>
      </c>
      <c r="N13" s="25" t="str">
        <f>IFERROR(VLOOKUP('DETAILS ACHATS'!$C233,#REF!,2,FALSE),"")</f>
        <v/>
      </c>
      <c r="O13" s="29" t="str">
        <f>IF('DETAILS ACHATS'!$N233="EURO",IFERROR(VLOOKUP('DETAILS ACHATS'!$A233,#REF!,4,FALSE),""),"")</f>
        <v/>
      </c>
      <c r="P13" s="27">
        <f>'DETAILS ACHATS'!$J233*'DETAILS ACHATS'!$M233</f>
        <v>8565.5969999999998</v>
      </c>
      <c r="Q13" s="27">
        <f>IF('DETAILS ACHATS'!$N233="DA",'DETAILS ACHATS'!$P233*0.19,0)</f>
        <v>0</v>
      </c>
      <c r="R13" s="27">
        <f>'DETAILS ACHATS'!$P233+'DETAILS ACHATS'!$Q233</f>
        <v>1352</v>
      </c>
      <c r="S13" s="23">
        <f>IF('DETAILS ACHATS'!$A233="","",'DETAILS ACHATS'!$A233+30)</f>
        <v>43196</v>
      </c>
      <c r="T13" s="23">
        <v>43219</v>
      </c>
      <c r="U13" s="53"/>
      <c r="V13" s="30"/>
    </row>
    <row r="14" spans="1:23" ht="14.25" x14ac:dyDescent="0.2">
      <c r="A14" s="23">
        <v>43171</v>
      </c>
      <c r="B14" s="24" t="s">
        <v>35</v>
      </c>
      <c r="C14" s="17" t="s">
        <v>445</v>
      </c>
      <c r="D14" s="16" t="s">
        <v>719</v>
      </c>
      <c r="E14" s="23">
        <v>43110</v>
      </c>
      <c r="F14" s="16" t="s">
        <v>1009</v>
      </c>
      <c r="G14" s="23">
        <v>43122</v>
      </c>
      <c r="H14" s="18" t="s">
        <v>163</v>
      </c>
      <c r="I14" s="25" t="s">
        <v>19</v>
      </c>
      <c r="J14" s="27">
        <v>10</v>
      </c>
      <c r="K14" s="27"/>
      <c r="L14" s="25" t="s">
        <v>18</v>
      </c>
      <c r="M14" s="28">
        <v>190.8</v>
      </c>
      <c r="N14" s="25" t="str">
        <f>IFERROR(VLOOKUP('DETAILS ACHATS'!$C234,#REF!,2,FALSE),"")</f>
        <v/>
      </c>
      <c r="O14" s="29" t="str">
        <f>IF('DETAILS ACHATS'!$N234="EURO",IFERROR(VLOOKUP('DETAILS ACHATS'!$A234,#REF!,4,FALSE),""),"")</f>
        <v/>
      </c>
      <c r="P14" s="27">
        <f>'DETAILS ACHATS'!$J234*'DETAILS ACHATS'!$M234</f>
        <v>4258.4040000000005</v>
      </c>
      <c r="Q14" s="27">
        <f>IF('DETAILS ACHATS'!$N234="DA",'DETAILS ACHATS'!$P234*0.19,0)</f>
        <v>0</v>
      </c>
      <c r="R14" s="27">
        <f>'DETAILS ACHATS'!$P234+'DETAILS ACHATS'!$Q234</f>
        <v>1920</v>
      </c>
      <c r="S14" s="23">
        <f>IF('DETAILS ACHATS'!$A234="","",'DETAILS ACHATS'!$A234+30)</f>
        <v>43196</v>
      </c>
      <c r="T14" s="23">
        <v>43219</v>
      </c>
      <c r="U14" s="53"/>
      <c r="V14" s="30"/>
    </row>
    <row r="15" spans="1:23" ht="14.25" x14ac:dyDescent="0.2">
      <c r="A15" s="23">
        <v>43171</v>
      </c>
      <c r="B15" s="24" t="s">
        <v>35</v>
      </c>
      <c r="C15" s="17" t="s">
        <v>446</v>
      </c>
      <c r="D15" s="16" t="s">
        <v>720</v>
      </c>
      <c r="E15" s="23">
        <v>43145</v>
      </c>
      <c r="F15" s="16" t="s">
        <v>1010</v>
      </c>
      <c r="G15" s="23">
        <v>43153</v>
      </c>
      <c r="H15" s="18" t="s">
        <v>164</v>
      </c>
      <c r="I15" s="25" t="s">
        <v>19</v>
      </c>
      <c r="J15" s="27">
        <v>100</v>
      </c>
      <c r="K15" s="27"/>
      <c r="L15" s="25" t="s">
        <v>18</v>
      </c>
      <c r="M15" s="28">
        <v>218.4</v>
      </c>
      <c r="N15" s="25" t="str">
        <f>IFERROR(VLOOKUP('DETAILS ACHATS'!$C235,#REF!,2,FALSE),"")</f>
        <v/>
      </c>
      <c r="O15" s="29" t="str">
        <f>IF('DETAILS ACHATS'!$N235="EURO",IFERROR(VLOOKUP('DETAILS ACHATS'!$A235,#REF!,4,FALSE),""),"")</f>
        <v/>
      </c>
      <c r="P15" s="27">
        <f>'DETAILS ACHATS'!$J235*'DETAILS ACHATS'!$M235</f>
        <v>4216.8707999999997</v>
      </c>
      <c r="Q15" s="27">
        <f>IF('DETAILS ACHATS'!$N235="DA",'DETAILS ACHATS'!$P235*0.19,0)</f>
        <v>0</v>
      </c>
      <c r="R15" s="27">
        <f>'DETAILS ACHATS'!$P235+'DETAILS ACHATS'!$Q235</f>
        <v>43020</v>
      </c>
      <c r="S15" s="23">
        <f>IF('DETAILS ACHATS'!$A235="","",'DETAILS ACHATS'!$A235+30)</f>
        <v>43196</v>
      </c>
      <c r="T15" s="23">
        <v>43219</v>
      </c>
      <c r="U15" s="53"/>
      <c r="V15" s="30"/>
    </row>
    <row r="16" spans="1:23" ht="14.25" x14ac:dyDescent="0.2">
      <c r="A16" s="23">
        <v>43171</v>
      </c>
      <c r="B16" s="24" t="s">
        <v>35</v>
      </c>
      <c r="C16" s="17" t="s">
        <v>447</v>
      </c>
      <c r="D16" s="16" t="s">
        <v>721</v>
      </c>
      <c r="E16" s="23">
        <v>43145</v>
      </c>
      <c r="F16" s="16" t="s">
        <v>1011</v>
      </c>
      <c r="G16" s="23">
        <v>43149</v>
      </c>
      <c r="H16" s="18" t="s">
        <v>165</v>
      </c>
      <c r="I16" s="25" t="s">
        <v>19</v>
      </c>
      <c r="J16" s="27">
        <v>36</v>
      </c>
      <c r="K16" s="27"/>
      <c r="L16" s="25" t="s">
        <v>18</v>
      </c>
      <c r="M16" s="28">
        <v>273.60000000000002</v>
      </c>
      <c r="N16" s="25" t="str">
        <f>IFERROR(VLOOKUP('DETAILS ACHATS'!$C236,#REF!,2,FALSE),"")</f>
        <v/>
      </c>
      <c r="O16" s="29" t="str">
        <f>IF('DETAILS ACHATS'!$N236="EURO",IFERROR(VLOOKUP('DETAILS ACHATS'!$A236,#REF!,4,FALSE),""),"")</f>
        <v/>
      </c>
      <c r="P16" s="27">
        <f>'DETAILS ACHATS'!$J236*'DETAILS ACHATS'!$M236</f>
        <v>2980.299</v>
      </c>
      <c r="Q16" s="27">
        <f>IF('DETAILS ACHATS'!$N236="DA",'DETAILS ACHATS'!$P236*0.19,0)</f>
        <v>0</v>
      </c>
      <c r="R16" s="27">
        <f>'DETAILS ACHATS'!$P236+'DETAILS ACHATS'!$Q236</f>
        <v>2691.9</v>
      </c>
      <c r="S16" s="23">
        <f>IF('DETAILS ACHATS'!$A236="","",'DETAILS ACHATS'!$A236+30)</f>
        <v>43196</v>
      </c>
      <c r="T16" s="23">
        <v>43219</v>
      </c>
      <c r="U16" s="53"/>
      <c r="V16" s="30"/>
    </row>
    <row r="17" spans="1:22" ht="14.25" x14ac:dyDescent="0.2">
      <c r="A17" s="23">
        <v>43171</v>
      </c>
      <c r="B17" s="24" t="s">
        <v>35</v>
      </c>
      <c r="C17" s="17" t="s">
        <v>448</v>
      </c>
      <c r="D17" s="16" t="s">
        <v>722</v>
      </c>
      <c r="E17" s="23">
        <v>43145</v>
      </c>
      <c r="F17" s="16" t="s">
        <v>1012</v>
      </c>
      <c r="G17" s="23">
        <v>43153</v>
      </c>
      <c r="H17" s="18" t="s">
        <v>166</v>
      </c>
      <c r="I17" s="25" t="s">
        <v>19</v>
      </c>
      <c r="J17" s="27">
        <v>100</v>
      </c>
      <c r="K17" s="27"/>
      <c r="L17" s="25" t="s">
        <v>18</v>
      </c>
      <c r="M17" s="28">
        <v>72</v>
      </c>
      <c r="N17" s="25" t="str">
        <f>IFERROR(VLOOKUP('DETAILS ACHATS'!$C237,#REF!,2,FALSE),"")</f>
        <v/>
      </c>
      <c r="O17" s="29" t="str">
        <f>IF('DETAILS ACHATS'!$N237="EURO",IFERROR(VLOOKUP('DETAILS ACHATS'!$A237,#REF!,4,FALSE),""),"")</f>
        <v/>
      </c>
      <c r="P17" s="27">
        <f>'DETAILS ACHATS'!$J237*'DETAILS ACHATS'!$M237</f>
        <v>2499.8316</v>
      </c>
      <c r="Q17" s="27">
        <f>IF('DETAILS ACHATS'!$N237="DA",'DETAILS ACHATS'!$P237*0.19,0)</f>
        <v>0</v>
      </c>
      <c r="R17" s="27">
        <f>'DETAILS ACHATS'!$P237+'DETAILS ACHATS'!$Q237</f>
        <v>234000</v>
      </c>
      <c r="S17" s="23">
        <f>IF('DETAILS ACHATS'!$A237="","",'DETAILS ACHATS'!$A237+30)</f>
        <v>43196</v>
      </c>
      <c r="T17" s="23">
        <v>43219</v>
      </c>
      <c r="U17" s="53"/>
      <c r="V17" s="30"/>
    </row>
    <row r="18" spans="1:22" ht="14.25" x14ac:dyDescent="0.2">
      <c r="A18" s="23">
        <v>43171</v>
      </c>
      <c r="B18" s="24" t="s">
        <v>35</v>
      </c>
      <c r="C18" s="17" t="s">
        <v>449</v>
      </c>
      <c r="D18" s="16" t="s">
        <v>723</v>
      </c>
      <c r="E18" s="23">
        <v>43145</v>
      </c>
      <c r="F18" s="16" t="s">
        <v>1013</v>
      </c>
      <c r="G18" s="23">
        <v>43149</v>
      </c>
      <c r="H18" s="18" t="s">
        <v>167</v>
      </c>
      <c r="I18" s="25" t="s">
        <v>19</v>
      </c>
      <c r="J18" s="27">
        <v>200</v>
      </c>
      <c r="K18" s="27"/>
      <c r="L18" s="25" t="s">
        <v>18</v>
      </c>
      <c r="M18" s="28">
        <v>166.8</v>
      </c>
      <c r="N18" s="25" t="str">
        <f>IFERROR(VLOOKUP('DETAILS ACHATS'!$C238,#REF!,2,FALSE),"")</f>
        <v/>
      </c>
      <c r="O18" s="29" t="str">
        <f>IF('DETAILS ACHATS'!$N238="EURO",IFERROR(VLOOKUP('DETAILS ACHATS'!$A238,#REF!,4,FALSE),""),"")</f>
        <v/>
      </c>
      <c r="P18" s="27">
        <f>'DETAILS ACHATS'!$J238*'DETAILS ACHATS'!$M238</f>
        <v>2623.1801999999998</v>
      </c>
      <c r="Q18" s="27">
        <f>IF('DETAILS ACHATS'!$N238="DA",'DETAILS ACHATS'!$P238*0.19,0)</f>
        <v>0</v>
      </c>
      <c r="R18" s="27">
        <f>'DETAILS ACHATS'!$P238+'DETAILS ACHATS'!$Q238</f>
        <v>1440</v>
      </c>
      <c r="S18" s="23">
        <f>IF('DETAILS ACHATS'!$A238="","",'DETAILS ACHATS'!$A238+30)</f>
        <v>43196</v>
      </c>
      <c r="T18" s="23">
        <v>43219</v>
      </c>
      <c r="U18" s="53"/>
      <c r="V18" s="30"/>
    </row>
    <row r="19" spans="1:22" ht="14.25" x14ac:dyDescent="0.2">
      <c r="A19" s="23">
        <v>43171</v>
      </c>
      <c r="B19" s="24" t="s">
        <v>35</v>
      </c>
      <c r="C19" s="17" t="s">
        <v>450</v>
      </c>
      <c r="D19" s="16" t="s">
        <v>724</v>
      </c>
      <c r="E19" s="23">
        <v>43145</v>
      </c>
      <c r="F19" s="16" t="s">
        <v>1014</v>
      </c>
      <c r="G19" s="23">
        <v>43153</v>
      </c>
      <c r="H19" s="18" t="s">
        <v>168</v>
      </c>
      <c r="I19" s="25" t="s">
        <v>19</v>
      </c>
      <c r="J19" s="27">
        <v>100</v>
      </c>
      <c r="K19" s="27"/>
      <c r="L19" s="25" t="s">
        <v>18</v>
      </c>
      <c r="M19" s="28">
        <v>180</v>
      </c>
      <c r="N19" s="25" t="str">
        <f>IFERROR(VLOOKUP('DETAILS ACHATS'!$C239,#REF!,2,FALSE),"")</f>
        <v/>
      </c>
      <c r="O19" s="29" t="str">
        <f>IF('DETAILS ACHATS'!$N239="EURO",IFERROR(VLOOKUP('DETAILS ACHATS'!$A239,#REF!,4,FALSE),""),"")</f>
        <v/>
      </c>
      <c r="P19" s="27">
        <f>'DETAILS ACHATS'!$J239*'DETAILS ACHATS'!$M239</f>
        <v>3640</v>
      </c>
      <c r="Q19" s="27">
        <f>IF('DETAILS ACHATS'!$N239="DA",'DETAILS ACHATS'!$P239*0.19,0)</f>
        <v>0</v>
      </c>
      <c r="R19" s="27">
        <f>'DETAILS ACHATS'!$P239+'DETAILS ACHATS'!$Q239</f>
        <v>2691.9</v>
      </c>
      <c r="S19" s="23">
        <f>IF('DETAILS ACHATS'!$A239="","",'DETAILS ACHATS'!$A239+30)</f>
        <v>43196</v>
      </c>
      <c r="T19" s="23">
        <v>43219</v>
      </c>
      <c r="U19" s="53"/>
      <c r="V19" s="30"/>
    </row>
    <row r="20" spans="1:22" ht="14.25" x14ac:dyDescent="0.2">
      <c r="A20" s="23">
        <v>43171</v>
      </c>
      <c r="B20" s="24" t="s">
        <v>35</v>
      </c>
      <c r="C20" s="17" t="s">
        <v>451</v>
      </c>
      <c r="D20" s="16" t="s">
        <v>725</v>
      </c>
      <c r="E20" s="23">
        <v>43110</v>
      </c>
      <c r="F20" s="16" t="s">
        <v>1015</v>
      </c>
      <c r="G20" s="23">
        <v>43122</v>
      </c>
      <c r="H20" s="18" t="s">
        <v>169</v>
      </c>
      <c r="I20" s="25" t="s">
        <v>19</v>
      </c>
      <c r="J20" s="27">
        <v>2</v>
      </c>
      <c r="K20" s="27"/>
      <c r="L20" s="25" t="s">
        <v>18</v>
      </c>
      <c r="M20" s="28">
        <v>3904</v>
      </c>
      <c r="N20" s="25" t="str">
        <f>IFERROR(VLOOKUP('DETAILS ACHATS'!$C240,#REF!,2,FALSE),"")</f>
        <v/>
      </c>
      <c r="O20" s="29" t="str">
        <f>IF('DETAILS ACHATS'!$N240="EURO",IFERROR(VLOOKUP('DETAILS ACHATS'!$A240,#REF!,4,FALSE),""),"")</f>
        <v/>
      </c>
      <c r="P20" s="27">
        <f>'DETAILS ACHATS'!$J240*'DETAILS ACHATS'!$M240</f>
        <v>9200</v>
      </c>
      <c r="Q20" s="27">
        <f>IF('DETAILS ACHATS'!$N240="DA",'DETAILS ACHATS'!$P240*0.19,0)</f>
        <v>0</v>
      </c>
      <c r="R20" s="27">
        <f>'DETAILS ACHATS'!$P240+'DETAILS ACHATS'!$Q240</f>
        <v>254624</v>
      </c>
      <c r="S20" s="23">
        <f>IF('DETAILS ACHATS'!$A240="","",'DETAILS ACHATS'!$A240+30)</f>
        <v>43197</v>
      </c>
      <c r="T20" s="23">
        <v>43219</v>
      </c>
      <c r="U20" s="53"/>
      <c r="V20" s="30"/>
    </row>
    <row r="21" spans="1:22" ht="14.25" x14ac:dyDescent="0.2">
      <c r="A21" s="23">
        <v>43171</v>
      </c>
      <c r="B21" s="24" t="s">
        <v>35</v>
      </c>
      <c r="C21" s="17" t="s">
        <v>452</v>
      </c>
      <c r="D21" s="16" t="s">
        <v>726</v>
      </c>
      <c r="E21" s="23">
        <v>43110</v>
      </c>
      <c r="F21" s="16" t="s">
        <v>1016</v>
      </c>
      <c r="G21" s="23">
        <v>43122</v>
      </c>
      <c r="H21" s="18" t="s">
        <v>170</v>
      </c>
      <c r="I21" s="25" t="s">
        <v>19</v>
      </c>
      <c r="J21" s="27">
        <v>2</v>
      </c>
      <c r="K21" s="27"/>
      <c r="L21" s="25" t="s">
        <v>18</v>
      </c>
      <c r="M21" s="28">
        <v>1952</v>
      </c>
      <c r="N21" s="25" t="str">
        <f>IFERROR(VLOOKUP('DETAILS ACHATS'!$C241,#REF!,2,FALSE),"")</f>
        <v/>
      </c>
      <c r="O21" s="29" t="str">
        <f>IF('DETAILS ACHATS'!$N241="EURO",IFERROR(VLOOKUP('DETAILS ACHATS'!$A241,#REF!,4,FALSE),""),"")</f>
        <v/>
      </c>
      <c r="P21" s="27">
        <f>'DETAILS ACHATS'!$J241*'DETAILS ACHATS'!$M241</f>
        <v>9280</v>
      </c>
      <c r="Q21" s="27">
        <f>IF('DETAILS ACHATS'!$N241="DA",'DETAILS ACHATS'!$P241*0.19,0)</f>
        <v>0</v>
      </c>
      <c r="R21" s="27">
        <f>'DETAILS ACHATS'!$P241+'DETAILS ACHATS'!$Q241</f>
        <v>11340</v>
      </c>
      <c r="S21" s="23">
        <f>IF('DETAILS ACHATS'!$A241="","",'DETAILS ACHATS'!$A241+30)</f>
        <v>43198</v>
      </c>
      <c r="T21" s="23">
        <v>43219</v>
      </c>
      <c r="U21" s="53"/>
      <c r="V21" s="30"/>
    </row>
    <row r="22" spans="1:22" ht="14.25" x14ac:dyDescent="0.2">
      <c r="A22" s="23">
        <v>43171</v>
      </c>
      <c r="B22" s="24" t="s">
        <v>35</v>
      </c>
      <c r="C22" s="17" t="s">
        <v>453</v>
      </c>
      <c r="D22" s="16" t="s">
        <v>727</v>
      </c>
      <c r="E22" s="23">
        <v>43145</v>
      </c>
      <c r="F22" s="16" t="s">
        <v>1017</v>
      </c>
      <c r="G22" s="23">
        <v>43153</v>
      </c>
      <c r="H22" s="18" t="s">
        <v>171</v>
      </c>
      <c r="I22" s="25" t="s">
        <v>19</v>
      </c>
      <c r="J22" s="27">
        <v>30</v>
      </c>
      <c r="K22" s="27"/>
      <c r="L22" s="25" t="s">
        <v>18</v>
      </c>
      <c r="M22" s="28">
        <v>312</v>
      </c>
      <c r="N22" s="25" t="str">
        <f>IFERROR(VLOOKUP('DETAILS ACHATS'!$C242,#REF!,2,FALSE),"")</f>
        <v/>
      </c>
      <c r="O22" s="29" t="str">
        <f>IF('DETAILS ACHATS'!$N242="EURO",IFERROR(VLOOKUP('DETAILS ACHATS'!$A242,#REF!,4,FALSE),""),"")</f>
        <v/>
      </c>
      <c r="P22" s="27">
        <f>'DETAILS ACHATS'!$J242*'DETAILS ACHATS'!$M242</f>
        <v>5420</v>
      </c>
      <c r="Q22" s="27">
        <f>IF('DETAILS ACHATS'!$N242="DA",'DETAILS ACHATS'!$P242*0.19,0)</f>
        <v>0</v>
      </c>
      <c r="R22" s="27">
        <f>'DETAILS ACHATS'!$P242+'DETAILS ACHATS'!$Q242</f>
        <v>8640</v>
      </c>
      <c r="S22" s="23">
        <f>IF('DETAILS ACHATS'!$A242="","",'DETAILS ACHATS'!$A242+30)</f>
        <v>43198</v>
      </c>
      <c r="T22" s="23">
        <v>43219</v>
      </c>
      <c r="U22" s="53"/>
      <c r="V22" s="30"/>
    </row>
    <row r="23" spans="1:22" ht="14.25" x14ac:dyDescent="0.2">
      <c r="A23" s="23">
        <v>43171</v>
      </c>
      <c r="B23" s="24" t="s">
        <v>35</v>
      </c>
      <c r="C23" s="17" t="s">
        <v>454</v>
      </c>
      <c r="D23" s="16" t="s">
        <v>728</v>
      </c>
      <c r="E23" s="23">
        <v>43145</v>
      </c>
      <c r="F23" s="16" t="s">
        <v>1018</v>
      </c>
      <c r="G23" s="23">
        <v>43153</v>
      </c>
      <c r="H23" s="18" t="s">
        <v>172</v>
      </c>
      <c r="I23" s="25" t="s">
        <v>19</v>
      </c>
      <c r="J23" s="27">
        <v>50</v>
      </c>
      <c r="K23" s="27"/>
      <c r="L23" s="25" t="s">
        <v>18</v>
      </c>
      <c r="M23" s="28">
        <v>206.25</v>
      </c>
      <c r="N23" s="25" t="str">
        <f>IFERROR(VLOOKUP('DETAILS ACHATS'!$C243,#REF!,2,FALSE),"")</f>
        <v/>
      </c>
      <c r="O23" s="29" t="str">
        <f>IF('DETAILS ACHATS'!$N243="EURO",IFERROR(VLOOKUP('DETAILS ACHATS'!$A243,#REF!,4,FALSE),""),"")</f>
        <v/>
      </c>
      <c r="P23" s="27">
        <f>'DETAILS ACHATS'!$J243*'DETAILS ACHATS'!$M243</f>
        <v>3150</v>
      </c>
      <c r="Q23" s="27">
        <f>IF('DETAILS ACHATS'!$N243="DA",'DETAILS ACHATS'!$P243*0.19,0)</f>
        <v>0</v>
      </c>
      <c r="R23" s="27">
        <f>'DETAILS ACHATS'!$P243+'DETAILS ACHATS'!$Q243</f>
        <v>0</v>
      </c>
      <c r="S23" s="23">
        <f>IF('DETAILS ACHATS'!$A243="","",'DETAILS ACHATS'!$A243+30)</f>
        <v>43198</v>
      </c>
      <c r="T23" s="23">
        <v>43219</v>
      </c>
      <c r="U23" s="53"/>
      <c r="V23" s="30"/>
    </row>
    <row r="24" spans="1:22" ht="14.25" x14ac:dyDescent="0.2">
      <c r="A24" s="23">
        <v>43171</v>
      </c>
      <c r="B24" s="24" t="s">
        <v>35</v>
      </c>
      <c r="C24" s="17" t="s">
        <v>455</v>
      </c>
      <c r="D24" s="16" t="s">
        <v>729</v>
      </c>
      <c r="E24" s="23">
        <v>43145</v>
      </c>
      <c r="F24" s="16" t="s">
        <v>1019</v>
      </c>
      <c r="G24" s="23">
        <v>43153</v>
      </c>
      <c r="H24" s="18" t="s">
        <v>173</v>
      </c>
      <c r="I24" s="25" t="s">
        <v>19</v>
      </c>
      <c r="J24" s="27">
        <v>50</v>
      </c>
      <c r="K24" s="27"/>
      <c r="L24" s="25" t="s">
        <v>18</v>
      </c>
      <c r="M24" s="28">
        <v>195.6</v>
      </c>
      <c r="N24" s="25" t="str">
        <f>IFERROR(VLOOKUP('DETAILS ACHATS'!$C244,#REF!,2,FALSE),"")</f>
        <v/>
      </c>
      <c r="O24" s="29" t="str">
        <f>IF('DETAILS ACHATS'!$N244="EURO",IFERROR(VLOOKUP('DETAILS ACHATS'!$A244,#REF!,4,FALSE),""),"")</f>
        <v/>
      </c>
      <c r="P24" s="27">
        <f>'DETAILS ACHATS'!$J244*'DETAILS ACHATS'!$M244</f>
        <v>11600</v>
      </c>
      <c r="Q24" s="27">
        <f>IF('DETAILS ACHATS'!$N244="DA",'DETAILS ACHATS'!$P244*0.19,0)</f>
        <v>0</v>
      </c>
      <c r="R24" s="27">
        <f>'DETAILS ACHATS'!$P244+'DETAILS ACHATS'!$Q244</f>
        <v>102982</v>
      </c>
      <c r="S24" s="23">
        <f>IF('DETAILS ACHATS'!$A244="","",'DETAILS ACHATS'!$A244+30)</f>
        <v>43198</v>
      </c>
      <c r="T24" s="23">
        <v>43219</v>
      </c>
      <c r="U24" s="53"/>
      <c r="V24" s="30"/>
    </row>
    <row r="25" spans="1:22" ht="14.25" x14ac:dyDescent="0.2">
      <c r="A25" s="23">
        <v>43171</v>
      </c>
      <c r="B25" s="24" t="s">
        <v>35</v>
      </c>
      <c r="C25" s="17" t="s">
        <v>456</v>
      </c>
      <c r="D25" s="16" t="s">
        <v>738</v>
      </c>
      <c r="E25" s="23">
        <v>43145</v>
      </c>
      <c r="F25" s="16" t="s">
        <v>1020</v>
      </c>
      <c r="G25" s="23">
        <v>43153</v>
      </c>
      <c r="H25" s="18" t="s">
        <v>174</v>
      </c>
      <c r="I25" s="25" t="s">
        <v>19</v>
      </c>
      <c r="J25" s="27">
        <v>100</v>
      </c>
      <c r="K25" s="27"/>
      <c r="L25" s="25" t="s">
        <v>18</v>
      </c>
      <c r="M25" s="28">
        <v>190.8</v>
      </c>
      <c r="N25" s="25" t="str">
        <f>IFERROR(VLOOKUP('DETAILS ACHATS'!$C245,#REF!,2,FALSE),"")</f>
        <v/>
      </c>
      <c r="O25" s="29" t="str">
        <f>IF('DETAILS ACHATS'!$N245="EURO",IFERROR(VLOOKUP('DETAILS ACHATS'!$A245,#REF!,4,FALSE),""),"")</f>
        <v/>
      </c>
      <c r="P25" s="27">
        <f>'DETAILS ACHATS'!$J245*'DETAILS ACHATS'!$M245</f>
        <v>2710</v>
      </c>
      <c r="Q25" s="27">
        <f>IF('DETAILS ACHATS'!$N245="DA",'DETAILS ACHATS'!$P245*0.19,0)</f>
        <v>0</v>
      </c>
      <c r="R25" s="27">
        <f>'DETAILS ACHATS'!$P245+'DETAILS ACHATS'!$Q245</f>
        <v>241500</v>
      </c>
      <c r="S25" s="23">
        <f>IF('DETAILS ACHATS'!$A245="","",'DETAILS ACHATS'!$A245+30)</f>
        <v>43203</v>
      </c>
      <c r="T25" s="23">
        <v>43219</v>
      </c>
      <c r="U25" s="53"/>
      <c r="V25" s="30"/>
    </row>
    <row r="26" spans="1:22" ht="14.25" x14ac:dyDescent="0.2">
      <c r="A26" s="23">
        <v>43171</v>
      </c>
      <c r="B26" s="24" t="s">
        <v>35</v>
      </c>
      <c r="C26" s="17" t="s">
        <v>457</v>
      </c>
      <c r="D26" s="16" t="s">
        <v>739</v>
      </c>
      <c r="E26" s="23">
        <v>43110</v>
      </c>
      <c r="F26" s="16" t="s">
        <v>1021</v>
      </c>
      <c r="G26" s="23">
        <v>43122</v>
      </c>
      <c r="H26" s="18" t="s">
        <v>175</v>
      </c>
      <c r="I26" s="25" t="s">
        <v>19</v>
      </c>
      <c r="J26" s="27">
        <v>20</v>
      </c>
      <c r="K26" s="27"/>
      <c r="L26" s="25" t="s">
        <v>18</v>
      </c>
      <c r="M26" s="28">
        <v>70.8</v>
      </c>
      <c r="N26" s="25" t="str">
        <f>IFERROR(VLOOKUP('DETAILS ACHATS'!$C246,#REF!,2,FALSE),"")</f>
        <v/>
      </c>
      <c r="O26" s="29" t="str">
        <f>IF('DETAILS ACHATS'!$N246="EURO",IFERROR(VLOOKUP('DETAILS ACHATS'!$A246,#REF!,4,FALSE),""),"")</f>
        <v/>
      </c>
      <c r="P26" s="27">
        <f>'DETAILS ACHATS'!$J246*'DETAILS ACHATS'!$M246</f>
        <v>3070</v>
      </c>
      <c r="Q26" s="27">
        <f>IF('DETAILS ACHATS'!$N246="DA",'DETAILS ACHATS'!$P246*0.19,0)</f>
        <v>0</v>
      </c>
      <c r="R26" s="27">
        <f>'DETAILS ACHATS'!$P246+'DETAILS ACHATS'!$Q246</f>
        <v>80500</v>
      </c>
      <c r="S26" s="23">
        <f>IF('DETAILS ACHATS'!$A246="","",'DETAILS ACHATS'!$A246+30)</f>
        <v>43203</v>
      </c>
      <c r="T26" s="23">
        <v>43219</v>
      </c>
      <c r="U26" s="53"/>
      <c r="V26" s="30"/>
    </row>
    <row r="27" spans="1:22" ht="14.25" x14ac:dyDescent="0.2">
      <c r="A27" s="23">
        <v>43171</v>
      </c>
      <c r="B27" s="24" t="s">
        <v>35</v>
      </c>
      <c r="C27" s="17" t="s">
        <v>458</v>
      </c>
      <c r="D27" s="16" t="s">
        <v>740</v>
      </c>
      <c r="E27" s="23">
        <v>43110</v>
      </c>
      <c r="F27" s="16" t="s">
        <v>1022</v>
      </c>
      <c r="G27" s="23">
        <v>43122</v>
      </c>
      <c r="H27" s="18" t="s">
        <v>176</v>
      </c>
      <c r="I27" s="25" t="s">
        <v>19</v>
      </c>
      <c r="J27" s="27">
        <v>2</v>
      </c>
      <c r="K27" s="27"/>
      <c r="L27" s="25" t="s">
        <v>18</v>
      </c>
      <c r="M27" s="28">
        <v>3640</v>
      </c>
      <c r="N27" s="25" t="str">
        <f>IFERROR(VLOOKUP('DETAILS ACHATS'!$C247,#REF!,2,FALSE),"")</f>
        <v/>
      </c>
      <c r="O27" s="29" t="str">
        <f>IF('DETAILS ACHATS'!$N247="EURO",IFERROR(VLOOKUP('DETAILS ACHATS'!$A247,#REF!,4,FALSE),""),"")</f>
        <v/>
      </c>
      <c r="P27" s="27">
        <f>'DETAILS ACHATS'!$J247*'DETAILS ACHATS'!$M247</f>
        <v>322112</v>
      </c>
      <c r="Q27" s="27">
        <f>IF('DETAILS ACHATS'!$N247="DA",'DETAILS ACHATS'!$P247*0.19,0)</f>
        <v>0</v>
      </c>
      <c r="R27" s="27">
        <f>'DETAILS ACHATS'!$P247+'DETAILS ACHATS'!$Q247</f>
        <v>80</v>
      </c>
      <c r="S27" s="23">
        <f>IF('DETAILS ACHATS'!$A247="","",'DETAILS ACHATS'!$A247+30)</f>
        <v>43203</v>
      </c>
      <c r="T27" s="23">
        <v>43219</v>
      </c>
      <c r="U27" s="53"/>
      <c r="V27" s="30"/>
    </row>
    <row r="28" spans="1:22" ht="14.25" x14ac:dyDescent="0.2">
      <c r="A28" s="23">
        <v>43171</v>
      </c>
      <c r="B28" s="24" t="s">
        <v>35</v>
      </c>
      <c r="C28" s="17" t="s">
        <v>459</v>
      </c>
      <c r="D28" s="16" t="s">
        <v>741</v>
      </c>
      <c r="E28" s="23">
        <v>43110</v>
      </c>
      <c r="F28" s="16" t="s">
        <v>1023</v>
      </c>
      <c r="G28" s="23">
        <v>43122</v>
      </c>
      <c r="H28" s="18" t="s">
        <v>177</v>
      </c>
      <c r="I28" s="25" t="s">
        <v>19</v>
      </c>
      <c r="J28" s="27">
        <v>750</v>
      </c>
      <c r="K28" s="27"/>
      <c r="L28" s="25" t="s">
        <v>18</v>
      </c>
      <c r="M28" s="28">
        <v>6.7</v>
      </c>
      <c r="N28" s="25" t="str">
        <f>IFERROR(VLOOKUP('DETAILS ACHATS'!$C248,#REF!,2,FALSE),"")</f>
        <v/>
      </c>
      <c r="O28" s="29" t="str">
        <f>IF('DETAILS ACHATS'!$N248="EURO",IFERROR(VLOOKUP('DETAILS ACHATS'!$A248,#REF!,4,FALSE),""),"")</f>
        <v/>
      </c>
      <c r="P28" s="27">
        <f>'DETAILS ACHATS'!$J248*'DETAILS ACHATS'!$M248</f>
        <v>282940</v>
      </c>
      <c r="Q28" s="27">
        <f>IF('DETAILS ACHATS'!$N248="DA",'DETAILS ACHATS'!$P248*0.19,0)</f>
        <v>0</v>
      </c>
      <c r="R28" s="27">
        <f>'DETAILS ACHATS'!$P248+'DETAILS ACHATS'!$Q248</f>
        <v>7200</v>
      </c>
      <c r="S28" s="23">
        <f>IF('DETAILS ACHATS'!$A248="","",'DETAILS ACHATS'!$A248+30)</f>
        <v>43203</v>
      </c>
      <c r="T28" s="23">
        <v>43219</v>
      </c>
      <c r="U28" s="53"/>
      <c r="V28" s="30"/>
    </row>
    <row r="29" spans="1:22" ht="14.25" x14ac:dyDescent="0.2">
      <c r="A29" s="23">
        <v>43171</v>
      </c>
      <c r="B29" s="24" t="s">
        <v>35</v>
      </c>
      <c r="C29" s="17" t="s">
        <v>460</v>
      </c>
      <c r="D29" s="16" t="s">
        <v>742</v>
      </c>
      <c r="E29" s="23">
        <v>43110</v>
      </c>
      <c r="F29" s="16" t="s">
        <v>1024</v>
      </c>
      <c r="G29" s="23">
        <v>43122</v>
      </c>
      <c r="H29" s="18" t="s">
        <v>178</v>
      </c>
      <c r="I29" s="25" t="s">
        <v>19</v>
      </c>
      <c r="J29" s="27">
        <v>1</v>
      </c>
      <c r="K29" s="27"/>
      <c r="L29" s="25" t="s">
        <v>18</v>
      </c>
      <c r="M29" s="28">
        <v>469.2</v>
      </c>
      <c r="N29" s="25" t="str">
        <f>IFERROR(VLOOKUP('DETAILS ACHATS'!$C249,#REF!,2,FALSE),"")</f>
        <v/>
      </c>
      <c r="O29" s="29" t="str">
        <f>IF('DETAILS ACHATS'!$N249="EURO",IFERROR(VLOOKUP('DETAILS ACHATS'!$A249,#REF!,4,FALSE),""),"")</f>
        <v/>
      </c>
      <c r="P29" s="27">
        <f>'DETAILS ACHATS'!$J249*'DETAILS ACHATS'!$M249</f>
        <v>280420</v>
      </c>
      <c r="Q29" s="27">
        <f>IF('DETAILS ACHATS'!$N249="DA",'DETAILS ACHATS'!$P249*0.19,0)</f>
        <v>0</v>
      </c>
      <c r="R29" s="27">
        <f>'DETAILS ACHATS'!$P249+'DETAILS ACHATS'!$Q249</f>
        <v>33360</v>
      </c>
      <c r="S29" s="23">
        <f>IF('DETAILS ACHATS'!$A249="","",'DETAILS ACHATS'!$A249+30)</f>
        <v>43203</v>
      </c>
      <c r="T29" s="23">
        <v>43219</v>
      </c>
      <c r="U29" s="53"/>
      <c r="V29" s="30"/>
    </row>
    <row r="30" spans="1:22" ht="14.25" x14ac:dyDescent="0.2">
      <c r="A30" s="23">
        <v>43171</v>
      </c>
      <c r="B30" s="24" t="s">
        <v>35</v>
      </c>
      <c r="C30" s="17" t="s">
        <v>461</v>
      </c>
      <c r="D30" s="16" t="s">
        <v>743</v>
      </c>
      <c r="E30" s="23">
        <v>43110</v>
      </c>
      <c r="F30" s="16" t="s">
        <v>1025</v>
      </c>
      <c r="G30" s="23">
        <v>43122</v>
      </c>
      <c r="H30" s="18" t="s">
        <v>179</v>
      </c>
      <c r="I30" s="25" t="s">
        <v>19</v>
      </c>
      <c r="J30" s="27">
        <v>100</v>
      </c>
      <c r="K30" s="27"/>
      <c r="L30" s="25" t="s">
        <v>18</v>
      </c>
      <c r="M30" s="28">
        <v>174</v>
      </c>
      <c r="N30" s="25" t="str">
        <f>IFERROR(VLOOKUP('DETAILS ACHATS'!$C250,#REF!,2,FALSE),"")</f>
        <v/>
      </c>
      <c r="O30" s="29" t="str">
        <f>IF('DETAILS ACHATS'!$N250="EURO",IFERROR(VLOOKUP('DETAILS ACHATS'!$A250,#REF!,4,FALSE),""),"")</f>
        <v/>
      </c>
      <c r="P30" s="27">
        <f>'DETAILS ACHATS'!$J250*'DETAILS ACHATS'!$M250</f>
        <v>243775.00000000003</v>
      </c>
      <c r="Q30" s="27">
        <f>IF('DETAILS ACHATS'!$N250="DA",'DETAILS ACHATS'!$P250*0.19,0)</f>
        <v>0</v>
      </c>
      <c r="R30" s="27">
        <f>'DETAILS ACHATS'!$P250+'DETAILS ACHATS'!$Q250</f>
        <v>18000</v>
      </c>
      <c r="S30" s="23">
        <f>IF('DETAILS ACHATS'!$A250="","",'DETAILS ACHATS'!$A250+30)</f>
        <v>43203</v>
      </c>
      <c r="T30" s="23">
        <v>43219</v>
      </c>
      <c r="U30" s="53"/>
      <c r="V30" s="30"/>
    </row>
    <row r="31" spans="1:22" ht="14.25" x14ac:dyDescent="0.2">
      <c r="A31" s="23">
        <v>43171</v>
      </c>
      <c r="B31" s="24" t="s">
        <v>35</v>
      </c>
      <c r="C31" s="17" t="s">
        <v>462</v>
      </c>
      <c r="D31" s="16" t="s">
        <v>744</v>
      </c>
      <c r="E31" s="23">
        <v>43110</v>
      </c>
      <c r="F31" s="16" t="s">
        <v>1026</v>
      </c>
      <c r="G31" s="23">
        <v>43122</v>
      </c>
      <c r="H31" s="18" t="s">
        <v>180</v>
      </c>
      <c r="I31" s="25" t="s">
        <v>19</v>
      </c>
      <c r="J31" s="27">
        <v>20</v>
      </c>
      <c r="K31" s="27"/>
      <c r="L31" s="25" t="s">
        <v>18</v>
      </c>
      <c r="M31" s="28">
        <v>74.400000000000006</v>
      </c>
      <c r="N31" s="25" t="str">
        <f>IFERROR(VLOOKUP('DETAILS ACHATS'!$C251,#REF!,2,FALSE),"")</f>
        <v/>
      </c>
      <c r="O31" s="29" t="str">
        <f>IF('DETAILS ACHATS'!$N251="EURO",IFERROR(VLOOKUP('DETAILS ACHATS'!$A251,#REF!,4,FALSE),""),"")</f>
        <v/>
      </c>
      <c r="P31" s="27">
        <f>'DETAILS ACHATS'!$J251*'DETAILS ACHATS'!$M251</f>
        <v>18953.599999999999</v>
      </c>
      <c r="Q31" s="27">
        <f>IF('DETAILS ACHATS'!$N251="DA",'DETAILS ACHATS'!$P251*0.19,0)</f>
        <v>0</v>
      </c>
      <c r="R31" s="27">
        <f>'DETAILS ACHATS'!$P251+'DETAILS ACHATS'!$Q251</f>
        <v>45504</v>
      </c>
      <c r="S31" s="23">
        <f>IF('DETAILS ACHATS'!$A251="","",'DETAILS ACHATS'!$A251+30)</f>
        <v>43208</v>
      </c>
      <c r="T31" s="23">
        <v>43219</v>
      </c>
      <c r="U31" s="53"/>
      <c r="V31" s="30"/>
    </row>
    <row r="32" spans="1:22" ht="14.25" x14ac:dyDescent="0.2">
      <c r="A32" s="23">
        <v>43184</v>
      </c>
      <c r="B32" s="24" t="s">
        <v>62</v>
      </c>
      <c r="C32" s="17" t="s">
        <v>463</v>
      </c>
      <c r="D32" s="16" t="s">
        <v>745</v>
      </c>
      <c r="E32" s="23">
        <v>43177</v>
      </c>
      <c r="F32" s="16" t="s">
        <v>1027</v>
      </c>
      <c r="G32" s="23">
        <v>43186</v>
      </c>
      <c r="H32" s="18" t="s">
        <v>181</v>
      </c>
      <c r="I32" s="25" t="s">
        <v>19</v>
      </c>
      <c r="J32" s="27">
        <v>6</v>
      </c>
      <c r="K32" s="27">
        <v>6</v>
      </c>
      <c r="L32" s="25" t="s">
        <v>18</v>
      </c>
      <c r="M32" s="28">
        <v>9450</v>
      </c>
      <c r="N32" s="25" t="str">
        <f>IFERROR(VLOOKUP('DETAILS ACHATS'!$C252,#REF!,2,FALSE),"")</f>
        <v/>
      </c>
      <c r="O32" s="29" t="str">
        <f>IF('DETAILS ACHATS'!$N252="EURO",IFERROR(VLOOKUP('DETAILS ACHATS'!$A252,#REF!,4,FALSE),""),"")</f>
        <v/>
      </c>
      <c r="P32" s="27">
        <f>'DETAILS ACHATS'!$J252*'DETAILS ACHATS'!$M252</f>
        <v>72030.13</v>
      </c>
      <c r="Q32" s="27">
        <f>IF('DETAILS ACHATS'!$N252="DA",'DETAILS ACHATS'!$P252*0.19,0)</f>
        <v>0</v>
      </c>
      <c r="R32" s="27">
        <f>'DETAILS ACHATS'!$P252+'DETAILS ACHATS'!$Q252</f>
        <v>21885.439999999999</v>
      </c>
      <c r="S32" s="23">
        <f>IF('DETAILS ACHATS'!$A252="","",'DETAILS ACHATS'!$A252+30)</f>
        <v>43208</v>
      </c>
      <c r="T32" s="23">
        <v>43219</v>
      </c>
      <c r="U32" s="53"/>
      <c r="V32" s="30"/>
    </row>
    <row r="33" spans="1:22" ht="14.25" x14ac:dyDescent="0.2">
      <c r="A33" s="23">
        <v>43184</v>
      </c>
      <c r="B33" s="24" t="s">
        <v>62</v>
      </c>
      <c r="C33" s="17" t="s">
        <v>464</v>
      </c>
      <c r="D33" s="16" t="s">
        <v>746</v>
      </c>
      <c r="E33" s="23">
        <v>43177</v>
      </c>
      <c r="F33" s="16" t="s">
        <v>1028</v>
      </c>
      <c r="G33" s="23">
        <v>43186</v>
      </c>
      <c r="H33" s="18" t="s">
        <v>182</v>
      </c>
      <c r="I33" s="25" t="s">
        <v>19</v>
      </c>
      <c r="J33" s="27">
        <v>2</v>
      </c>
      <c r="K33" s="27">
        <v>2</v>
      </c>
      <c r="L33" s="25" t="s">
        <v>18</v>
      </c>
      <c r="M33" s="28">
        <v>15023</v>
      </c>
      <c r="N33" s="25" t="str">
        <f>IFERROR(VLOOKUP('DETAILS ACHATS'!$C253,#REF!,2,FALSE),"")</f>
        <v/>
      </c>
      <c r="O33" s="29" t="str">
        <f>IF('DETAILS ACHATS'!$N253="EURO",IFERROR(VLOOKUP('DETAILS ACHATS'!$A253,#REF!,4,FALSE),""),"")</f>
        <v/>
      </c>
      <c r="P33" s="27">
        <f>'DETAILS ACHATS'!$J253*'DETAILS ACHATS'!$M253</f>
        <v>73362.880000000005</v>
      </c>
      <c r="Q33" s="27">
        <f>IF('DETAILS ACHATS'!$N253="DA",'DETAILS ACHATS'!$P253*0.19,0)</f>
        <v>0</v>
      </c>
      <c r="R33" s="27">
        <f>'DETAILS ACHATS'!$P253+'DETAILS ACHATS'!$Q253</f>
        <v>3596</v>
      </c>
      <c r="S33" s="23">
        <f>IF('DETAILS ACHATS'!$A253="","",'DETAILS ACHATS'!$A253+30)</f>
        <v>43208</v>
      </c>
      <c r="T33" s="23">
        <v>43219</v>
      </c>
      <c r="U33" s="53"/>
      <c r="V33" s="30"/>
    </row>
    <row r="34" spans="1:22" ht="14.25" x14ac:dyDescent="0.2">
      <c r="A34" s="23" t="s">
        <v>74</v>
      </c>
      <c r="B34" s="24">
        <v>40</v>
      </c>
      <c r="C34" s="17" t="s">
        <v>465</v>
      </c>
      <c r="D34" s="16" t="s">
        <v>747</v>
      </c>
      <c r="E34" s="23" t="s">
        <v>73</v>
      </c>
      <c r="F34" s="16" t="s">
        <v>1029</v>
      </c>
      <c r="G34" s="23" t="s">
        <v>73</v>
      </c>
      <c r="H34" s="18" t="s">
        <v>183</v>
      </c>
      <c r="I34" s="25" t="s">
        <v>44</v>
      </c>
      <c r="J34" s="27">
        <v>122240</v>
      </c>
      <c r="K34" s="27">
        <v>100000</v>
      </c>
      <c r="L34" s="25" t="s">
        <v>22</v>
      </c>
      <c r="M34" s="28">
        <v>2.27</v>
      </c>
      <c r="N34" s="25" t="str">
        <f>IFERROR(VLOOKUP('DETAILS ACHATS'!$C14,#REF!,2,FALSE),"")</f>
        <v/>
      </c>
      <c r="O34" s="29" t="str">
        <f>IF('DETAILS ACHATS'!$N14="EURO",IFERROR(VLOOKUP('DETAILS ACHATS'!$A14,#REF!,4,FALSE),""),"")</f>
        <v/>
      </c>
      <c r="P34" s="27">
        <f>'DETAILS ACHATS'!$J14*'DETAILS ACHATS'!$M14</f>
        <v>1908</v>
      </c>
      <c r="Q34" s="27">
        <f>IF('DETAILS ACHATS'!$N14="DA",'DETAILS ACHATS'!$P14*0.19,0)</f>
        <v>0</v>
      </c>
      <c r="R34" s="27">
        <f>'DETAILS ACHATS'!$P14+'DETAILS ACHATS'!$Q14</f>
        <v>4258.4040000000005</v>
      </c>
      <c r="S34" s="23">
        <f>IF('DETAILS ACHATS'!$A14="","",'DETAILS ACHATS'!$A14+30)</f>
        <v>43201</v>
      </c>
      <c r="T34" s="23">
        <v>43219</v>
      </c>
      <c r="U34" s="53"/>
      <c r="V34" s="30"/>
    </row>
    <row r="35" spans="1:22" ht="14.25" x14ac:dyDescent="0.2">
      <c r="A35" s="23" t="s">
        <v>65</v>
      </c>
      <c r="B35" s="24">
        <v>165</v>
      </c>
      <c r="C35" s="17" t="s">
        <v>466</v>
      </c>
      <c r="D35" s="16" t="s">
        <v>748</v>
      </c>
      <c r="E35" s="23" t="s">
        <v>64</v>
      </c>
      <c r="F35" s="16" t="s">
        <v>1030</v>
      </c>
      <c r="G35" s="23" t="s">
        <v>65</v>
      </c>
      <c r="H35" s="18" t="s">
        <v>184</v>
      </c>
      <c r="I35" s="25" t="s">
        <v>44</v>
      </c>
      <c r="J35" s="27">
        <v>2100000</v>
      </c>
      <c r="K35" s="27">
        <v>2100000</v>
      </c>
      <c r="L35" s="25" t="s">
        <v>22</v>
      </c>
      <c r="M35" s="28">
        <v>0.13</v>
      </c>
      <c r="N35" s="25" t="str">
        <f>IFERROR(VLOOKUP('DETAILS ACHATS'!$C3,#REF!,2,FALSE),"")</f>
        <v/>
      </c>
      <c r="O35" s="29" t="str">
        <f>IF('DETAILS ACHATS'!$N3="EURO",IFERROR(VLOOKUP('DETAILS ACHATS'!$A3,#REF!,4,FALSE),""),"")</f>
        <v/>
      </c>
      <c r="P35" s="27">
        <f>'DETAILS ACHATS'!$J3*'DETAILS ACHATS'!$M3</f>
        <v>7700</v>
      </c>
      <c r="Q35" s="27">
        <f>IF('DETAILS ACHATS'!$N3="DA",'DETAILS ACHATS'!$P3*0.19,0)</f>
        <v>0</v>
      </c>
      <c r="R35" s="27">
        <f>'DETAILS ACHATS'!$P3+'DETAILS ACHATS'!$Q3</f>
        <v>24720</v>
      </c>
      <c r="S35" s="23">
        <f>IF('DETAILS ACHATS'!$A3="","",'DETAILS ACHATS'!$A3+30)</f>
        <v>43130</v>
      </c>
      <c r="T35" s="23">
        <v>43219</v>
      </c>
      <c r="U35" s="53"/>
      <c r="V35" s="30"/>
    </row>
    <row r="36" spans="1:22" ht="14.25" x14ac:dyDescent="0.2">
      <c r="A36" s="23">
        <v>43149</v>
      </c>
      <c r="B36" s="24" t="s">
        <v>117</v>
      </c>
      <c r="C36" s="17" t="s">
        <v>467</v>
      </c>
      <c r="D36" s="16" t="s">
        <v>749</v>
      </c>
      <c r="E36" s="23">
        <v>43226</v>
      </c>
      <c r="F36" s="16" t="s">
        <v>1031</v>
      </c>
      <c r="G36" s="23">
        <v>43226</v>
      </c>
      <c r="H36" s="18" t="s">
        <v>185</v>
      </c>
      <c r="I36" s="25" t="s">
        <v>46</v>
      </c>
      <c r="J36" s="27">
        <v>2300</v>
      </c>
      <c r="K36" s="27">
        <v>2300</v>
      </c>
      <c r="L36" s="25" t="s">
        <v>22</v>
      </c>
      <c r="M36" s="28">
        <v>5</v>
      </c>
      <c r="N36" s="25" t="str">
        <f>IFERROR(VLOOKUP('DETAILS ACHATS'!$C196,#REF!,2,FALSE),"")</f>
        <v/>
      </c>
      <c r="O36" s="29" t="str">
        <f>IF('DETAILS ACHATS'!$N196="EURO",IFERROR(VLOOKUP('DETAILS ACHATS'!$A196,#REF!,4,FALSE),""),"")</f>
        <v/>
      </c>
      <c r="P36" s="27">
        <f>'DETAILS ACHATS'!$J196*'DETAILS ACHATS'!$M196</f>
        <v>151440</v>
      </c>
      <c r="Q36" s="27">
        <f>IF('DETAILS ACHATS'!$N196="DA",'DETAILS ACHATS'!$P196*0.19,0)</f>
        <v>0</v>
      </c>
      <c r="R36" s="27">
        <f>'DETAILS ACHATS'!$P196+'DETAILS ACHATS'!$Q196</f>
        <v>5070</v>
      </c>
      <c r="S36" s="23">
        <f>IF('DETAILS ACHATS'!$A196="","",'DETAILS ACHATS'!$A196+30)</f>
        <v>43161</v>
      </c>
      <c r="T36" s="23">
        <v>43235</v>
      </c>
      <c r="U36" s="53"/>
      <c r="V36" s="30"/>
    </row>
    <row r="37" spans="1:22" ht="14.25" x14ac:dyDescent="0.2">
      <c r="A37" s="23">
        <v>43149</v>
      </c>
      <c r="B37" s="24" t="s">
        <v>117</v>
      </c>
      <c r="C37" s="17" t="s">
        <v>468</v>
      </c>
      <c r="D37" s="16" t="s">
        <v>750</v>
      </c>
      <c r="E37" s="23">
        <v>43226</v>
      </c>
      <c r="F37" s="16" t="s">
        <v>1032</v>
      </c>
      <c r="G37" s="23">
        <v>43226</v>
      </c>
      <c r="H37" s="18" t="s">
        <v>186</v>
      </c>
      <c r="I37" s="25" t="s">
        <v>43</v>
      </c>
      <c r="J37" s="27">
        <v>1</v>
      </c>
      <c r="K37" s="27">
        <v>1</v>
      </c>
      <c r="L37" s="25" t="s">
        <v>43</v>
      </c>
      <c r="M37" s="28">
        <v>740.01599999999996</v>
      </c>
      <c r="N37" s="25" t="str">
        <f>IFERROR(VLOOKUP('DETAILS ACHATS'!$C197,#REF!,2,FALSE),"")</f>
        <v/>
      </c>
      <c r="O37" s="29" t="str">
        <f>IF('DETAILS ACHATS'!$N197="EURO",IFERROR(VLOOKUP('DETAILS ACHATS'!$A197,#REF!,4,FALSE),""),"")</f>
        <v/>
      </c>
      <c r="P37" s="27">
        <f>'DETAILS ACHATS'!$J197*'DETAILS ACHATS'!$M197</f>
        <v>150840</v>
      </c>
      <c r="Q37" s="27">
        <f>IF('DETAILS ACHATS'!$N197="DA",'DETAILS ACHATS'!$P197*0.19,0)</f>
        <v>0</v>
      </c>
      <c r="R37" s="27">
        <f>'DETAILS ACHATS'!$P197+'DETAILS ACHATS'!$Q197</f>
        <v>620</v>
      </c>
      <c r="S37" s="23">
        <f>IF('DETAILS ACHATS'!$A197="","",'DETAILS ACHATS'!$A197+30)</f>
        <v>43161</v>
      </c>
      <c r="T37" s="23">
        <v>43235</v>
      </c>
      <c r="U37" s="53"/>
      <c r="V37" s="30"/>
    </row>
    <row r="38" spans="1:22" ht="14.25" x14ac:dyDescent="0.2">
      <c r="A38" s="23">
        <v>43168</v>
      </c>
      <c r="B38" s="24" t="s">
        <v>119</v>
      </c>
      <c r="C38" s="17" t="s">
        <v>469</v>
      </c>
      <c r="D38" s="16" t="s">
        <v>751</v>
      </c>
      <c r="E38" s="23">
        <v>43230</v>
      </c>
      <c r="F38" s="16" t="s">
        <v>1033</v>
      </c>
      <c r="G38" s="23">
        <v>43230</v>
      </c>
      <c r="H38" s="18" t="s">
        <v>187</v>
      </c>
      <c r="I38" s="25" t="s">
        <v>44</v>
      </c>
      <c r="J38" s="27">
        <v>475250</v>
      </c>
      <c r="K38" s="27">
        <v>475250</v>
      </c>
      <c r="L38" s="25" t="s">
        <v>22</v>
      </c>
      <c r="M38" s="31">
        <f>21.48/1000</f>
        <v>2.1479999999999999E-2</v>
      </c>
      <c r="N38" s="25" t="str">
        <f>IFERROR(VLOOKUP('DETAILS ACHATS'!$C144,#REF!,2,FALSE),"")</f>
        <v/>
      </c>
      <c r="O38" s="29" t="str">
        <f>IF('DETAILS ACHATS'!$N144="EURO",IFERROR(VLOOKUP('DETAILS ACHATS'!$A144,#REF!,4,FALSE),""),"")</f>
        <v/>
      </c>
      <c r="P38" s="27">
        <f>'DETAILS ACHATS'!$J144*'DETAILS ACHATS'!$M144</f>
        <v>7200</v>
      </c>
      <c r="Q38" s="27">
        <f>IF('DETAILS ACHATS'!$N144="DA",'DETAILS ACHATS'!$P144*0.19,0)</f>
        <v>0</v>
      </c>
      <c r="R38" s="27">
        <f>'DETAILS ACHATS'!$P144+'DETAILS ACHATS'!$Q144</f>
        <v>134.19999999999999</v>
      </c>
      <c r="S38" s="23">
        <f>IF('DETAILS ACHATS'!$A144="","",'DETAILS ACHATS'!$A144+30)</f>
        <v>43132</v>
      </c>
      <c r="T38" s="23">
        <v>43235</v>
      </c>
      <c r="U38" s="53"/>
      <c r="V38" s="30"/>
    </row>
    <row r="39" spans="1:22" ht="14.25" x14ac:dyDescent="0.2">
      <c r="A39" s="23">
        <v>43168</v>
      </c>
      <c r="B39" s="24" t="s">
        <v>119</v>
      </c>
      <c r="C39" s="17" t="s">
        <v>470</v>
      </c>
      <c r="D39" s="16" t="s">
        <v>752</v>
      </c>
      <c r="E39" s="23">
        <v>43230</v>
      </c>
      <c r="F39" s="16" t="s">
        <v>1034</v>
      </c>
      <c r="G39" s="23">
        <v>43230</v>
      </c>
      <c r="H39" s="18" t="s">
        <v>188</v>
      </c>
      <c r="I39" s="25" t="s">
        <v>43</v>
      </c>
      <c r="J39" s="27">
        <v>1</v>
      </c>
      <c r="K39" s="27">
        <v>1</v>
      </c>
      <c r="L39" s="25" t="s">
        <v>43</v>
      </c>
      <c r="M39" s="28">
        <v>2100</v>
      </c>
      <c r="N39" s="25" t="str">
        <f>IFERROR(VLOOKUP('DETAILS ACHATS'!$C145,#REF!,2,FALSE),"")</f>
        <v/>
      </c>
      <c r="O39" s="29" t="str">
        <f>IF('DETAILS ACHATS'!$N145="EURO",IFERROR(VLOOKUP('DETAILS ACHATS'!$A145,#REF!,4,FALSE),""),"")</f>
        <v/>
      </c>
      <c r="P39" s="27">
        <f>'DETAILS ACHATS'!$J145*'DETAILS ACHATS'!$M145</f>
        <v>3031</v>
      </c>
      <c r="Q39" s="27">
        <f>IF('DETAILS ACHATS'!$N145="DA",'DETAILS ACHATS'!$P145*0.19,0)</f>
        <v>0</v>
      </c>
      <c r="R39" s="27">
        <f>'DETAILS ACHATS'!$P145+'DETAILS ACHATS'!$Q145</f>
        <v>423220</v>
      </c>
      <c r="S39" s="23">
        <f>IF('DETAILS ACHATS'!$A145="","",'DETAILS ACHATS'!$A145+30)</f>
        <v>43132</v>
      </c>
      <c r="T39" s="23">
        <v>43235</v>
      </c>
      <c r="U39" s="53"/>
      <c r="V39" s="30"/>
    </row>
    <row r="40" spans="1:22" ht="14.25" x14ac:dyDescent="0.2">
      <c r="A40" s="23">
        <v>43172</v>
      </c>
      <c r="B40" s="24" t="s">
        <v>120</v>
      </c>
      <c r="C40" s="17" t="s">
        <v>471</v>
      </c>
      <c r="D40" s="16" t="s">
        <v>753</v>
      </c>
      <c r="E40" s="23">
        <v>43230</v>
      </c>
      <c r="F40" s="16" t="s">
        <v>1035</v>
      </c>
      <c r="G40" s="23">
        <v>43230</v>
      </c>
      <c r="H40" s="18" t="s">
        <v>189</v>
      </c>
      <c r="I40" s="25" t="s">
        <v>44</v>
      </c>
      <c r="J40" s="27">
        <v>14973.44</v>
      </c>
      <c r="K40" s="27">
        <v>14973.44</v>
      </c>
      <c r="L40" s="25" t="s">
        <v>22</v>
      </c>
      <c r="M40" s="28">
        <v>2.8</v>
      </c>
      <c r="N40" s="25" t="str">
        <f>IFERROR(VLOOKUP('DETAILS ACHATS'!$C146,#REF!,2,FALSE),"")</f>
        <v/>
      </c>
      <c r="O40" s="29" t="str">
        <f>IF('DETAILS ACHATS'!$N146="EURO",IFERROR(VLOOKUP('DETAILS ACHATS'!$A146,#REF!,4,FALSE),""),"")</f>
        <v/>
      </c>
      <c r="P40" s="27">
        <f>'DETAILS ACHATS'!$J146*'DETAILS ACHATS'!$M146</f>
        <v>0</v>
      </c>
      <c r="Q40" s="27">
        <f>IF('DETAILS ACHATS'!$N146="DA",'DETAILS ACHATS'!$P146*0.19,0)</f>
        <v>0</v>
      </c>
      <c r="R40" s="27">
        <f>'DETAILS ACHATS'!$P146+'DETAILS ACHATS'!$Q146</f>
        <v>351000</v>
      </c>
      <c r="S40" s="23">
        <f>IF('DETAILS ACHATS'!$A146="","",'DETAILS ACHATS'!$A146+30)</f>
        <v>43132</v>
      </c>
      <c r="T40" s="23">
        <v>43235</v>
      </c>
      <c r="U40" s="53"/>
      <c r="V40" s="30"/>
    </row>
    <row r="41" spans="1:22" ht="14.25" x14ac:dyDescent="0.2">
      <c r="A41" s="23">
        <v>43172</v>
      </c>
      <c r="B41" s="24" t="s">
        <v>120</v>
      </c>
      <c r="C41" s="17" t="s">
        <v>472</v>
      </c>
      <c r="D41" s="16" t="s">
        <v>754</v>
      </c>
      <c r="E41" s="23">
        <v>43230</v>
      </c>
      <c r="F41" s="16" t="s">
        <v>1036</v>
      </c>
      <c r="G41" s="23">
        <v>43230</v>
      </c>
      <c r="H41" s="18" t="s">
        <v>190</v>
      </c>
      <c r="I41" s="25" t="s">
        <v>44</v>
      </c>
      <c r="J41" s="27">
        <v>1</v>
      </c>
      <c r="K41" s="27">
        <v>1</v>
      </c>
      <c r="L41" s="25" t="s">
        <v>43</v>
      </c>
      <c r="M41" s="28">
        <v>3900</v>
      </c>
      <c r="N41" s="25" t="str">
        <f>IFERROR(VLOOKUP('DETAILS ACHATS'!$C147,#REF!,2,FALSE),"")</f>
        <v/>
      </c>
      <c r="O41" s="29" t="str">
        <f>IF('DETAILS ACHATS'!$N147="EURO",IFERROR(VLOOKUP('DETAILS ACHATS'!$A147,#REF!,4,FALSE),""),"")</f>
        <v/>
      </c>
      <c r="P41" s="27">
        <f>'DETAILS ACHATS'!$J147*'DETAILS ACHATS'!$M147</f>
        <v>0</v>
      </c>
      <c r="Q41" s="27">
        <f>IF('DETAILS ACHATS'!$N147="DA",'DETAILS ACHATS'!$P147*0.19,0)</f>
        <v>0</v>
      </c>
      <c r="R41" s="27">
        <f>'DETAILS ACHATS'!$P147+'DETAILS ACHATS'!$Q147</f>
        <v>273000</v>
      </c>
      <c r="S41" s="23">
        <f>IF('DETAILS ACHATS'!$A147="","",'DETAILS ACHATS'!$A147+30)</f>
        <v>43132</v>
      </c>
      <c r="T41" s="23">
        <v>43235</v>
      </c>
      <c r="U41" s="53"/>
      <c r="V41" s="30"/>
    </row>
    <row r="42" spans="1:22" ht="14.25" x14ac:dyDescent="0.2">
      <c r="A42" s="23">
        <v>43179</v>
      </c>
      <c r="B42" s="24" t="s">
        <v>114</v>
      </c>
      <c r="C42" s="17" t="s">
        <v>473</v>
      </c>
      <c r="D42" s="16" t="s">
        <v>755</v>
      </c>
      <c r="E42" s="23"/>
      <c r="F42" s="16" t="s">
        <v>1037</v>
      </c>
      <c r="G42" s="23"/>
      <c r="H42" s="18" t="s">
        <v>191</v>
      </c>
      <c r="I42" s="25" t="s">
        <v>115</v>
      </c>
      <c r="J42" s="27">
        <v>1</v>
      </c>
      <c r="K42" s="27">
        <v>1</v>
      </c>
      <c r="L42" s="25" t="s">
        <v>116</v>
      </c>
      <c r="M42" s="28">
        <v>19142.77</v>
      </c>
      <c r="N42" s="25" t="str">
        <f>IFERROR(VLOOKUP('DETAILS ACHATS'!$C129,#REF!,2,FALSE),"")</f>
        <v/>
      </c>
      <c r="O42" s="29" t="str">
        <f>IF('DETAILS ACHATS'!$N129="EURO",IFERROR(VLOOKUP('DETAILS ACHATS'!$A129,#REF!,4,FALSE),""),"")</f>
        <v/>
      </c>
      <c r="P42" s="27">
        <f>'DETAILS ACHATS'!$J129*'DETAILS ACHATS'!$M129</f>
        <v>0</v>
      </c>
      <c r="Q42" s="27">
        <f>IF('DETAILS ACHATS'!$N129="DA",'DETAILS ACHATS'!$P129*0.19,0)</f>
        <v>0</v>
      </c>
      <c r="R42" s="27">
        <f>'DETAILS ACHATS'!$P129+'DETAILS ACHATS'!$Q129</f>
        <v>41925.631999999998</v>
      </c>
      <c r="S42" s="23">
        <f>IF('DETAILS ACHATS'!$A129="","",'DETAILS ACHATS'!$A129+30)</f>
        <v>43132</v>
      </c>
      <c r="T42" s="23">
        <v>43235</v>
      </c>
      <c r="U42" s="53"/>
      <c r="V42" s="30"/>
    </row>
    <row r="43" spans="1:22" ht="14.25" x14ac:dyDescent="0.2">
      <c r="A43" s="23">
        <v>43226</v>
      </c>
      <c r="B43" s="24" t="s">
        <v>105</v>
      </c>
      <c r="C43" s="17" t="s">
        <v>474</v>
      </c>
      <c r="D43" s="16" t="s">
        <v>756</v>
      </c>
      <c r="E43" s="23"/>
      <c r="F43" s="16" t="s">
        <v>1038</v>
      </c>
      <c r="G43" s="23"/>
      <c r="H43" s="18" t="s">
        <v>192</v>
      </c>
      <c r="I43" s="25" t="s">
        <v>30</v>
      </c>
      <c r="J43" s="27">
        <v>1</v>
      </c>
      <c r="K43" s="27">
        <v>1</v>
      </c>
      <c r="L43" s="25" t="s">
        <v>30</v>
      </c>
      <c r="M43" s="28">
        <v>72030.13</v>
      </c>
      <c r="N43" s="25" t="str">
        <f>IFERROR(VLOOKUP('DETAILS ACHATS'!$C6,#REF!,2,FALSE),"")</f>
        <v/>
      </c>
      <c r="O43" s="29" t="str">
        <f>IF('DETAILS ACHATS'!$N6="EURO",IFERROR(VLOOKUP('DETAILS ACHATS'!$A6,#REF!,4,FALSE),""),"")</f>
        <v/>
      </c>
      <c r="P43" s="27">
        <f>'DETAILS ACHATS'!$J6*'DETAILS ACHATS'!$M6</f>
        <v>2240</v>
      </c>
      <c r="Q43" s="27">
        <f>IF('DETAILS ACHATS'!$N6="DA",'DETAILS ACHATS'!$P6*0.19,0)</f>
        <v>0</v>
      </c>
      <c r="R43" s="27">
        <f>'DETAILS ACHATS'!$P6+'DETAILS ACHATS'!$Q6</f>
        <v>164560</v>
      </c>
      <c r="S43" s="23">
        <f>IF('DETAILS ACHATS'!$A6="","",'DETAILS ACHATS'!$A6+30)</f>
        <v>43220</v>
      </c>
      <c r="T43" s="23">
        <v>43235</v>
      </c>
      <c r="U43" s="53"/>
      <c r="V43" s="30"/>
    </row>
    <row r="44" spans="1:22" ht="14.25" x14ac:dyDescent="0.2">
      <c r="A44" s="23">
        <v>43226</v>
      </c>
      <c r="B44" s="24" t="s">
        <v>106</v>
      </c>
      <c r="C44" s="17" t="s">
        <v>475</v>
      </c>
      <c r="D44" s="16" t="s">
        <v>757</v>
      </c>
      <c r="E44" s="23">
        <v>43226</v>
      </c>
      <c r="F44" s="16" t="s">
        <v>1039</v>
      </c>
      <c r="G44" s="23"/>
      <c r="H44" s="18" t="s">
        <v>193</v>
      </c>
      <c r="I44" s="25" t="s">
        <v>19</v>
      </c>
      <c r="J44" s="27">
        <v>2</v>
      </c>
      <c r="K44" s="27">
        <v>2</v>
      </c>
      <c r="L44" s="25" t="s">
        <v>18</v>
      </c>
      <c r="M44" s="28">
        <v>64000</v>
      </c>
      <c r="N44" s="25" t="str">
        <f>IFERROR(VLOOKUP('DETAILS ACHATS'!$C12,#REF!,2,FALSE),"")</f>
        <v/>
      </c>
      <c r="O44" s="29" t="str">
        <f>IF('DETAILS ACHATS'!$N12="EURO",IFERROR(VLOOKUP('DETAILS ACHATS'!$A12,#REF!,4,FALSE),""),"")</f>
        <v/>
      </c>
      <c r="P44" s="27">
        <f>'DETAILS ACHATS'!$J12*'DETAILS ACHATS'!$M12</f>
        <v>16950</v>
      </c>
      <c r="Q44" s="27">
        <f>IF('DETAILS ACHATS'!$N12="DA",'DETAILS ACHATS'!$P12*0.19,0)</f>
        <v>0</v>
      </c>
      <c r="R44" s="27">
        <f>'DETAILS ACHATS'!$P12+'DETAILS ACHATS'!$Q12</f>
        <v>4243.4754000000003</v>
      </c>
      <c r="S44" s="23">
        <f>IF('DETAILS ACHATS'!$A12="","",'DETAILS ACHATS'!$A12+30)</f>
        <v>43201</v>
      </c>
      <c r="T44" s="23">
        <v>43235</v>
      </c>
      <c r="U44" s="53"/>
      <c r="V44" s="30"/>
    </row>
    <row r="45" spans="1:22" ht="14.25" x14ac:dyDescent="0.2">
      <c r="A45" s="23">
        <v>43226</v>
      </c>
      <c r="B45" s="24" t="s">
        <v>106</v>
      </c>
      <c r="C45" s="17" t="s">
        <v>476</v>
      </c>
      <c r="D45" s="16" t="s">
        <v>758</v>
      </c>
      <c r="E45" s="23">
        <v>43226</v>
      </c>
      <c r="F45" s="16" t="s">
        <v>1040</v>
      </c>
      <c r="G45" s="23"/>
      <c r="H45" s="18" t="s">
        <v>194</v>
      </c>
      <c r="I45" s="25" t="s">
        <v>19</v>
      </c>
      <c r="J45" s="27">
        <v>2</v>
      </c>
      <c r="K45" s="27">
        <v>2</v>
      </c>
      <c r="L45" s="25" t="s">
        <v>18</v>
      </c>
      <c r="M45" s="28">
        <v>65789.3</v>
      </c>
      <c r="N45" s="25" t="str">
        <f>IFERROR(VLOOKUP('DETAILS ACHATS'!$C13,#REF!,2,FALSE),"")</f>
        <v/>
      </c>
      <c r="O45" s="29" t="str">
        <f>IF('DETAILS ACHATS'!$N13="EURO",IFERROR(VLOOKUP('DETAILS ACHATS'!$A13,#REF!,4,FALSE),""),"")</f>
        <v/>
      </c>
      <c r="P45" s="27">
        <f>'DETAILS ACHATS'!$J13*'DETAILS ACHATS'!$M13</f>
        <v>1392</v>
      </c>
      <c r="Q45" s="27">
        <f>IF('DETAILS ACHATS'!$N13="DA",'DETAILS ACHATS'!$P13*0.19,0)</f>
        <v>0</v>
      </c>
      <c r="R45" s="27">
        <f>'DETAILS ACHATS'!$P13+'DETAILS ACHATS'!$Q13</f>
        <v>8565.5969999999998</v>
      </c>
      <c r="S45" s="23">
        <f>IF('DETAILS ACHATS'!$A13="","",'DETAILS ACHATS'!$A13+30)</f>
        <v>43201</v>
      </c>
      <c r="T45" s="23">
        <v>43235</v>
      </c>
      <c r="U45" s="53"/>
      <c r="V45" s="30"/>
    </row>
    <row r="46" spans="1:22" ht="14.25" x14ac:dyDescent="0.2">
      <c r="A46" s="23">
        <v>43228</v>
      </c>
      <c r="B46" s="24" t="s">
        <v>118</v>
      </c>
      <c r="C46" s="17" t="s">
        <v>477</v>
      </c>
      <c r="D46" s="16" t="s">
        <v>759</v>
      </c>
      <c r="E46" s="23">
        <v>43227</v>
      </c>
      <c r="F46" s="16" t="s">
        <v>1041</v>
      </c>
      <c r="G46" s="23">
        <v>43230</v>
      </c>
      <c r="H46" s="18" t="s">
        <v>195</v>
      </c>
      <c r="I46" s="25" t="s">
        <v>44</v>
      </c>
      <c r="J46" s="27">
        <v>100000</v>
      </c>
      <c r="K46" s="27">
        <v>325000</v>
      </c>
      <c r="L46" s="25" t="s">
        <v>22</v>
      </c>
      <c r="M46" s="28">
        <v>0.64</v>
      </c>
      <c r="N46" s="25" t="str">
        <f>IFERROR(VLOOKUP('DETAILS ACHATS'!$C23,#REF!,2,FALSE),"")</f>
        <v/>
      </c>
      <c r="O46" s="29" t="str">
        <f>IF('DETAILS ACHATS'!$N23="EURO",IFERROR(VLOOKUP('DETAILS ACHATS'!$A23,#REF!,4,FALSE),""),"")</f>
        <v/>
      </c>
      <c r="P46" s="27">
        <f>'DETAILS ACHATS'!$J23*'DETAILS ACHATS'!$M23</f>
        <v>10312.5</v>
      </c>
      <c r="Q46" s="27">
        <f>IF('DETAILS ACHATS'!$N23="DA",'DETAILS ACHATS'!$P23*0.19,0)</f>
        <v>0</v>
      </c>
      <c r="R46" s="27">
        <f>'DETAILS ACHATS'!$P23+'DETAILS ACHATS'!$Q23</f>
        <v>3150</v>
      </c>
      <c r="S46" s="23">
        <f>IF('DETAILS ACHATS'!$A23="","",'DETAILS ACHATS'!$A23+30)</f>
        <v>43201</v>
      </c>
      <c r="T46" s="23">
        <v>43235</v>
      </c>
      <c r="U46" s="53"/>
      <c r="V46" s="30"/>
    </row>
    <row r="47" spans="1:22" ht="14.25" x14ac:dyDescent="0.2">
      <c r="A47" s="23">
        <v>43228</v>
      </c>
      <c r="B47" s="24" t="s">
        <v>118</v>
      </c>
      <c r="C47" s="17" t="s">
        <v>478</v>
      </c>
      <c r="D47" s="16" t="s">
        <v>760</v>
      </c>
      <c r="E47" s="23">
        <v>43228</v>
      </c>
      <c r="F47" s="16" t="s">
        <v>1042</v>
      </c>
      <c r="G47" s="23">
        <v>43230</v>
      </c>
      <c r="H47" s="18" t="s">
        <v>196</v>
      </c>
      <c r="I47" s="25" t="s">
        <v>44</v>
      </c>
      <c r="J47" s="27">
        <v>100800</v>
      </c>
      <c r="K47" s="27">
        <v>100800</v>
      </c>
      <c r="L47" s="25" t="s">
        <v>22</v>
      </c>
      <c r="M47" s="28">
        <v>0.64</v>
      </c>
      <c r="N47" s="25" t="str">
        <f>IFERROR(VLOOKUP('DETAILS ACHATS'!$C24,#REF!,2,FALSE),"")</f>
        <v/>
      </c>
      <c r="O47" s="29" t="str">
        <f>IF('DETAILS ACHATS'!$N24="EURO",IFERROR(VLOOKUP('DETAILS ACHATS'!$A24,#REF!,4,FALSE),""),"")</f>
        <v/>
      </c>
      <c r="P47" s="27">
        <f>'DETAILS ACHATS'!$J24*'DETAILS ACHATS'!$M24</f>
        <v>9780</v>
      </c>
      <c r="Q47" s="27">
        <f>IF('DETAILS ACHATS'!$N24="DA",'DETAILS ACHATS'!$P24*0.19,0)</f>
        <v>0</v>
      </c>
      <c r="R47" s="27">
        <f>'DETAILS ACHATS'!$P24+'DETAILS ACHATS'!$Q24</f>
        <v>11600</v>
      </c>
      <c r="S47" s="23">
        <f>IF('DETAILS ACHATS'!$A24="","",'DETAILS ACHATS'!$A24+30)</f>
        <v>43201</v>
      </c>
      <c r="T47" s="23">
        <v>43235</v>
      </c>
      <c r="U47" s="53"/>
      <c r="V47" s="30"/>
    </row>
    <row r="48" spans="1:22" ht="14.25" x14ac:dyDescent="0.2">
      <c r="A48" s="23">
        <v>43229</v>
      </c>
      <c r="B48" s="24" t="s">
        <v>121</v>
      </c>
      <c r="C48" s="17" t="s">
        <v>479</v>
      </c>
      <c r="D48" s="16" t="s">
        <v>761</v>
      </c>
      <c r="E48" s="23" t="s">
        <v>34</v>
      </c>
      <c r="F48" s="16" t="s">
        <v>1043</v>
      </c>
      <c r="G48" s="23">
        <v>43144</v>
      </c>
      <c r="H48" s="18" t="s">
        <v>197</v>
      </c>
      <c r="I48" s="25" t="s">
        <v>17</v>
      </c>
      <c r="J48" s="27">
        <v>5</v>
      </c>
      <c r="K48" s="27">
        <v>5</v>
      </c>
      <c r="L48" s="25" t="s">
        <v>18</v>
      </c>
      <c r="M48" s="28">
        <v>4000</v>
      </c>
      <c r="N48" s="25" t="str">
        <f>IFERROR(VLOOKUP('DETAILS ACHATS'!$C25,#REF!,2,FALSE),"")</f>
        <v/>
      </c>
      <c r="O48" s="29" t="str">
        <f>IF('DETAILS ACHATS'!$N25="EURO",IFERROR(VLOOKUP('DETAILS ACHATS'!$A25,#REF!,4,FALSE),""),"")</f>
        <v/>
      </c>
      <c r="P48" s="27">
        <f>'DETAILS ACHATS'!$J25*'DETAILS ACHATS'!$M25</f>
        <v>19080</v>
      </c>
      <c r="Q48" s="27">
        <f>IF('DETAILS ACHATS'!$N25="DA",'DETAILS ACHATS'!$P25*0.19,0)</f>
        <v>0</v>
      </c>
      <c r="R48" s="27">
        <f>'DETAILS ACHATS'!$P25+'DETAILS ACHATS'!$Q25</f>
        <v>2710</v>
      </c>
      <c r="S48" s="23">
        <f>IF('DETAILS ACHATS'!$A25="","",'DETAILS ACHATS'!$A25+30)</f>
        <v>43201</v>
      </c>
      <c r="T48" s="23">
        <v>43235</v>
      </c>
      <c r="U48" s="53"/>
      <c r="V48" s="30"/>
    </row>
    <row r="49" spans="1:22" ht="14.25" x14ac:dyDescent="0.2">
      <c r="A49" s="23">
        <v>43229</v>
      </c>
      <c r="B49" s="24" t="s">
        <v>121</v>
      </c>
      <c r="C49" s="17" t="s">
        <v>480</v>
      </c>
      <c r="D49" s="16" t="s">
        <v>762</v>
      </c>
      <c r="E49" s="23" t="s">
        <v>34</v>
      </c>
      <c r="F49" s="16" t="s">
        <v>1044</v>
      </c>
      <c r="G49" s="23">
        <v>43144</v>
      </c>
      <c r="H49" s="18" t="s">
        <v>198</v>
      </c>
      <c r="I49" s="25" t="s">
        <v>17</v>
      </c>
      <c r="J49" s="27">
        <v>5</v>
      </c>
      <c r="K49" s="27">
        <v>5</v>
      </c>
      <c r="L49" s="25" t="s">
        <v>18</v>
      </c>
      <c r="M49" s="28">
        <v>4500</v>
      </c>
      <c r="N49" s="25" t="str">
        <f>IFERROR(VLOOKUP('DETAILS ACHATS'!$C134,#REF!,2,FALSE),"")</f>
        <v/>
      </c>
      <c r="O49" s="29" t="str">
        <f>IF('DETAILS ACHATS'!$N134="EURO",IFERROR(VLOOKUP('DETAILS ACHATS'!$A134,#REF!,4,FALSE),""),"")</f>
        <v/>
      </c>
      <c r="P49" s="27">
        <f>'DETAILS ACHATS'!$J134*'DETAILS ACHATS'!$M134</f>
        <v>13200</v>
      </c>
      <c r="Q49" s="27">
        <f>IF('DETAILS ACHATS'!$N134="DA",'DETAILS ACHATS'!$P134*0.19,0)</f>
        <v>0</v>
      </c>
      <c r="R49" s="27">
        <f>'DETAILS ACHATS'!$P134+'DETAILS ACHATS'!$Q134</f>
        <v>22500</v>
      </c>
      <c r="S49" s="23">
        <f>IF('DETAILS ACHATS'!$A134="","",'DETAILS ACHATS'!$A134+30)</f>
        <v>43132</v>
      </c>
      <c r="T49" s="23">
        <v>43235</v>
      </c>
      <c r="U49" s="53"/>
      <c r="V49" s="30"/>
    </row>
    <row r="50" spans="1:22" ht="14.25" x14ac:dyDescent="0.2">
      <c r="A50" s="23">
        <v>43229</v>
      </c>
      <c r="B50" s="24" t="s">
        <v>121</v>
      </c>
      <c r="C50" s="17" t="s">
        <v>481</v>
      </c>
      <c r="D50" s="16" t="s">
        <v>763</v>
      </c>
      <c r="E50" s="23" t="s">
        <v>34</v>
      </c>
      <c r="F50" s="16" t="s">
        <v>1045</v>
      </c>
      <c r="G50" s="23">
        <v>43144</v>
      </c>
      <c r="H50" s="18" t="s">
        <v>199</v>
      </c>
      <c r="I50" s="25" t="s">
        <v>17</v>
      </c>
      <c r="J50" s="27">
        <v>5</v>
      </c>
      <c r="K50" s="27">
        <v>5</v>
      </c>
      <c r="L50" s="25" t="s">
        <v>18</v>
      </c>
      <c r="M50" s="28">
        <v>5000</v>
      </c>
      <c r="N50" s="25" t="str">
        <f>IFERROR(VLOOKUP('DETAILS ACHATS'!$C137,#REF!,2,FALSE),"")</f>
        <v/>
      </c>
      <c r="O50" s="29" t="str">
        <f>IF('DETAILS ACHATS'!$N137="EURO",IFERROR(VLOOKUP('DETAILS ACHATS'!$A137,#REF!,4,FALSE),""),"")</f>
        <v/>
      </c>
      <c r="P50" s="27">
        <f>'DETAILS ACHATS'!$J137*'DETAILS ACHATS'!$M137</f>
        <v>22900</v>
      </c>
      <c r="Q50" s="27">
        <f>IF('DETAILS ACHATS'!$N137="DA",'DETAILS ACHATS'!$P137*0.19,0)</f>
        <v>0</v>
      </c>
      <c r="R50" s="27">
        <f>'DETAILS ACHATS'!$P137+'DETAILS ACHATS'!$Q137</f>
        <v>6000</v>
      </c>
      <c r="S50" s="23">
        <f>IF('DETAILS ACHATS'!$A137="","",'DETAILS ACHATS'!$A137+30)</f>
        <v>43132</v>
      </c>
      <c r="T50" s="23">
        <v>43235</v>
      </c>
      <c r="U50" s="53"/>
      <c r="V50" s="30"/>
    </row>
    <row r="51" spans="1:22" ht="14.25" x14ac:dyDescent="0.2">
      <c r="A51" s="23">
        <v>43229</v>
      </c>
      <c r="B51" s="24" t="s">
        <v>121</v>
      </c>
      <c r="C51" s="17" t="s">
        <v>482</v>
      </c>
      <c r="D51" s="16" t="s">
        <v>764</v>
      </c>
      <c r="E51" s="23" t="s">
        <v>34</v>
      </c>
      <c r="F51" s="16" t="s">
        <v>1046</v>
      </c>
      <c r="G51" s="23">
        <v>43227</v>
      </c>
      <c r="H51" s="18" t="s">
        <v>200</v>
      </c>
      <c r="I51" s="25" t="s">
        <v>19</v>
      </c>
      <c r="J51" s="27">
        <v>1</v>
      </c>
      <c r="K51" s="27">
        <v>1</v>
      </c>
      <c r="L51" s="25" t="s">
        <v>18</v>
      </c>
      <c r="M51" s="28">
        <v>4850</v>
      </c>
      <c r="N51" s="25" t="str">
        <f>IFERROR(VLOOKUP('DETAILS ACHATS'!$C138,#REF!,2,FALSE),"")</f>
        <v/>
      </c>
      <c r="O51" s="29" t="str">
        <f>IF('DETAILS ACHATS'!$N138="EURO",IFERROR(VLOOKUP('DETAILS ACHATS'!$A138,#REF!,4,FALSE),""),"")</f>
        <v/>
      </c>
      <c r="P51" s="27">
        <f>'DETAILS ACHATS'!$J138*'DETAILS ACHATS'!$M138</f>
        <v>50440</v>
      </c>
      <c r="Q51" s="27">
        <f>IF('DETAILS ACHATS'!$N138="DA",'DETAILS ACHATS'!$P138*0.19,0)</f>
        <v>0</v>
      </c>
      <c r="R51" s="27">
        <f>'DETAILS ACHATS'!$P138+'DETAILS ACHATS'!$Q138</f>
        <v>33360</v>
      </c>
      <c r="S51" s="23">
        <f>IF('DETAILS ACHATS'!$A138="","",'DETAILS ACHATS'!$A138+30)</f>
        <v>43132</v>
      </c>
      <c r="T51" s="23">
        <v>43235</v>
      </c>
      <c r="U51" s="53"/>
      <c r="V51" s="30"/>
    </row>
    <row r="52" spans="1:22" ht="14.25" x14ac:dyDescent="0.2">
      <c r="A52" s="23">
        <v>43229</v>
      </c>
      <c r="B52" s="24" t="s">
        <v>121</v>
      </c>
      <c r="C52" s="17" t="s">
        <v>483</v>
      </c>
      <c r="D52" s="16" t="s">
        <v>765</v>
      </c>
      <c r="E52" s="23" t="s">
        <v>34</v>
      </c>
      <c r="F52" s="16" t="s">
        <v>1047</v>
      </c>
      <c r="G52" s="23" t="s">
        <v>86</v>
      </c>
      <c r="H52" s="18" t="s">
        <v>201</v>
      </c>
      <c r="I52" s="25" t="s">
        <v>19</v>
      </c>
      <c r="J52" s="27">
        <v>7</v>
      </c>
      <c r="K52" s="27">
        <v>7</v>
      </c>
      <c r="L52" s="25" t="s">
        <v>18</v>
      </c>
      <c r="M52" s="28">
        <v>3000</v>
      </c>
      <c r="N52" s="25" t="str">
        <f>IFERROR(VLOOKUP('DETAILS ACHATS'!$C139,#REF!,2,FALSE),"")</f>
        <v/>
      </c>
      <c r="O52" s="29" t="str">
        <f>IF('DETAILS ACHATS'!$N139="EURO",IFERROR(VLOOKUP('DETAILS ACHATS'!$A139,#REF!,4,FALSE),""),"")</f>
        <v/>
      </c>
      <c r="P52" s="27">
        <f>'DETAILS ACHATS'!$J139*'DETAILS ACHATS'!$M139</f>
        <v>0</v>
      </c>
      <c r="Q52" s="27">
        <f>IF('DETAILS ACHATS'!$N139="DA",'DETAILS ACHATS'!$P139*0.19,0)</f>
        <v>0</v>
      </c>
      <c r="R52" s="27">
        <f>'DETAILS ACHATS'!$P139+'DETAILS ACHATS'!$Q139</f>
        <v>25000</v>
      </c>
      <c r="S52" s="23">
        <f>IF('DETAILS ACHATS'!$A139="","",'DETAILS ACHATS'!$A139+30)</f>
        <v>43132</v>
      </c>
      <c r="T52" s="23">
        <v>43235</v>
      </c>
      <c r="U52" s="53"/>
      <c r="V52" s="30"/>
    </row>
    <row r="53" spans="1:22" ht="14.25" x14ac:dyDescent="0.2">
      <c r="A53" s="23">
        <v>43229</v>
      </c>
      <c r="B53" s="24" t="s">
        <v>121</v>
      </c>
      <c r="C53" s="17" t="s">
        <v>484</v>
      </c>
      <c r="D53" s="16" t="s">
        <v>766</v>
      </c>
      <c r="E53" s="23" t="s">
        <v>34</v>
      </c>
      <c r="F53" s="16" t="s">
        <v>1048</v>
      </c>
      <c r="G53" s="23">
        <v>43178</v>
      </c>
      <c r="H53" s="18" t="s">
        <v>202</v>
      </c>
      <c r="I53" s="25" t="s">
        <v>19</v>
      </c>
      <c r="J53" s="27">
        <v>2</v>
      </c>
      <c r="K53" s="27">
        <v>2</v>
      </c>
      <c r="L53" s="25" t="s">
        <v>18</v>
      </c>
      <c r="M53" s="28">
        <v>3000</v>
      </c>
      <c r="N53" s="25" t="str">
        <f>IFERROR(VLOOKUP('DETAILS ACHATS'!$C140,#REF!,2,FALSE),"")</f>
        <v/>
      </c>
      <c r="O53" s="29" t="str">
        <f>IF('DETAILS ACHATS'!$N140="EURO",IFERROR(VLOOKUP('DETAILS ACHATS'!$A140,#REF!,4,FALSE),""),"")</f>
        <v/>
      </c>
      <c r="P53" s="27">
        <f>'DETAILS ACHATS'!$J140*'DETAILS ACHATS'!$M140</f>
        <v>7520</v>
      </c>
      <c r="Q53" s="27">
        <f>IF('DETAILS ACHATS'!$N140="DA",'DETAILS ACHATS'!$P140*0.19,0)</f>
        <v>0</v>
      </c>
      <c r="R53" s="27">
        <f>'DETAILS ACHATS'!$P140+'DETAILS ACHATS'!$Q140</f>
        <v>18000</v>
      </c>
      <c r="S53" s="23">
        <f>IF('DETAILS ACHATS'!$A140="","",'DETAILS ACHATS'!$A140+30)</f>
        <v>43132</v>
      </c>
      <c r="T53" s="23">
        <v>43235</v>
      </c>
      <c r="U53" s="53"/>
      <c r="V53" s="30"/>
    </row>
    <row r="54" spans="1:22" ht="14.25" x14ac:dyDescent="0.2">
      <c r="A54" s="23">
        <v>43230</v>
      </c>
      <c r="B54" s="24" t="s">
        <v>110</v>
      </c>
      <c r="C54" s="17" t="s">
        <v>485</v>
      </c>
      <c r="D54" s="16" t="s">
        <v>767</v>
      </c>
      <c r="E54" s="23">
        <v>43220</v>
      </c>
      <c r="F54" s="16" t="s">
        <v>1049</v>
      </c>
      <c r="G54" s="23">
        <v>43233</v>
      </c>
      <c r="H54" s="18" t="s">
        <v>203</v>
      </c>
      <c r="I54" s="25" t="s">
        <v>111</v>
      </c>
      <c r="J54" s="27">
        <v>200</v>
      </c>
      <c r="K54" s="27">
        <v>200</v>
      </c>
      <c r="L54" s="25" t="s">
        <v>18</v>
      </c>
      <c r="M54" s="28">
        <v>166.8</v>
      </c>
      <c r="N54" s="25" t="str">
        <f>IFERROR(VLOOKUP('DETAILS ACHATS'!$C142,#REF!,2,FALSE),"")</f>
        <v/>
      </c>
      <c r="O54" s="29" t="str">
        <f>IF('DETAILS ACHATS'!$N142="EURO",IFERROR(VLOOKUP('DETAILS ACHATS'!$A142,#REF!,4,FALSE),""),"")</f>
        <v/>
      </c>
      <c r="P54" s="27">
        <f>'DETAILS ACHATS'!$J142*'DETAILS ACHATS'!$M142</f>
        <v>8724.1</v>
      </c>
      <c r="Q54" s="27">
        <f>IF('DETAILS ACHATS'!$N142="DA",'DETAILS ACHATS'!$P142*0.19,0)</f>
        <v>0</v>
      </c>
      <c r="R54" s="27">
        <f>'DETAILS ACHATS'!$P142+'DETAILS ACHATS'!$Q142</f>
        <v>21840</v>
      </c>
      <c r="S54" s="23">
        <f>IF('DETAILS ACHATS'!$A142="","",'DETAILS ACHATS'!$A142+30)</f>
        <v>43132</v>
      </c>
      <c r="T54" s="23">
        <v>43235</v>
      </c>
      <c r="U54" s="53"/>
      <c r="V54" s="30"/>
    </row>
    <row r="55" spans="1:22" ht="14.25" x14ac:dyDescent="0.2">
      <c r="A55" s="23">
        <v>43230</v>
      </c>
      <c r="B55" s="24" t="s">
        <v>110</v>
      </c>
      <c r="C55" s="17" t="s">
        <v>486</v>
      </c>
      <c r="D55" s="16" t="s">
        <v>768</v>
      </c>
      <c r="E55" s="23">
        <v>43220</v>
      </c>
      <c r="F55" s="16" t="s">
        <v>1050</v>
      </c>
      <c r="G55" s="23">
        <v>43233</v>
      </c>
      <c r="H55" s="18" t="s">
        <v>204</v>
      </c>
      <c r="I55" s="25" t="s">
        <v>111</v>
      </c>
      <c r="J55" s="27">
        <v>100</v>
      </c>
      <c r="K55" s="27">
        <v>100</v>
      </c>
      <c r="L55" s="25" t="s">
        <v>18</v>
      </c>
      <c r="M55" s="28">
        <v>180</v>
      </c>
      <c r="N55" s="25" t="str">
        <f>IFERROR(VLOOKUP('DETAILS ACHATS'!$C190,#REF!,2,FALSE),"")</f>
        <v/>
      </c>
      <c r="O55" s="29" t="str">
        <f>IF('DETAILS ACHATS'!$N190="EURO",IFERROR(VLOOKUP('DETAILS ACHATS'!$A190,#REF!,4,FALSE),""),"")</f>
        <v/>
      </c>
      <c r="P55" s="27">
        <f>'DETAILS ACHATS'!$J190*'DETAILS ACHATS'!$M190</f>
        <v>234000</v>
      </c>
      <c r="Q55" s="27">
        <f>IF('DETAILS ACHATS'!$N190="DA",'DETAILS ACHATS'!$P190*0.19,0)</f>
        <v>0</v>
      </c>
      <c r="R55" s="27">
        <f>'DETAILS ACHATS'!$P190+'DETAILS ACHATS'!$Q190</f>
        <v>550</v>
      </c>
      <c r="S55" s="23">
        <f>IF('DETAILS ACHATS'!$A190="","",'DETAILS ACHATS'!$A190+30)</f>
        <v>43154</v>
      </c>
      <c r="T55" s="23">
        <v>43235</v>
      </c>
      <c r="U55" s="53"/>
      <c r="V55" s="30"/>
    </row>
    <row r="56" spans="1:22" ht="14.25" x14ac:dyDescent="0.2">
      <c r="A56" s="23">
        <v>43230</v>
      </c>
      <c r="B56" s="24" t="s">
        <v>110</v>
      </c>
      <c r="C56" s="17" t="s">
        <v>487</v>
      </c>
      <c r="D56" s="16" t="s">
        <v>769</v>
      </c>
      <c r="E56" s="23">
        <v>43220</v>
      </c>
      <c r="F56" s="16" t="s">
        <v>1051</v>
      </c>
      <c r="G56" s="23">
        <v>43233</v>
      </c>
      <c r="H56" s="18" t="s">
        <v>205</v>
      </c>
      <c r="I56" s="25" t="s">
        <v>111</v>
      </c>
      <c r="J56" s="27">
        <v>50</v>
      </c>
      <c r="K56" s="27">
        <v>50</v>
      </c>
      <c r="L56" s="25" t="s">
        <v>18</v>
      </c>
      <c r="M56" s="28">
        <v>273.60000000000002</v>
      </c>
      <c r="N56" s="25" t="str">
        <f>IFERROR(VLOOKUP('DETAILS ACHATS'!$C191,#REF!,2,FALSE),"")</f>
        <v/>
      </c>
      <c r="O56" s="29" t="str">
        <f>IF('DETAILS ACHATS'!$N191="EURO",IFERROR(VLOOKUP('DETAILS ACHATS'!$A191,#REF!,4,FALSE),""),"")</f>
        <v/>
      </c>
      <c r="P56" s="27">
        <f>'DETAILS ACHATS'!$J191*'DETAILS ACHATS'!$M191</f>
        <v>1440</v>
      </c>
      <c r="Q56" s="27">
        <f>IF('DETAILS ACHATS'!$N191="DA",'DETAILS ACHATS'!$P191*0.19,0)</f>
        <v>0</v>
      </c>
      <c r="R56" s="27">
        <f>'DETAILS ACHATS'!$P191+'DETAILS ACHATS'!$Q191</f>
        <v>160</v>
      </c>
      <c r="S56" s="23">
        <f>IF('DETAILS ACHATS'!$A191="","",'DETAILS ACHATS'!$A191+30)</f>
        <v>43154</v>
      </c>
      <c r="T56" s="23">
        <v>43235</v>
      </c>
      <c r="U56" s="53"/>
      <c r="V56" s="30"/>
    </row>
    <row r="57" spans="1:22" ht="14.25" x14ac:dyDescent="0.2">
      <c r="A57" s="23">
        <v>43230</v>
      </c>
      <c r="B57" s="24" t="s">
        <v>110</v>
      </c>
      <c r="C57" s="17" t="s">
        <v>488</v>
      </c>
      <c r="D57" s="16" t="s">
        <v>770</v>
      </c>
      <c r="E57" s="23">
        <v>43220</v>
      </c>
      <c r="F57" s="16" t="s">
        <v>1052</v>
      </c>
      <c r="G57" s="23">
        <v>43233</v>
      </c>
      <c r="H57" s="18" t="s">
        <v>206</v>
      </c>
      <c r="I57" s="25" t="s">
        <v>111</v>
      </c>
      <c r="J57" s="27">
        <v>10</v>
      </c>
      <c r="K57" s="27">
        <v>10</v>
      </c>
      <c r="L57" s="25" t="s">
        <v>18</v>
      </c>
      <c r="M57" s="28">
        <v>207.6</v>
      </c>
      <c r="N57" s="25" t="str">
        <f>IFERROR(VLOOKUP('DETAILS ACHATS'!$C198,#REF!,2,FALSE),"")</f>
        <v/>
      </c>
      <c r="O57" s="29" t="str">
        <f>IF('DETAILS ACHATS'!$N198="EURO",IFERROR(VLOOKUP('DETAILS ACHATS'!$A198,#REF!,4,FALSE),""),"")</f>
        <v/>
      </c>
      <c r="P57" s="27">
        <f>'DETAILS ACHATS'!$J198*'DETAILS ACHATS'!$M198</f>
        <v>3810</v>
      </c>
      <c r="Q57" s="27">
        <f>IF('DETAILS ACHATS'!$N198="DA",'DETAILS ACHATS'!$P198*0.19,0)</f>
        <v>0</v>
      </c>
      <c r="R57" s="27">
        <f>'DETAILS ACHATS'!$P198+'DETAILS ACHATS'!$Q198</f>
        <v>8440.93</v>
      </c>
      <c r="S57" s="23">
        <f>IF('DETAILS ACHATS'!$A198="","",'DETAILS ACHATS'!$A198+30)</f>
        <v>43165</v>
      </c>
      <c r="T57" s="23">
        <v>43235</v>
      </c>
      <c r="U57" s="53"/>
      <c r="V57" s="30"/>
    </row>
    <row r="58" spans="1:22" ht="14.25" x14ac:dyDescent="0.2">
      <c r="A58" s="23">
        <v>43230</v>
      </c>
      <c r="B58" s="24" t="s">
        <v>110</v>
      </c>
      <c r="C58" s="17" t="s">
        <v>489</v>
      </c>
      <c r="D58" s="16" t="s">
        <v>771</v>
      </c>
      <c r="E58" s="23">
        <v>43220</v>
      </c>
      <c r="F58" s="16" t="s">
        <v>1053</v>
      </c>
      <c r="G58" s="23">
        <v>43233</v>
      </c>
      <c r="H58" s="18" t="s">
        <v>207</v>
      </c>
      <c r="I58" s="25" t="s">
        <v>111</v>
      </c>
      <c r="J58" s="27">
        <v>10</v>
      </c>
      <c r="K58" s="27">
        <v>10</v>
      </c>
      <c r="L58" s="25" t="s">
        <v>18</v>
      </c>
      <c r="M58" s="28">
        <v>199.2</v>
      </c>
      <c r="N58" s="25" t="str">
        <f>IFERROR(VLOOKUP('DETAILS ACHATS'!$C218,#REF!,2,FALSE),"")</f>
        <v/>
      </c>
      <c r="O58" s="29" t="str">
        <f>IF('DETAILS ACHATS'!$N218="EURO",IFERROR(VLOOKUP('DETAILS ACHATS'!$A218,#REF!,4,FALSE),""),"")</f>
        <v/>
      </c>
      <c r="P58" s="27">
        <f>'DETAILS ACHATS'!$J218*'DETAILS ACHATS'!$M218</f>
        <v>1954</v>
      </c>
      <c r="Q58" s="27">
        <f>IF('DETAILS ACHATS'!$N218="DA",'DETAILS ACHATS'!$P218*0.19,0)</f>
        <v>0</v>
      </c>
      <c r="R58" s="27">
        <f>'DETAILS ACHATS'!$P218+'DETAILS ACHATS'!$Q218</f>
        <v>95040</v>
      </c>
      <c r="S58" s="23">
        <f>IF('DETAILS ACHATS'!$A218="","",'DETAILS ACHATS'!$A218+30)</f>
        <v>43183</v>
      </c>
      <c r="T58" s="23">
        <v>43235</v>
      </c>
      <c r="U58" s="53"/>
      <c r="V58" s="30"/>
    </row>
    <row r="59" spans="1:22" ht="14.25" x14ac:dyDescent="0.2">
      <c r="A59" s="23">
        <v>43230</v>
      </c>
      <c r="B59" s="24" t="s">
        <v>110</v>
      </c>
      <c r="C59" s="17" t="s">
        <v>490</v>
      </c>
      <c r="D59" s="16" t="s">
        <v>772</v>
      </c>
      <c r="E59" s="23">
        <v>43220</v>
      </c>
      <c r="F59" s="16" t="s">
        <v>1054</v>
      </c>
      <c r="G59" s="23">
        <v>43233</v>
      </c>
      <c r="H59" s="18" t="s">
        <v>208</v>
      </c>
      <c r="I59" s="25" t="s">
        <v>111</v>
      </c>
      <c r="J59" s="27">
        <v>100</v>
      </c>
      <c r="K59" s="27">
        <v>100</v>
      </c>
      <c r="L59" s="25" t="s">
        <v>18</v>
      </c>
      <c r="M59" s="28">
        <v>218.4</v>
      </c>
      <c r="N59" s="25" t="str">
        <f>IFERROR(VLOOKUP('DETAILS ACHATS'!$C219,#REF!,2,FALSE),"")</f>
        <v/>
      </c>
      <c r="O59" s="29" t="str">
        <f>IF('DETAILS ACHATS'!$N219="EURO",IFERROR(VLOOKUP('DETAILS ACHATS'!$A219,#REF!,4,FALSE),""),"")</f>
        <v/>
      </c>
      <c r="P59" s="27">
        <f>'DETAILS ACHATS'!$J219*'DETAILS ACHATS'!$M219</f>
        <v>2400</v>
      </c>
      <c r="Q59" s="27">
        <f>IF('DETAILS ACHATS'!$N219="DA",'DETAILS ACHATS'!$P219*0.19,0)</f>
        <v>0</v>
      </c>
      <c r="R59" s="27">
        <f>'DETAILS ACHATS'!$P219+'DETAILS ACHATS'!$Q219</f>
        <v>43700</v>
      </c>
      <c r="S59" s="23">
        <f>IF('DETAILS ACHATS'!$A219="","",'DETAILS ACHATS'!$A219+30)</f>
        <v>43183</v>
      </c>
      <c r="T59" s="23">
        <v>43235</v>
      </c>
      <c r="U59" s="53"/>
      <c r="V59" s="30"/>
    </row>
    <row r="60" spans="1:22" ht="14.25" x14ac:dyDescent="0.2">
      <c r="A60" s="23">
        <v>43230</v>
      </c>
      <c r="B60" s="24" t="s">
        <v>110</v>
      </c>
      <c r="C60" s="17" t="s">
        <v>491</v>
      </c>
      <c r="D60" s="16" t="s">
        <v>773</v>
      </c>
      <c r="E60" s="23">
        <v>43220</v>
      </c>
      <c r="F60" s="16" t="s">
        <v>1055</v>
      </c>
      <c r="G60" s="23">
        <v>43233</v>
      </c>
      <c r="H60" s="18" t="s">
        <v>209</v>
      </c>
      <c r="I60" s="25" t="s">
        <v>111</v>
      </c>
      <c r="J60" s="27">
        <v>10</v>
      </c>
      <c r="K60" s="27">
        <v>10</v>
      </c>
      <c r="L60" s="25" t="s">
        <v>18</v>
      </c>
      <c r="M60" s="28">
        <v>310.8</v>
      </c>
      <c r="N60" s="25" t="str">
        <f>IFERROR(VLOOKUP('DETAILS ACHATS'!$C220,#REF!,2,FALSE),"")</f>
        <v/>
      </c>
      <c r="O60" s="29" t="str">
        <f>IF('DETAILS ACHATS'!$N220="EURO",IFERROR(VLOOKUP('DETAILS ACHATS'!$A220,#REF!,4,FALSE),""),"")</f>
        <v/>
      </c>
      <c r="P60" s="27">
        <f>'DETAILS ACHATS'!$J220*'DETAILS ACHATS'!$M220</f>
        <v>63118</v>
      </c>
      <c r="Q60" s="27">
        <f>IF('DETAILS ACHATS'!$N220="DA",'DETAILS ACHATS'!$P220*0.19,0)</f>
        <v>0</v>
      </c>
      <c r="R60" s="27">
        <f>'DETAILS ACHATS'!$P220+'DETAILS ACHATS'!$Q220</f>
        <v>29000</v>
      </c>
      <c r="S60" s="23">
        <f>IF('DETAILS ACHATS'!$A220="","",'DETAILS ACHATS'!$A220+30)</f>
        <v>43185</v>
      </c>
      <c r="T60" s="23">
        <v>43235</v>
      </c>
      <c r="U60" s="53"/>
      <c r="V60" s="30"/>
    </row>
    <row r="61" spans="1:22" ht="14.25" x14ac:dyDescent="0.2">
      <c r="A61" s="23">
        <v>43230</v>
      </c>
      <c r="B61" s="24" t="s">
        <v>110</v>
      </c>
      <c r="C61" s="17" t="s">
        <v>492</v>
      </c>
      <c r="D61" s="16" t="s">
        <v>774</v>
      </c>
      <c r="E61" s="23">
        <v>43220</v>
      </c>
      <c r="F61" s="16" t="s">
        <v>1056</v>
      </c>
      <c r="G61" s="23">
        <v>43233</v>
      </c>
      <c r="H61" s="18" t="s">
        <v>210</v>
      </c>
      <c r="I61" s="25" t="s">
        <v>111</v>
      </c>
      <c r="J61" s="27">
        <v>12</v>
      </c>
      <c r="K61" s="27">
        <v>12</v>
      </c>
      <c r="L61" s="25" t="s">
        <v>18</v>
      </c>
      <c r="M61" s="28">
        <v>132</v>
      </c>
      <c r="N61" s="25" t="str">
        <f>IFERROR(VLOOKUP('DETAILS ACHATS'!$C221,#REF!,2,FALSE),"")</f>
        <v/>
      </c>
      <c r="O61" s="29" t="str">
        <f>IF('DETAILS ACHATS'!$N221="EURO",IFERROR(VLOOKUP('DETAILS ACHATS'!$A221,#REF!,4,FALSE),""),"")</f>
        <v/>
      </c>
      <c r="P61" s="27">
        <f>'DETAILS ACHATS'!$J221*'DETAILS ACHATS'!$M221</f>
        <v>61594.3</v>
      </c>
      <c r="Q61" s="27">
        <f>IF('DETAILS ACHATS'!$N221="DA",'DETAILS ACHATS'!$P221*0.19,0)</f>
        <v>0</v>
      </c>
      <c r="R61" s="27">
        <f>'DETAILS ACHATS'!$P221+'DETAILS ACHATS'!$Q221</f>
        <v>48640</v>
      </c>
      <c r="S61" s="23">
        <f>IF('DETAILS ACHATS'!$A221="","",'DETAILS ACHATS'!$A221+30)</f>
        <v>43185</v>
      </c>
      <c r="T61" s="23">
        <v>43235</v>
      </c>
      <c r="U61" s="53"/>
      <c r="V61" s="30"/>
    </row>
    <row r="62" spans="1:22" ht="14.25" x14ac:dyDescent="0.2">
      <c r="A62" s="23">
        <v>43230</v>
      </c>
      <c r="B62" s="24" t="s">
        <v>110</v>
      </c>
      <c r="C62" s="17" t="s">
        <v>493</v>
      </c>
      <c r="D62" s="16" t="s">
        <v>775</v>
      </c>
      <c r="E62" s="23">
        <v>43220</v>
      </c>
      <c r="F62" s="16" t="s">
        <v>1057</v>
      </c>
      <c r="G62" s="23">
        <v>43233</v>
      </c>
      <c r="H62" s="18" t="s">
        <v>211</v>
      </c>
      <c r="I62" s="25" t="s">
        <v>111</v>
      </c>
      <c r="J62" s="27">
        <v>1</v>
      </c>
      <c r="K62" s="27">
        <v>1</v>
      </c>
      <c r="L62" s="25" t="s">
        <v>18</v>
      </c>
      <c r="M62" s="28">
        <v>134.19999999999999</v>
      </c>
      <c r="N62" s="25" t="str">
        <f>IFERROR(VLOOKUP('DETAILS ACHATS'!$C222,#REF!,2,FALSE),"")</f>
        <v/>
      </c>
      <c r="O62" s="29" t="str">
        <f>IF('DETAILS ACHATS'!$N222="EURO",IFERROR(VLOOKUP('DETAILS ACHATS'!$A222,#REF!,4,FALSE),""),"")</f>
        <v/>
      </c>
      <c r="P62" s="27">
        <f>'DETAILS ACHATS'!$J222*'DETAILS ACHATS'!$M222</f>
        <v>59762.400000000001</v>
      </c>
      <c r="Q62" s="27">
        <f>IF('DETAILS ACHATS'!$N222="DA",'DETAILS ACHATS'!$P222*0.19,0)</f>
        <v>0</v>
      </c>
      <c r="R62" s="27">
        <f>'DETAILS ACHATS'!$P222+'DETAILS ACHATS'!$Q222</f>
        <v>24200</v>
      </c>
      <c r="S62" s="23">
        <f>IF('DETAILS ACHATS'!$A222="","",'DETAILS ACHATS'!$A222+30)</f>
        <v>43185</v>
      </c>
      <c r="T62" s="23">
        <v>43235</v>
      </c>
      <c r="U62" s="53"/>
      <c r="V62" s="30"/>
    </row>
    <row r="63" spans="1:22" ht="14.25" x14ac:dyDescent="0.2">
      <c r="A63" s="23">
        <v>43230</v>
      </c>
      <c r="B63" s="24" t="s">
        <v>110</v>
      </c>
      <c r="C63" s="17" t="s">
        <v>494</v>
      </c>
      <c r="D63" s="16" t="s">
        <v>776</v>
      </c>
      <c r="E63" s="23">
        <v>43220</v>
      </c>
      <c r="F63" s="16" t="s">
        <v>1058</v>
      </c>
      <c r="G63" s="23">
        <v>43233</v>
      </c>
      <c r="H63" s="18" t="s">
        <v>212</v>
      </c>
      <c r="I63" s="25" t="s">
        <v>111</v>
      </c>
      <c r="J63" s="27">
        <v>1</v>
      </c>
      <c r="K63" s="27">
        <v>1</v>
      </c>
      <c r="L63" s="25" t="s">
        <v>18</v>
      </c>
      <c r="M63" s="28">
        <v>2520</v>
      </c>
      <c r="N63" s="25" t="str">
        <f>IFERROR(VLOOKUP('DETAILS ACHATS'!$C223,#REF!,2,FALSE),"")</f>
        <v/>
      </c>
      <c r="O63" s="29" t="str">
        <f>IF('DETAILS ACHATS'!$N223="EURO",IFERROR(VLOOKUP('DETAILS ACHATS'!$A223,#REF!,4,FALSE),""),"")</f>
        <v/>
      </c>
      <c r="P63" s="27">
        <f>'DETAILS ACHATS'!$J223*'DETAILS ACHATS'!$M223</f>
        <v>50700</v>
      </c>
      <c r="Q63" s="27">
        <f>IF('DETAILS ACHATS'!$N223="DA",'DETAILS ACHATS'!$P223*0.19,0)</f>
        <v>0</v>
      </c>
      <c r="R63" s="27">
        <f>'DETAILS ACHATS'!$P223+'DETAILS ACHATS'!$Q223</f>
        <v>2000</v>
      </c>
      <c r="S63" s="23">
        <f>IF('DETAILS ACHATS'!$A223="","",'DETAILS ACHATS'!$A223+30)</f>
        <v>43196</v>
      </c>
      <c r="T63" s="23">
        <v>43235</v>
      </c>
      <c r="U63" s="53"/>
      <c r="V63" s="30"/>
    </row>
    <row r="64" spans="1:22" ht="14.25" x14ac:dyDescent="0.2">
      <c r="A64" s="23">
        <v>43233</v>
      </c>
      <c r="B64" s="24" t="s">
        <v>108</v>
      </c>
      <c r="C64" s="17" t="s">
        <v>495</v>
      </c>
      <c r="D64" s="16" t="s">
        <v>777</v>
      </c>
      <c r="E64" s="23">
        <v>43201</v>
      </c>
      <c r="F64" s="16" t="s">
        <v>1059</v>
      </c>
      <c r="G64" s="23">
        <v>43233</v>
      </c>
      <c r="H64" s="18" t="s">
        <v>213</v>
      </c>
      <c r="I64" s="25" t="s">
        <v>44</v>
      </c>
      <c r="J64" s="27">
        <v>450000</v>
      </c>
      <c r="K64" s="27">
        <v>440000</v>
      </c>
      <c r="L64" s="25" t="s">
        <v>22</v>
      </c>
      <c r="M64" s="28">
        <v>0.78</v>
      </c>
      <c r="N64" s="25" t="str">
        <f>IFERROR(VLOOKUP('DETAILS ACHATS'!$C224,#REF!,2,FALSE),"")</f>
        <v/>
      </c>
      <c r="O64" s="29" t="str">
        <f>IF('DETAILS ACHATS'!$N224="EURO",IFERROR(VLOOKUP('DETAILS ACHATS'!$A224,#REF!,4,FALSE),""),"")</f>
        <v/>
      </c>
      <c r="P64" s="27">
        <f>'DETAILS ACHATS'!$J224*'DETAILS ACHATS'!$M224</f>
        <v>5255.38</v>
      </c>
      <c r="Q64" s="27">
        <f>IF('DETAILS ACHATS'!$N224="DA",'DETAILS ACHATS'!$P224*0.19,0)</f>
        <v>0</v>
      </c>
      <c r="R64" s="27">
        <f>'DETAILS ACHATS'!$P224+'DETAILS ACHATS'!$Q224</f>
        <v>346092.5</v>
      </c>
      <c r="S64" s="23">
        <f>IF('DETAILS ACHATS'!$A224="","",'DETAILS ACHATS'!$A224+30)</f>
        <v>43196</v>
      </c>
      <c r="T64" s="23">
        <v>43235</v>
      </c>
      <c r="U64" s="53"/>
      <c r="V64" s="30"/>
    </row>
    <row r="65" spans="1:22" ht="14.25" x14ac:dyDescent="0.2">
      <c r="A65" s="23">
        <v>43233</v>
      </c>
      <c r="B65" s="24" t="s">
        <v>108</v>
      </c>
      <c r="C65" s="17" t="s">
        <v>496</v>
      </c>
      <c r="D65" s="16" t="s">
        <v>778</v>
      </c>
      <c r="E65" s="23">
        <v>43201</v>
      </c>
      <c r="F65" s="16" t="s">
        <v>1060</v>
      </c>
      <c r="G65" s="23">
        <v>43233</v>
      </c>
      <c r="H65" s="18" t="s">
        <v>214</v>
      </c>
      <c r="I65" s="25" t="s">
        <v>44</v>
      </c>
      <c r="J65" s="27">
        <v>350000</v>
      </c>
      <c r="K65" s="27">
        <v>350000</v>
      </c>
      <c r="L65" s="25" t="s">
        <v>22</v>
      </c>
      <c r="M65" s="28">
        <v>0.78</v>
      </c>
      <c r="N65" s="25" t="str">
        <f>IFERROR(VLOOKUP('DETAILS ACHATS'!$C225,#REF!,2,FALSE),"")</f>
        <v/>
      </c>
      <c r="O65" s="29" t="str">
        <f>IF('DETAILS ACHATS'!$N225="EURO",IFERROR(VLOOKUP('DETAILS ACHATS'!$A225,#REF!,4,FALSE),""),"")</f>
        <v/>
      </c>
      <c r="P65" s="27">
        <f>'DETAILS ACHATS'!$J225*'DETAILS ACHATS'!$M225</f>
        <v>3713.6159999999995</v>
      </c>
      <c r="Q65" s="27">
        <f>IF('DETAILS ACHATS'!$N225="DA",'DETAILS ACHATS'!$P225*0.19,0)</f>
        <v>0</v>
      </c>
      <c r="R65" s="27">
        <f>'DETAILS ACHATS'!$P225+'DETAILS ACHATS'!$Q225</f>
        <v>46490.894999999997</v>
      </c>
      <c r="S65" s="23">
        <f>IF('DETAILS ACHATS'!$A225="","",'DETAILS ACHATS'!$A225+30)</f>
        <v>43196</v>
      </c>
      <c r="T65" s="23">
        <v>43235</v>
      </c>
      <c r="U65" s="53"/>
      <c r="V65" s="30"/>
    </row>
    <row r="66" spans="1:22" ht="14.25" x14ac:dyDescent="0.2">
      <c r="A66" s="23">
        <v>43234</v>
      </c>
      <c r="B66" s="24" t="s">
        <v>122</v>
      </c>
      <c r="C66" s="17" t="s">
        <v>497</v>
      </c>
      <c r="D66" s="16" t="s">
        <v>779</v>
      </c>
      <c r="E66" s="23">
        <v>43222</v>
      </c>
      <c r="F66" s="16" t="s">
        <v>1061</v>
      </c>
      <c r="G66" s="23">
        <v>43235</v>
      </c>
      <c r="H66" s="18" t="s">
        <v>215</v>
      </c>
      <c r="I66" s="25" t="s">
        <v>44</v>
      </c>
      <c r="J66" s="27">
        <v>151150</v>
      </c>
      <c r="K66" s="27">
        <v>151150</v>
      </c>
      <c r="L66" s="25" t="s">
        <v>22</v>
      </c>
      <c r="M66" s="28">
        <v>2.8</v>
      </c>
      <c r="N66" s="25" t="str">
        <f>IFERROR(VLOOKUP('DETAILS ACHATS'!$C226,#REF!,2,FALSE),"")</f>
        <v/>
      </c>
      <c r="O66" s="29" t="str">
        <f>IF('DETAILS ACHATS'!$N226="EURO",IFERROR(VLOOKUP('DETAILS ACHATS'!$A226,#REF!,4,FALSE),""),"")</f>
        <v/>
      </c>
      <c r="P66" s="27">
        <f>'DETAILS ACHATS'!$J226*'DETAILS ACHATS'!$M226</f>
        <v>4859.4840000000004</v>
      </c>
      <c r="Q66" s="27">
        <f>IF('DETAILS ACHATS'!$N226="DA",'DETAILS ACHATS'!$P226*0.19,0)</f>
        <v>0</v>
      </c>
      <c r="R66" s="27">
        <f>'DETAILS ACHATS'!$P226+'DETAILS ACHATS'!$Q226</f>
        <v>25650</v>
      </c>
      <c r="S66" s="23">
        <f>IF('DETAILS ACHATS'!$A226="","",'DETAILS ACHATS'!$A226+30)</f>
        <v>43196</v>
      </c>
      <c r="T66" s="23">
        <v>43235</v>
      </c>
      <c r="U66" s="53"/>
      <c r="V66" s="30"/>
    </row>
    <row r="67" spans="1:22" ht="14.25" x14ac:dyDescent="0.2">
      <c r="A67" s="23">
        <v>43234</v>
      </c>
      <c r="B67" s="24" t="s">
        <v>122</v>
      </c>
      <c r="C67" s="17" t="s">
        <v>498</v>
      </c>
      <c r="D67" s="16" t="s">
        <v>780</v>
      </c>
      <c r="E67" s="23">
        <v>43222</v>
      </c>
      <c r="F67" s="16" t="s">
        <v>1062</v>
      </c>
      <c r="G67" s="23">
        <v>43235</v>
      </c>
      <c r="H67" s="18" t="s">
        <v>216</v>
      </c>
      <c r="I67" s="25" t="s">
        <v>44</v>
      </c>
      <c r="J67" s="27">
        <v>39600</v>
      </c>
      <c r="K67" s="27">
        <v>39600</v>
      </c>
      <c r="L67" s="25" t="s">
        <v>22</v>
      </c>
      <c r="M67" s="28">
        <v>2.8</v>
      </c>
      <c r="N67" s="25" t="str">
        <f>IFERROR(VLOOKUP('DETAILS ACHATS'!$C227,#REF!,2,FALSE),"")</f>
        <v/>
      </c>
      <c r="O67" s="29" t="str">
        <f>IF('DETAILS ACHATS'!$N227="EURO",IFERROR(VLOOKUP('DETAILS ACHATS'!$A227,#REF!,4,FALSE),""),"")</f>
        <v/>
      </c>
      <c r="P67" s="27">
        <f>'DETAILS ACHATS'!$J227*'DETAILS ACHATS'!$M227</f>
        <v>38616.701999999997</v>
      </c>
      <c r="Q67" s="27">
        <f>IF('DETAILS ACHATS'!$N227="DA",'DETAILS ACHATS'!$P227*0.19,0)</f>
        <v>0</v>
      </c>
      <c r="R67" s="27">
        <f>'DETAILS ACHATS'!$P227+'DETAILS ACHATS'!$Q227</f>
        <v>4625</v>
      </c>
      <c r="S67" s="23">
        <f>IF('DETAILS ACHATS'!$A227="","",'DETAILS ACHATS'!$A227+30)</f>
        <v>43196</v>
      </c>
      <c r="T67" s="23">
        <v>43235</v>
      </c>
      <c r="U67" s="53"/>
      <c r="V67" s="30"/>
    </row>
    <row r="68" spans="1:22" ht="14.25" x14ac:dyDescent="0.2">
      <c r="A68" s="23">
        <v>43234</v>
      </c>
      <c r="B68" s="24" t="s">
        <v>122</v>
      </c>
      <c r="C68" s="17" t="s">
        <v>499</v>
      </c>
      <c r="D68" s="16" t="s">
        <v>781</v>
      </c>
      <c r="E68" s="23">
        <v>43222</v>
      </c>
      <c r="F68" s="16" t="s">
        <v>1063</v>
      </c>
      <c r="G68" s="23">
        <v>43235</v>
      </c>
      <c r="H68" s="18" t="s">
        <v>217</v>
      </c>
      <c r="I68" s="25" t="s">
        <v>44</v>
      </c>
      <c r="J68" s="27">
        <v>199600</v>
      </c>
      <c r="K68" s="27">
        <v>199600</v>
      </c>
      <c r="L68" s="25" t="s">
        <v>22</v>
      </c>
      <c r="M68" s="28">
        <v>2.8</v>
      </c>
      <c r="N68" s="25" t="str">
        <f>IFERROR(VLOOKUP('DETAILS ACHATS'!$C228,#REF!,2,FALSE),"")</f>
        <v/>
      </c>
      <c r="O68" s="29" t="str">
        <f>IF('DETAILS ACHATS'!$N228="EURO",IFERROR(VLOOKUP('DETAILS ACHATS'!$A228,#REF!,4,FALSE),""),"")</f>
        <v/>
      </c>
      <c r="P68" s="27">
        <f>'DETAILS ACHATS'!$J228*'DETAILS ACHATS'!$M228</f>
        <v>4321.3710000000001</v>
      </c>
      <c r="Q68" s="27">
        <f>IF('DETAILS ACHATS'!$N228="DA",'DETAILS ACHATS'!$P228*0.19,0)</f>
        <v>0</v>
      </c>
      <c r="R68" s="27">
        <f>'DETAILS ACHATS'!$P228+'DETAILS ACHATS'!$Q228</f>
        <v>1352</v>
      </c>
      <c r="S68" s="23">
        <f>IF('DETAILS ACHATS'!$A228="","",'DETAILS ACHATS'!$A228+30)</f>
        <v>43196</v>
      </c>
      <c r="T68" s="23">
        <v>43235</v>
      </c>
      <c r="U68" s="53"/>
      <c r="V68" s="30"/>
    </row>
    <row r="69" spans="1:22" ht="14.25" x14ac:dyDescent="0.2">
      <c r="A69" s="23">
        <v>43102</v>
      </c>
      <c r="B69" s="24" t="s">
        <v>33</v>
      </c>
      <c r="C69" s="17" t="s">
        <v>500</v>
      </c>
      <c r="D69" s="16" t="s">
        <v>782</v>
      </c>
      <c r="E69" s="23">
        <v>43177</v>
      </c>
      <c r="F69" s="16" t="s">
        <v>1064</v>
      </c>
      <c r="G69" s="23"/>
      <c r="H69" s="18" t="s">
        <v>218</v>
      </c>
      <c r="I69" s="25" t="s">
        <v>17</v>
      </c>
      <c r="J69" s="27">
        <v>7</v>
      </c>
      <c r="K69" s="27">
        <v>0</v>
      </c>
      <c r="L69" s="25" t="s">
        <v>18</v>
      </c>
      <c r="M69" s="28">
        <v>690</v>
      </c>
      <c r="N69" s="25" t="str">
        <f>IFERROR(VLOOKUP('DETAILS ACHATS'!$C44,#REF!,2,FALSE),"")</f>
        <v/>
      </c>
      <c r="O69" s="29" t="str">
        <f>IF('DETAILS ACHATS'!$N44="EURO",IFERROR(VLOOKUP('DETAILS ACHATS'!$A44,#REF!,4,FALSE),""),"")</f>
        <v/>
      </c>
      <c r="P69" s="27">
        <f>'DETAILS ACHATS'!$J44*'DETAILS ACHATS'!$M44</f>
        <v>128000</v>
      </c>
      <c r="Q69" s="27">
        <f>IF('DETAILS ACHATS'!$N44="DA",'DETAILS ACHATS'!$P44*0.19,0)</f>
        <v>0</v>
      </c>
      <c r="R69" s="27">
        <f>'DETAILS ACHATS'!$P44+'DETAILS ACHATS'!$Q44</f>
        <v>16950</v>
      </c>
      <c r="S69" s="23">
        <f>IF('DETAILS ACHATS'!$A44="","",'DETAILS ACHATS'!$A44+30)</f>
        <v>43256</v>
      </c>
      <c r="T69" s="23">
        <v>43237</v>
      </c>
      <c r="U69" s="53"/>
      <c r="V69" s="30"/>
    </row>
    <row r="70" spans="1:22" ht="14.25" x14ac:dyDescent="0.2">
      <c r="A70" s="23">
        <v>43102</v>
      </c>
      <c r="B70" s="24" t="s">
        <v>33</v>
      </c>
      <c r="C70" s="17" t="s">
        <v>501</v>
      </c>
      <c r="D70" s="16" t="s">
        <v>783</v>
      </c>
      <c r="E70" s="23">
        <v>43177</v>
      </c>
      <c r="F70" s="16" t="s">
        <v>1065</v>
      </c>
      <c r="G70" s="23"/>
      <c r="H70" s="18" t="s">
        <v>219</v>
      </c>
      <c r="I70" s="25" t="s">
        <v>17</v>
      </c>
      <c r="J70" s="27">
        <v>99</v>
      </c>
      <c r="K70" s="27"/>
      <c r="L70" s="25" t="s">
        <v>18</v>
      </c>
      <c r="M70" s="28">
        <v>960</v>
      </c>
      <c r="N70" s="25" t="str">
        <f>IFERROR(VLOOKUP('DETAILS ACHATS'!$C56,#REF!,2,FALSE),"")</f>
        <v/>
      </c>
      <c r="O70" s="29" t="str">
        <f>IF('DETAILS ACHATS'!$N56="EURO",IFERROR(VLOOKUP('DETAILS ACHATS'!$A56,#REF!,4,FALSE),""),"")</f>
        <v/>
      </c>
      <c r="P70" s="27">
        <f>'DETAILS ACHATS'!$J56*'DETAILS ACHATS'!$M56</f>
        <v>13680.000000000002</v>
      </c>
      <c r="Q70" s="27">
        <f>IF('DETAILS ACHATS'!$N56="DA",'DETAILS ACHATS'!$P56*0.19,0)</f>
        <v>0</v>
      </c>
      <c r="R70" s="27">
        <f>'DETAILS ACHATS'!$P56+'DETAILS ACHATS'!$Q56</f>
        <v>1440</v>
      </c>
      <c r="S70" s="23">
        <f>IF('DETAILS ACHATS'!$A56="","",'DETAILS ACHATS'!$A56+30)</f>
        <v>43260</v>
      </c>
      <c r="T70" s="23">
        <v>43237</v>
      </c>
      <c r="U70" s="53"/>
      <c r="V70" s="30"/>
    </row>
    <row r="71" spans="1:22" ht="14.25" x14ac:dyDescent="0.2">
      <c r="A71" s="23">
        <v>43102</v>
      </c>
      <c r="B71" s="24" t="s">
        <v>33</v>
      </c>
      <c r="C71" s="17" t="s">
        <v>502</v>
      </c>
      <c r="D71" s="16" t="s">
        <v>784</v>
      </c>
      <c r="E71" s="23">
        <v>43177</v>
      </c>
      <c r="F71" s="16" t="s">
        <v>1066</v>
      </c>
      <c r="G71" s="23"/>
      <c r="H71" s="18" t="s">
        <v>220</v>
      </c>
      <c r="I71" s="25" t="s">
        <v>17</v>
      </c>
      <c r="J71" s="27">
        <v>10</v>
      </c>
      <c r="K71" s="27"/>
      <c r="L71" s="25" t="s">
        <v>18</v>
      </c>
      <c r="M71" s="28">
        <v>4370</v>
      </c>
      <c r="N71" s="25" t="str">
        <f>IFERROR(VLOOKUP('DETAILS ACHATS'!$C57,#REF!,2,FALSE),"")</f>
        <v/>
      </c>
      <c r="O71" s="29" t="str">
        <f>IF('DETAILS ACHATS'!$N57="EURO",IFERROR(VLOOKUP('DETAILS ACHATS'!$A57,#REF!,4,FALSE),""),"")</f>
        <v/>
      </c>
      <c r="P71" s="27">
        <f>'DETAILS ACHATS'!$J57*'DETAILS ACHATS'!$M57</f>
        <v>2076</v>
      </c>
      <c r="Q71" s="27">
        <f>IF('DETAILS ACHATS'!$N57="DA",'DETAILS ACHATS'!$P57*0.19,0)</f>
        <v>0</v>
      </c>
      <c r="R71" s="27">
        <f>'DETAILS ACHATS'!$P57+'DETAILS ACHATS'!$Q57</f>
        <v>3810</v>
      </c>
      <c r="S71" s="23">
        <f>IF('DETAILS ACHATS'!$A57="","",'DETAILS ACHATS'!$A57+30)</f>
        <v>43260</v>
      </c>
      <c r="T71" s="23">
        <v>43237</v>
      </c>
      <c r="U71" s="53"/>
      <c r="V71" s="30"/>
    </row>
    <row r="72" spans="1:22" ht="14.25" x14ac:dyDescent="0.2">
      <c r="A72" s="23">
        <v>43102</v>
      </c>
      <c r="B72" s="24" t="s">
        <v>33</v>
      </c>
      <c r="C72" s="17" t="s">
        <v>503</v>
      </c>
      <c r="D72" s="16" t="s">
        <v>785</v>
      </c>
      <c r="E72" s="23">
        <v>43177</v>
      </c>
      <c r="F72" s="16" t="s">
        <v>1067</v>
      </c>
      <c r="G72" s="23"/>
      <c r="H72" s="18" t="s">
        <v>221</v>
      </c>
      <c r="I72" s="25" t="s">
        <v>17</v>
      </c>
      <c r="J72" s="27">
        <v>54</v>
      </c>
      <c r="K72" s="27"/>
      <c r="L72" s="25" t="s">
        <v>18</v>
      </c>
      <c r="M72" s="28">
        <v>210</v>
      </c>
      <c r="N72" s="25" t="str">
        <f>IFERROR(VLOOKUP('DETAILS ACHATS'!$C61,#REF!,2,FALSE),"")</f>
        <v/>
      </c>
      <c r="O72" s="29" t="str">
        <f>IF('DETAILS ACHATS'!$N61="EURO",IFERROR(VLOOKUP('DETAILS ACHATS'!$A61,#REF!,4,FALSE),""),"")</f>
        <v/>
      </c>
      <c r="P72" s="27">
        <f>'DETAILS ACHATS'!$J61*'DETAILS ACHATS'!$M61</f>
        <v>1584</v>
      </c>
      <c r="Q72" s="27">
        <f>IF('DETAILS ACHATS'!$N61="DA",'DETAILS ACHATS'!$P61*0.19,0)</f>
        <v>0</v>
      </c>
      <c r="R72" s="27">
        <f>'DETAILS ACHATS'!$P61+'DETAILS ACHATS'!$Q61</f>
        <v>61594.3</v>
      </c>
      <c r="S72" s="23">
        <f>IF('DETAILS ACHATS'!$A61="","",'DETAILS ACHATS'!$A61+30)</f>
        <v>43260</v>
      </c>
      <c r="T72" s="23">
        <v>43237</v>
      </c>
      <c r="U72" s="53"/>
      <c r="V72" s="30"/>
    </row>
    <row r="73" spans="1:22" ht="14.25" x14ac:dyDescent="0.2">
      <c r="A73" s="23">
        <v>43102</v>
      </c>
      <c r="B73" s="24" t="s">
        <v>33</v>
      </c>
      <c r="C73" s="17" t="s">
        <v>504</v>
      </c>
      <c r="D73" s="16" t="s">
        <v>786</v>
      </c>
      <c r="E73" s="23">
        <v>43177</v>
      </c>
      <c r="F73" s="16" t="s">
        <v>1068</v>
      </c>
      <c r="G73" s="23"/>
      <c r="H73" s="18" t="s">
        <v>222</v>
      </c>
      <c r="I73" s="25" t="s">
        <v>17</v>
      </c>
      <c r="J73" s="27">
        <v>9</v>
      </c>
      <c r="K73" s="27"/>
      <c r="L73" s="25" t="s">
        <v>18</v>
      </c>
      <c r="M73" s="28">
        <v>960</v>
      </c>
      <c r="N73" s="25" t="str">
        <f>IFERROR(VLOOKUP('DETAILS ACHATS'!$C63,#REF!,2,FALSE),"")</f>
        <v/>
      </c>
      <c r="O73" s="29" t="str">
        <f>IF('DETAILS ACHATS'!$N63="EURO",IFERROR(VLOOKUP('DETAILS ACHATS'!$A63,#REF!,4,FALSE),""),"")</f>
        <v/>
      </c>
      <c r="P73" s="27">
        <f>'DETAILS ACHATS'!$J63*'DETAILS ACHATS'!$M63</f>
        <v>2520</v>
      </c>
      <c r="Q73" s="27">
        <f>IF('DETAILS ACHATS'!$N63="DA",'DETAILS ACHATS'!$P63*0.19,0)</f>
        <v>0</v>
      </c>
      <c r="R73" s="27">
        <f>'DETAILS ACHATS'!$P63+'DETAILS ACHATS'!$Q63</f>
        <v>50700</v>
      </c>
      <c r="S73" s="23">
        <f>IF('DETAILS ACHATS'!$A63="","",'DETAILS ACHATS'!$A63+30)</f>
        <v>43260</v>
      </c>
      <c r="T73" s="23">
        <v>43237</v>
      </c>
      <c r="U73" s="53"/>
      <c r="V73" s="30"/>
    </row>
    <row r="74" spans="1:22" ht="14.25" x14ac:dyDescent="0.2">
      <c r="A74" s="23"/>
      <c r="B74" s="24"/>
      <c r="C74" s="17" t="s">
        <v>505</v>
      </c>
      <c r="D74" s="16" t="s">
        <v>787</v>
      </c>
      <c r="E74" s="23"/>
      <c r="F74" s="16" t="s">
        <v>1069</v>
      </c>
      <c r="G74" s="23"/>
      <c r="H74" s="18" t="s">
        <v>223</v>
      </c>
      <c r="I74" s="25" t="s">
        <v>19</v>
      </c>
      <c r="J74" s="27">
        <v>4</v>
      </c>
      <c r="K74" s="27">
        <v>4</v>
      </c>
      <c r="L74" s="25" t="s">
        <v>18</v>
      </c>
      <c r="M74" s="28"/>
      <c r="N74" s="25" t="str">
        <f>IFERROR(VLOOKUP('DETAILS ACHATS'!$C96,#REF!,2,FALSE),"")</f>
        <v/>
      </c>
      <c r="O74" s="29" t="str">
        <f>IF('DETAILS ACHATS'!$N96="EURO",IFERROR(VLOOKUP('DETAILS ACHATS'!$A96,#REF!,4,FALSE),""),"")</f>
        <v/>
      </c>
      <c r="P74" s="27">
        <f>'DETAILS ACHATS'!$J96*'DETAILS ACHATS'!$M96</f>
        <v>240000</v>
      </c>
      <c r="Q74" s="27">
        <f>IF('DETAILS ACHATS'!$N96="DA",'DETAILS ACHATS'!$P96*0.19,0)</f>
        <v>0</v>
      </c>
      <c r="R74" s="27">
        <f>'DETAILS ACHATS'!$P96+'DETAILS ACHATS'!$Q96</f>
        <v>204060.3</v>
      </c>
      <c r="S74" s="23">
        <f>IF('DETAILS ACHATS'!$A96="","",'DETAILS ACHATS'!$A96+30)</f>
        <v>43272</v>
      </c>
      <c r="T74" s="23">
        <v>43237</v>
      </c>
      <c r="U74" s="53"/>
      <c r="V74" s="30"/>
    </row>
    <row r="75" spans="1:22" ht="14.25" x14ac:dyDescent="0.2">
      <c r="A75" s="23">
        <v>43230</v>
      </c>
      <c r="B75" s="24" t="s">
        <v>109</v>
      </c>
      <c r="C75" s="17" t="s">
        <v>506</v>
      </c>
      <c r="D75" s="16" t="s">
        <v>788</v>
      </c>
      <c r="E75" s="23">
        <v>43215</v>
      </c>
      <c r="F75" s="16" t="s">
        <v>1070</v>
      </c>
      <c r="G75" s="23">
        <v>43230</v>
      </c>
      <c r="H75" s="18" t="s">
        <v>224</v>
      </c>
      <c r="I75" s="25" t="s">
        <v>44</v>
      </c>
      <c r="J75" s="27">
        <v>3100</v>
      </c>
      <c r="K75" s="27">
        <v>3000</v>
      </c>
      <c r="L75" s="25" t="s">
        <v>22</v>
      </c>
      <c r="M75" s="28">
        <v>33.22</v>
      </c>
      <c r="N75" s="25" t="str">
        <f>IFERROR(VLOOKUP('DETAILS ACHATS'!$C141,#REF!,2,FALSE),"")</f>
        <v/>
      </c>
      <c r="O75" s="29" t="str">
        <f>IF('DETAILS ACHATS'!$N141="EURO",IFERROR(VLOOKUP('DETAILS ACHATS'!$A141,#REF!,4,FALSE),""),"")</f>
        <v/>
      </c>
      <c r="P75" s="27">
        <f>'DETAILS ACHATS'!$J141*'DETAILS ACHATS'!$M141</f>
        <v>0</v>
      </c>
      <c r="Q75" s="27">
        <f>IF('DETAILS ACHATS'!$N141="DA",'DETAILS ACHATS'!$P141*0.19,0)</f>
        <v>0</v>
      </c>
      <c r="R75" s="27">
        <f>'DETAILS ACHATS'!$P141+'DETAILS ACHATS'!$Q141</f>
        <v>1992</v>
      </c>
      <c r="S75" s="23">
        <f>IF('DETAILS ACHATS'!$A141="","",'DETAILS ACHATS'!$A141+30)</f>
        <v>43132</v>
      </c>
      <c r="T75" s="23">
        <v>43241</v>
      </c>
      <c r="U75" s="53"/>
      <c r="V75" s="30"/>
    </row>
    <row r="76" spans="1:22" ht="14.25" x14ac:dyDescent="0.2">
      <c r="A76" s="23">
        <v>43049</v>
      </c>
      <c r="B76" s="24" t="s">
        <v>133</v>
      </c>
      <c r="C76" s="17" t="s">
        <v>507</v>
      </c>
      <c r="D76" s="16" t="s">
        <v>789</v>
      </c>
      <c r="E76" s="23">
        <v>43241</v>
      </c>
      <c r="F76" s="16" t="s">
        <v>1071</v>
      </c>
      <c r="G76" s="23">
        <v>43241</v>
      </c>
      <c r="H76" s="18" t="s">
        <v>225</v>
      </c>
      <c r="I76" s="25" t="s">
        <v>46</v>
      </c>
      <c r="J76" s="27">
        <v>1500</v>
      </c>
      <c r="K76" s="27">
        <v>1500</v>
      </c>
      <c r="L76" s="25" t="s">
        <v>22</v>
      </c>
      <c r="M76" s="28">
        <v>161</v>
      </c>
      <c r="N76" s="25" t="str">
        <f>IFERROR(VLOOKUP('DETAILS ACHATS'!$C262,#REF!,2,FALSE),"")</f>
        <v/>
      </c>
      <c r="O76" s="29" t="str">
        <f>IF('DETAILS ACHATS'!$N262="EURO",IFERROR(VLOOKUP('DETAILS ACHATS'!$A262,#REF!,4,FALSE),""),"")</f>
        <v/>
      </c>
      <c r="P76" s="27">
        <f>'DETAILS ACHATS'!$J262*'DETAILS ACHATS'!$M262</f>
        <v>320000</v>
      </c>
      <c r="Q76" s="27">
        <f>IF('DETAILS ACHATS'!$N262="DA",'DETAILS ACHATS'!$P262*0.19,0)</f>
        <v>0</v>
      </c>
      <c r="R76" s="27">
        <f>'DETAILS ACHATS'!$P262+'DETAILS ACHATS'!$Q262</f>
        <v>9800</v>
      </c>
      <c r="S76" s="23">
        <f>IF('DETAILS ACHATS'!$A262="","",'DETAILS ACHATS'!$A262+30)</f>
        <v>43221</v>
      </c>
      <c r="T76" s="23">
        <v>43247</v>
      </c>
      <c r="U76" s="53"/>
      <c r="V76" s="30"/>
    </row>
    <row r="77" spans="1:22" ht="14.25" x14ac:dyDescent="0.2">
      <c r="A77" s="23">
        <v>43049</v>
      </c>
      <c r="B77" s="24" t="s">
        <v>133</v>
      </c>
      <c r="C77" s="17" t="s">
        <v>508</v>
      </c>
      <c r="D77" s="16" t="s">
        <v>790</v>
      </c>
      <c r="E77" s="23">
        <v>43241</v>
      </c>
      <c r="F77" s="16" t="s">
        <v>1072</v>
      </c>
      <c r="G77" s="23">
        <v>43241</v>
      </c>
      <c r="H77" s="18" t="s">
        <v>226</v>
      </c>
      <c r="I77" s="25" t="s">
        <v>46</v>
      </c>
      <c r="J77" s="27">
        <v>500</v>
      </c>
      <c r="K77" s="27">
        <v>500</v>
      </c>
      <c r="L77" s="25" t="s">
        <v>22</v>
      </c>
      <c r="M77" s="28">
        <v>161</v>
      </c>
      <c r="N77" s="25" t="str">
        <f>IFERROR(VLOOKUP('DETAILS ACHATS'!$C263,#REF!,2,FALSE),"")</f>
        <v/>
      </c>
      <c r="O77" s="29" t="str">
        <f>IF('DETAILS ACHATS'!$N263="EURO",IFERROR(VLOOKUP('DETAILS ACHATS'!$A263,#REF!,4,FALSE),""),"")</f>
        <v/>
      </c>
      <c r="P77" s="27">
        <f>'DETAILS ACHATS'!$J263*'DETAILS ACHATS'!$M263</f>
        <v>69700</v>
      </c>
      <c r="Q77" s="27">
        <f>IF('DETAILS ACHATS'!$N263="DA",'DETAILS ACHATS'!$P263*0.19,0)</f>
        <v>0</v>
      </c>
      <c r="R77" s="27">
        <f>'DETAILS ACHATS'!$P263+'DETAILS ACHATS'!$Q263</f>
        <v>30000</v>
      </c>
      <c r="S77" s="23">
        <f>IF('DETAILS ACHATS'!$A263="","",'DETAILS ACHATS'!$A263+30)</f>
        <v>43228</v>
      </c>
      <c r="T77" s="23">
        <v>43247</v>
      </c>
      <c r="U77" s="53"/>
      <c r="V77" s="30"/>
    </row>
    <row r="78" spans="1:22" ht="14.25" x14ac:dyDescent="0.2">
      <c r="A78" s="23">
        <v>43049</v>
      </c>
      <c r="B78" s="24" t="s">
        <v>133</v>
      </c>
      <c r="C78" s="17" t="s">
        <v>509</v>
      </c>
      <c r="D78" s="16" t="s">
        <v>791</v>
      </c>
      <c r="E78" s="23">
        <v>43241</v>
      </c>
      <c r="F78" s="16" t="s">
        <v>1073</v>
      </c>
      <c r="G78" s="23">
        <v>43241</v>
      </c>
      <c r="H78" s="18" t="s">
        <v>227</v>
      </c>
      <c r="I78" s="25" t="s">
        <v>43</v>
      </c>
      <c r="J78" s="27">
        <v>1</v>
      </c>
      <c r="K78" s="27">
        <v>1</v>
      </c>
      <c r="L78" s="25" t="s">
        <v>43</v>
      </c>
      <c r="M78" s="28">
        <v>2870</v>
      </c>
      <c r="N78" s="25" t="str">
        <f>IFERROR(VLOOKUP('DETAILS ACHATS'!$C264,#REF!,2,FALSE),"")</f>
        <v/>
      </c>
      <c r="O78" s="29" t="str">
        <f>IF('DETAILS ACHATS'!$N264="EURO",IFERROR(VLOOKUP('DETAILS ACHATS'!$A264,#REF!,4,FALSE),""),"")</f>
        <v/>
      </c>
      <c r="P78" s="27">
        <f>'DETAILS ACHATS'!$J264*'DETAILS ACHATS'!$M264</f>
        <v>69700</v>
      </c>
      <c r="Q78" s="27">
        <f>IF('DETAILS ACHATS'!$N264="DA",'DETAILS ACHATS'!$P264*0.19,0)</f>
        <v>0</v>
      </c>
      <c r="R78" s="27">
        <f>'DETAILS ACHATS'!$P264+'DETAILS ACHATS'!$Q264</f>
        <v>9800</v>
      </c>
      <c r="S78" s="23">
        <f>IF('DETAILS ACHATS'!$A264="","",'DETAILS ACHATS'!$A264+30)</f>
        <v>43228</v>
      </c>
      <c r="T78" s="23">
        <v>43247</v>
      </c>
      <c r="U78" s="53"/>
      <c r="V78" s="30"/>
    </row>
    <row r="79" spans="1:22" ht="14.25" x14ac:dyDescent="0.2">
      <c r="A79" s="23">
        <v>43146</v>
      </c>
      <c r="B79" s="24" t="s">
        <v>127</v>
      </c>
      <c r="C79" s="17" t="s">
        <v>510</v>
      </c>
      <c r="D79" s="16" t="s">
        <v>792</v>
      </c>
      <c r="E79" s="23">
        <v>43202</v>
      </c>
      <c r="F79" s="16" t="s">
        <v>1074</v>
      </c>
      <c r="G79" s="23">
        <v>43206</v>
      </c>
      <c r="H79" s="18" t="s">
        <v>228</v>
      </c>
      <c r="I79" s="25" t="s">
        <v>46</v>
      </c>
      <c r="J79" s="27">
        <v>22000</v>
      </c>
      <c r="K79" s="27">
        <v>22000</v>
      </c>
      <c r="L79" s="25" t="s">
        <v>22</v>
      </c>
      <c r="M79" s="28">
        <v>7.48</v>
      </c>
      <c r="N79" s="25" t="str">
        <f>IFERROR(VLOOKUP('DETAILS ACHATS'!$C150,#REF!,2,FALSE),"")</f>
        <v/>
      </c>
      <c r="O79" s="29" t="str">
        <f>IF('DETAILS ACHATS'!$N150="EURO",IFERROR(VLOOKUP('DETAILS ACHATS'!$A150,#REF!,4,FALSE),""),"")</f>
        <v/>
      </c>
      <c r="P79" s="27">
        <f>'DETAILS ACHATS'!$J150*'DETAILS ACHATS'!$M150</f>
        <v>185400</v>
      </c>
      <c r="Q79" s="27">
        <f>IF('DETAILS ACHATS'!$N150="DA",'DETAILS ACHATS'!$P150*0.19,0)</f>
        <v>0</v>
      </c>
      <c r="R79" s="27">
        <f>'DETAILS ACHATS'!$P150+'DETAILS ACHATS'!$Q150</f>
        <v>30000</v>
      </c>
      <c r="S79" s="23">
        <f>IF('DETAILS ACHATS'!$A150="","",'DETAILS ACHATS'!$A150+30)</f>
        <v>43133</v>
      </c>
      <c r="T79" s="23">
        <v>43247</v>
      </c>
      <c r="U79" s="53"/>
      <c r="V79" s="30"/>
    </row>
    <row r="80" spans="1:22" ht="14.25" x14ac:dyDescent="0.2">
      <c r="A80" s="23">
        <v>43146</v>
      </c>
      <c r="B80" s="24" t="s">
        <v>127</v>
      </c>
      <c r="C80" s="17" t="s">
        <v>511</v>
      </c>
      <c r="D80" s="16" t="s">
        <v>793</v>
      </c>
      <c r="E80" s="23">
        <v>43202</v>
      </c>
      <c r="F80" s="16" t="s">
        <v>1075</v>
      </c>
      <c r="G80" s="23">
        <v>43206</v>
      </c>
      <c r="H80" s="18" t="s">
        <v>229</v>
      </c>
      <c r="I80" s="25" t="s">
        <v>43</v>
      </c>
      <c r="J80" s="27">
        <v>1</v>
      </c>
      <c r="K80" s="27">
        <v>1</v>
      </c>
      <c r="L80" s="25" t="s">
        <v>43</v>
      </c>
      <c r="M80" s="28">
        <v>4900</v>
      </c>
      <c r="N80" s="25" t="str">
        <f>IFERROR(VLOOKUP('DETAILS ACHATS'!$C151,#REF!,2,FALSE),"")</f>
        <v/>
      </c>
      <c r="O80" s="29" t="str">
        <f>IF('DETAILS ACHATS'!$N151="EURO",IFERROR(VLOOKUP('DETAILS ACHATS'!$A151,#REF!,4,FALSE),""),"")</f>
        <v/>
      </c>
      <c r="P80" s="27">
        <f>'DETAILS ACHATS'!$J151*'DETAILS ACHATS'!$M151</f>
        <v>60000</v>
      </c>
      <c r="Q80" s="27">
        <f>IF('DETAILS ACHATS'!$N151="DA",'DETAILS ACHATS'!$P151*0.19,0)</f>
        <v>0</v>
      </c>
      <c r="R80" s="27">
        <f>'DETAILS ACHATS'!$P151+'DETAILS ACHATS'!$Q151</f>
        <v>183360</v>
      </c>
      <c r="S80" s="23">
        <f>IF('DETAILS ACHATS'!$A151="","",'DETAILS ACHATS'!$A151+30)</f>
        <v>43133</v>
      </c>
      <c r="T80" s="23">
        <v>43247</v>
      </c>
      <c r="U80" s="53"/>
      <c r="V80" s="30"/>
    </row>
    <row r="81" spans="1:22" ht="14.25" x14ac:dyDescent="0.2">
      <c r="A81" s="23">
        <v>43172</v>
      </c>
      <c r="B81" s="24" t="s">
        <v>126</v>
      </c>
      <c r="C81" s="17" t="s">
        <v>512</v>
      </c>
      <c r="D81" s="16" t="s">
        <v>794</v>
      </c>
      <c r="E81" s="23">
        <v>43202</v>
      </c>
      <c r="F81" s="16" t="s">
        <v>1076</v>
      </c>
      <c r="G81" s="23">
        <v>43206</v>
      </c>
      <c r="H81" s="18" t="s">
        <v>230</v>
      </c>
      <c r="I81" s="25" t="s">
        <v>46</v>
      </c>
      <c r="J81" s="27">
        <v>1000</v>
      </c>
      <c r="K81" s="27">
        <v>1000</v>
      </c>
      <c r="L81" s="25" t="s">
        <v>22</v>
      </c>
      <c r="M81" s="28">
        <v>15.78</v>
      </c>
      <c r="N81" s="25" t="str">
        <f>IFERROR(VLOOKUP('DETAILS ACHATS'!$C148,#REF!,2,FALSE),"")</f>
        <v/>
      </c>
      <c r="O81" s="29" t="str">
        <f>IF('DETAILS ACHATS'!$N148="EURO",IFERROR(VLOOKUP('DETAILS ACHATS'!$A148,#REF!,4,FALSE),""),"")</f>
        <v/>
      </c>
      <c r="P81" s="27">
        <f>'DETAILS ACHATS'!$J148*'DETAILS ACHATS'!$M148</f>
        <v>213000</v>
      </c>
      <c r="Q81" s="27">
        <f>IF('DETAILS ACHATS'!$N148="DA",'DETAILS ACHATS'!$P148*0.19,0)</f>
        <v>0</v>
      </c>
      <c r="R81" s="27">
        <f>'DETAILS ACHATS'!$P148+'DETAILS ACHATS'!$Q148</f>
        <v>9800</v>
      </c>
      <c r="S81" s="23">
        <f>IF('DETAILS ACHATS'!$A148="","",'DETAILS ACHATS'!$A148+30)</f>
        <v>43133</v>
      </c>
      <c r="T81" s="23">
        <v>43247</v>
      </c>
      <c r="U81" s="53"/>
      <c r="V81" s="30"/>
    </row>
    <row r="82" spans="1:22" ht="14.25" x14ac:dyDescent="0.2">
      <c r="A82" s="23">
        <v>43172</v>
      </c>
      <c r="B82" s="24" t="s">
        <v>126</v>
      </c>
      <c r="C82" s="17" t="s">
        <v>513</v>
      </c>
      <c r="D82" s="16" t="s">
        <v>795</v>
      </c>
      <c r="E82" s="23">
        <v>43202</v>
      </c>
      <c r="F82" s="16" t="s">
        <v>1077</v>
      </c>
      <c r="G82" s="23">
        <v>43206</v>
      </c>
      <c r="H82" s="18" t="s">
        <v>231</v>
      </c>
      <c r="I82" s="25" t="s">
        <v>43</v>
      </c>
      <c r="J82" s="27">
        <v>1</v>
      </c>
      <c r="K82" s="27">
        <v>1</v>
      </c>
      <c r="L82" s="25" t="s">
        <v>43</v>
      </c>
      <c r="M82" s="28">
        <v>690</v>
      </c>
      <c r="N82" s="25" t="str">
        <f>IFERROR(VLOOKUP('DETAILS ACHATS'!$C149,#REF!,2,FALSE),"")</f>
        <v/>
      </c>
      <c r="O82" s="29" t="str">
        <f>IF('DETAILS ACHATS'!$N149="EURO",IFERROR(VLOOKUP('DETAILS ACHATS'!$A149,#REF!,4,FALSE),""),"")</f>
        <v/>
      </c>
      <c r="P82" s="27">
        <f>'DETAILS ACHATS'!$J149*'DETAILS ACHATS'!$M149</f>
        <v>30000</v>
      </c>
      <c r="Q82" s="27">
        <f>IF('DETAILS ACHATS'!$N149="DA",'DETAILS ACHATS'!$P149*0.19,0)</f>
        <v>0</v>
      </c>
      <c r="R82" s="27">
        <f>'DETAILS ACHATS'!$P149+'DETAILS ACHATS'!$Q149</f>
        <v>23900</v>
      </c>
      <c r="S82" s="23">
        <f>IF('DETAILS ACHATS'!$A149="","",'DETAILS ACHATS'!$A149+30)</f>
        <v>43133</v>
      </c>
      <c r="T82" s="23">
        <v>43247</v>
      </c>
      <c r="U82" s="53"/>
      <c r="V82" s="30"/>
    </row>
    <row r="83" spans="1:22" ht="14.25" x14ac:dyDescent="0.2">
      <c r="A83" s="23">
        <v>43195</v>
      </c>
      <c r="B83" s="24" t="s">
        <v>128</v>
      </c>
      <c r="C83" s="17" t="s">
        <v>514</v>
      </c>
      <c r="D83" s="16" t="s">
        <v>796</v>
      </c>
      <c r="E83" s="23">
        <v>43195</v>
      </c>
      <c r="F83" s="16" t="s">
        <v>1078</v>
      </c>
      <c r="G83" s="23"/>
      <c r="H83" s="18" t="s">
        <v>232</v>
      </c>
      <c r="I83" s="25" t="s">
        <v>46</v>
      </c>
      <c r="J83" s="27">
        <v>20</v>
      </c>
      <c r="K83" s="27">
        <v>20</v>
      </c>
      <c r="L83" s="25" t="s">
        <v>150</v>
      </c>
      <c r="M83" s="28">
        <v>800</v>
      </c>
      <c r="N83" s="25" t="str">
        <f>IFERROR(VLOOKUP('DETAILS ACHATS'!$C254,#REF!,2,FALSE),"")</f>
        <v/>
      </c>
      <c r="O83" s="29" t="str">
        <f>IF('DETAILS ACHATS'!$N254="EURO",IFERROR(VLOOKUP('DETAILS ACHATS'!$A254,#REF!,4,FALSE),""),"")</f>
        <v/>
      </c>
      <c r="P83" s="27">
        <f>'DETAILS ACHATS'!$J254*'DETAILS ACHATS'!$M254</f>
        <v>4000</v>
      </c>
      <c r="Q83" s="27">
        <f>IF('DETAILS ACHATS'!$N254="DA",'DETAILS ACHATS'!$P254*0.19,0)</f>
        <v>0</v>
      </c>
      <c r="R83" s="27">
        <f>'DETAILS ACHATS'!$P254+'DETAILS ACHATS'!$Q254</f>
        <v>111360</v>
      </c>
      <c r="S83" s="23">
        <f>IF('DETAILS ACHATS'!$A254="","",'DETAILS ACHATS'!$A254+30)</f>
        <v>43208</v>
      </c>
      <c r="T83" s="23">
        <v>43247</v>
      </c>
      <c r="U83" s="53"/>
      <c r="V83" s="30"/>
    </row>
    <row r="84" spans="1:22" ht="14.25" x14ac:dyDescent="0.2">
      <c r="A84" s="23">
        <v>43195</v>
      </c>
      <c r="B84" s="24" t="s">
        <v>129</v>
      </c>
      <c r="C84" s="17" t="s">
        <v>515</v>
      </c>
      <c r="D84" s="16" t="s">
        <v>797</v>
      </c>
      <c r="E84" s="23">
        <v>43177</v>
      </c>
      <c r="F84" s="16" t="s">
        <v>1079</v>
      </c>
      <c r="G84" s="23"/>
      <c r="H84" s="18" t="s">
        <v>233</v>
      </c>
      <c r="I84" s="25" t="s">
        <v>46</v>
      </c>
      <c r="J84" s="27">
        <v>25</v>
      </c>
      <c r="K84" s="27">
        <v>25</v>
      </c>
      <c r="L84" s="25" t="s">
        <v>150</v>
      </c>
      <c r="M84" s="28">
        <v>2300</v>
      </c>
      <c r="N84" s="25" t="str">
        <f>IFERROR(VLOOKUP('DETAILS ACHATS'!$C255,#REF!,2,FALSE),"")</f>
        <v/>
      </c>
      <c r="O84" s="29" t="str">
        <f>IF('DETAILS ACHATS'!$N255="EURO",IFERROR(VLOOKUP('DETAILS ACHATS'!$A255,#REF!,4,FALSE),""),"")</f>
        <v/>
      </c>
      <c r="P84" s="27">
        <f>'DETAILS ACHATS'!$J255*'DETAILS ACHATS'!$M255</f>
        <v>27000</v>
      </c>
      <c r="Q84" s="27">
        <f>IF('DETAILS ACHATS'!$N255="DA",'DETAILS ACHATS'!$P255*0.19,0)</f>
        <v>0</v>
      </c>
      <c r="R84" s="27">
        <f>'DETAILS ACHATS'!$P255+'DETAILS ACHATS'!$Q255</f>
        <v>69600</v>
      </c>
      <c r="S84" s="23">
        <f>IF('DETAILS ACHATS'!$A255="","",'DETAILS ACHATS'!$A255+30)</f>
        <v>43208</v>
      </c>
      <c r="T84" s="23">
        <v>43247</v>
      </c>
      <c r="U84" s="53"/>
      <c r="V84" s="30"/>
    </row>
    <row r="85" spans="1:22" ht="14.25" x14ac:dyDescent="0.2">
      <c r="A85" s="23">
        <v>43236</v>
      </c>
      <c r="B85" s="24" t="s">
        <v>123</v>
      </c>
      <c r="C85" s="17" t="s">
        <v>516</v>
      </c>
      <c r="D85" s="16" t="s">
        <v>798</v>
      </c>
      <c r="E85" s="23">
        <v>43227</v>
      </c>
      <c r="F85" s="16" t="s">
        <v>1080</v>
      </c>
      <c r="G85" s="23">
        <v>43227</v>
      </c>
      <c r="H85" s="18" t="s">
        <v>234</v>
      </c>
      <c r="I85" s="25" t="s">
        <v>44</v>
      </c>
      <c r="J85" s="27">
        <v>229600</v>
      </c>
      <c r="K85" s="27">
        <v>229600</v>
      </c>
      <c r="L85" s="25" t="s">
        <v>22</v>
      </c>
      <c r="M85" s="28">
        <v>0.64</v>
      </c>
      <c r="N85" s="25" t="str">
        <f>IFERROR(VLOOKUP('DETAILS ACHATS'!$C229,#REF!,2,FALSE),"")</f>
        <v/>
      </c>
      <c r="O85" s="29" t="str">
        <f>IF('DETAILS ACHATS'!$N229="EURO",IFERROR(VLOOKUP('DETAILS ACHATS'!$A229,#REF!,4,FALSE),""),"")</f>
        <v/>
      </c>
      <c r="P85" s="27">
        <f>'DETAILS ACHATS'!$J229*'DETAILS ACHATS'!$M229</f>
        <v>4141.2269999999999</v>
      </c>
      <c r="Q85" s="27">
        <f>IF('DETAILS ACHATS'!$N229="DA",'DETAILS ACHATS'!$P229*0.19,0)</f>
        <v>0</v>
      </c>
      <c r="R85" s="27">
        <f>'DETAILS ACHATS'!$P229+'DETAILS ACHATS'!$Q229</f>
        <v>1920</v>
      </c>
      <c r="S85" s="23">
        <f>IF('DETAILS ACHATS'!$A229="","",'DETAILS ACHATS'!$A229+30)</f>
        <v>43196</v>
      </c>
      <c r="T85" s="23">
        <v>43247</v>
      </c>
      <c r="U85" s="53"/>
      <c r="V85" s="30"/>
    </row>
    <row r="86" spans="1:22" ht="14.25" x14ac:dyDescent="0.2">
      <c r="A86" s="23">
        <v>43236</v>
      </c>
      <c r="B86" s="24" t="s">
        <v>123</v>
      </c>
      <c r="C86" s="17" t="s">
        <v>517</v>
      </c>
      <c r="D86" s="16" t="s">
        <v>799</v>
      </c>
      <c r="E86" s="23">
        <v>43227</v>
      </c>
      <c r="F86" s="16" t="s">
        <v>1081</v>
      </c>
      <c r="G86" s="23">
        <v>43227</v>
      </c>
      <c r="H86" s="18" t="s">
        <v>235</v>
      </c>
      <c r="I86" s="25" t="s">
        <v>44</v>
      </c>
      <c r="J86" s="27">
        <v>90000</v>
      </c>
      <c r="K86" s="27">
        <v>90000</v>
      </c>
      <c r="L86" s="25" t="s">
        <v>22</v>
      </c>
      <c r="M86" s="28">
        <v>0.64</v>
      </c>
      <c r="N86" s="25" t="str">
        <f>IFERROR(VLOOKUP('DETAILS ACHATS'!$C230,#REF!,2,FALSE),"")</f>
        <v/>
      </c>
      <c r="O86" s="29" t="str">
        <f>IF('DETAILS ACHATS'!$N230="EURO",IFERROR(VLOOKUP('DETAILS ACHATS'!$A230,#REF!,4,FALSE),""),"")</f>
        <v/>
      </c>
      <c r="P86" s="27">
        <f>'DETAILS ACHATS'!$J230*'DETAILS ACHATS'!$M230</f>
        <v>4499.0964000000004</v>
      </c>
      <c r="Q86" s="27">
        <f>IF('DETAILS ACHATS'!$N230="DA",'DETAILS ACHATS'!$P230*0.19,0)</f>
        <v>0</v>
      </c>
      <c r="R86" s="27">
        <f>'DETAILS ACHATS'!$P230+'DETAILS ACHATS'!$Q230</f>
        <v>46490.894999999997</v>
      </c>
      <c r="S86" s="23">
        <f>IF('DETAILS ACHATS'!$A230="","",'DETAILS ACHATS'!$A230+30)</f>
        <v>43196</v>
      </c>
      <c r="T86" s="23">
        <v>43247</v>
      </c>
      <c r="U86" s="53"/>
      <c r="V86" s="30"/>
    </row>
    <row r="87" spans="1:22" ht="14.25" x14ac:dyDescent="0.2">
      <c r="A87" s="23">
        <v>43237</v>
      </c>
      <c r="B87" s="24" t="s">
        <v>131</v>
      </c>
      <c r="C87" s="17" t="s">
        <v>518</v>
      </c>
      <c r="D87" s="16" t="s">
        <v>800</v>
      </c>
      <c r="E87" s="23">
        <v>43222</v>
      </c>
      <c r="F87" s="16" t="s">
        <v>1082</v>
      </c>
      <c r="G87" s="23"/>
      <c r="H87" s="18" t="s">
        <v>236</v>
      </c>
      <c r="I87" s="25" t="s">
        <v>44</v>
      </c>
      <c r="J87" s="27">
        <v>113840</v>
      </c>
      <c r="K87" s="27">
        <v>113840</v>
      </c>
      <c r="L87" s="25" t="s">
        <v>22</v>
      </c>
      <c r="M87" s="28">
        <v>2.8</v>
      </c>
      <c r="N87" s="25" t="str">
        <f>IFERROR(VLOOKUP('DETAILS ACHATS'!$C231,#REF!,2,FALSE),"")</f>
        <v/>
      </c>
      <c r="O87" s="29" t="str">
        <f>IF('DETAILS ACHATS'!$N231="EURO",IFERROR(VLOOKUP('DETAILS ACHATS'!$A231,#REF!,4,FALSE),""),"")</f>
        <v/>
      </c>
      <c r="P87" s="27">
        <f>'DETAILS ACHATS'!$J231*'DETAILS ACHATS'!$M231</f>
        <v>4359.1511999999993</v>
      </c>
      <c r="Q87" s="27">
        <f>IF('DETAILS ACHATS'!$N231="DA",'DETAILS ACHATS'!$P231*0.19,0)</f>
        <v>0</v>
      </c>
      <c r="R87" s="27">
        <f>'DETAILS ACHATS'!$P231+'DETAILS ACHATS'!$Q231</f>
        <v>25650</v>
      </c>
      <c r="S87" s="23">
        <f>IF('DETAILS ACHATS'!$A231="","",'DETAILS ACHATS'!$A231+30)</f>
        <v>43196</v>
      </c>
      <c r="T87" s="23">
        <v>43247</v>
      </c>
      <c r="U87" s="53"/>
      <c r="V87" s="30"/>
    </row>
    <row r="88" spans="1:22" ht="14.25" x14ac:dyDescent="0.2">
      <c r="A88" s="23">
        <v>43237</v>
      </c>
      <c r="B88" s="24" t="s">
        <v>131</v>
      </c>
      <c r="C88" s="17" t="s">
        <v>519</v>
      </c>
      <c r="D88" s="16" t="s">
        <v>801</v>
      </c>
      <c r="E88" s="23">
        <v>43223</v>
      </c>
      <c r="F88" s="16" t="s">
        <v>1083</v>
      </c>
      <c r="G88" s="23"/>
      <c r="H88" s="18" t="s">
        <v>237</v>
      </c>
      <c r="I88" s="25" t="s">
        <v>44</v>
      </c>
      <c r="J88" s="27">
        <v>151240</v>
      </c>
      <c r="K88" s="27">
        <v>151240</v>
      </c>
      <c r="L88" s="25" t="s">
        <v>22</v>
      </c>
      <c r="M88" s="28">
        <v>2.8</v>
      </c>
      <c r="N88" s="25" t="str">
        <f>IFERROR(VLOOKUP('DETAILS ACHATS'!$C256,#REF!,2,FALSE),"")</f>
        <v/>
      </c>
      <c r="O88" s="29" t="str">
        <f>IF('DETAILS ACHATS'!$N256="EURO",IFERROR(VLOOKUP('DETAILS ACHATS'!$A256,#REF!,4,FALSE),""),"")</f>
        <v/>
      </c>
      <c r="P88" s="27">
        <f>'DETAILS ACHATS'!$J256*'DETAILS ACHATS'!$M256</f>
        <v>74400</v>
      </c>
      <c r="Q88" s="27">
        <f>IF('DETAILS ACHATS'!$N256="DA",'DETAILS ACHATS'!$P256*0.19,0)</f>
        <v>0</v>
      </c>
      <c r="R88" s="27">
        <f>'DETAILS ACHATS'!$P256+'DETAILS ACHATS'!$Q256</f>
        <v>128627.99999999999</v>
      </c>
      <c r="S88" s="23">
        <f>IF('DETAILS ACHATS'!$A256="","",'DETAILS ACHATS'!$A256+30)</f>
        <v>43208</v>
      </c>
      <c r="T88" s="23">
        <v>43247</v>
      </c>
      <c r="U88" s="53"/>
      <c r="V88" s="30"/>
    </row>
    <row r="89" spans="1:22" ht="14.25" x14ac:dyDescent="0.2">
      <c r="A89" s="23">
        <v>43237</v>
      </c>
      <c r="B89" s="24" t="s">
        <v>131</v>
      </c>
      <c r="C89" s="17" t="s">
        <v>520</v>
      </c>
      <c r="D89" s="16" t="s">
        <v>802</v>
      </c>
      <c r="E89" s="23">
        <v>43223</v>
      </c>
      <c r="F89" s="16" t="s">
        <v>1084</v>
      </c>
      <c r="G89" s="23"/>
      <c r="H89" s="18" t="s">
        <v>238</v>
      </c>
      <c r="I89" s="25" t="s">
        <v>44</v>
      </c>
      <c r="J89" s="27">
        <v>84975</v>
      </c>
      <c r="K89" s="27">
        <v>84975</v>
      </c>
      <c r="L89" s="25" t="s">
        <v>22</v>
      </c>
      <c r="M89" s="28">
        <v>2.8</v>
      </c>
      <c r="N89" s="25" t="str">
        <f>IFERROR(VLOOKUP('DETAILS ACHATS'!$C257,#REF!,2,FALSE),"")</f>
        <v/>
      </c>
      <c r="O89" s="29" t="str">
        <f>IF('DETAILS ACHATS'!$N257="EURO",IFERROR(VLOOKUP('DETAILS ACHATS'!$A257,#REF!,4,FALSE),""),"")</f>
        <v/>
      </c>
      <c r="P89" s="27">
        <f>'DETAILS ACHATS'!$J257*'DETAILS ACHATS'!$M257</f>
        <v>77960</v>
      </c>
      <c r="Q89" s="27">
        <f>IF('DETAILS ACHATS'!$N257="DA",'DETAILS ACHATS'!$P257*0.19,0)</f>
        <v>0</v>
      </c>
      <c r="R89" s="27">
        <f>'DETAILS ACHATS'!$P257+'DETAILS ACHATS'!$Q257</f>
        <v>0</v>
      </c>
      <c r="S89" s="23">
        <f>IF('DETAILS ACHATS'!$A257="","",'DETAILS ACHATS'!$A257+30)</f>
        <v>43214</v>
      </c>
      <c r="T89" s="23">
        <v>43247</v>
      </c>
      <c r="U89" s="53"/>
      <c r="V89" s="30"/>
    </row>
    <row r="90" spans="1:22" ht="14.25" x14ac:dyDescent="0.2">
      <c r="A90" s="23">
        <v>43239</v>
      </c>
      <c r="B90" s="24" t="s">
        <v>132</v>
      </c>
      <c r="C90" s="17" t="s">
        <v>521</v>
      </c>
      <c r="D90" s="16" t="s">
        <v>803</v>
      </c>
      <c r="E90" s="23">
        <v>43215</v>
      </c>
      <c r="F90" s="16" t="s">
        <v>1085</v>
      </c>
      <c r="G90" s="23">
        <v>43241</v>
      </c>
      <c r="H90" s="18" t="s">
        <v>239</v>
      </c>
      <c r="I90" s="25" t="s">
        <v>44</v>
      </c>
      <c r="J90" s="27">
        <v>3030</v>
      </c>
      <c r="K90" s="27">
        <v>3000</v>
      </c>
      <c r="L90" s="25" t="s">
        <v>22</v>
      </c>
      <c r="M90" s="28">
        <v>40.380000000000003</v>
      </c>
      <c r="N90" s="25" t="str">
        <f>IFERROR(VLOOKUP('DETAILS ACHATS'!$C258,#REF!,2,FALSE),"")</f>
        <v/>
      </c>
      <c r="O90" s="29" t="str">
        <f>IF('DETAILS ACHATS'!$N258="EURO",IFERROR(VLOOKUP('DETAILS ACHATS'!$A258,#REF!,4,FALSE),""),"")</f>
        <v/>
      </c>
      <c r="P90" s="27">
        <f>'DETAILS ACHATS'!$J258*'DETAILS ACHATS'!$M258</f>
        <v>77960</v>
      </c>
      <c r="Q90" s="27">
        <f>IF('DETAILS ACHATS'!$N258="DA",'DETAILS ACHATS'!$P258*0.19,0)</f>
        <v>0</v>
      </c>
      <c r="R90" s="27">
        <f>'DETAILS ACHATS'!$P258+'DETAILS ACHATS'!$Q258</f>
        <v>0</v>
      </c>
      <c r="S90" s="23">
        <f>IF('DETAILS ACHATS'!$A258="","",'DETAILS ACHATS'!$A258+30)</f>
        <v>43214</v>
      </c>
      <c r="T90" s="23">
        <v>43247</v>
      </c>
      <c r="U90" s="53"/>
      <c r="V90" s="30"/>
    </row>
    <row r="91" spans="1:22" ht="14.25" x14ac:dyDescent="0.2">
      <c r="A91" s="23">
        <v>43240</v>
      </c>
      <c r="B91" s="24" t="s">
        <v>130</v>
      </c>
      <c r="C91" s="17" t="s">
        <v>522</v>
      </c>
      <c r="D91" s="16" t="s">
        <v>804</v>
      </c>
      <c r="E91" s="23">
        <v>43228</v>
      </c>
      <c r="F91" s="16" t="s">
        <v>1086</v>
      </c>
      <c r="G91" s="23">
        <v>43240</v>
      </c>
      <c r="H91" s="18" t="s">
        <v>240</v>
      </c>
      <c r="I91" s="25" t="s">
        <v>19</v>
      </c>
      <c r="J91" s="27">
        <v>1</v>
      </c>
      <c r="K91" s="27">
        <v>1</v>
      </c>
      <c r="L91" s="25" t="s">
        <v>18</v>
      </c>
      <c r="M91" s="28">
        <v>8440.93</v>
      </c>
      <c r="N91" s="25" t="str">
        <f>IFERROR(VLOOKUP('DETAILS ACHATS'!$C259,#REF!,2,FALSE),"")</f>
        <v/>
      </c>
      <c r="O91" s="29" t="str">
        <f>IF('DETAILS ACHATS'!$N259="EURO",IFERROR(VLOOKUP('DETAILS ACHATS'!$A259,#REF!,4,FALSE),""),"")</f>
        <v/>
      </c>
      <c r="P91" s="27">
        <f>'DETAILS ACHATS'!$J259*'DETAILS ACHATS'!$M259</f>
        <v>320640</v>
      </c>
      <c r="Q91" s="27">
        <f>IF('DETAILS ACHATS'!$N259="DA",'DETAILS ACHATS'!$P259*0.19,0)</f>
        <v>0</v>
      </c>
      <c r="R91" s="27">
        <f>'DETAILS ACHATS'!$P259+'DETAILS ACHATS'!$Q259</f>
        <v>975</v>
      </c>
      <c r="S91" s="23">
        <f>IF('DETAILS ACHATS'!$A259="","",'DETAILS ACHATS'!$A259+30)</f>
        <v>43215</v>
      </c>
      <c r="T91" s="23">
        <v>43247</v>
      </c>
      <c r="U91" s="53"/>
      <c r="V91" s="30"/>
    </row>
    <row r="92" spans="1:22" ht="14.25" x14ac:dyDescent="0.2">
      <c r="A92" s="23">
        <v>43240</v>
      </c>
      <c r="B92" s="24" t="s">
        <v>130</v>
      </c>
      <c r="C92" s="17" t="s">
        <v>523</v>
      </c>
      <c r="D92" s="16" t="s">
        <v>805</v>
      </c>
      <c r="E92" s="23">
        <v>43228</v>
      </c>
      <c r="F92" s="16" t="s">
        <v>1087</v>
      </c>
      <c r="G92" s="23">
        <v>43240</v>
      </c>
      <c r="H92" s="18" t="s">
        <v>241</v>
      </c>
      <c r="I92" s="25" t="s">
        <v>19</v>
      </c>
      <c r="J92" s="27">
        <v>1</v>
      </c>
      <c r="K92" s="27">
        <v>1</v>
      </c>
      <c r="L92" s="25" t="s">
        <v>18</v>
      </c>
      <c r="M92" s="28">
        <v>10692</v>
      </c>
      <c r="N92" s="25" t="str">
        <f>IFERROR(VLOOKUP('DETAILS ACHATS'!$C260,#REF!,2,FALSE),"")</f>
        <v/>
      </c>
      <c r="O92" s="29" t="str">
        <f>IF('DETAILS ACHATS'!$N260="EURO",IFERROR(VLOOKUP('DETAILS ACHATS'!$A260,#REF!,4,FALSE),""),"")</f>
        <v/>
      </c>
      <c r="P92" s="27">
        <f>'DETAILS ACHATS'!$J260*'DETAILS ACHATS'!$M260</f>
        <v>1310400</v>
      </c>
      <c r="Q92" s="27">
        <f>IF('DETAILS ACHATS'!$N260="DA",'DETAILS ACHATS'!$P260*0.19,0)</f>
        <v>0</v>
      </c>
      <c r="R92" s="27">
        <f>'DETAILS ACHATS'!$P260+'DETAILS ACHATS'!$Q260</f>
        <v>51340</v>
      </c>
      <c r="S92" s="23">
        <f>IF('DETAILS ACHATS'!$A260="","",'DETAILS ACHATS'!$A260+30)</f>
        <v>43217</v>
      </c>
      <c r="T92" s="23">
        <v>43247</v>
      </c>
      <c r="U92" s="53"/>
      <c r="V92" s="30"/>
    </row>
    <row r="93" spans="1:22" ht="14.25" x14ac:dyDescent="0.2">
      <c r="A93" s="23">
        <v>43242</v>
      </c>
      <c r="B93" s="24" t="s">
        <v>136</v>
      </c>
      <c r="C93" s="17" t="s">
        <v>524</v>
      </c>
      <c r="D93" s="16" t="s">
        <v>806</v>
      </c>
      <c r="E93" s="23">
        <v>43223</v>
      </c>
      <c r="F93" s="16" t="s">
        <v>1088</v>
      </c>
      <c r="G93" s="23">
        <v>43244</v>
      </c>
      <c r="H93" s="18" t="s">
        <v>242</v>
      </c>
      <c r="I93" s="25" t="s">
        <v>44</v>
      </c>
      <c r="J93" s="27">
        <v>200600</v>
      </c>
      <c r="K93" s="27">
        <v>200600</v>
      </c>
      <c r="L93" s="25" t="s">
        <v>22</v>
      </c>
      <c r="M93" s="28">
        <v>2.8</v>
      </c>
      <c r="N93" s="25" t="str">
        <f>IFERROR(VLOOKUP('DETAILS ACHATS'!$C265,#REF!,2,FALSE),"")</f>
        <v/>
      </c>
      <c r="O93" s="29" t="str">
        <f>IF('DETAILS ACHATS'!$N265="EURO",IFERROR(VLOOKUP('DETAILS ACHATS'!$A265,#REF!,4,FALSE),""),"")</f>
        <v/>
      </c>
      <c r="P93" s="27">
        <f>'DETAILS ACHATS'!$J265*'DETAILS ACHATS'!$M265</f>
        <v>96000</v>
      </c>
      <c r="Q93" s="27">
        <f>IF('DETAILS ACHATS'!$N265="DA",'DETAILS ACHATS'!$P265*0.19,0)</f>
        <v>0</v>
      </c>
      <c r="R93" s="27">
        <f>'DETAILS ACHATS'!$P265+'DETAILS ACHATS'!$Q265</f>
        <v>620</v>
      </c>
      <c r="S93" s="23">
        <f>IF('DETAILS ACHATS'!$A265="","",'DETAILS ACHATS'!$A265+30)</f>
        <v>43229</v>
      </c>
      <c r="T93" s="23">
        <v>43247</v>
      </c>
      <c r="U93" s="53"/>
      <c r="V93" s="30"/>
    </row>
    <row r="94" spans="1:22" ht="14.25" x14ac:dyDescent="0.2">
      <c r="A94" s="23">
        <v>43242</v>
      </c>
      <c r="B94" s="24" t="s">
        <v>136</v>
      </c>
      <c r="C94" s="17" t="s">
        <v>525</v>
      </c>
      <c r="D94" s="16" t="s">
        <v>807</v>
      </c>
      <c r="E94" s="23">
        <v>43223</v>
      </c>
      <c r="F94" s="16" t="s">
        <v>1089</v>
      </c>
      <c r="G94" s="23">
        <v>43244</v>
      </c>
      <c r="H94" s="18" t="s">
        <v>243</v>
      </c>
      <c r="I94" s="25" t="s">
        <v>44</v>
      </c>
      <c r="J94" s="27">
        <v>100650</v>
      </c>
      <c r="K94" s="27">
        <v>100650</v>
      </c>
      <c r="L94" s="25" t="s">
        <v>22</v>
      </c>
      <c r="M94" s="28">
        <v>2.8</v>
      </c>
      <c r="N94" s="25" t="str">
        <f>IFERROR(VLOOKUP('DETAILS ACHATS'!$C266,#REF!,2,FALSE),"")</f>
        <v/>
      </c>
      <c r="O94" s="29" t="str">
        <f>IF('DETAILS ACHATS'!$N266="EURO",IFERROR(VLOOKUP('DETAILS ACHATS'!$A266,#REF!,4,FALSE),""),"")</f>
        <v/>
      </c>
      <c r="P94" s="27">
        <f>'DETAILS ACHATS'!$J266*'DETAILS ACHATS'!$M266</f>
        <v>128064</v>
      </c>
      <c r="Q94" s="27">
        <f>IF('DETAILS ACHATS'!$N266="DA",'DETAILS ACHATS'!$P266*0.19,0)</f>
        <v>0</v>
      </c>
      <c r="R94" s="27">
        <f>'DETAILS ACHATS'!$P266+'DETAILS ACHATS'!$Q266</f>
        <v>9100</v>
      </c>
      <c r="S94" s="23">
        <f>IF('DETAILS ACHATS'!$A266="","",'DETAILS ACHATS'!$A266+30)</f>
        <v>43223</v>
      </c>
      <c r="T94" s="23">
        <v>43247</v>
      </c>
      <c r="U94" s="53"/>
      <c r="V94" s="30"/>
    </row>
    <row r="95" spans="1:22" ht="14.25" x14ac:dyDescent="0.2">
      <c r="A95" s="23">
        <v>43242</v>
      </c>
      <c r="B95" s="24" t="s">
        <v>136</v>
      </c>
      <c r="C95" s="17" t="s">
        <v>526</v>
      </c>
      <c r="D95" s="16" t="s">
        <v>808</v>
      </c>
      <c r="E95" s="23">
        <v>43223</v>
      </c>
      <c r="F95" s="16" t="s">
        <v>1090</v>
      </c>
      <c r="G95" s="23">
        <v>43244</v>
      </c>
      <c r="H95" s="18" t="s">
        <v>244</v>
      </c>
      <c r="I95" s="25" t="s">
        <v>44</v>
      </c>
      <c r="J95" s="27">
        <v>66000</v>
      </c>
      <c r="K95" s="27">
        <v>66000</v>
      </c>
      <c r="L95" s="25" t="s">
        <v>22</v>
      </c>
      <c r="M95" s="28">
        <v>2.8</v>
      </c>
      <c r="N95" s="25" t="str">
        <f>IFERROR(VLOOKUP('DETAILS ACHATS'!$C267,#REF!,2,FALSE),"")</f>
        <v/>
      </c>
      <c r="O95" s="29" t="str">
        <f>IF('DETAILS ACHATS'!$N267="EURO",IFERROR(VLOOKUP('DETAILS ACHATS'!$A267,#REF!,4,FALSE),""),"")</f>
        <v/>
      </c>
      <c r="P95" s="27">
        <f>'DETAILS ACHATS'!$J267*'DETAILS ACHATS'!$M267</f>
        <v>161024</v>
      </c>
      <c r="Q95" s="27">
        <f>IF('DETAILS ACHATS'!$N267="DA",'DETAILS ACHATS'!$P267*0.19,0)</f>
        <v>0</v>
      </c>
      <c r="R95" s="27">
        <f>'DETAILS ACHATS'!$P267+'DETAILS ACHATS'!$Q267</f>
        <v>78300</v>
      </c>
      <c r="S95" s="23">
        <f>IF('DETAILS ACHATS'!$A267="","",'DETAILS ACHATS'!$A267+30)</f>
        <v>43223</v>
      </c>
      <c r="T95" s="23">
        <v>43247</v>
      </c>
      <c r="U95" s="53"/>
      <c r="V95" s="30"/>
    </row>
    <row r="96" spans="1:22" ht="14.25" x14ac:dyDescent="0.2">
      <c r="A96" s="24" t="s">
        <v>135</v>
      </c>
      <c r="B96" s="24" t="s">
        <v>134</v>
      </c>
      <c r="C96" s="17" t="s">
        <v>527</v>
      </c>
      <c r="D96" s="16" t="s">
        <v>809</v>
      </c>
      <c r="E96" s="23">
        <v>43111</v>
      </c>
      <c r="F96" s="16" t="s">
        <v>1091</v>
      </c>
      <c r="G96" s="23"/>
      <c r="H96" s="18" t="s">
        <v>245</v>
      </c>
      <c r="I96" s="25" t="s">
        <v>46</v>
      </c>
      <c r="J96" s="27">
        <v>1000</v>
      </c>
      <c r="K96" s="27">
        <v>1000</v>
      </c>
      <c r="L96" s="25" t="s">
        <v>22</v>
      </c>
      <c r="M96" s="28">
        <v>240</v>
      </c>
      <c r="N96" s="25" t="str">
        <f>IFERROR(VLOOKUP('DETAILS ACHATS'!$C261,#REF!,2,FALSE),"")</f>
        <v/>
      </c>
      <c r="O96" s="29" t="str">
        <f>IF('DETAILS ACHATS'!$N261="EURO",IFERROR(VLOOKUP('DETAILS ACHATS'!$A261,#REF!,4,FALSE),""),"")</f>
        <v/>
      </c>
      <c r="P96" s="27">
        <f>'DETAILS ACHATS'!$J261*'DETAILS ACHATS'!$M261</f>
        <v>204060.3</v>
      </c>
      <c r="Q96" s="27">
        <f>IF('DETAILS ACHATS'!$N261="DA",'DETAILS ACHATS'!$P261*0.19,0)</f>
        <v>0</v>
      </c>
      <c r="R96" s="27">
        <f>'DETAILS ACHATS'!$P261+'DETAILS ACHATS'!$Q261</f>
        <v>0</v>
      </c>
      <c r="S96" s="23">
        <f>IF('DETAILS ACHATS'!$A261="","",'DETAILS ACHATS'!$A261+30)</f>
        <v>43220</v>
      </c>
      <c r="T96" s="23">
        <v>43247</v>
      </c>
      <c r="U96" s="53"/>
      <c r="V96" s="30"/>
    </row>
    <row r="97" spans="1:22" ht="14.25" x14ac:dyDescent="0.2">
      <c r="A97" s="23">
        <v>43143</v>
      </c>
      <c r="B97" s="24" t="s">
        <v>142</v>
      </c>
      <c r="C97" s="17" t="s">
        <v>528</v>
      </c>
      <c r="D97" s="16" t="s">
        <v>810</v>
      </c>
      <c r="E97" s="23"/>
      <c r="F97" s="16" t="s">
        <v>1092</v>
      </c>
      <c r="G97" s="23"/>
      <c r="H97" s="18" t="s">
        <v>246</v>
      </c>
      <c r="I97" s="25" t="s">
        <v>44</v>
      </c>
      <c r="J97" s="27">
        <v>840</v>
      </c>
      <c r="K97" s="27">
        <v>840</v>
      </c>
      <c r="L97" s="25" t="s">
        <v>22</v>
      </c>
      <c r="M97" s="28">
        <v>33.22</v>
      </c>
      <c r="N97" s="25" t="str">
        <f>IFERROR(VLOOKUP('DETAILS ACHATS'!$C270,#REF!,2,FALSE),"")</f>
        <v/>
      </c>
      <c r="O97" s="29" t="str">
        <f>IF('DETAILS ACHATS'!$N270="EURO",IFERROR(VLOOKUP('DETAILS ACHATS'!$A270,#REF!,4,FALSE),""),"")</f>
        <v/>
      </c>
      <c r="P97" s="27">
        <f>'DETAILS ACHATS'!$J270*'DETAILS ACHATS'!$M270</f>
        <v>50000</v>
      </c>
      <c r="Q97" s="27">
        <f>IF('DETAILS ACHATS'!$N270="DA",'DETAILS ACHATS'!$P270*0.19,0)</f>
        <v>0</v>
      </c>
      <c r="R97" s="27">
        <f>'DETAILS ACHATS'!$P270+'DETAILS ACHATS'!$Q270</f>
        <v>146944</v>
      </c>
      <c r="S97" s="23">
        <f>IF('DETAILS ACHATS'!$A270="","",'DETAILS ACHATS'!$A270+30)</f>
        <v>43235</v>
      </c>
      <c r="T97" s="23">
        <v>43249</v>
      </c>
      <c r="U97" s="53"/>
      <c r="V97" s="30"/>
    </row>
    <row r="98" spans="1:22" ht="14.25" x14ac:dyDescent="0.2">
      <c r="A98" s="23">
        <v>43243</v>
      </c>
      <c r="B98" s="24" t="s">
        <v>140</v>
      </c>
      <c r="C98" s="17" t="s">
        <v>529</v>
      </c>
      <c r="D98" s="16" t="s">
        <v>811</v>
      </c>
      <c r="E98" s="23"/>
      <c r="F98" s="16" t="s">
        <v>1093</v>
      </c>
      <c r="G98" s="23">
        <v>43247</v>
      </c>
      <c r="H98" s="18" t="s">
        <v>247</v>
      </c>
      <c r="I98" s="25" t="s">
        <v>19</v>
      </c>
      <c r="J98" s="27">
        <v>1</v>
      </c>
      <c r="K98" s="27">
        <v>1</v>
      </c>
      <c r="L98" s="25" t="s">
        <v>18</v>
      </c>
      <c r="M98" s="28">
        <v>18000</v>
      </c>
      <c r="N98" s="25" t="str">
        <f>IFERROR(VLOOKUP('DETAILS ACHATS'!$C268,#REF!,2,FALSE),"")</f>
        <v/>
      </c>
      <c r="O98" s="29" t="str">
        <f>IF('DETAILS ACHATS'!$N268="EURO",IFERROR(VLOOKUP('DETAILS ACHATS'!$A268,#REF!,4,FALSE),""),"")</f>
        <v/>
      </c>
      <c r="P98" s="27">
        <f>'DETAILS ACHATS'!$J268*'DETAILS ACHATS'!$M268</f>
        <v>349</v>
      </c>
      <c r="Q98" s="27">
        <f>IF('DETAILS ACHATS'!$N268="DA",'DETAILS ACHATS'!$P268*0.19,0)</f>
        <v>0</v>
      </c>
      <c r="R98" s="27">
        <f>'DETAILS ACHATS'!$P268+'DETAILS ACHATS'!$Q268</f>
        <v>32700</v>
      </c>
      <c r="S98" s="23">
        <f>IF('DETAILS ACHATS'!$A268="","",'DETAILS ACHATS'!$A268+30)</f>
        <v>43195</v>
      </c>
      <c r="T98" s="23">
        <v>43249</v>
      </c>
      <c r="U98" s="53"/>
      <c r="V98" s="30"/>
    </row>
    <row r="99" spans="1:22" ht="14.25" x14ac:dyDescent="0.2">
      <c r="A99" s="23">
        <v>43247</v>
      </c>
      <c r="B99" s="24" t="s">
        <v>141</v>
      </c>
      <c r="C99" s="17" t="s">
        <v>530</v>
      </c>
      <c r="D99" s="16" t="s">
        <v>812</v>
      </c>
      <c r="E99" s="23"/>
      <c r="F99" s="16" t="s">
        <v>1094</v>
      </c>
      <c r="G99" s="23">
        <v>43247</v>
      </c>
      <c r="H99" s="18" t="s">
        <v>248</v>
      </c>
      <c r="I99" s="25" t="s">
        <v>44</v>
      </c>
      <c r="J99" s="27">
        <v>100650</v>
      </c>
      <c r="K99" s="27">
        <v>100650</v>
      </c>
      <c r="L99" s="25" t="s">
        <v>22</v>
      </c>
      <c r="M99" s="28">
        <v>2.27</v>
      </c>
      <c r="N99" s="25" t="str">
        <f>IFERROR(VLOOKUP('DETAILS ACHATS'!$C269,#REF!,2,FALSE),"")</f>
        <v/>
      </c>
      <c r="O99" s="29" t="str">
        <f>IF('DETAILS ACHATS'!$N269="EURO",IFERROR(VLOOKUP('DETAILS ACHATS'!$A269,#REF!,4,FALSE),""),"")</f>
        <v/>
      </c>
      <c r="P99" s="27">
        <f>'DETAILS ACHATS'!$J269*'DETAILS ACHATS'!$M269</f>
        <v>14422.599999999999</v>
      </c>
      <c r="Q99" s="27">
        <f>IF('DETAILS ACHATS'!$N269="DA",'DETAILS ACHATS'!$P269*0.19,0)</f>
        <v>0</v>
      </c>
      <c r="R99" s="27">
        <f>'DETAILS ACHATS'!$P269+'DETAILS ACHATS'!$Q269</f>
        <v>21850</v>
      </c>
      <c r="S99" s="23">
        <f>IF('DETAILS ACHATS'!$A269="","",'DETAILS ACHATS'!$A269+30)</f>
        <v>43231</v>
      </c>
      <c r="T99" s="23">
        <v>43249</v>
      </c>
      <c r="U99" s="53"/>
      <c r="V99" s="30"/>
    </row>
    <row r="100" spans="1:22" ht="14.25" x14ac:dyDescent="0.2">
      <c r="A100" s="23">
        <v>43249</v>
      </c>
      <c r="B100" s="24" t="s">
        <v>143</v>
      </c>
      <c r="C100" s="17" t="s">
        <v>531</v>
      </c>
      <c r="D100" s="16" t="s">
        <v>813</v>
      </c>
      <c r="E100" s="23"/>
      <c r="F100" s="16" t="s">
        <v>1095</v>
      </c>
      <c r="G100" s="23"/>
      <c r="H100" s="18" t="s">
        <v>249</v>
      </c>
      <c r="I100" s="25" t="s">
        <v>44</v>
      </c>
      <c r="J100" s="27">
        <v>200000</v>
      </c>
      <c r="K100" s="27">
        <v>200000</v>
      </c>
      <c r="L100" s="25" t="s">
        <v>22</v>
      </c>
      <c r="M100" s="28">
        <v>0.64</v>
      </c>
      <c r="N100" s="25" t="str">
        <f>IFERROR(VLOOKUP('DETAILS ACHATS'!$C271,#REF!,2,FALSE),"")</f>
        <v/>
      </c>
      <c r="O100" s="29" t="str">
        <f>IF('DETAILS ACHATS'!$N271="EURO",IFERROR(VLOOKUP('DETAILS ACHATS'!$A271,#REF!,4,FALSE),""),"")</f>
        <v/>
      </c>
      <c r="P100" s="27">
        <f>'DETAILS ACHATS'!$J271*'DETAILS ACHATS'!$M271</f>
        <v>62500</v>
      </c>
      <c r="Q100" s="27">
        <f>IF('DETAILS ACHATS'!$N271="DA",'DETAILS ACHATS'!$P271*0.19,0)</f>
        <v>0</v>
      </c>
      <c r="R100" s="27">
        <f>'DETAILS ACHATS'!$P271+'DETAILS ACHATS'!$Q271</f>
        <v>57600</v>
      </c>
      <c r="S100" s="23">
        <f>IF('DETAILS ACHATS'!$A271="","",'DETAILS ACHATS'!$A271+30)</f>
        <v>43237</v>
      </c>
      <c r="T100" s="23">
        <v>43250</v>
      </c>
      <c r="U100" s="53"/>
      <c r="V100" s="30"/>
    </row>
    <row r="101" spans="1:22" ht="14.25" x14ac:dyDescent="0.2">
      <c r="A101" s="23">
        <v>43249</v>
      </c>
      <c r="B101" s="24" t="s">
        <v>143</v>
      </c>
      <c r="C101" s="17" t="s">
        <v>532</v>
      </c>
      <c r="D101" s="16" t="s">
        <v>814</v>
      </c>
      <c r="E101" s="23"/>
      <c r="F101" s="16" t="s">
        <v>1096</v>
      </c>
      <c r="G101" s="23"/>
      <c r="H101" s="18" t="s">
        <v>250</v>
      </c>
      <c r="I101" s="25" t="s">
        <v>44</v>
      </c>
      <c r="J101" s="27">
        <v>290000</v>
      </c>
      <c r="K101" s="27">
        <v>290000</v>
      </c>
      <c r="L101" s="25" t="s">
        <v>22</v>
      </c>
      <c r="M101" s="28">
        <v>0.64</v>
      </c>
      <c r="N101" s="25" t="str">
        <f>IFERROR(VLOOKUP('DETAILS ACHATS'!$C272,#REF!,2,FALSE),"")</f>
        <v/>
      </c>
      <c r="O101" s="29" t="str">
        <f>IF('DETAILS ACHATS'!$N272="EURO",IFERROR(VLOOKUP('DETAILS ACHATS'!$A272,#REF!,4,FALSE),""),"")</f>
        <v/>
      </c>
      <c r="P101" s="27">
        <f>'DETAILS ACHATS'!$J272*'DETAILS ACHATS'!$M272</f>
        <v>142500</v>
      </c>
      <c r="Q101" s="27">
        <f>IF('DETAILS ACHATS'!$N272="DA",'DETAILS ACHATS'!$P272*0.19,0)</f>
        <v>0</v>
      </c>
      <c r="R101" s="27">
        <f>'DETAILS ACHATS'!$P272+'DETAILS ACHATS'!$Q272</f>
        <v>20020</v>
      </c>
      <c r="S101" s="23">
        <f>IF('DETAILS ACHATS'!$A272="","",'DETAILS ACHATS'!$A272+30)</f>
        <v>43240</v>
      </c>
      <c r="T101" s="23">
        <v>43250</v>
      </c>
      <c r="U101" s="53"/>
      <c r="V101" s="30"/>
    </row>
    <row r="102" spans="1:22" ht="14.25" x14ac:dyDescent="0.2">
      <c r="A102" s="23">
        <v>43249</v>
      </c>
      <c r="B102" s="24" t="s">
        <v>143</v>
      </c>
      <c r="C102" s="17" t="s">
        <v>533</v>
      </c>
      <c r="D102" s="16" t="s">
        <v>815</v>
      </c>
      <c r="E102" s="23"/>
      <c r="F102" s="16" t="s">
        <v>1097</v>
      </c>
      <c r="G102" s="23"/>
      <c r="H102" s="18" t="s">
        <v>251</v>
      </c>
      <c r="I102" s="25" t="s">
        <v>44</v>
      </c>
      <c r="J102" s="27">
        <v>170000</v>
      </c>
      <c r="K102" s="27">
        <v>170000</v>
      </c>
      <c r="L102" s="25" t="s">
        <v>22</v>
      </c>
      <c r="M102" s="28">
        <v>0.64</v>
      </c>
      <c r="N102" s="25" t="str">
        <f>IFERROR(VLOOKUP('DETAILS ACHATS'!$C273,#REF!,2,FALSE),"")</f>
        <v/>
      </c>
      <c r="O102" s="29" t="str">
        <f>IF('DETAILS ACHATS'!$N273="EURO",IFERROR(VLOOKUP('DETAILS ACHATS'!$A273,#REF!,4,FALSE),""),"")</f>
        <v/>
      </c>
      <c r="P102" s="27">
        <f>'DETAILS ACHATS'!$J273*'DETAILS ACHATS'!$M273</f>
        <v>98562.5</v>
      </c>
      <c r="Q102" s="27">
        <f>IF('DETAILS ACHATS'!$N273="DA",'DETAILS ACHATS'!$P273*0.19,0)</f>
        <v>0</v>
      </c>
      <c r="R102" s="27">
        <f>'DETAILS ACHATS'!$P273+'DETAILS ACHATS'!$Q273</f>
        <v>3570</v>
      </c>
      <c r="S102" s="23">
        <f>IF('DETAILS ACHATS'!$A273="","",'DETAILS ACHATS'!$A273+30)</f>
        <v>43240</v>
      </c>
      <c r="T102" s="23">
        <v>43250</v>
      </c>
      <c r="U102" s="53"/>
      <c r="V102" s="30"/>
    </row>
    <row r="103" spans="1:22" ht="14.25" x14ac:dyDescent="0.2">
      <c r="A103" s="23">
        <v>43250</v>
      </c>
      <c r="B103" s="24" t="s">
        <v>144</v>
      </c>
      <c r="C103" s="17" t="s">
        <v>534</v>
      </c>
      <c r="D103" s="16" t="s">
        <v>816</v>
      </c>
      <c r="E103" s="23"/>
      <c r="F103" s="16" t="s">
        <v>1098</v>
      </c>
      <c r="G103" s="23">
        <v>43251</v>
      </c>
      <c r="H103" s="18" t="s">
        <v>252</v>
      </c>
      <c r="I103" s="25" t="s">
        <v>44</v>
      </c>
      <c r="J103" s="27">
        <v>311850</v>
      </c>
      <c r="K103" s="27">
        <v>311850</v>
      </c>
      <c r="L103" s="25" t="s">
        <v>22</v>
      </c>
      <c r="M103" s="28">
        <v>2.0699999999999998</v>
      </c>
      <c r="N103" s="25" t="str">
        <f>IFERROR(VLOOKUP('DETAILS ACHATS'!$C274,#REF!,2,FALSE),"")</f>
        <v/>
      </c>
      <c r="O103" s="29" t="str">
        <f>IF('DETAILS ACHATS'!$N274="EURO",IFERROR(VLOOKUP('DETAILS ACHATS'!$A274,#REF!,4,FALSE),""),"")</f>
        <v/>
      </c>
      <c r="P103" s="27">
        <f>'DETAILS ACHATS'!$J274*'DETAILS ACHATS'!$M274</f>
        <v>286650</v>
      </c>
      <c r="Q103" s="27">
        <f>IF('DETAILS ACHATS'!$N274="DA",'DETAILS ACHATS'!$P274*0.19,0)</f>
        <v>0</v>
      </c>
      <c r="R103" s="27">
        <f>'DETAILS ACHATS'!$P274+'DETAILS ACHATS'!$Q274</f>
        <v>318752</v>
      </c>
      <c r="S103" s="23">
        <f>IF('DETAILS ACHATS'!$A274="","",'DETAILS ACHATS'!$A274+30)</f>
        <v>43242</v>
      </c>
      <c r="T103" s="23">
        <v>43251</v>
      </c>
      <c r="U103" s="53"/>
      <c r="V103" s="30"/>
    </row>
    <row r="104" spans="1:22" ht="14.25" x14ac:dyDescent="0.2">
      <c r="A104" s="23">
        <v>43257</v>
      </c>
      <c r="B104" s="24" t="s">
        <v>145</v>
      </c>
      <c r="C104" s="17" t="s">
        <v>535</v>
      </c>
      <c r="D104" s="16" t="s">
        <v>817</v>
      </c>
      <c r="E104" s="23">
        <v>43249</v>
      </c>
      <c r="F104" s="16" t="s">
        <v>1099</v>
      </c>
      <c r="G104" s="23">
        <v>43257</v>
      </c>
      <c r="H104" s="18" t="s">
        <v>253</v>
      </c>
      <c r="I104" s="25" t="s">
        <v>19</v>
      </c>
      <c r="J104" s="27">
        <v>10</v>
      </c>
      <c r="K104" s="27">
        <v>10</v>
      </c>
      <c r="L104" s="25" t="s">
        <v>18</v>
      </c>
      <c r="M104" s="28">
        <v>4780.6000000000004</v>
      </c>
      <c r="N104" s="25" t="str">
        <f>IFERROR(VLOOKUP('DETAILS ACHATS'!$C275,#REF!,2,FALSE),"")</f>
        <v/>
      </c>
      <c r="O104" s="29" t="str">
        <f>IF('DETAILS ACHATS'!$N275="EURO",IFERROR(VLOOKUP('DETAILS ACHATS'!$A275,#REF!,4,FALSE),""),"")</f>
        <v/>
      </c>
      <c r="P104" s="27">
        <f>'DETAILS ACHATS'!$J275*'DETAILS ACHATS'!$M275</f>
        <v>9600</v>
      </c>
      <c r="Q104" s="27">
        <f>IF('DETAILS ACHATS'!$N275="DA",'DETAILS ACHATS'!$P275*0.19,0)</f>
        <v>0</v>
      </c>
      <c r="R104" s="27">
        <f>'DETAILS ACHATS'!$P275+'DETAILS ACHATS'!$Q275</f>
        <v>423472</v>
      </c>
      <c r="S104" s="23">
        <f>IF('DETAILS ACHATS'!$A275="","",'DETAILS ACHATS'!$A275+30)</f>
        <v>43242</v>
      </c>
      <c r="T104" s="23">
        <v>43257</v>
      </c>
      <c r="U104" s="53"/>
      <c r="V104" s="30"/>
    </row>
    <row r="105" spans="1:22" ht="14.25" x14ac:dyDescent="0.2">
      <c r="A105" s="23">
        <v>43075</v>
      </c>
      <c r="B105" s="24" t="s">
        <v>146</v>
      </c>
      <c r="C105" s="17" t="s">
        <v>536</v>
      </c>
      <c r="D105" s="16" t="s">
        <v>818</v>
      </c>
      <c r="E105" s="23">
        <v>43258</v>
      </c>
      <c r="F105" s="16" t="s">
        <v>1100</v>
      </c>
      <c r="G105" s="23"/>
      <c r="H105" s="18" t="s">
        <v>254</v>
      </c>
      <c r="I105" s="25" t="s">
        <v>46</v>
      </c>
      <c r="J105" s="27">
        <v>140</v>
      </c>
      <c r="K105" s="27">
        <v>140</v>
      </c>
      <c r="L105" s="25" t="s">
        <v>22</v>
      </c>
      <c r="M105" s="28">
        <v>1290</v>
      </c>
      <c r="N105" s="25" t="str">
        <f>IFERROR(VLOOKUP('DETAILS ACHATS'!$C276,#REF!,2,FALSE),"")</f>
        <v/>
      </c>
      <c r="O105" s="29" t="str">
        <f>IF('DETAILS ACHATS'!$N276="EURO",IFERROR(VLOOKUP('DETAILS ACHATS'!$A276,#REF!,4,FALSE),""),"")</f>
        <v/>
      </c>
      <c r="P105" s="27">
        <f>'DETAILS ACHATS'!$J276*'DETAILS ACHATS'!$M276</f>
        <v>193792</v>
      </c>
      <c r="Q105" s="27">
        <f>IF('DETAILS ACHATS'!$N276="DA",'DETAILS ACHATS'!$P276*0.19,0)</f>
        <v>0</v>
      </c>
      <c r="R105" s="27">
        <f>'DETAILS ACHATS'!$P276+'DETAILS ACHATS'!$Q276</f>
        <v>114500</v>
      </c>
      <c r="S105" s="23">
        <f>IF('DETAILS ACHATS'!$A276="","",'DETAILS ACHATS'!$A276+30)</f>
        <v>43246</v>
      </c>
      <c r="T105" s="23">
        <v>43258</v>
      </c>
      <c r="U105" s="53"/>
      <c r="V105" s="30"/>
    </row>
    <row r="106" spans="1:22" ht="14.25" x14ac:dyDescent="0.2">
      <c r="A106" s="23">
        <v>43075</v>
      </c>
      <c r="B106" s="24" t="s">
        <v>146</v>
      </c>
      <c r="C106" s="17" t="s">
        <v>537</v>
      </c>
      <c r="D106" s="16" t="s">
        <v>819</v>
      </c>
      <c r="E106" s="23">
        <v>43258</v>
      </c>
      <c r="F106" s="16" t="s">
        <v>1101</v>
      </c>
      <c r="G106" s="23"/>
      <c r="H106" s="18" t="s">
        <v>255</v>
      </c>
      <c r="I106" s="25" t="s">
        <v>43</v>
      </c>
      <c r="J106" s="27">
        <v>1</v>
      </c>
      <c r="K106" s="27">
        <v>1</v>
      </c>
      <c r="L106" s="25" t="s">
        <v>43</v>
      </c>
      <c r="M106" s="28">
        <v>1400</v>
      </c>
      <c r="N106" s="25" t="str">
        <f>IFERROR(VLOOKUP('DETAILS ACHATS'!$C277,#REF!,2,FALSE),"")</f>
        <v/>
      </c>
      <c r="O106" s="29" t="str">
        <f>IF('DETAILS ACHATS'!$N277="EURO",IFERROR(VLOOKUP('DETAILS ACHATS'!$A277,#REF!,4,FALSE),""),"")</f>
        <v/>
      </c>
      <c r="P106" s="27">
        <f>'DETAILS ACHATS'!$J277*'DETAILS ACHATS'!$M277</f>
        <v>402.35</v>
      </c>
      <c r="Q106" s="27">
        <f>IF('DETAILS ACHATS'!$N277="DA",'DETAILS ACHATS'!$P277*0.19,0)</f>
        <v>0</v>
      </c>
      <c r="R106" s="27">
        <f>'DETAILS ACHATS'!$P277+'DETAILS ACHATS'!$Q277</f>
        <v>180600</v>
      </c>
      <c r="S106" s="23">
        <f>IF('DETAILS ACHATS'!$A277="","",'DETAILS ACHATS'!$A277+30)</f>
        <v>43216</v>
      </c>
      <c r="T106" s="23">
        <v>43258</v>
      </c>
      <c r="U106" s="53"/>
      <c r="V106" s="30"/>
    </row>
    <row r="107" spans="1:22" ht="14.25" x14ac:dyDescent="0.2">
      <c r="A107" s="23">
        <v>43257</v>
      </c>
      <c r="B107" s="24" t="s">
        <v>148</v>
      </c>
      <c r="C107" s="17" t="s">
        <v>538</v>
      </c>
      <c r="D107" s="16" t="s">
        <v>820</v>
      </c>
      <c r="E107" s="23"/>
      <c r="F107" s="16" t="s">
        <v>1102</v>
      </c>
      <c r="G107" s="23">
        <v>43258</v>
      </c>
      <c r="H107" s="18" t="s">
        <v>256</v>
      </c>
      <c r="I107" s="25" t="s">
        <v>44</v>
      </c>
      <c r="J107" s="27">
        <v>198000</v>
      </c>
      <c r="K107" s="27">
        <v>198000</v>
      </c>
      <c r="L107" s="25" t="s">
        <v>22</v>
      </c>
      <c r="M107" s="28">
        <v>2.0699999999999998</v>
      </c>
      <c r="N107" s="25" t="str">
        <f>IFERROR(VLOOKUP('DETAILS ACHATS'!$C279,#REF!,2,FALSE),"")</f>
        <v/>
      </c>
      <c r="O107" s="29" t="str">
        <f>IF('DETAILS ACHATS'!$N279="EURO",IFERROR(VLOOKUP('DETAILS ACHATS'!$A279,#REF!,4,FALSE),""),"")</f>
        <v/>
      </c>
      <c r="P107" s="27">
        <f>'DETAILS ACHATS'!$J279*'DETAILS ACHATS'!$M279</f>
        <v>0</v>
      </c>
      <c r="Q107" s="27">
        <f>IF('DETAILS ACHATS'!$N279="DA",'DETAILS ACHATS'!$P279*0.19,0)</f>
        <v>0</v>
      </c>
      <c r="R107" s="27">
        <f>'DETAILS ACHATS'!$P279+'DETAILS ACHATS'!$Q279</f>
        <v>6480</v>
      </c>
      <c r="S107" s="23" t="str">
        <f>IF('DETAILS ACHATS'!$A279="","",'DETAILS ACHATS'!$A279+30)</f>
        <v/>
      </c>
      <c r="T107" s="23">
        <v>43262</v>
      </c>
      <c r="U107" s="53"/>
      <c r="V107" s="30"/>
    </row>
    <row r="108" spans="1:22" ht="14.25" x14ac:dyDescent="0.2">
      <c r="A108" s="23">
        <v>43260</v>
      </c>
      <c r="B108" s="24" t="s">
        <v>147</v>
      </c>
      <c r="C108" s="17" t="s">
        <v>539</v>
      </c>
      <c r="D108" s="16" t="s">
        <v>821</v>
      </c>
      <c r="E108" s="23">
        <v>43260</v>
      </c>
      <c r="F108" s="16" t="s">
        <v>1103</v>
      </c>
      <c r="G108" s="23"/>
      <c r="H108" s="18" t="s">
        <v>257</v>
      </c>
      <c r="I108" s="25" t="s">
        <v>44</v>
      </c>
      <c r="J108" s="27">
        <v>6270</v>
      </c>
      <c r="K108" s="27">
        <v>6000</v>
      </c>
      <c r="L108" s="25" t="s">
        <v>22</v>
      </c>
      <c r="M108" s="28">
        <v>35.729999999999997</v>
      </c>
      <c r="N108" s="25" t="str">
        <f>IFERROR(VLOOKUP('DETAILS ACHATS'!$C278,#REF!,2,FALSE),"")</f>
        <v/>
      </c>
      <c r="O108" s="29" t="str">
        <f>IF('DETAILS ACHATS'!$N278="EURO",IFERROR(VLOOKUP('DETAILS ACHATS'!$A278,#REF!,4,FALSE),""),"")</f>
        <v/>
      </c>
      <c r="P108" s="27">
        <f>'DETAILS ACHATS'!$J278*'DETAILS ACHATS'!$M278</f>
        <v>195</v>
      </c>
      <c r="Q108" s="27">
        <f>IF('DETAILS ACHATS'!$N278="DA",'DETAILS ACHATS'!$P278*0.19,0)</f>
        <v>0</v>
      </c>
      <c r="R108" s="27">
        <f>'DETAILS ACHATS'!$P278+'DETAILS ACHATS'!$Q278</f>
        <v>1400</v>
      </c>
      <c r="S108" s="23">
        <f>IF('DETAILS ACHATS'!$A278="","",'DETAILS ACHATS'!$A278+30)</f>
        <v>43216</v>
      </c>
      <c r="T108" s="23">
        <v>43262</v>
      </c>
      <c r="U108" s="53"/>
      <c r="V108" s="30"/>
    </row>
    <row r="109" spans="1:22" ht="14.25" x14ac:dyDescent="0.2">
      <c r="A109" s="23">
        <v>43261</v>
      </c>
      <c r="B109" s="24" t="s">
        <v>149</v>
      </c>
      <c r="C109" s="17" t="s">
        <v>540</v>
      </c>
      <c r="D109" s="16" t="s">
        <v>822</v>
      </c>
      <c r="E109" s="23">
        <v>43222</v>
      </c>
      <c r="F109" s="16" t="s">
        <v>1104</v>
      </c>
      <c r="G109" s="23">
        <v>43261</v>
      </c>
      <c r="H109" s="18" t="s">
        <v>258</v>
      </c>
      <c r="I109" s="25" t="s">
        <v>44</v>
      </c>
      <c r="J109" s="27">
        <v>251000</v>
      </c>
      <c r="K109" s="27">
        <v>251000</v>
      </c>
      <c r="L109" s="25" t="s">
        <v>22</v>
      </c>
      <c r="M109" s="28">
        <v>2.64</v>
      </c>
      <c r="N109" s="25" t="str">
        <f>IFERROR(VLOOKUP('DETAILS ACHATS'!$C280,#REF!,2,FALSE),"")</f>
        <v/>
      </c>
      <c r="O109" s="29" t="str">
        <f>IF('DETAILS ACHATS'!$N280="EURO",IFERROR(VLOOKUP('DETAILS ACHATS'!$A280,#REF!,4,FALSE),""),"")</f>
        <v/>
      </c>
      <c r="P109" s="27">
        <f>'DETAILS ACHATS'!$J280*'DETAILS ACHATS'!$M280</f>
        <v>4712.3999999999996</v>
      </c>
      <c r="Q109" s="27">
        <f>IF('DETAILS ACHATS'!$N280="DA",'DETAILS ACHATS'!$P280*0.19,0)</f>
        <v>0</v>
      </c>
      <c r="R109" s="27">
        <f>'DETAILS ACHATS'!$P280+'DETAILS ACHATS'!$Q280</f>
        <v>5300</v>
      </c>
      <c r="S109" s="23" t="str">
        <f>IF('DETAILS ACHATS'!$A280="","",'DETAILS ACHATS'!$A280+30)</f>
        <v/>
      </c>
      <c r="T109" s="23">
        <v>43262</v>
      </c>
      <c r="U109" s="53"/>
      <c r="V109" s="30"/>
    </row>
    <row r="110" spans="1:22" ht="14.25" x14ac:dyDescent="0.2">
      <c r="A110" s="23">
        <v>43018</v>
      </c>
      <c r="B110" s="24" t="s">
        <v>50</v>
      </c>
      <c r="C110" s="17" t="s">
        <v>541</v>
      </c>
      <c r="D110" s="16" t="s">
        <v>823</v>
      </c>
      <c r="E110" s="23">
        <v>42963</v>
      </c>
      <c r="F110" s="16" t="s">
        <v>1105</v>
      </c>
      <c r="G110" s="23">
        <v>43019</v>
      </c>
      <c r="H110" s="18" t="s">
        <v>259</v>
      </c>
      <c r="I110" s="25" t="s">
        <v>44</v>
      </c>
      <c r="J110" s="27">
        <v>144000</v>
      </c>
      <c r="K110" s="27">
        <v>144000</v>
      </c>
      <c r="L110" s="25" t="s">
        <v>22</v>
      </c>
      <c r="M110" s="28">
        <v>2.54</v>
      </c>
      <c r="N110" s="25" t="str">
        <f>IFERROR(VLOOKUP('DETAILS ACHATS'!$C15,#REF!,2,FALSE),"")</f>
        <v/>
      </c>
      <c r="O110" s="29" t="str">
        <f>IF('DETAILS ACHATS'!$N15="EURO",IFERROR(VLOOKUP('DETAILS ACHATS'!$A15,#REF!,4,FALSE),""),"")</f>
        <v/>
      </c>
      <c r="P110" s="27">
        <f>'DETAILS ACHATS'!$J15*'DETAILS ACHATS'!$M15</f>
        <v>21840</v>
      </c>
      <c r="Q110" s="27">
        <f>IF('DETAILS ACHATS'!$N15="DA",'DETAILS ACHATS'!$P15*0.19,0)</f>
        <v>0</v>
      </c>
      <c r="R110" s="27">
        <f>'DETAILS ACHATS'!$P15+'DETAILS ACHATS'!$Q15</f>
        <v>4216.8707999999997</v>
      </c>
      <c r="S110" s="23">
        <f>IF('DETAILS ACHATS'!$A15="","",'DETAILS ACHATS'!$A15+30)</f>
        <v>43201</v>
      </c>
      <c r="T110" s="23"/>
      <c r="U110" s="53"/>
      <c r="V110" s="30"/>
    </row>
    <row r="111" spans="1:22" ht="14.25" x14ac:dyDescent="0.2">
      <c r="A111" s="23">
        <v>43018</v>
      </c>
      <c r="B111" s="24" t="s">
        <v>50</v>
      </c>
      <c r="C111" s="17" t="s">
        <v>542</v>
      </c>
      <c r="D111" s="16" t="s">
        <v>824</v>
      </c>
      <c r="E111" s="23">
        <v>42963</v>
      </c>
      <c r="F111" s="16" t="s">
        <v>1106</v>
      </c>
      <c r="G111" s="23">
        <v>42963</v>
      </c>
      <c r="H111" s="18" t="s">
        <v>260</v>
      </c>
      <c r="I111" s="25" t="s">
        <v>44</v>
      </c>
      <c r="J111" s="27">
        <v>27100</v>
      </c>
      <c r="K111" s="27">
        <v>27100</v>
      </c>
      <c r="L111" s="25" t="s">
        <v>22</v>
      </c>
      <c r="M111" s="28">
        <v>2.54</v>
      </c>
      <c r="N111" s="25" t="str">
        <f>IFERROR(VLOOKUP('DETAILS ACHATS'!$C16,#REF!,2,FALSE),"")</f>
        <v/>
      </c>
      <c r="O111" s="29" t="str">
        <f>IF('DETAILS ACHATS'!$N16="EURO",IFERROR(VLOOKUP('DETAILS ACHATS'!$A16,#REF!,4,FALSE),""),"")</f>
        <v/>
      </c>
      <c r="P111" s="27">
        <f>'DETAILS ACHATS'!$J16*'DETAILS ACHATS'!$M16</f>
        <v>9849.6</v>
      </c>
      <c r="Q111" s="27">
        <f>IF('DETAILS ACHATS'!$N16="DA",'DETAILS ACHATS'!$P16*0.19,0)</f>
        <v>0</v>
      </c>
      <c r="R111" s="27">
        <f>'DETAILS ACHATS'!$P16+'DETAILS ACHATS'!$Q16</f>
        <v>2980.299</v>
      </c>
      <c r="S111" s="23">
        <f>IF('DETAILS ACHATS'!$A16="","",'DETAILS ACHATS'!$A16+30)</f>
        <v>43201</v>
      </c>
      <c r="T111" s="23"/>
      <c r="U111" s="53"/>
      <c r="V111" s="30"/>
    </row>
    <row r="112" spans="1:22" ht="14.25" x14ac:dyDescent="0.2">
      <c r="A112" s="23">
        <v>43102</v>
      </c>
      <c r="B112" s="24" t="s">
        <v>33</v>
      </c>
      <c r="C112" s="17" t="s">
        <v>543</v>
      </c>
      <c r="D112" s="16" t="s">
        <v>825</v>
      </c>
      <c r="E112" s="23">
        <v>43177</v>
      </c>
      <c r="F112" s="16" t="s">
        <v>1107</v>
      </c>
      <c r="G112" s="23"/>
      <c r="H112" s="18" t="s">
        <v>261</v>
      </c>
      <c r="I112" s="25" t="s">
        <v>17</v>
      </c>
      <c r="J112" s="27">
        <v>30</v>
      </c>
      <c r="K112" s="27"/>
      <c r="L112" s="25" t="s">
        <v>18</v>
      </c>
      <c r="M112" s="28">
        <v>210</v>
      </c>
      <c r="N112" s="25" t="str">
        <f>IFERROR(VLOOKUP('DETAILS ACHATS'!$C26,#REF!,2,FALSE),"")</f>
        <v/>
      </c>
      <c r="O112" s="29" t="str">
        <f>IF('DETAILS ACHATS'!$N26="EURO",IFERROR(VLOOKUP('DETAILS ACHATS'!$A26,#REF!,4,FALSE),""),"")</f>
        <v/>
      </c>
      <c r="P112" s="27">
        <f>'DETAILS ACHATS'!$J26*'DETAILS ACHATS'!$M26</f>
        <v>1416</v>
      </c>
      <c r="Q112" s="27">
        <f>IF('DETAILS ACHATS'!$N26="DA",'DETAILS ACHATS'!$P26*0.19,0)</f>
        <v>0</v>
      </c>
      <c r="R112" s="27">
        <f>'DETAILS ACHATS'!$P26+'DETAILS ACHATS'!$Q26</f>
        <v>3070</v>
      </c>
      <c r="S112" s="23">
        <f>IF('DETAILS ACHATS'!$A26="","",'DETAILS ACHATS'!$A26+30)</f>
        <v>43201</v>
      </c>
      <c r="T112" s="23"/>
      <c r="U112" s="53"/>
      <c r="V112" s="30"/>
    </row>
    <row r="113" spans="1:22" ht="14.25" x14ac:dyDescent="0.2">
      <c r="A113" s="23">
        <v>43102</v>
      </c>
      <c r="B113" s="24" t="s">
        <v>33</v>
      </c>
      <c r="C113" s="17" t="s">
        <v>544</v>
      </c>
      <c r="D113" s="16" t="s">
        <v>826</v>
      </c>
      <c r="E113" s="23">
        <v>43177</v>
      </c>
      <c r="F113" s="16" t="s">
        <v>1108</v>
      </c>
      <c r="G113" s="23"/>
      <c r="H113" s="18" t="s">
        <v>262</v>
      </c>
      <c r="I113" s="25" t="s">
        <v>17</v>
      </c>
      <c r="J113" s="27">
        <v>20</v>
      </c>
      <c r="K113" s="27"/>
      <c r="L113" s="25" t="s">
        <v>18</v>
      </c>
      <c r="M113" s="28">
        <v>300</v>
      </c>
      <c r="N113" s="25" t="str">
        <f>IFERROR(VLOOKUP('DETAILS ACHATS'!$C27,#REF!,2,FALSE),"")</f>
        <v/>
      </c>
      <c r="O113" s="29" t="str">
        <f>IF('DETAILS ACHATS'!$N27="EURO",IFERROR(VLOOKUP('DETAILS ACHATS'!$A27,#REF!,4,FALSE),""),"")</f>
        <v/>
      </c>
      <c r="P113" s="27">
        <f>'DETAILS ACHATS'!$J27*'DETAILS ACHATS'!$M27</f>
        <v>7280</v>
      </c>
      <c r="Q113" s="27">
        <f>IF('DETAILS ACHATS'!$N27="DA",'DETAILS ACHATS'!$P27*0.19,0)</f>
        <v>0</v>
      </c>
      <c r="R113" s="27">
        <f>'DETAILS ACHATS'!$P27+'DETAILS ACHATS'!$Q27</f>
        <v>322112</v>
      </c>
      <c r="S113" s="23">
        <f>IF('DETAILS ACHATS'!$A27="","",'DETAILS ACHATS'!$A27+30)</f>
        <v>43201</v>
      </c>
      <c r="T113" s="23"/>
      <c r="U113" s="53"/>
      <c r="V113" s="30"/>
    </row>
    <row r="114" spans="1:22" ht="14.25" x14ac:dyDescent="0.2">
      <c r="A114" s="23">
        <v>43102</v>
      </c>
      <c r="B114" s="24" t="s">
        <v>33</v>
      </c>
      <c r="C114" s="17" t="s">
        <v>545</v>
      </c>
      <c r="D114" s="16" t="s">
        <v>827</v>
      </c>
      <c r="E114" s="23">
        <v>43177</v>
      </c>
      <c r="F114" s="16" t="s">
        <v>1109</v>
      </c>
      <c r="G114" s="23"/>
      <c r="H114" s="18" t="s">
        <v>263</v>
      </c>
      <c r="I114" s="25" t="s">
        <v>19</v>
      </c>
      <c r="J114" s="27">
        <v>4</v>
      </c>
      <c r="K114" s="27"/>
      <c r="L114" s="25" t="s">
        <v>18</v>
      </c>
      <c r="M114" s="28">
        <v>530</v>
      </c>
      <c r="N114" s="25" t="str">
        <f>IFERROR(VLOOKUP('DETAILS ACHATS'!$C28,#REF!,2,FALSE),"")</f>
        <v/>
      </c>
      <c r="O114" s="29" t="str">
        <f>IF('DETAILS ACHATS'!$N28="EURO",IFERROR(VLOOKUP('DETAILS ACHATS'!$A28,#REF!,4,FALSE),""),"")</f>
        <v/>
      </c>
      <c r="P114" s="27">
        <f>'DETAILS ACHATS'!$J28*'DETAILS ACHATS'!$M28</f>
        <v>5025</v>
      </c>
      <c r="Q114" s="27">
        <f>IF('DETAILS ACHATS'!$N28="DA",'DETAILS ACHATS'!$P28*0.19,0)</f>
        <v>0</v>
      </c>
      <c r="R114" s="27">
        <f>'DETAILS ACHATS'!$P28+'DETAILS ACHATS'!$Q28</f>
        <v>282940</v>
      </c>
      <c r="S114" s="23">
        <f>IF('DETAILS ACHATS'!$A28="","",'DETAILS ACHATS'!$A28+30)</f>
        <v>43201</v>
      </c>
      <c r="T114" s="23"/>
      <c r="U114" s="53"/>
      <c r="V114" s="30"/>
    </row>
    <row r="115" spans="1:22" ht="14.25" x14ac:dyDescent="0.2">
      <c r="A115" s="23">
        <v>43102</v>
      </c>
      <c r="B115" s="24" t="s">
        <v>33</v>
      </c>
      <c r="C115" s="17" t="s">
        <v>546</v>
      </c>
      <c r="D115" s="16" t="s">
        <v>828</v>
      </c>
      <c r="E115" s="23">
        <v>43177</v>
      </c>
      <c r="F115" s="16" t="s">
        <v>1110</v>
      </c>
      <c r="G115" s="23"/>
      <c r="H115" s="18" t="s">
        <v>264</v>
      </c>
      <c r="I115" s="25" t="s">
        <v>17</v>
      </c>
      <c r="J115" s="27">
        <v>5</v>
      </c>
      <c r="K115" s="27"/>
      <c r="L115" s="25" t="s">
        <v>18</v>
      </c>
      <c r="M115" s="28">
        <v>800</v>
      </c>
      <c r="N115" s="25" t="str">
        <f>IFERROR(VLOOKUP('DETAILS ACHATS'!$C29,#REF!,2,FALSE),"")</f>
        <v/>
      </c>
      <c r="O115" s="29" t="str">
        <f>IF('DETAILS ACHATS'!$N29="EURO",IFERROR(VLOOKUP('DETAILS ACHATS'!$A29,#REF!,4,FALSE),""),"")</f>
        <v/>
      </c>
      <c r="P115" s="27">
        <f>'DETAILS ACHATS'!$J29*'DETAILS ACHATS'!$M29</f>
        <v>469.2</v>
      </c>
      <c r="Q115" s="27">
        <f>IF('DETAILS ACHATS'!$N29="DA",'DETAILS ACHATS'!$P29*0.19,0)</f>
        <v>0</v>
      </c>
      <c r="R115" s="27">
        <f>'DETAILS ACHATS'!$P29+'DETAILS ACHATS'!$Q29</f>
        <v>280420</v>
      </c>
      <c r="S115" s="23">
        <f>IF('DETAILS ACHATS'!$A29="","",'DETAILS ACHATS'!$A29+30)</f>
        <v>43201</v>
      </c>
      <c r="T115" s="23"/>
      <c r="U115" s="53"/>
      <c r="V115" s="30"/>
    </row>
    <row r="116" spans="1:22" ht="14.25" x14ac:dyDescent="0.2">
      <c r="A116" s="23">
        <v>43102</v>
      </c>
      <c r="B116" s="24" t="s">
        <v>33</v>
      </c>
      <c r="C116" s="17" t="s">
        <v>547</v>
      </c>
      <c r="D116" s="16" t="s">
        <v>829</v>
      </c>
      <c r="E116" s="23">
        <v>43177</v>
      </c>
      <c r="F116" s="16" t="s">
        <v>1111</v>
      </c>
      <c r="G116" s="23"/>
      <c r="H116" s="18" t="s">
        <v>265</v>
      </c>
      <c r="I116" s="25" t="s">
        <v>17</v>
      </c>
      <c r="J116" s="27">
        <v>5</v>
      </c>
      <c r="K116" s="27"/>
      <c r="L116" s="25" t="s">
        <v>18</v>
      </c>
      <c r="M116" s="28">
        <v>2600</v>
      </c>
      <c r="N116" s="25" t="str">
        <f>IFERROR(VLOOKUP('DETAILS ACHATS'!$C30,#REF!,2,FALSE),"")</f>
        <v/>
      </c>
      <c r="O116" s="29" t="str">
        <f>IF('DETAILS ACHATS'!$N30="EURO",IFERROR(VLOOKUP('DETAILS ACHATS'!$A30,#REF!,4,FALSE),""),"")</f>
        <v/>
      </c>
      <c r="P116" s="27">
        <f>'DETAILS ACHATS'!$J30*'DETAILS ACHATS'!$M30</f>
        <v>17400</v>
      </c>
      <c r="Q116" s="27">
        <f>IF('DETAILS ACHATS'!$N30="DA",'DETAILS ACHATS'!$P30*0.19,0)</f>
        <v>0</v>
      </c>
      <c r="R116" s="27">
        <f>'DETAILS ACHATS'!$P30+'DETAILS ACHATS'!$Q30</f>
        <v>243775.00000000003</v>
      </c>
      <c r="S116" s="23">
        <f>IF('DETAILS ACHATS'!$A30="","",'DETAILS ACHATS'!$A30+30)</f>
        <v>43201</v>
      </c>
      <c r="T116" s="23"/>
      <c r="U116" s="53"/>
      <c r="V116" s="30"/>
    </row>
    <row r="117" spans="1:22" ht="14.25" x14ac:dyDescent="0.2">
      <c r="A117" s="23">
        <v>43102</v>
      </c>
      <c r="B117" s="24" t="s">
        <v>33</v>
      </c>
      <c r="C117" s="17" t="s">
        <v>548</v>
      </c>
      <c r="D117" s="16" t="s">
        <v>830</v>
      </c>
      <c r="E117" s="23">
        <v>43177</v>
      </c>
      <c r="F117" s="16" t="s">
        <v>1112</v>
      </c>
      <c r="G117" s="23"/>
      <c r="H117" s="18" t="s">
        <v>266</v>
      </c>
      <c r="I117" s="25" t="s">
        <v>17</v>
      </c>
      <c r="J117" s="27">
        <v>10</v>
      </c>
      <c r="K117" s="27"/>
      <c r="L117" s="25" t="s">
        <v>18</v>
      </c>
      <c r="M117" s="28">
        <v>420</v>
      </c>
      <c r="N117" s="25" t="str">
        <f>IFERROR(VLOOKUP('DETAILS ACHATS'!$C31,#REF!,2,FALSE),"")</f>
        <v/>
      </c>
      <c r="O117" s="29" t="str">
        <f>IF('DETAILS ACHATS'!$N31="EURO",IFERROR(VLOOKUP('DETAILS ACHATS'!$A31,#REF!,4,FALSE),""),"")</f>
        <v/>
      </c>
      <c r="P117" s="27">
        <f>'DETAILS ACHATS'!$J31*'DETAILS ACHATS'!$M31</f>
        <v>1488</v>
      </c>
      <c r="Q117" s="27">
        <f>IF('DETAILS ACHATS'!$N31="DA",'DETAILS ACHATS'!$P31*0.19,0)</f>
        <v>0</v>
      </c>
      <c r="R117" s="27">
        <f>'DETAILS ACHATS'!$P31+'DETAILS ACHATS'!$Q31</f>
        <v>18953.599999999999</v>
      </c>
      <c r="S117" s="23">
        <f>IF('DETAILS ACHATS'!$A31="","",'DETAILS ACHATS'!$A31+30)</f>
        <v>43201</v>
      </c>
      <c r="T117" s="23"/>
      <c r="U117" s="53"/>
      <c r="V117" s="30"/>
    </row>
    <row r="118" spans="1:22" ht="14.25" x14ac:dyDescent="0.2">
      <c r="A118" s="23">
        <v>43102</v>
      </c>
      <c r="B118" s="24" t="s">
        <v>33</v>
      </c>
      <c r="C118" s="17" t="s">
        <v>549</v>
      </c>
      <c r="D118" s="16" t="s">
        <v>831</v>
      </c>
      <c r="E118" s="23">
        <v>43177</v>
      </c>
      <c r="F118" s="16" t="s">
        <v>1113</v>
      </c>
      <c r="G118" s="23"/>
      <c r="H118" s="18" t="s">
        <v>267</v>
      </c>
      <c r="I118" s="25" t="s">
        <v>17</v>
      </c>
      <c r="J118" s="27">
        <v>48</v>
      </c>
      <c r="K118" s="27"/>
      <c r="L118" s="25" t="s">
        <v>18</v>
      </c>
      <c r="M118" s="28">
        <v>420</v>
      </c>
      <c r="N118" s="25" t="str">
        <f>IFERROR(VLOOKUP('DETAILS ACHATS'!$C32,#REF!,2,FALSE),"")</f>
        <v/>
      </c>
      <c r="O118" s="29" t="str">
        <f>IF('DETAILS ACHATS'!$N32="EURO",IFERROR(VLOOKUP('DETAILS ACHATS'!$A32,#REF!,4,FALSE),""),"")</f>
        <v/>
      </c>
      <c r="P118" s="27">
        <f>'DETAILS ACHATS'!$J32*'DETAILS ACHATS'!$M32</f>
        <v>56700</v>
      </c>
      <c r="Q118" s="27">
        <f>IF('DETAILS ACHATS'!$N32="DA",'DETAILS ACHATS'!$P32*0.19,0)</f>
        <v>0</v>
      </c>
      <c r="R118" s="27">
        <f>'DETAILS ACHATS'!$P32+'DETAILS ACHATS'!$Q32</f>
        <v>72030.13</v>
      </c>
      <c r="S118" s="23">
        <f>IF('DETAILS ACHATS'!$A32="","",'DETAILS ACHATS'!$A32+30)</f>
        <v>43214</v>
      </c>
      <c r="T118" s="23"/>
      <c r="U118" s="53"/>
      <c r="V118" s="30"/>
    </row>
    <row r="119" spans="1:22" ht="14.25" x14ac:dyDescent="0.2">
      <c r="A119" s="23">
        <v>43102</v>
      </c>
      <c r="B119" s="24" t="s">
        <v>33</v>
      </c>
      <c r="C119" s="17" t="s">
        <v>550</v>
      </c>
      <c r="D119" s="16" t="s">
        <v>832</v>
      </c>
      <c r="E119" s="23">
        <v>43177</v>
      </c>
      <c r="F119" s="16" t="s">
        <v>1114</v>
      </c>
      <c r="G119" s="23"/>
      <c r="H119" s="18" t="s">
        <v>268</v>
      </c>
      <c r="I119" s="25" t="s">
        <v>17</v>
      </c>
      <c r="J119" s="27">
        <v>17</v>
      </c>
      <c r="K119" s="27"/>
      <c r="L119" s="25" t="s">
        <v>18</v>
      </c>
      <c r="M119" s="28">
        <v>690</v>
      </c>
      <c r="N119" s="25" t="str">
        <f>IFERROR(VLOOKUP('DETAILS ACHATS'!$C33,#REF!,2,FALSE),"")</f>
        <v/>
      </c>
      <c r="O119" s="29" t="str">
        <f>IF('DETAILS ACHATS'!$N33="EURO",IFERROR(VLOOKUP('DETAILS ACHATS'!$A33,#REF!,4,FALSE),""),"")</f>
        <v/>
      </c>
      <c r="P119" s="27">
        <f>'DETAILS ACHATS'!$J33*'DETAILS ACHATS'!$M33</f>
        <v>30046</v>
      </c>
      <c r="Q119" s="27">
        <f>IF('DETAILS ACHATS'!$N33="DA",'DETAILS ACHATS'!$P33*0.19,0)</f>
        <v>0</v>
      </c>
      <c r="R119" s="27">
        <f>'DETAILS ACHATS'!$P33+'DETAILS ACHATS'!$Q33</f>
        <v>73362.880000000005</v>
      </c>
      <c r="S119" s="23">
        <f>IF('DETAILS ACHATS'!$A33="","",'DETAILS ACHATS'!$A33+30)</f>
        <v>43214</v>
      </c>
      <c r="T119" s="23"/>
      <c r="U119" s="53"/>
      <c r="V119" s="30"/>
    </row>
    <row r="120" spans="1:22" ht="14.25" x14ac:dyDescent="0.2">
      <c r="A120" s="23">
        <v>43102</v>
      </c>
      <c r="B120" s="24" t="s">
        <v>33</v>
      </c>
      <c r="C120" s="17" t="s">
        <v>551</v>
      </c>
      <c r="D120" s="16" t="s">
        <v>833</v>
      </c>
      <c r="E120" s="23">
        <v>43177</v>
      </c>
      <c r="F120" s="16" t="s">
        <v>1115</v>
      </c>
      <c r="G120" s="23"/>
      <c r="H120" s="18" t="s">
        <v>269</v>
      </c>
      <c r="I120" s="25" t="s">
        <v>17</v>
      </c>
      <c r="J120" s="27">
        <v>10</v>
      </c>
      <c r="K120" s="27"/>
      <c r="L120" s="25" t="s">
        <v>18</v>
      </c>
      <c r="M120" s="28">
        <v>1590</v>
      </c>
      <c r="N120" s="25" t="str">
        <f>IFERROR(VLOOKUP('DETAILS ACHATS'!$C34,#REF!,2,FALSE),"")</f>
        <v/>
      </c>
      <c r="O120" s="29" t="str">
        <f>IF('DETAILS ACHATS'!$N34="EURO",IFERROR(VLOOKUP('DETAILS ACHATS'!$A34,#REF!,4,FALSE),""),"")</f>
        <v/>
      </c>
      <c r="P120" s="27">
        <f>'DETAILS ACHATS'!$J34*'DETAILS ACHATS'!$M34</f>
        <v>277484.79999999999</v>
      </c>
      <c r="Q120" s="27">
        <f>IF('DETAILS ACHATS'!$N34="DA",'DETAILS ACHATS'!$P34*0.19,0)</f>
        <v>0</v>
      </c>
      <c r="R120" s="27">
        <f>'DETAILS ACHATS'!$P34+'DETAILS ACHATS'!$Q34</f>
        <v>1908</v>
      </c>
      <c r="S120" s="23">
        <f>IF('DETAILS ACHATS'!$A34="","",'DETAILS ACHATS'!$A34+30)</f>
        <v>43232</v>
      </c>
      <c r="T120" s="23"/>
      <c r="U120" s="53"/>
      <c r="V120" s="30"/>
    </row>
    <row r="121" spans="1:22" ht="14.25" x14ac:dyDescent="0.2">
      <c r="A121" s="23">
        <v>43102</v>
      </c>
      <c r="B121" s="24" t="s">
        <v>33</v>
      </c>
      <c r="C121" s="17" t="s">
        <v>552</v>
      </c>
      <c r="D121" s="16" t="s">
        <v>834</v>
      </c>
      <c r="E121" s="23">
        <v>43177</v>
      </c>
      <c r="F121" s="16" t="s">
        <v>1116</v>
      </c>
      <c r="G121" s="23"/>
      <c r="H121" s="18" t="s">
        <v>270</v>
      </c>
      <c r="I121" s="25" t="s">
        <v>17</v>
      </c>
      <c r="J121" s="27">
        <v>10</v>
      </c>
      <c r="K121" s="27"/>
      <c r="L121" s="25" t="s">
        <v>18</v>
      </c>
      <c r="M121" s="28">
        <v>1900</v>
      </c>
      <c r="N121" s="25" t="str">
        <f>IFERROR(VLOOKUP('DETAILS ACHATS'!$C35,#REF!,2,FALSE),"")</f>
        <v/>
      </c>
      <c r="O121" s="29" t="str">
        <f>IF('DETAILS ACHATS'!$N35="EURO",IFERROR(VLOOKUP('DETAILS ACHATS'!$A35,#REF!,4,FALSE),""),"")</f>
        <v/>
      </c>
      <c r="P121" s="27">
        <f>'DETAILS ACHATS'!$J35*'DETAILS ACHATS'!$M35</f>
        <v>273000</v>
      </c>
      <c r="Q121" s="27">
        <f>IF('DETAILS ACHATS'!$N35="DA",'DETAILS ACHATS'!$P35*0.19,0)</f>
        <v>0</v>
      </c>
      <c r="R121" s="27">
        <f>'DETAILS ACHATS'!$P35+'DETAILS ACHATS'!$Q35</f>
        <v>7700</v>
      </c>
      <c r="S121" s="23">
        <f>IF('DETAILS ACHATS'!$A35="","",'DETAILS ACHATS'!$A35+30)</f>
        <v>43246</v>
      </c>
      <c r="T121" s="23"/>
      <c r="U121" s="53"/>
      <c r="V121" s="30"/>
    </row>
    <row r="122" spans="1:22" ht="14.25" x14ac:dyDescent="0.2">
      <c r="A122" s="23">
        <v>43102</v>
      </c>
      <c r="B122" s="24" t="s">
        <v>33</v>
      </c>
      <c r="C122" s="17" t="s">
        <v>553</v>
      </c>
      <c r="D122" s="16" t="s">
        <v>835</v>
      </c>
      <c r="E122" s="23">
        <v>43177</v>
      </c>
      <c r="F122" s="16" t="s">
        <v>1117</v>
      </c>
      <c r="G122" s="23"/>
      <c r="H122" s="18" t="s">
        <v>271</v>
      </c>
      <c r="I122" s="25" t="s">
        <v>17</v>
      </c>
      <c r="J122" s="27">
        <v>5</v>
      </c>
      <c r="K122" s="27"/>
      <c r="L122" s="25" t="s">
        <v>18</v>
      </c>
      <c r="M122" s="28">
        <v>4370</v>
      </c>
      <c r="N122" s="25" t="str">
        <f>IFERROR(VLOOKUP('DETAILS ACHATS'!$C36,#REF!,2,FALSE),"")</f>
        <v/>
      </c>
      <c r="O122" s="29" t="str">
        <f>IF('DETAILS ACHATS'!$N36="EURO",IFERROR(VLOOKUP('DETAILS ACHATS'!$A36,#REF!,4,FALSE),""),"")</f>
        <v/>
      </c>
      <c r="P122" s="27">
        <f>'DETAILS ACHATS'!$J36*'DETAILS ACHATS'!$M36</f>
        <v>11500</v>
      </c>
      <c r="Q122" s="27">
        <f>IF('DETAILS ACHATS'!$N36="DA",'DETAILS ACHATS'!$P36*0.19,0)</f>
        <v>0</v>
      </c>
      <c r="R122" s="27">
        <f>'DETAILS ACHATS'!$P36+'DETAILS ACHATS'!$Q36</f>
        <v>151440</v>
      </c>
      <c r="S122" s="23">
        <f>IF('DETAILS ACHATS'!$A36="","",'DETAILS ACHATS'!$A36+30)</f>
        <v>43179</v>
      </c>
      <c r="T122" s="23"/>
      <c r="U122" s="53"/>
      <c r="V122" s="30"/>
    </row>
    <row r="123" spans="1:22" ht="14.25" x14ac:dyDescent="0.2">
      <c r="A123" s="23">
        <v>43102</v>
      </c>
      <c r="B123" s="24" t="s">
        <v>33</v>
      </c>
      <c r="C123" s="17" t="s">
        <v>554</v>
      </c>
      <c r="D123" s="16" t="s">
        <v>836</v>
      </c>
      <c r="E123" s="23">
        <v>43177</v>
      </c>
      <c r="F123" s="16" t="s">
        <v>1118</v>
      </c>
      <c r="G123" s="23"/>
      <c r="H123" s="18" t="s">
        <v>272</v>
      </c>
      <c r="I123" s="25" t="s">
        <v>17</v>
      </c>
      <c r="J123" s="27">
        <v>17</v>
      </c>
      <c r="K123" s="27"/>
      <c r="L123" s="25" t="s">
        <v>18</v>
      </c>
      <c r="M123" s="28">
        <v>210</v>
      </c>
      <c r="N123" s="25" t="str">
        <f>IFERROR(VLOOKUP('DETAILS ACHATS'!$C37,#REF!,2,FALSE),"")</f>
        <v/>
      </c>
      <c r="O123" s="29" t="str">
        <f>IF('DETAILS ACHATS'!$N37="EURO",IFERROR(VLOOKUP('DETAILS ACHATS'!$A37,#REF!,4,FALSE),""),"")</f>
        <v/>
      </c>
      <c r="P123" s="27">
        <f>'DETAILS ACHATS'!$J37*'DETAILS ACHATS'!$M37</f>
        <v>740.01599999999996</v>
      </c>
      <c r="Q123" s="27">
        <f>IF('DETAILS ACHATS'!$N37="DA",'DETAILS ACHATS'!$P37*0.19,0)</f>
        <v>0</v>
      </c>
      <c r="R123" s="27">
        <f>'DETAILS ACHATS'!$P37+'DETAILS ACHATS'!$Q37</f>
        <v>150840</v>
      </c>
      <c r="S123" s="23">
        <f>IF('DETAILS ACHATS'!$A37="","",'DETAILS ACHATS'!$A37+30)</f>
        <v>43179</v>
      </c>
      <c r="T123" s="23"/>
      <c r="U123" s="53"/>
      <c r="V123" s="30"/>
    </row>
    <row r="124" spans="1:22" ht="14.25" x14ac:dyDescent="0.2">
      <c r="A124" s="23">
        <v>43102</v>
      </c>
      <c r="B124" s="24" t="s">
        <v>33</v>
      </c>
      <c r="C124" s="17" t="s">
        <v>555</v>
      </c>
      <c r="D124" s="16" t="s">
        <v>837</v>
      </c>
      <c r="E124" s="23">
        <v>43177</v>
      </c>
      <c r="F124" s="16" t="s">
        <v>1119</v>
      </c>
      <c r="G124" s="23"/>
      <c r="H124" s="18" t="s">
        <v>273</v>
      </c>
      <c r="I124" s="25" t="s">
        <v>17</v>
      </c>
      <c r="J124" s="27">
        <v>100</v>
      </c>
      <c r="K124" s="27"/>
      <c r="L124" s="25" t="s">
        <v>18</v>
      </c>
      <c r="M124" s="28">
        <v>250</v>
      </c>
      <c r="N124" s="25" t="str">
        <f>IFERROR(VLOOKUP('DETAILS ACHATS'!$C38,#REF!,2,FALSE),"")</f>
        <v/>
      </c>
      <c r="O124" s="29" t="str">
        <f>IF('DETAILS ACHATS'!$N38="EURO",IFERROR(VLOOKUP('DETAILS ACHATS'!$A38,#REF!,4,FALSE),""),"")</f>
        <v/>
      </c>
      <c r="P124" s="27">
        <f>'DETAILS ACHATS'!$J38*'DETAILS ACHATS'!$M38</f>
        <v>10208.369999999999</v>
      </c>
      <c r="Q124" s="27">
        <f>IF('DETAILS ACHATS'!$N38="DA",'DETAILS ACHATS'!$P38*0.19,0)</f>
        <v>0</v>
      </c>
      <c r="R124" s="27">
        <f>'DETAILS ACHATS'!$P38+'DETAILS ACHATS'!$Q38</f>
        <v>7200</v>
      </c>
      <c r="S124" s="23">
        <f>IF('DETAILS ACHATS'!$A38="","",'DETAILS ACHATS'!$A38+30)</f>
        <v>43198</v>
      </c>
      <c r="T124" s="23"/>
      <c r="U124" s="53"/>
      <c r="V124" s="30"/>
    </row>
    <row r="125" spans="1:22" ht="14.25" x14ac:dyDescent="0.2">
      <c r="A125" s="23">
        <v>43102</v>
      </c>
      <c r="B125" s="24" t="s">
        <v>33</v>
      </c>
      <c r="C125" s="17" t="s">
        <v>556</v>
      </c>
      <c r="D125" s="16" t="s">
        <v>838</v>
      </c>
      <c r="E125" s="23">
        <v>43177</v>
      </c>
      <c r="F125" s="16" t="s">
        <v>1120</v>
      </c>
      <c r="G125" s="23"/>
      <c r="H125" s="18" t="s">
        <v>274</v>
      </c>
      <c r="I125" s="25" t="s">
        <v>17</v>
      </c>
      <c r="J125" s="27">
        <v>16</v>
      </c>
      <c r="K125" s="27"/>
      <c r="L125" s="25" t="s">
        <v>18</v>
      </c>
      <c r="M125" s="28">
        <v>210</v>
      </c>
      <c r="N125" s="25" t="str">
        <f>IFERROR(VLOOKUP('DETAILS ACHATS'!$C39,#REF!,2,FALSE),"")</f>
        <v/>
      </c>
      <c r="O125" s="29" t="str">
        <f>IF('DETAILS ACHATS'!$N39="EURO",IFERROR(VLOOKUP('DETAILS ACHATS'!$A39,#REF!,4,FALSE),""),"")</f>
        <v/>
      </c>
      <c r="P125" s="27">
        <f>'DETAILS ACHATS'!$J39*'DETAILS ACHATS'!$M39</f>
        <v>2100</v>
      </c>
      <c r="Q125" s="27">
        <f>IF('DETAILS ACHATS'!$N39="DA",'DETAILS ACHATS'!$P39*0.19,0)</f>
        <v>0</v>
      </c>
      <c r="R125" s="27">
        <f>'DETAILS ACHATS'!$P39+'DETAILS ACHATS'!$Q39</f>
        <v>3031</v>
      </c>
      <c r="S125" s="23">
        <f>IF('DETAILS ACHATS'!$A39="","",'DETAILS ACHATS'!$A39+30)</f>
        <v>43198</v>
      </c>
      <c r="T125" s="23"/>
      <c r="U125" s="53"/>
      <c r="V125" s="30"/>
    </row>
    <row r="126" spans="1:22" ht="14.25" x14ac:dyDescent="0.2">
      <c r="A126" s="23">
        <v>43102</v>
      </c>
      <c r="B126" s="24" t="s">
        <v>33</v>
      </c>
      <c r="C126" s="17" t="s">
        <v>557</v>
      </c>
      <c r="D126" s="16" t="s">
        <v>839</v>
      </c>
      <c r="E126" s="23">
        <v>43177</v>
      </c>
      <c r="F126" s="16" t="s">
        <v>1121</v>
      </c>
      <c r="G126" s="23"/>
      <c r="H126" s="18" t="s">
        <v>275</v>
      </c>
      <c r="I126" s="25" t="s">
        <v>17</v>
      </c>
      <c r="J126" s="27">
        <v>20</v>
      </c>
      <c r="K126" s="27">
        <v>8</v>
      </c>
      <c r="L126" s="25" t="s">
        <v>18</v>
      </c>
      <c r="M126" s="28">
        <v>1450</v>
      </c>
      <c r="N126" s="25" t="str">
        <f>IFERROR(VLOOKUP('DETAILS ACHATS'!$C45,#REF!,2,FALSE),"")</f>
        <v/>
      </c>
      <c r="O126" s="29" t="str">
        <f>IF('DETAILS ACHATS'!$N45="EURO",IFERROR(VLOOKUP('DETAILS ACHATS'!$A45,#REF!,4,FALSE),""),"")</f>
        <v/>
      </c>
      <c r="P126" s="27">
        <f>'DETAILS ACHATS'!$J45*'DETAILS ACHATS'!$M45</f>
        <v>131578.6</v>
      </c>
      <c r="Q126" s="27">
        <f>IF('DETAILS ACHATS'!$N45="DA",'DETAILS ACHATS'!$P45*0.19,0)</f>
        <v>0</v>
      </c>
      <c r="R126" s="27">
        <f>'DETAILS ACHATS'!$P45+'DETAILS ACHATS'!$Q45</f>
        <v>1392</v>
      </c>
      <c r="S126" s="23">
        <f>IF('DETAILS ACHATS'!$A45="","",'DETAILS ACHATS'!$A45+30)</f>
        <v>43256</v>
      </c>
      <c r="T126" s="23"/>
      <c r="U126" s="53"/>
      <c r="V126" s="30"/>
    </row>
    <row r="127" spans="1:22" ht="14.25" x14ac:dyDescent="0.2">
      <c r="A127" s="23">
        <v>43102</v>
      </c>
      <c r="B127" s="24" t="s">
        <v>33</v>
      </c>
      <c r="C127" s="17" t="s">
        <v>558</v>
      </c>
      <c r="D127" s="16" t="s">
        <v>840</v>
      </c>
      <c r="E127" s="23">
        <v>43177</v>
      </c>
      <c r="F127" s="16" t="s">
        <v>1122</v>
      </c>
      <c r="G127" s="23"/>
      <c r="H127" s="18" t="s">
        <v>276</v>
      </c>
      <c r="I127" s="25" t="s">
        <v>17</v>
      </c>
      <c r="J127" s="27">
        <v>16</v>
      </c>
      <c r="K127" s="27">
        <v>5</v>
      </c>
      <c r="L127" s="25" t="s">
        <v>18</v>
      </c>
      <c r="M127" s="28">
        <v>3040</v>
      </c>
      <c r="N127" s="25" t="str">
        <f>IFERROR(VLOOKUP('DETAILS ACHATS'!$C46,#REF!,2,FALSE),"")</f>
        <v/>
      </c>
      <c r="O127" s="29" t="str">
        <f>IF('DETAILS ACHATS'!$N46="EURO",IFERROR(VLOOKUP('DETAILS ACHATS'!$A46,#REF!,4,FALSE),""),"")</f>
        <v/>
      </c>
      <c r="P127" s="27">
        <f>'DETAILS ACHATS'!$J46*'DETAILS ACHATS'!$M46</f>
        <v>64000</v>
      </c>
      <c r="Q127" s="27">
        <f>IF('DETAILS ACHATS'!$N46="DA",'DETAILS ACHATS'!$P46*0.19,0)</f>
        <v>0</v>
      </c>
      <c r="R127" s="27">
        <f>'DETAILS ACHATS'!$P46+'DETAILS ACHATS'!$Q46</f>
        <v>10312.5</v>
      </c>
      <c r="S127" s="23">
        <f>IF('DETAILS ACHATS'!$A46="","",'DETAILS ACHATS'!$A46+30)</f>
        <v>43258</v>
      </c>
      <c r="T127" s="23"/>
      <c r="U127" s="53"/>
      <c r="V127" s="30"/>
    </row>
    <row r="128" spans="1:22" ht="14.25" x14ac:dyDescent="0.2">
      <c r="A128" s="23">
        <v>43102</v>
      </c>
      <c r="B128" s="24" t="s">
        <v>33</v>
      </c>
      <c r="C128" s="17" t="s">
        <v>559</v>
      </c>
      <c r="D128" s="16" t="s">
        <v>841</v>
      </c>
      <c r="E128" s="23">
        <v>43177</v>
      </c>
      <c r="F128" s="16" t="s">
        <v>1123</v>
      </c>
      <c r="G128" s="23"/>
      <c r="H128" s="18" t="s">
        <v>277</v>
      </c>
      <c r="I128" s="25" t="s">
        <v>17</v>
      </c>
      <c r="J128" s="27">
        <v>20</v>
      </c>
      <c r="K128" s="27">
        <v>0</v>
      </c>
      <c r="L128" s="25" t="s">
        <v>18</v>
      </c>
      <c r="M128" s="28">
        <v>1210</v>
      </c>
      <c r="N128" s="25" t="str">
        <f>IFERROR(VLOOKUP('DETAILS ACHATS'!$C47,#REF!,2,FALSE),"")</f>
        <v/>
      </c>
      <c r="O128" s="29" t="str">
        <f>IF('DETAILS ACHATS'!$N47="EURO",IFERROR(VLOOKUP('DETAILS ACHATS'!$A47,#REF!,4,FALSE),""),"")</f>
        <v/>
      </c>
      <c r="P128" s="27">
        <f>'DETAILS ACHATS'!$J47*'DETAILS ACHATS'!$M47</f>
        <v>64512</v>
      </c>
      <c r="Q128" s="27">
        <f>IF('DETAILS ACHATS'!$N47="DA",'DETAILS ACHATS'!$P47*0.19,0)</f>
        <v>0</v>
      </c>
      <c r="R128" s="27">
        <f>'DETAILS ACHATS'!$P47+'DETAILS ACHATS'!$Q47</f>
        <v>9780</v>
      </c>
      <c r="S128" s="23">
        <f>IF('DETAILS ACHATS'!$A47="","",'DETAILS ACHATS'!$A47+30)</f>
        <v>43258</v>
      </c>
      <c r="T128" s="23"/>
      <c r="U128" s="53"/>
      <c r="V128" s="30"/>
    </row>
    <row r="129" spans="1:22" ht="14.25" x14ac:dyDescent="0.2">
      <c r="A129" s="23">
        <v>43102</v>
      </c>
      <c r="B129" s="24" t="s">
        <v>33</v>
      </c>
      <c r="C129" s="17" t="s">
        <v>560</v>
      </c>
      <c r="D129" s="16" t="s">
        <v>842</v>
      </c>
      <c r="E129" s="23">
        <v>43177</v>
      </c>
      <c r="F129" s="16" t="s">
        <v>1124</v>
      </c>
      <c r="G129" s="23"/>
      <c r="H129" s="18" t="s">
        <v>278</v>
      </c>
      <c r="I129" s="25" t="s">
        <v>17</v>
      </c>
      <c r="J129" s="27">
        <v>0</v>
      </c>
      <c r="K129" s="27">
        <v>0</v>
      </c>
      <c r="L129" s="25"/>
      <c r="M129" s="28"/>
      <c r="N129" s="25" t="str">
        <f>IFERROR(VLOOKUP('DETAILS ACHATS'!$C40,#REF!,2,FALSE),"")</f>
        <v/>
      </c>
      <c r="O129" s="29" t="str">
        <f>IF('DETAILS ACHATS'!$N40="EURO",IFERROR(VLOOKUP('DETAILS ACHATS'!$A40,#REF!,4,FALSE),""),"")</f>
        <v/>
      </c>
      <c r="P129" s="27">
        <f>'DETAILS ACHATS'!$J40*'DETAILS ACHATS'!$M40</f>
        <v>41925.631999999998</v>
      </c>
      <c r="Q129" s="27">
        <f>IF('DETAILS ACHATS'!$N40="DA",'DETAILS ACHATS'!$P40*0.19,0)</f>
        <v>0</v>
      </c>
      <c r="R129" s="27">
        <f>'DETAILS ACHATS'!$P40+'DETAILS ACHATS'!$Q40</f>
        <v>0</v>
      </c>
      <c r="S129" s="23">
        <f>IF('DETAILS ACHATS'!$A40="","",'DETAILS ACHATS'!$A40+30)</f>
        <v>43202</v>
      </c>
      <c r="T129" s="23"/>
      <c r="U129" s="53"/>
      <c r="V129" s="30"/>
    </row>
    <row r="130" spans="1:22" ht="14.25" x14ac:dyDescent="0.2">
      <c r="A130" s="23">
        <v>43102</v>
      </c>
      <c r="B130" s="24" t="s">
        <v>33</v>
      </c>
      <c r="C130" s="17" t="s">
        <v>561</v>
      </c>
      <c r="D130" s="16" t="s">
        <v>843</v>
      </c>
      <c r="E130" s="23">
        <v>43177</v>
      </c>
      <c r="F130" s="16" t="s">
        <v>1125</v>
      </c>
      <c r="G130" s="23"/>
      <c r="H130" s="18" t="s">
        <v>279</v>
      </c>
      <c r="I130" s="25" t="s">
        <v>17</v>
      </c>
      <c r="J130" s="27">
        <v>0</v>
      </c>
      <c r="K130" s="27">
        <v>0</v>
      </c>
      <c r="L130" s="25"/>
      <c r="M130" s="28"/>
      <c r="N130" s="25" t="str">
        <f>IFERROR(VLOOKUP('DETAILS ACHATS'!$C41,#REF!,2,FALSE),"")</f>
        <v/>
      </c>
      <c r="O130" s="29" t="str">
        <f>IF('DETAILS ACHATS'!$N41="EURO",IFERROR(VLOOKUP('DETAILS ACHATS'!$A41,#REF!,4,FALSE),""),"")</f>
        <v/>
      </c>
      <c r="P130" s="27">
        <f>'DETAILS ACHATS'!$J41*'DETAILS ACHATS'!$M41</f>
        <v>3900</v>
      </c>
      <c r="Q130" s="27">
        <f>IF('DETAILS ACHATS'!$N41="DA",'DETAILS ACHATS'!$P41*0.19,0)</f>
        <v>0</v>
      </c>
      <c r="R130" s="27">
        <f>'DETAILS ACHATS'!$P41+'DETAILS ACHATS'!$Q41</f>
        <v>0</v>
      </c>
      <c r="S130" s="23">
        <f>IF('DETAILS ACHATS'!$A41="","",'DETAILS ACHATS'!$A41+30)</f>
        <v>43202</v>
      </c>
      <c r="T130" s="23"/>
      <c r="U130" s="53"/>
      <c r="V130" s="30"/>
    </row>
    <row r="131" spans="1:22" ht="14.25" x14ac:dyDescent="0.2">
      <c r="A131" s="23">
        <v>43102</v>
      </c>
      <c r="B131" s="24" t="s">
        <v>33</v>
      </c>
      <c r="C131" s="17" t="s">
        <v>562</v>
      </c>
      <c r="D131" s="16" t="s">
        <v>844</v>
      </c>
      <c r="E131" s="23">
        <v>43177</v>
      </c>
      <c r="F131" s="16" t="s">
        <v>1126</v>
      </c>
      <c r="G131" s="23"/>
      <c r="H131" s="18" t="s">
        <v>280</v>
      </c>
      <c r="I131" s="25" t="s">
        <v>17</v>
      </c>
      <c r="J131" s="27">
        <v>0</v>
      </c>
      <c r="K131" s="27">
        <v>0</v>
      </c>
      <c r="L131" s="25"/>
      <c r="M131" s="28"/>
      <c r="N131" s="25" t="str">
        <f>IFERROR(VLOOKUP('DETAILS ACHATS'!$C42,#REF!,2,FALSE),"")</f>
        <v/>
      </c>
      <c r="O131" s="29" t="str">
        <f>IF('DETAILS ACHATS'!$N42="EURO",IFERROR(VLOOKUP('DETAILS ACHATS'!$A42,#REF!,4,FALSE),""),"")</f>
        <v/>
      </c>
      <c r="P131" s="27">
        <f>'DETAILS ACHATS'!$J42*'DETAILS ACHATS'!$M42</f>
        <v>19142.77</v>
      </c>
      <c r="Q131" s="27">
        <f>IF('DETAILS ACHATS'!$N42="DA",'DETAILS ACHATS'!$P42*0.19,0)</f>
        <v>0</v>
      </c>
      <c r="R131" s="27">
        <f>'DETAILS ACHATS'!$P42+'DETAILS ACHATS'!$Q42</f>
        <v>0</v>
      </c>
      <c r="S131" s="23">
        <f>IF('DETAILS ACHATS'!$A42="","",'DETAILS ACHATS'!$A42+30)</f>
        <v>43209</v>
      </c>
      <c r="T131" s="23"/>
      <c r="U131" s="53"/>
      <c r="V131" s="30"/>
    </row>
    <row r="132" spans="1:22" ht="14.25" x14ac:dyDescent="0.2">
      <c r="A132" s="23">
        <v>43102</v>
      </c>
      <c r="B132" s="24" t="s">
        <v>33</v>
      </c>
      <c r="C132" s="17" t="s">
        <v>563</v>
      </c>
      <c r="D132" s="16" t="s">
        <v>845</v>
      </c>
      <c r="E132" s="23">
        <v>43177</v>
      </c>
      <c r="F132" s="16" t="s">
        <v>1127</v>
      </c>
      <c r="G132" s="23"/>
      <c r="H132" s="18" t="s">
        <v>281</v>
      </c>
      <c r="I132" s="25" t="s">
        <v>17</v>
      </c>
      <c r="J132" s="27">
        <v>0</v>
      </c>
      <c r="K132" s="27">
        <v>0</v>
      </c>
      <c r="L132" s="25"/>
      <c r="M132" s="28"/>
      <c r="N132" s="25" t="str">
        <f>IFERROR(VLOOKUP('DETAILS ACHATS'!$C43,#REF!,2,FALSE),"")</f>
        <v/>
      </c>
      <c r="O132" s="29" t="str">
        <f>IF('DETAILS ACHATS'!$N43="EURO",IFERROR(VLOOKUP('DETAILS ACHATS'!$A43,#REF!,4,FALSE),""),"")</f>
        <v/>
      </c>
      <c r="P132" s="27">
        <f>'DETAILS ACHATS'!$J43*'DETAILS ACHATS'!$M43</f>
        <v>72030.13</v>
      </c>
      <c r="Q132" s="27">
        <f>IF('DETAILS ACHATS'!$N43="DA",'DETAILS ACHATS'!$P43*0.19,0)</f>
        <v>0</v>
      </c>
      <c r="R132" s="27">
        <f>'DETAILS ACHATS'!$P43+'DETAILS ACHATS'!$Q43</f>
        <v>2240</v>
      </c>
      <c r="S132" s="23">
        <f>IF('DETAILS ACHATS'!$A43="","",'DETAILS ACHATS'!$A43+30)</f>
        <v>43256</v>
      </c>
      <c r="T132" s="23"/>
      <c r="U132" s="53"/>
      <c r="V132" s="30"/>
    </row>
    <row r="133" spans="1:22" ht="14.25" x14ac:dyDescent="0.2">
      <c r="A133" s="23">
        <v>43102</v>
      </c>
      <c r="B133" s="24" t="s">
        <v>33</v>
      </c>
      <c r="C133" s="17" t="s">
        <v>564</v>
      </c>
      <c r="D133" s="16" t="s">
        <v>846</v>
      </c>
      <c r="E133" s="23">
        <v>43177</v>
      </c>
      <c r="F133" s="16" t="s">
        <v>1128</v>
      </c>
      <c r="G133" s="23"/>
      <c r="H133" s="18" t="s">
        <v>282</v>
      </c>
      <c r="I133" s="25" t="s">
        <v>17</v>
      </c>
      <c r="J133" s="27">
        <v>7</v>
      </c>
      <c r="K133" s="27"/>
      <c r="L133" s="25" t="s">
        <v>18</v>
      </c>
      <c r="M133" s="28">
        <v>2860</v>
      </c>
      <c r="N133" s="25" t="str">
        <f>IFERROR(VLOOKUP('DETAILS ACHATS'!$C48,#REF!,2,FALSE),"")</f>
        <v/>
      </c>
      <c r="O133" s="29" t="str">
        <f>IF('DETAILS ACHATS'!$N48="EURO",IFERROR(VLOOKUP('DETAILS ACHATS'!$A48,#REF!,4,FALSE),""),"")</f>
        <v/>
      </c>
      <c r="P133" s="27">
        <f>'DETAILS ACHATS'!$J48*'DETAILS ACHATS'!$M48</f>
        <v>20000</v>
      </c>
      <c r="Q133" s="27">
        <f>IF('DETAILS ACHATS'!$N48="DA",'DETAILS ACHATS'!$P48*0.19,0)</f>
        <v>0</v>
      </c>
      <c r="R133" s="27">
        <f>'DETAILS ACHATS'!$P48+'DETAILS ACHATS'!$Q48</f>
        <v>19080</v>
      </c>
      <c r="S133" s="23">
        <f>IF('DETAILS ACHATS'!$A48="","",'DETAILS ACHATS'!$A48+30)</f>
        <v>43259</v>
      </c>
      <c r="T133" s="23"/>
      <c r="U133" s="53"/>
      <c r="V133" s="30"/>
    </row>
    <row r="134" spans="1:22" ht="14.25" x14ac:dyDescent="0.2">
      <c r="A134" s="23">
        <v>43102</v>
      </c>
      <c r="B134" s="24" t="s">
        <v>33</v>
      </c>
      <c r="C134" s="17" t="s">
        <v>565</v>
      </c>
      <c r="D134" s="16" t="s">
        <v>847</v>
      </c>
      <c r="E134" s="23">
        <v>43177</v>
      </c>
      <c r="F134" s="16" t="s">
        <v>1129</v>
      </c>
      <c r="G134" s="23"/>
      <c r="H134" s="18" t="s">
        <v>283</v>
      </c>
      <c r="I134" s="25" t="s">
        <v>17</v>
      </c>
      <c r="J134" s="27">
        <v>30</v>
      </c>
      <c r="K134" s="27"/>
      <c r="L134" s="25" t="s">
        <v>18</v>
      </c>
      <c r="M134" s="28">
        <v>440</v>
      </c>
      <c r="N134" s="25" t="str">
        <f>IFERROR(VLOOKUP('DETAILS ACHATS'!$C49,#REF!,2,FALSE),"")</f>
        <v/>
      </c>
      <c r="O134" s="29" t="str">
        <f>IF('DETAILS ACHATS'!$N49="EURO",IFERROR(VLOOKUP('DETAILS ACHATS'!$A49,#REF!,4,FALSE),""),"")</f>
        <v/>
      </c>
      <c r="P134" s="27">
        <f>'DETAILS ACHATS'!$J49*'DETAILS ACHATS'!$M49</f>
        <v>22500</v>
      </c>
      <c r="Q134" s="27">
        <f>IF('DETAILS ACHATS'!$N49="DA",'DETAILS ACHATS'!$P49*0.19,0)</f>
        <v>0</v>
      </c>
      <c r="R134" s="27">
        <f>'DETAILS ACHATS'!$P49+'DETAILS ACHATS'!$Q49</f>
        <v>13200</v>
      </c>
      <c r="S134" s="23">
        <f>IF('DETAILS ACHATS'!$A49="","",'DETAILS ACHATS'!$A49+30)</f>
        <v>43259</v>
      </c>
      <c r="T134" s="23"/>
      <c r="U134" s="53"/>
      <c r="V134" s="30"/>
    </row>
    <row r="135" spans="1:22" ht="14.25" x14ac:dyDescent="0.2">
      <c r="A135" s="23">
        <v>43102</v>
      </c>
      <c r="B135" s="24" t="s">
        <v>33</v>
      </c>
      <c r="C135" s="17" t="s">
        <v>566</v>
      </c>
      <c r="D135" s="16" t="s">
        <v>848</v>
      </c>
      <c r="E135" s="23">
        <v>43177</v>
      </c>
      <c r="F135" s="16" t="s">
        <v>1130</v>
      </c>
      <c r="G135" s="23"/>
      <c r="H135" s="18" t="s">
        <v>284</v>
      </c>
      <c r="I135" s="25" t="s">
        <v>17</v>
      </c>
      <c r="J135" s="27">
        <v>31</v>
      </c>
      <c r="K135" s="27">
        <v>31</v>
      </c>
      <c r="L135" s="25" t="s">
        <v>18</v>
      </c>
      <c r="M135" s="28">
        <v>2338.1</v>
      </c>
      <c r="N135" s="25" t="str">
        <f>IFERROR(VLOOKUP('DETAILS ACHATS'!$C51,#REF!,2,FALSE),"")</f>
        <v/>
      </c>
      <c r="O135" s="29" t="str">
        <f>IF('DETAILS ACHATS'!$N51="EURO",IFERROR(VLOOKUP('DETAILS ACHATS'!$A51,#REF!,4,FALSE),""),"")</f>
        <v/>
      </c>
      <c r="P135" s="27">
        <f>'DETAILS ACHATS'!$J51*'DETAILS ACHATS'!$M51</f>
        <v>4850</v>
      </c>
      <c r="Q135" s="27">
        <f>IF('DETAILS ACHATS'!$N51="DA",'DETAILS ACHATS'!$P51*0.19,0)</f>
        <v>0</v>
      </c>
      <c r="R135" s="27">
        <f>'DETAILS ACHATS'!$P51+'DETAILS ACHATS'!$Q51</f>
        <v>50440</v>
      </c>
      <c r="S135" s="23">
        <f>IF('DETAILS ACHATS'!$A51="","",'DETAILS ACHATS'!$A51+30)</f>
        <v>43259</v>
      </c>
      <c r="T135" s="23"/>
      <c r="U135" s="53"/>
      <c r="V135" s="30"/>
    </row>
    <row r="136" spans="1:22" ht="14.25" x14ac:dyDescent="0.2">
      <c r="A136" s="23">
        <v>43102</v>
      </c>
      <c r="B136" s="24" t="s">
        <v>33</v>
      </c>
      <c r="C136" s="17" t="s">
        <v>567</v>
      </c>
      <c r="D136" s="16" t="s">
        <v>849</v>
      </c>
      <c r="E136" s="23">
        <v>43177</v>
      </c>
      <c r="F136" s="16" t="s">
        <v>1131</v>
      </c>
      <c r="G136" s="23"/>
      <c r="H136" s="18" t="s">
        <v>285</v>
      </c>
      <c r="I136" s="25" t="s">
        <v>17</v>
      </c>
      <c r="J136" s="27">
        <v>34</v>
      </c>
      <c r="K136" s="27"/>
      <c r="L136" s="25" t="s">
        <v>18</v>
      </c>
      <c r="M136" s="28">
        <v>1510</v>
      </c>
      <c r="N136" s="25" t="str">
        <f>IFERROR(VLOOKUP('DETAILS ACHATS'!$C52,#REF!,2,FALSE),"")</f>
        <v/>
      </c>
      <c r="O136" s="29" t="str">
        <f>IF('DETAILS ACHATS'!$N52="EURO",IFERROR(VLOOKUP('DETAILS ACHATS'!$A52,#REF!,4,FALSE),""),"")</f>
        <v/>
      </c>
      <c r="P136" s="27">
        <f>'DETAILS ACHATS'!$J52*'DETAILS ACHATS'!$M52</f>
        <v>21000</v>
      </c>
      <c r="Q136" s="27">
        <f>IF('DETAILS ACHATS'!$N52="DA",'DETAILS ACHATS'!$P52*0.19,0)</f>
        <v>0</v>
      </c>
      <c r="R136" s="27">
        <f>'DETAILS ACHATS'!$P52+'DETAILS ACHATS'!$Q52</f>
        <v>0</v>
      </c>
      <c r="S136" s="23">
        <f>IF('DETAILS ACHATS'!$A52="","",'DETAILS ACHATS'!$A52+30)</f>
        <v>43259</v>
      </c>
      <c r="T136" s="23"/>
      <c r="U136" s="53"/>
      <c r="V136" s="30"/>
    </row>
    <row r="137" spans="1:22" ht="14.25" x14ac:dyDescent="0.2">
      <c r="A137" s="23">
        <v>43102</v>
      </c>
      <c r="B137" s="24" t="s">
        <v>33</v>
      </c>
      <c r="C137" s="17" t="s">
        <v>568</v>
      </c>
      <c r="D137" s="16" t="s">
        <v>850</v>
      </c>
      <c r="E137" s="23">
        <v>43177</v>
      </c>
      <c r="F137" s="16" t="s">
        <v>1132</v>
      </c>
      <c r="G137" s="23"/>
      <c r="H137" s="18" t="s">
        <v>286</v>
      </c>
      <c r="I137" s="25" t="s">
        <v>17</v>
      </c>
      <c r="J137" s="27">
        <v>10</v>
      </c>
      <c r="K137" s="27"/>
      <c r="L137" s="25" t="s">
        <v>18</v>
      </c>
      <c r="M137" s="28">
        <v>2290</v>
      </c>
      <c r="N137" s="25" t="str">
        <f>IFERROR(VLOOKUP('DETAILS ACHATS'!$C53,#REF!,2,FALSE),"")</f>
        <v/>
      </c>
      <c r="O137" s="29" t="str">
        <f>IF('DETAILS ACHATS'!$N53="EURO",IFERROR(VLOOKUP('DETAILS ACHATS'!$A53,#REF!,4,FALSE),""),"")</f>
        <v/>
      </c>
      <c r="P137" s="27">
        <f>'DETAILS ACHATS'!$J53*'DETAILS ACHATS'!$M53</f>
        <v>6000</v>
      </c>
      <c r="Q137" s="27">
        <f>IF('DETAILS ACHATS'!$N53="DA",'DETAILS ACHATS'!$P53*0.19,0)</f>
        <v>0</v>
      </c>
      <c r="R137" s="27">
        <f>'DETAILS ACHATS'!$P53+'DETAILS ACHATS'!$Q53</f>
        <v>7520</v>
      </c>
      <c r="S137" s="23">
        <f>IF('DETAILS ACHATS'!$A53="","",'DETAILS ACHATS'!$A53+30)</f>
        <v>43259</v>
      </c>
      <c r="T137" s="23"/>
      <c r="U137" s="53"/>
      <c r="V137" s="30"/>
    </row>
    <row r="138" spans="1:22" ht="14.25" x14ac:dyDescent="0.2">
      <c r="A138" s="23">
        <v>43102</v>
      </c>
      <c r="B138" s="24" t="s">
        <v>33</v>
      </c>
      <c r="C138" s="17" t="s">
        <v>569</v>
      </c>
      <c r="D138" s="16" t="s">
        <v>851</v>
      </c>
      <c r="E138" s="23">
        <v>43177</v>
      </c>
      <c r="F138" s="16" t="s">
        <v>1133</v>
      </c>
      <c r="G138" s="23"/>
      <c r="H138" s="18" t="s">
        <v>287</v>
      </c>
      <c r="I138" s="25" t="s">
        <v>17</v>
      </c>
      <c r="J138" s="27">
        <v>52</v>
      </c>
      <c r="K138" s="27"/>
      <c r="L138" s="25" t="s">
        <v>18</v>
      </c>
      <c r="M138" s="28">
        <v>970</v>
      </c>
      <c r="N138" s="25" t="str">
        <f>IFERROR(VLOOKUP('DETAILS ACHATS'!$C54,#REF!,2,FALSE),"")</f>
        <v/>
      </c>
      <c r="O138" s="29" t="str">
        <f>IF('DETAILS ACHATS'!$N54="EURO",IFERROR(VLOOKUP('DETAILS ACHATS'!$A54,#REF!,4,FALSE),""),"")</f>
        <v/>
      </c>
      <c r="P138" s="27">
        <f>'DETAILS ACHATS'!$J54*'DETAILS ACHATS'!$M54</f>
        <v>33360</v>
      </c>
      <c r="Q138" s="27">
        <f>IF('DETAILS ACHATS'!$N54="DA",'DETAILS ACHATS'!$P54*0.19,0)</f>
        <v>0</v>
      </c>
      <c r="R138" s="27">
        <f>'DETAILS ACHATS'!$P54+'DETAILS ACHATS'!$Q54</f>
        <v>8724.1</v>
      </c>
      <c r="S138" s="23">
        <f>IF('DETAILS ACHATS'!$A54="","",'DETAILS ACHATS'!$A54+30)</f>
        <v>43260</v>
      </c>
      <c r="T138" s="23"/>
      <c r="U138" s="53"/>
      <c r="V138" s="30"/>
    </row>
    <row r="139" spans="1:22" ht="14.25" x14ac:dyDescent="0.2">
      <c r="A139" s="23">
        <v>43102</v>
      </c>
      <c r="B139" s="24" t="s">
        <v>33</v>
      </c>
      <c r="C139" s="17" t="s">
        <v>570</v>
      </c>
      <c r="D139" s="16" t="s">
        <v>852</v>
      </c>
      <c r="E139" s="23">
        <v>43177</v>
      </c>
      <c r="F139" s="16" t="s">
        <v>1134</v>
      </c>
      <c r="G139" s="23"/>
      <c r="H139" s="18" t="s">
        <v>288</v>
      </c>
      <c r="I139" s="25" t="s">
        <v>17</v>
      </c>
      <c r="J139" s="27">
        <v>0</v>
      </c>
      <c r="K139" s="27">
        <v>75</v>
      </c>
      <c r="L139" s="25"/>
      <c r="M139" s="28"/>
      <c r="N139" s="25" t="str">
        <f>IFERROR(VLOOKUP('DETAILS ACHATS'!$C50,#REF!,2,FALSE),"")</f>
        <v/>
      </c>
      <c r="O139" s="29" t="str">
        <f>IF('DETAILS ACHATS'!$N50="EURO",IFERROR(VLOOKUP('DETAILS ACHATS'!$A50,#REF!,4,FALSE),""),"")</f>
        <v/>
      </c>
      <c r="P139" s="27">
        <f>'DETAILS ACHATS'!$J50*'DETAILS ACHATS'!$M50</f>
        <v>25000</v>
      </c>
      <c r="Q139" s="27">
        <f>IF('DETAILS ACHATS'!$N50="DA",'DETAILS ACHATS'!$P50*0.19,0)</f>
        <v>0</v>
      </c>
      <c r="R139" s="27">
        <f>'DETAILS ACHATS'!$P50+'DETAILS ACHATS'!$Q50</f>
        <v>22900</v>
      </c>
      <c r="S139" s="23">
        <f>IF('DETAILS ACHATS'!$A50="","",'DETAILS ACHATS'!$A50+30)</f>
        <v>43259</v>
      </c>
      <c r="T139" s="23"/>
      <c r="U139" s="53"/>
      <c r="V139" s="30"/>
    </row>
    <row r="140" spans="1:22" ht="14.25" x14ac:dyDescent="0.2">
      <c r="A140" s="23">
        <v>43102</v>
      </c>
      <c r="B140" s="24" t="s">
        <v>33</v>
      </c>
      <c r="C140" s="17" t="s">
        <v>571</v>
      </c>
      <c r="D140" s="16" t="s">
        <v>853</v>
      </c>
      <c r="E140" s="23">
        <v>43177</v>
      </c>
      <c r="F140" s="16" t="s">
        <v>1135</v>
      </c>
      <c r="G140" s="23"/>
      <c r="H140" s="18" t="s">
        <v>289</v>
      </c>
      <c r="I140" s="25" t="s">
        <v>17</v>
      </c>
      <c r="J140" s="27">
        <v>8</v>
      </c>
      <c r="K140" s="27"/>
      <c r="L140" s="25" t="s">
        <v>18</v>
      </c>
      <c r="M140" s="28">
        <v>940</v>
      </c>
      <c r="N140" s="25" t="str">
        <f>IFERROR(VLOOKUP('DETAILS ACHATS'!$C55,#REF!,2,FALSE),"")</f>
        <v/>
      </c>
      <c r="O140" s="29" t="str">
        <f>IF('DETAILS ACHATS'!$N55="EURO",IFERROR(VLOOKUP('DETAILS ACHATS'!$A55,#REF!,4,FALSE),""),"")</f>
        <v/>
      </c>
      <c r="P140" s="27">
        <f>'DETAILS ACHATS'!$J55*'DETAILS ACHATS'!$M55</f>
        <v>18000</v>
      </c>
      <c r="Q140" s="27">
        <f>IF('DETAILS ACHATS'!$N55="DA",'DETAILS ACHATS'!$P55*0.19,0)</f>
        <v>0</v>
      </c>
      <c r="R140" s="27">
        <f>'DETAILS ACHATS'!$P55+'DETAILS ACHATS'!$Q55</f>
        <v>234000</v>
      </c>
      <c r="S140" s="23">
        <f>IF('DETAILS ACHATS'!$A55="","",'DETAILS ACHATS'!$A55+30)</f>
        <v>43260</v>
      </c>
      <c r="T140" s="23"/>
      <c r="U140" s="53"/>
      <c r="V140" s="30"/>
    </row>
    <row r="141" spans="1:22" ht="14.25" x14ac:dyDescent="0.2">
      <c r="A141" s="23">
        <v>43102</v>
      </c>
      <c r="B141" s="24" t="s">
        <v>33</v>
      </c>
      <c r="C141" s="17" t="s">
        <v>572</v>
      </c>
      <c r="D141" s="16" t="s">
        <v>854</v>
      </c>
      <c r="E141" s="23">
        <v>43177</v>
      </c>
      <c r="F141" s="16" t="s">
        <v>1136</v>
      </c>
      <c r="G141" s="23"/>
      <c r="H141" s="18" t="s">
        <v>290</v>
      </c>
      <c r="I141" s="25" t="s">
        <v>19</v>
      </c>
      <c r="J141" s="27">
        <v>8</v>
      </c>
      <c r="K141" s="27">
        <v>8</v>
      </c>
      <c r="L141" s="25" t="s">
        <v>18</v>
      </c>
      <c r="M141" s="28"/>
      <c r="N141" s="25" t="str">
        <f>IFERROR(VLOOKUP('DETAILS ACHATS'!$C58,#REF!,2,FALSE),"")</f>
        <v/>
      </c>
      <c r="O141" s="29" t="str">
        <f>IF('DETAILS ACHATS'!$N58="EURO",IFERROR(VLOOKUP('DETAILS ACHATS'!$A58,#REF!,4,FALSE),""),"")</f>
        <v/>
      </c>
      <c r="P141" s="27">
        <f>'DETAILS ACHATS'!$J58*'DETAILS ACHATS'!$M58</f>
        <v>1992</v>
      </c>
      <c r="Q141" s="27">
        <f>IF('DETAILS ACHATS'!$N58="DA",'DETAILS ACHATS'!$P58*0.19,0)</f>
        <v>0</v>
      </c>
      <c r="R141" s="27">
        <f>'DETAILS ACHATS'!$P58+'DETAILS ACHATS'!$Q58</f>
        <v>1954</v>
      </c>
      <c r="S141" s="23">
        <f>IF('DETAILS ACHATS'!$A58="","",'DETAILS ACHATS'!$A58+30)</f>
        <v>43260</v>
      </c>
      <c r="T141" s="23"/>
      <c r="U141" s="53"/>
      <c r="V141" s="30"/>
    </row>
    <row r="142" spans="1:22" ht="14.25" x14ac:dyDescent="0.2">
      <c r="A142" s="23">
        <v>43102</v>
      </c>
      <c r="B142" s="24" t="s">
        <v>33</v>
      </c>
      <c r="C142" s="17" t="s">
        <v>573</v>
      </c>
      <c r="D142" s="16" t="s">
        <v>855</v>
      </c>
      <c r="E142" s="23">
        <v>43177</v>
      </c>
      <c r="F142" s="16" t="s">
        <v>1137</v>
      </c>
      <c r="G142" s="23"/>
      <c r="H142" s="18" t="s">
        <v>291</v>
      </c>
      <c r="I142" s="25" t="s">
        <v>17</v>
      </c>
      <c r="J142" s="27">
        <v>1</v>
      </c>
      <c r="K142" s="27"/>
      <c r="L142" s="25" t="s">
        <v>18</v>
      </c>
      <c r="M142" s="28">
        <v>8724.1</v>
      </c>
      <c r="N142" s="25" t="str">
        <f>IFERROR(VLOOKUP('DETAILS ACHATS'!$C59,#REF!,2,FALSE),"")</f>
        <v/>
      </c>
      <c r="O142" s="29" t="str">
        <f>IF('DETAILS ACHATS'!$N59="EURO",IFERROR(VLOOKUP('DETAILS ACHATS'!$A59,#REF!,4,FALSE),""),"")</f>
        <v/>
      </c>
      <c r="P142" s="27">
        <f>'DETAILS ACHATS'!$J59*'DETAILS ACHATS'!$M59</f>
        <v>21840</v>
      </c>
      <c r="Q142" s="27">
        <f>IF('DETAILS ACHATS'!$N59="DA",'DETAILS ACHATS'!$P59*0.19,0)</f>
        <v>0</v>
      </c>
      <c r="R142" s="27">
        <f>'DETAILS ACHATS'!$P59+'DETAILS ACHATS'!$Q59</f>
        <v>2400</v>
      </c>
      <c r="S142" s="23">
        <f>IF('DETAILS ACHATS'!$A59="","",'DETAILS ACHATS'!$A59+30)</f>
        <v>43260</v>
      </c>
      <c r="T142" s="23"/>
      <c r="U142" s="53"/>
      <c r="V142" s="30"/>
    </row>
    <row r="143" spans="1:22" ht="14.25" x14ac:dyDescent="0.2">
      <c r="A143" s="23">
        <v>43102</v>
      </c>
      <c r="B143" s="24" t="s">
        <v>33</v>
      </c>
      <c r="C143" s="17" t="s">
        <v>574</v>
      </c>
      <c r="D143" s="16" t="s">
        <v>856</v>
      </c>
      <c r="E143" s="23">
        <v>43177</v>
      </c>
      <c r="F143" s="16" t="s">
        <v>1138</v>
      </c>
      <c r="G143" s="23"/>
      <c r="H143" s="18" t="s">
        <v>292</v>
      </c>
      <c r="I143" s="25" t="s">
        <v>17</v>
      </c>
      <c r="J143" s="27">
        <v>2</v>
      </c>
      <c r="K143" s="27">
        <v>2</v>
      </c>
      <c r="L143" s="25" t="s">
        <v>18</v>
      </c>
      <c r="M143" s="28">
        <v>7889.5</v>
      </c>
      <c r="N143" s="25" t="str">
        <f>IFERROR(VLOOKUP('DETAILS ACHATS'!$C60,#REF!,2,FALSE),"")</f>
        <v/>
      </c>
      <c r="O143" s="29" t="str">
        <f>IF('DETAILS ACHATS'!$N60="EURO",IFERROR(VLOOKUP('DETAILS ACHATS'!$A60,#REF!,4,FALSE),""),"")</f>
        <v/>
      </c>
      <c r="P143" s="27">
        <f>'DETAILS ACHATS'!$J60*'DETAILS ACHATS'!$M60</f>
        <v>3108</v>
      </c>
      <c r="Q143" s="27">
        <f>IF('DETAILS ACHATS'!$N60="DA",'DETAILS ACHATS'!$P60*0.19,0)</f>
        <v>0</v>
      </c>
      <c r="R143" s="27">
        <f>'DETAILS ACHATS'!$P60+'DETAILS ACHATS'!$Q60</f>
        <v>63118</v>
      </c>
      <c r="S143" s="23">
        <f>IF('DETAILS ACHATS'!$A60="","",'DETAILS ACHATS'!$A60+30)</f>
        <v>43260</v>
      </c>
      <c r="T143" s="23"/>
      <c r="U143" s="53"/>
      <c r="V143" s="30"/>
    </row>
    <row r="144" spans="1:22" ht="14.25" x14ac:dyDescent="0.2">
      <c r="A144" s="23">
        <v>43102</v>
      </c>
      <c r="B144" s="24" t="s">
        <v>33</v>
      </c>
      <c r="C144" s="17" t="s">
        <v>575</v>
      </c>
      <c r="D144" s="16" t="s">
        <v>857</v>
      </c>
      <c r="E144" s="23">
        <v>43177</v>
      </c>
      <c r="F144" s="16" t="s">
        <v>1139</v>
      </c>
      <c r="G144" s="23"/>
      <c r="H144" s="18" t="s">
        <v>293</v>
      </c>
      <c r="I144" s="25" t="s">
        <v>17</v>
      </c>
      <c r="J144" s="27">
        <v>20</v>
      </c>
      <c r="K144" s="27"/>
      <c r="L144" s="25" t="s">
        <v>18</v>
      </c>
      <c r="M144" s="28">
        <v>360</v>
      </c>
      <c r="N144" s="25" t="str">
        <f>IFERROR(VLOOKUP('DETAILS ACHATS'!$C62,#REF!,2,FALSE),"")</f>
        <v/>
      </c>
      <c r="O144" s="29" t="str">
        <f>IF('DETAILS ACHATS'!$N62="EURO",IFERROR(VLOOKUP('DETAILS ACHATS'!$A62,#REF!,4,FALSE),""),"")</f>
        <v/>
      </c>
      <c r="P144" s="27">
        <f>'DETAILS ACHATS'!$J62*'DETAILS ACHATS'!$M62</f>
        <v>134.19999999999999</v>
      </c>
      <c r="Q144" s="27">
        <f>IF('DETAILS ACHATS'!$N62="DA",'DETAILS ACHATS'!$P62*0.19,0)</f>
        <v>0</v>
      </c>
      <c r="R144" s="27">
        <f>'DETAILS ACHATS'!$P62+'DETAILS ACHATS'!$Q62</f>
        <v>59762.400000000001</v>
      </c>
      <c r="S144" s="23">
        <f>IF('DETAILS ACHATS'!$A62="","",'DETAILS ACHATS'!$A62+30)</f>
        <v>43260</v>
      </c>
      <c r="T144" s="23"/>
      <c r="U144" s="53"/>
      <c r="V144" s="30"/>
    </row>
    <row r="145" spans="1:22" ht="14.25" x14ac:dyDescent="0.2">
      <c r="A145" s="23">
        <v>43102</v>
      </c>
      <c r="B145" s="24" t="s">
        <v>33</v>
      </c>
      <c r="C145" s="17" t="s">
        <v>576</v>
      </c>
      <c r="D145" s="16" t="s">
        <v>858</v>
      </c>
      <c r="E145" s="23">
        <v>43177</v>
      </c>
      <c r="F145" s="16" t="s">
        <v>1140</v>
      </c>
      <c r="G145" s="23"/>
      <c r="H145" s="18" t="s">
        <v>294</v>
      </c>
      <c r="I145" s="25" t="s">
        <v>17</v>
      </c>
      <c r="J145" s="27">
        <v>7</v>
      </c>
      <c r="K145" s="27"/>
      <c r="L145" s="25" t="s">
        <v>18</v>
      </c>
      <c r="M145" s="28">
        <v>433</v>
      </c>
      <c r="N145" s="25" t="str">
        <f>IFERROR(VLOOKUP('DETAILS ACHATS'!$C66,#REF!,2,FALSE),"")</f>
        <v/>
      </c>
      <c r="O145" s="29" t="str">
        <f>IF('DETAILS ACHATS'!$N66="EURO",IFERROR(VLOOKUP('DETAILS ACHATS'!$A66,#REF!,4,FALSE),""),"")</f>
        <v/>
      </c>
      <c r="P145" s="27">
        <f>'DETAILS ACHATS'!$J66*'DETAILS ACHATS'!$M66</f>
        <v>423220</v>
      </c>
      <c r="Q145" s="27">
        <f>IF('DETAILS ACHATS'!$N66="DA",'DETAILS ACHATS'!$P66*0.19,0)</f>
        <v>0</v>
      </c>
      <c r="R145" s="27">
        <f>'DETAILS ACHATS'!$P66+'DETAILS ACHATS'!$Q66</f>
        <v>4859.4840000000004</v>
      </c>
      <c r="S145" s="23">
        <f>IF('DETAILS ACHATS'!$A66="","",'DETAILS ACHATS'!$A66+30)</f>
        <v>43264</v>
      </c>
      <c r="T145" s="23"/>
      <c r="U145" s="53"/>
      <c r="V145" s="30"/>
    </row>
    <row r="146" spans="1:22" ht="14.25" x14ac:dyDescent="0.2">
      <c r="A146" s="23">
        <v>43102</v>
      </c>
      <c r="B146" s="24" t="s">
        <v>33</v>
      </c>
      <c r="C146" s="17" t="s">
        <v>577</v>
      </c>
      <c r="D146" s="16" t="s">
        <v>859</v>
      </c>
      <c r="E146" s="23">
        <v>43177</v>
      </c>
      <c r="F146" s="16" t="s">
        <v>1141</v>
      </c>
      <c r="G146" s="23"/>
      <c r="H146" s="18" t="s">
        <v>295</v>
      </c>
      <c r="I146" s="25" t="s">
        <v>17</v>
      </c>
      <c r="J146" s="27">
        <v>5</v>
      </c>
      <c r="K146" s="27">
        <v>5</v>
      </c>
      <c r="L146" s="25"/>
      <c r="M146" s="28"/>
      <c r="N146" s="25" t="str">
        <f>IFERROR(VLOOKUP('DETAILS ACHATS'!$C64,#REF!,2,FALSE),"")</f>
        <v/>
      </c>
      <c r="O146" s="29" t="str">
        <f>IF('DETAILS ACHATS'!$N64="EURO",IFERROR(VLOOKUP('DETAILS ACHATS'!$A64,#REF!,4,FALSE),""),"")</f>
        <v/>
      </c>
      <c r="P146" s="27">
        <f>'DETAILS ACHATS'!$J64*'DETAILS ACHATS'!$M64</f>
        <v>351000</v>
      </c>
      <c r="Q146" s="27">
        <f>IF('DETAILS ACHATS'!$N64="DA",'DETAILS ACHATS'!$P64*0.19,0)</f>
        <v>0</v>
      </c>
      <c r="R146" s="27">
        <f>'DETAILS ACHATS'!$P64+'DETAILS ACHATS'!$Q64</f>
        <v>5255.38</v>
      </c>
      <c r="S146" s="23">
        <f>IF('DETAILS ACHATS'!$A64="","",'DETAILS ACHATS'!$A64+30)</f>
        <v>43263</v>
      </c>
      <c r="T146" s="23"/>
      <c r="U146" s="53"/>
      <c r="V146" s="30"/>
    </row>
    <row r="147" spans="1:22" ht="14.25" x14ac:dyDescent="0.2">
      <c r="A147" s="23">
        <v>43102</v>
      </c>
      <c r="B147" s="24" t="s">
        <v>33</v>
      </c>
      <c r="C147" s="17" t="s">
        <v>578</v>
      </c>
      <c r="D147" s="16" t="s">
        <v>860</v>
      </c>
      <c r="E147" s="23">
        <v>43177</v>
      </c>
      <c r="F147" s="16" t="s">
        <v>1142</v>
      </c>
      <c r="G147" s="23"/>
      <c r="H147" s="18" t="s">
        <v>296</v>
      </c>
      <c r="I147" s="25" t="s">
        <v>17</v>
      </c>
      <c r="J147" s="27">
        <v>0</v>
      </c>
      <c r="K147" s="27">
        <v>0</v>
      </c>
      <c r="L147" s="25"/>
      <c r="M147" s="28"/>
      <c r="N147" s="25" t="str">
        <f>IFERROR(VLOOKUP('DETAILS ACHATS'!$C65,#REF!,2,FALSE),"")</f>
        <v/>
      </c>
      <c r="O147" s="29" t="str">
        <f>IF('DETAILS ACHATS'!$N65="EURO",IFERROR(VLOOKUP('DETAILS ACHATS'!$A65,#REF!,4,FALSE),""),"")</f>
        <v/>
      </c>
      <c r="P147" s="27">
        <f>'DETAILS ACHATS'!$J65*'DETAILS ACHATS'!$M65</f>
        <v>273000</v>
      </c>
      <c r="Q147" s="27">
        <f>IF('DETAILS ACHATS'!$N65="DA",'DETAILS ACHATS'!$P65*0.19,0)</f>
        <v>0</v>
      </c>
      <c r="R147" s="27">
        <f>'DETAILS ACHATS'!$P65+'DETAILS ACHATS'!$Q65</f>
        <v>3713.6159999999995</v>
      </c>
      <c r="S147" s="23">
        <f>IF('DETAILS ACHATS'!$A65="","",'DETAILS ACHATS'!$A65+30)</f>
        <v>43263</v>
      </c>
      <c r="T147" s="23"/>
      <c r="U147" s="53"/>
      <c r="V147" s="30"/>
    </row>
    <row r="148" spans="1:22" ht="14.25" x14ac:dyDescent="0.2">
      <c r="A148" s="23">
        <v>43103</v>
      </c>
      <c r="B148" s="24" t="s">
        <v>96</v>
      </c>
      <c r="C148" s="17" t="s">
        <v>579</v>
      </c>
      <c r="D148" s="16" t="s">
        <v>861</v>
      </c>
      <c r="E148" s="23">
        <v>43082</v>
      </c>
      <c r="F148" s="16" t="s">
        <v>1143</v>
      </c>
      <c r="G148" s="23">
        <v>43082</v>
      </c>
      <c r="H148" s="18" t="s">
        <v>297</v>
      </c>
      <c r="I148" s="25" t="s">
        <v>44</v>
      </c>
      <c r="J148" s="27">
        <v>355000</v>
      </c>
      <c r="K148" s="27">
        <v>350000</v>
      </c>
      <c r="L148" s="25" t="s">
        <v>22</v>
      </c>
      <c r="M148" s="28">
        <v>0.6</v>
      </c>
      <c r="N148" s="25" t="str">
        <f>IFERROR(VLOOKUP('DETAILS ACHATS'!$C201,#REF!,2,FALSE),"")</f>
        <v/>
      </c>
      <c r="O148" s="29" t="str">
        <f>IF('DETAILS ACHATS'!$N201="EURO",IFERROR(VLOOKUP('DETAILS ACHATS'!$A201,#REF!,4,FALSE),""),"")</f>
        <v/>
      </c>
      <c r="P148" s="27">
        <f>'DETAILS ACHATS'!$J201*'DETAILS ACHATS'!$M201</f>
        <v>9800</v>
      </c>
      <c r="Q148" s="27">
        <f>IF('DETAILS ACHATS'!$N201="DA",'DETAILS ACHATS'!$P201*0.19,0)</f>
        <v>0</v>
      </c>
      <c r="R148" s="27">
        <f>'DETAILS ACHATS'!$P201+'DETAILS ACHATS'!$Q201</f>
        <v>281820</v>
      </c>
      <c r="S148" s="23">
        <f>IF('DETAILS ACHATS'!$A201="","",'DETAILS ACHATS'!$A201+30)</f>
        <v>43168</v>
      </c>
      <c r="T148" s="23"/>
      <c r="U148" s="53"/>
      <c r="V148" s="30"/>
    </row>
    <row r="149" spans="1:22" ht="14.25" x14ac:dyDescent="0.2">
      <c r="A149" s="23">
        <v>43103</v>
      </c>
      <c r="B149" s="24" t="s">
        <v>96</v>
      </c>
      <c r="C149" s="17" t="s">
        <v>580</v>
      </c>
      <c r="D149" s="16" t="s">
        <v>862</v>
      </c>
      <c r="E149" s="23">
        <v>43087</v>
      </c>
      <c r="F149" s="16" t="s">
        <v>1144</v>
      </c>
      <c r="G149" s="23">
        <v>43087</v>
      </c>
      <c r="H149" s="18" t="s">
        <v>298</v>
      </c>
      <c r="I149" s="25" t="s">
        <v>44</v>
      </c>
      <c r="J149" s="27">
        <v>50000</v>
      </c>
      <c r="K149" s="27">
        <v>50000</v>
      </c>
      <c r="L149" s="25" t="s">
        <v>22</v>
      </c>
      <c r="M149" s="28">
        <v>0.6</v>
      </c>
      <c r="N149" s="25" t="str">
        <f>IFERROR(VLOOKUP('DETAILS ACHATS'!$C202,#REF!,2,FALSE),"")</f>
        <v/>
      </c>
      <c r="O149" s="29" t="str">
        <f>IF('DETAILS ACHATS'!$N202="EURO",IFERROR(VLOOKUP('DETAILS ACHATS'!$A202,#REF!,4,FALSE),""),"")</f>
        <v/>
      </c>
      <c r="P149" s="27">
        <f>'DETAILS ACHATS'!$J202*'DETAILS ACHATS'!$M202</f>
        <v>23900</v>
      </c>
      <c r="Q149" s="27">
        <f>IF('DETAILS ACHATS'!$N202="DA",'DETAILS ACHATS'!$P202*0.19,0)</f>
        <v>0</v>
      </c>
      <c r="R149" s="27">
        <f>'DETAILS ACHATS'!$P202+'DETAILS ACHATS'!$Q202</f>
        <v>184800</v>
      </c>
      <c r="S149" s="23">
        <f>IF('DETAILS ACHATS'!$A202="","",'DETAILS ACHATS'!$A202+30)</f>
        <v>43168</v>
      </c>
      <c r="T149" s="23"/>
      <c r="U149" s="53"/>
      <c r="V149" s="30"/>
    </row>
    <row r="150" spans="1:22" ht="14.25" x14ac:dyDescent="0.2">
      <c r="A150" s="23">
        <v>43103</v>
      </c>
      <c r="B150" s="24" t="s">
        <v>96</v>
      </c>
      <c r="C150" s="17" t="s">
        <v>581</v>
      </c>
      <c r="D150" s="16" t="s">
        <v>863</v>
      </c>
      <c r="E150" s="23">
        <v>43087</v>
      </c>
      <c r="F150" s="16" t="s">
        <v>1145</v>
      </c>
      <c r="G150" s="23">
        <v>43087</v>
      </c>
      <c r="H150" s="18" t="s">
        <v>299</v>
      </c>
      <c r="I150" s="25" t="s">
        <v>44</v>
      </c>
      <c r="J150" s="27">
        <v>309000</v>
      </c>
      <c r="K150" s="27">
        <v>309000</v>
      </c>
      <c r="L150" s="25" t="s">
        <v>22</v>
      </c>
      <c r="M150" s="28">
        <v>0.6</v>
      </c>
      <c r="N150" s="25" t="str">
        <f>IFERROR(VLOOKUP('DETAILS ACHATS'!$C203,#REF!,2,FALSE),"")</f>
        <v/>
      </c>
      <c r="O150" s="29" t="str">
        <f>IF('DETAILS ACHATS'!$N203="EURO",IFERROR(VLOOKUP('DETAILS ACHATS'!$A203,#REF!,4,FALSE),""),"")</f>
        <v/>
      </c>
      <c r="P150" s="27">
        <f>'DETAILS ACHATS'!$J203*'DETAILS ACHATS'!$M203</f>
        <v>30000</v>
      </c>
      <c r="Q150" s="27">
        <f>IF('DETAILS ACHATS'!$N203="DA",'DETAILS ACHATS'!$P203*0.19,0)</f>
        <v>0</v>
      </c>
      <c r="R150" s="27">
        <f>'DETAILS ACHATS'!$P203+'DETAILS ACHATS'!$Q203</f>
        <v>8420</v>
      </c>
      <c r="S150" s="23">
        <f>IF('DETAILS ACHATS'!$A203="","",'DETAILS ACHATS'!$A203+30)</f>
        <v>43172</v>
      </c>
      <c r="T150" s="23"/>
      <c r="U150" s="53"/>
      <c r="V150" s="30"/>
    </row>
    <row r="151" spans="1:22" ht="14.25" x14ac:dyDescent="0.2">
      <c r="A151" s="23">
        <v>43103</v>
      </c>
      <c r="B151" s="24" t="s">
        <v>96</v>
      </c>
      <c r="C151" s="17" t="s">
        <v>582</v>
      </c>
      <c r="D151" s="16" t="s">
        <v>864</v>
      </c>
      <c r="E151" s="23">
        <v>43096</v>
      </c>
      <c r="F151" s="16" t="s">
        <v>1146</v>
      </c>
      <c r="G151" s="23">
        <v>43096</v>
      </c>
      <c r="H151" s="18" t="s">
        <v>300</v>
      </c>
      <c r="I151" s="25" t="s">
        <v>44</v>
      </c>
      <c r="J151" s="27">
        <v>100000</v>
      </c>
      <c r="K151" s="27">
        <v>100000</v>
      </c>
      <c r="L151" s="25" t="s">
        <v>22</v>
      </c>
      <c r="M151" s="28">
        <v>0.6</v>
      </c>
      <c r="N151" s="25" t="str">
        <f>IFERROR(VLOOKUP('DETAILS ACHATS'!$C204,#REF!,2,FALSE),"")</f>
        <v/>
      </c>
      <c r="O151" s="29" t="str">
        <f>IF('DETAILS ACHATS'!$N204="EURO",IFERROR(VLOOKUP('DETAILS ACHATS'!$A204,#REF!,4,FALSE),""),"")</f>
        <v/>
      </c>
      <c r="P151" s="27">
        <f>'DETAILS ACHATS'!$J204*'DETAILS ACHATS'!$M204</f>
        <v>183360</v>
      </c>
      <c r="Q151" s="27">
        <f>IF('DETAILS ACHATS'!$N204="DA",'DETAILS ACHATS'!$P204*0.19,0)</f>
        <v>0</v>
      </c>
      <c r="R151" s="27">
        <f>'DETAILS ACHATS'!$P204+'DETAILS ACHATS'!$Q204</f>
        <v>5070</v>
      </c>
      <c r="S151" s="23">
        <f>IF('DETAILS ACHATS'!$A204="","",'DETAILS ACHATS'!$A204+30)</f>
        <v>43172</v>
      </c>
      <c r="T151" s="23"/>
      <c r="U151" s="53"/>
      <c r="V151" s="30"/>
    </row>
    <row r="152" spans="1:22" ht="14.25" x14ac:dyDescent="0.2">
      <c r="A152" s="23">
        <v>43110</v>
      </c>
      <c r="B152" s="24" t="s">
        <v>49</v>
      </c>
      <c r="C152" s="17" t="s">
        <v>583</v>
      </c>
      <c r="D152" s="16" t="s">
        <v>865</v>
      </c>
      <c r="E152" s="23">
        <v>43170</v>
      </c>
      <c r="F152" s="16" t="s">
        <v>1147</v>
      </c>
      <c r="G152" s="23">
        <v>43170</v>
      </c>
      <c r="H152" s="18" t="s">
        <v>301</v>
      </c>
      <c r="I152" s="25" t="s">
        <v>46</v>
      </c>
      <c r="J152" s="27">
        <v>1000</v>
      </c>
      <c r="K152" s="27"/>
      <c r="L152" s="25" t="s">
        <v>22</v>
      </c>
      <c r="M152" s="28">
        <v>9.98</v>
      </c>
      <c r="N152" s="25" t="str">
        <f>IFERROR(VLOOKUP('DETAILS ACHATS'!$C107,#REF!,2,FALSE),"")</f>
        <v/>
      </c>
      <c r="O152" s="29" t="str">
        <f>IF('DETAILS ACHATS'!$N107="EURO",IFERROR(VLOOKUP('DETAILS ACHATS'!$A107,#REF!,4,FALSE),""),"")</f>
        <v/>
      </c>
      <c r="P152" s="27">
        <f>'DETAILS ACHATS'!$J107*'DETAILS ACHATS'!$M107</f>
        <v>409859.99999999994</v>
      </c>
      <c r="Q152" s="27">
        <f>IF('DETAILS ACHATS'!$N107="DA",'DETAILS ACHATS'!$P107*0.19,0)</f>
        <v>0</v>
      </c>
      <c r="R152" s="27">
        <f>'DETAILS ACHATS'!$P107+'DETAILS ACHATS'!$Q107</f>
        <v>0</v>
      </c>
      <c r="S152" s="23">
        <f>IF('DETAILS ACHATS'!$A107="","",'DETAILS ACHATS'!$A107+30)</f>
        <v>43287</v>
      </c>
      <c r="T152" s="23"/>
      <c r="U152" s="53"/>
      <c r="V152" s="30"/>
    </row>
    <row r="153" spans="1:22" ht="14.25" x14ac:dyDescent="0.2">
      <c r="A153" s="23">
        <v>43110</v>
      </c>
      <c r="B153" s="24" t="s">
        <v>49</v>
      </c>
      <c r="C153" s="17" t="s">
        <v>584</v>
      </c>
      <c r="D153" s="16" t="s">
        <v>866</v>
      </c>
      <c r="E153" s="23">
        <v>43170</v>
      </c>
      <c r="F153" s="16" t="s">
        <v>1148</v>
      </c>
      <c r="G153" s="23">
        <v>43170</v>
      </c>
      <c r="H153" s="18" t="s">
        <v>302</v>
      </c>
      <c r="I153" s="25" t="s">
        <v>46</v>
      </c>
      <c r="J153" s="27">
        <v>775</v>
      </c>
      <c r="K153" s="27"/>
      <c r="L153" s="25" t="s">
        <v>22</v>
      </c>
      <c r="M153" s="28">
        <v>6.07</v>
      </c>
      <c r="N153" s="25" t="str">
        <f>IFERROR(VLOOKUP('DETAILS ACHATS'!$C108,#REF!,2,FALSE),"")</f>
        <v/>
      </c>
      <c r="O153" s="29" t="str">
        <f>IF('DETAILS ACHATS'!$N108="EURO",IFERROR(VLOOKUP('DETAILS ACHATS'!$A108,#REF!,4,FALSE),""),"")</f>
        <v/>
      </c>
      <c r="P153" s="27">
        <f>'DETAILS ACHATS'!$J108*'DETAILS ACHATS'!$M108</f>
        <v>224027.09999999998</v>
      </c>
      <c r="Q153" s="27">
        <f>IF('DETAILS ACHATS'!$N108="DA",'DETAILS ACHATS'!$P108*0.19,0)</f>
        <v>0</v>
      </c>
      <c r="R153" s="27">
        <f>'DETAILS ACHATS'!$P108+'DETAILS ACHATS'!$Q108</f>
        <v>195</v>
      </c>
      <c r="S153" s="23">
        <f>IF('DETAILS ACHATS'!$A108="","",'DETAILS ACHATS'!$A108+30)</f>
        <v>43290</v>
      </c>
      <c r="T153" s="23"/>
      <c r="U153" s="53"/>
      <c r="V153" s="30"/>
    </row>
    <row r="154" spans="1:22" ht="14.25" x14ac:dyDescent="0.2">
      <c r="A154" s="23">
        <v>43110</v>
      </c>
      <c r="B154" s="24" t="s">
        <v>49</v>
      </c>
      <c r="C154" s="17" t="s">
        <v>585</v>
      </c>
      <c r="D154" s="16" t="s">
        <v>867</v>
      </c>
      <c r="E154" s="23">
        <v>43170</v>
      </c>
      <c r="F154" s="16" t="s">
        <v>1149</v>
      </c>
      <c r="G154" s="23">
        <v>43170</v>
      </c>
      <c r="H154" s="18" t="s">
        <v>303</v>
      </c>
      <c r="I154" s="25" t="s">
        <v>42</v>
      </c>
      <c r="J154" s="27">
        <v>1</v>
      </c>
      <c r="K154" s="27"/>
      <c r="L154" s="25" t="s">
        <v>43</v>
      </c>
      <c r="M154" s="28">
        <v>440.65155800000002</v>
      </c>
      <c r="N154" s="25" t="str">
        <f>IFERROR(VLOOKUP('DETAILS ACHATS'!$C109,#REF!,2,FALSE),"")</f>
        <v/>
      </c>
      <c r="O154" s="29" t="str">
        <f>IF('DETAILS ACHATS'!$N109="EURO",IFERROR(VLOOKUP('DETAILS ACHATS'!$A109,#REF!,4,FALSE),""),"")</f>
        <v/>
      </c>
      <c r="P154" s="27">
        <f>'DETAILS ACHATS'!$J109*'DETAILS ACHATS'!$M109</f>
        <v>662640</v>
      </c>
      <c r="Q154" s="27">
        <f>IF('DETAILS ACHATS'!$N109="DA",'DETAILS ACHATS'!$P109*0.19,0)</f>
        <v>0</v>
      </c>
      <c r="R154" s="27">
        <f>'DETAILS ACHATS'!$P109+'DETAILS ACHATS'!$Q109</f>
        <v>4712.3999999999996</v>
      </c>
      <c r="S154" s="23">
        <f>IF('DETAILS ACHATS'!$A109="","",'DETAILS ACHATS'!$A109+30)</f>
        <v>43291</v>
      </c>
      <c r="T154" s="23"/>
      <c r="U154" s="53"/>
      <c r="V154" s="30"/>
    </row>
    <row r="155" spans="1:22" ht="14.25" x14ac:dyDescent="0.2">
      <c r="A155" s="23">
        <v>43110</v>
      </c>
      <c r="B155" s="24" t="s">
        <v>49</v>
      </c>
      <c r="C155" s="17" t="s">
        <v>586</v>
      </c>
      <c r="D155" s="16" t="s">
        <v>868</v>
      </c>
      <c r="E155" s="23">
        <v>43170</v>
      </c>
      <c r="F155" s="16" t="s">
        <v>1150</v>
      </c>
      <c r="G155" s="23">
        <v>43170</v>
      </c>
      <c r="H155" s="18" t="s">
        <v>304</v>
      </c>
      <c r="I155" s="25" t="s">
        <v>46</v>
      </c>
      <c r="J155" s="27">
        <v>1000</v>
      </c>
      <c r="K155" s="27">
        <v>1000</v>
      </c>
      <c r="L155" s="25" t="s">
        <v>22</v>
      </c>
      <c r="M155" s="28">
        <v>9.98</v>
      </c>
      <c r="N155" s="25" t="str">
        <f>IFERROR(VLOOKUP('DETAILS ACHATS'!$C110,#REF!,2,FALSE),"")</f>
        <v/>
      </c>
      <c r="O155" s="29" t="str">
        <f>IF('DETAILS ACHATS'!$N110="EURO",IFERROR(VLOOKUP('DETAILS ACHATS'!$A110,#REF!,4,FALSE),""),"")</f>
        <v/>
      </c>
      <c r="P155" s="27">
        <f>'DETAILS ACHATS'!$J110*'DETAILS ACHATS'!$M110</f>
        <v>365760</v>
      </c>
      <c r="Q155" s="27">
        <f>IF('DETAILS ACHATS'!$N110="DA",'DETAILS ACHATS'!$P110*0.19,0)</f>
        <v>0</v>
      </c>
      <c r="R155" s="27">
        <f>'DETAILS ACHATS'!$P110+'DETAILS ACHATS'!$Q110</f>
        <v>21840</v>
      </c>
      <c r="S155" s="23">
        <f>IF('DETAILS ACHATS'!$A110="","",'DETAILS ACHATS'!$A110+30)</f>
        <v>43048</v>
      </c>
      <c r="T155" s="23"/>
      <c r="U155" s="53"/>
      <c r="V155" s="30"/>
    </row>
    <row r="156" spans="1:22" ht="14.25" x14ac:dyDescent="0.2">
      <c r="A156" s="23">
        <v>43110</v>
      </c>
      <c r="B156" s="24" t="s">
        <v>49</v>
      </c>
      <c r="C156" s="17" t="s">
        <v>587</v>
      </c>
      <c r="D156" s="16" t="s">
        <v>869</v>
      </c>
      <c r="E156" s="23">
        <v>43170</v>
      </c>
      <c r="F156" s="16" t="s">
        <v>1151</v>
      </c>
      <c r="G156" s="23">
        <v>43170</v>
      </c>
      <c r="H156" s="18" t="s">
        <v>305</v>
      </c>
      <c r="I156" s="25" t="s">
        <v>46</v>
      </c>
      <c r="J156" s="27">
        <v>775</v>
      </c>
      <c r="K156" s="27">
        <v>775</v>
      </c>
      <c r="L156" s="25" t="s">
        <v>22</v>
      </c>
      <c r="M156" s="28">
        <v>6.07</v>
      </c>
      <c r="N156" s="25" t="str">
        <f>IFERROR(VLOOKUP('DETAILS ACHATS'!$C111,#REF!,2,FALSE),"")</f>
        <v/>
      </c>
      <c r="O156" s="29" t="str">
        <f>IF('DETAILS ACHATS'!$N111="EURO",IFERROR(VLOOKUP('DETAILS ACHATS'!$A111,#REF!,4,FALSE),""),"")</f>
        <v/>
      </c>
      <c r="P156" s="27">
        <f>'DETAILS ACHATS'!$J111*'DETAILS ACHATS'!$M111</f>
        <v>68834</v>
      </c>
      <c r="Q156" s="27">
        <f>IF('DETAILS ACHATS'!$N111="DA",'DETAILS ACHATS'!$P111*0.19,0)</f>
        <v>0</v>
      </c>
      <c r="R156" s="27">
        <f>'DETAILS ACHATS'!$P111+'DETAILS ACHATS'!$Q111</f>
        <v>9849.6</v>
      </c>
      <c r="S156" s="23">
        <f>IF('DETAILS ACHATS'!$A111="","",'DETAILS ACHATS'!$A111+30)</f>
        <v>43048</v>
      </c>
      <c r="T156" s="23"/>
      <c r="U156" s="53"/>
      <c r="V156" s="30"/>
    </row>
    <row r="157" spans="1:22" ht="14.25" x14ac:dyDescent="0.2">
      <c r="A157" s="23">
        <v>43110</v>
      </c>
      <c r="B157" s="24" t="s">
        <v>49</v>
      </c>
      <c r="C157" s="17" t="s">
        <v>588</v>
      </c>
      <c r="D157" s="16" t="s">
        <v>870</v>
      </c>
      <c r="E157" s="23">
        <v>43170</v>
      </c>
      <c r="F157" s="16" t="s">
        <v>1152</v>
      </c>
      <c r="G157" s="23">
        <v>43170</v>
      </c>
      <c r="H157" s="18" t="s">
        <v>306</v>
      </c>
      <c r="I157" s="25" t="s">
        <v>104</v>
      </c>
      <c r="J157" s="27">
        <v>5000</v>
      </c>
      <c r="K157" s="27">
        <v>5000</v>
      </c>
      <c r="L157" s="25" t="s">
        <v>22</v>
      </c>
      <c r="M157" s="28">
        <v>0.11</v>
      </c>
      <c r="N157" s="25" t="str">
        <f>IFERROR(VLOOKUP('DETAILS ACHATS'!$C112,#REF!,2,FALSE),"")</f>
        <v/>
      </c>
      <c r="O157" s="29" t="str">
        <f>IF('DETAILS ACHATS'!$N112="EURO",IFERROR(VLOOKUP('DETAILS ACHATS'!$A112,#REF!,4,FALSE),""),"")</f>
        <v/>
      </c>
      <c r="P157" s="27">
        <f>'DETAILS ACHATS'!$J112*'DETAILS ACHATS'!$M112</f>
        <v>6300</v>
      </c>
      <c r="Q157" s="27">
        <f>IF('DETAILS ACHATS'!$N112="DA",'DETAILS ACHATS'!$P112*0.19,0)</f>
        <v>0</v>
      </c>
      <c r="R157" s="27">
        <f>'DETAILS ACHATS'!$P112+'DETAILS ACHATS'!$Q112</f>
        <v>1416</v>
      </c>
      <c r="S157" s="23">
        <f>IF('DETAILS ACHATS'!$A112="","",'DETAILS ACHATS'!$A112+30)</f>
        <v>43132</v>
      </c>
      <c r="T157" s="23"/>
      <c r="U157" s="53"/>
      <c r="V157" s="30"/>
    </row>
    <row r="158" spans="1:22" ht="14.25" x14ac:dyDescent="0.2">
      <c r="A158" s="23">
        <v>43110</v>
      </c>
      <c r="B158" s="24" t="s">
        <v>49</v>
      </c>
      <c r="C158" s="17" t="s">
        <v>589</v>
      </c>
      <c r="D158" s="16" t="s">
        <v>871</v>
      </c>
      <c r="E158" s="23">
        <v>43170</v>
      </c>
      <c r="F158" s="16" t="s">
        <v>1153</v>
      </c>
      <c r="G158" s="23">
        <v>43170</v>
      </c>
      <c r="H158" s="18" t="s">
        <v>307</v>
      </c>
      <c r="I158" s="25" t="s">
        <v>104</v>
      </c>
      <c r="J158" s="27">
        <v>1000</v>
      </c>
      <c r="K158" s="27">
        <v>1000</v>
      </c>
      <c r="L158" s="25" t="s">
        <v>22</v>
      </c>
      <c r="M158" s="28">
        <v>0.16</v>
      </c>
      <c r="N158" s="25" t="str">
        <f>IFERROR(VLOOKUP('DETAILS ACHATS'!$C113,#REF!,2,FALSE),"")</f>
        <v/>
      </c>
      <c r="O158" s="29" t="str">
        <f>IF('DETAILS ACHATS'!$N113="EURO",IFERROR(VLOOKUP('DETAILS ACHATS'!$A113,#REF!,4,FALSE),""),"")</f>
        <v/>
      </c>
      <c r="P158" s="27">
        <f>'DETAILS ACHATS'!$J113*'DETAILS ACHATS'!$M113</f>
        <v>6000</v>
      </c>
      <c r="Q158" s="27">
        <f>IF('DETAILS ACHATS'!$N113="DA",'DETAILS ACHATS'!$P113*0.19,0)</f>
        <v>0</v>
      </c>
      <c r="R158" s="27">
        <f>'DETAILS ACHATS'!$P113+'DETAILS ACHATS'!$Q113</f>
        <v>7280</v>
      </c>
      <c r="S158" s="23">
        <f>IF('DETAILS ACHATS'!$A113="","",'DETAILS ACHATS'!$A113+30)</f>
        <v>43132</v>
      </c>
      <c r="T158" s="23"/>
      <c r="U158" s="53"/>
      <c r="V158" s="30"/>
    </row>
    <row r="159" spans="1:22" ht="14.25" x14ac:dyDescent="0.2">
      <c r="A159" s="23">
        <v>43110</v>
      </c>
      <c r="B159" s="24" t="s">
        <v>49</v>
      </c>
      <c r="C159" s="17" t="s">
        <v>590</v>
      </c>
      <c r="D159" s="16" t="s">
        <v>872</v>
      </c>
      <c r="E159" s="23">
        <v>43170</v>
      </c>
      <c r="F159" s="16" t="s">
        <v>1154</v>
      </c>
      <c r="G159" s="23">
        <v>43170</v>
      </c>
      <c r="H159" s="18" t="s">
        <v>308</v>
      </c>
      <c r="I159" s="25" t="s">
        <v>104</v>
      </c>
      <c r="J159" s="27">
        <v>1000</v>
      </c>
      <c r="K159" s="27">
        <v>1000</v>
      </c>
      <c r="L159" s="25" t="s">
        <v>22</v>
      </c>
      <c r="M159" s="28">
        <v>0.26</v>
      </c>
      <c r="N159" s="25" t="str">
        <f>IFERROR(VLOOKUP('DETAILS ACHATS'!$C114,#REF!,2,FALSE),"")</f>
        <v/>
      </c>
      <c r="O159" s="29" t="str">
        <f>IF('DETAILS ACHATS'!$N114="EURO",IFERROR(VLOOKUP('DETAILS ACHATS'!$A114,#REF!,4,FALSE),""),"")</f>
        <v/>
      </c>
      <c r="P159" s="27">
        <f>'DETAILS ACHATS'!$J114*'DETAILS ACHATS'!$M114</f>
        <v>2120</v>
      </c>
      <c r="Q159" s="27">
        <f>IF('DETAILS ACHATS'!$N114="DA",'DETAILS ACHATS'!$P114*0.19,0)</f>
        <v>0</v>
      </c>
      <c r="R159" s="27">
        <f>'DETAILS ACHATS'!$P114+'DETAILS ACHATS'!$Q114</f>
        <v>5025</v>
      </c>
      <c r="S159" s="23">
        <f>IF('DETAILS ACHATS'!$A114="","",'DETAILS ACHATS'!$A114+30)</f>
        <v>43132</v>
      </c>
      <c r="T159" s="23"/>
      <c r="U159" s="53"/>
      <c r="V159" s="30"/>
    </row>
    <row r="160" spans="1:22" ht="14.25" x14ac:dyDescent="0.2">
      <c r="A160" s="23">
        <v>43110</v>
      </c>
      <c r="B160" s="24" t="s">
        <v>49</v>
      </c>
      <c r="C160" s="17" t="s">
        <v>591</v>
      </c>
      <c r="D160" s="16" t="s">
        <v>873</v>
      </c>
      <c r="E160" s="23">
        <v>43170</v>
      </c>
      <c r="F160" s="16" t="s">
        <v>1155</v>
      </c>
      <c r="G160" s="23">
        <v>43170</v>
      </c>
      <c r="H160" s="18" t="s">
        <v>309</v>
      </c>
      <c r="I160" s="25" t="s">
        <v>104</v>
      </c>
      <c r="J160" s="27">
        <v>5000</v>
      </c>
      <c r="K160" s="27">
        <v>5000</v>
      </c>
      <c r="L160" s="25" t="s">
        <v>22</v>
      </c>
      <c r="M160" s="28">
        <v>0.14000000000000001</v>
      </c>
      <c r="N160" s="25" t="str">
        <f>IFERROR(VLOOKUP('DETAILS ACHATS'!$C115,#REF!,2,FALSE),"")</f>
        <v/>
      </c>
      <c r="O160" s="29" t="str">
        <f>IF('DETAILS ACHATS'!$N115="EURO",IFERROR(VLOOKUP('DETAILS ACHATS'!$A115,#REF!,4,FALSE),""),"")</f>
        <v/>
      </c>
      <c r="P160" s="27">
        <f>'DETAILS ACHATS'!$J115*'DETAILS ACHATS'!$M115</f>
        <v>4000</v>
      </c>
      <c r="Q160" s="27">
        <f>IF('DETAILS ACHATS'!$N115="DA",'DETAILS ACHATS'!$P115*0.19,0)</f>
        <v>0</v>
      </c>
      <c r="R160" s="27">
        <f>'DETAILS ACHATS'!$P115+'DETAILS ACHATS'!$Q115</f>
        <v>469.2</v>
      </c>
      <c r="S160" s="23">
        <f>IF('DETAILS ACHATS'!$A115="","",'DETAILS ACHATS'!$A115+30)</f>
        <v>43132</v>
      </c>
      <c r="T160" s="23"/>
      <c r="U160" s="53"/>
      <c r="V160" s="30"/>
    </row>
    <row r="161" spans="1:22" ht="14.25" x14ac:dyDescent="0.2">
      <c r="A161" s="23">
        <v>43110</v>
      </c>
      <c r="B161" s="24" t="s">
        <v>49</v>
      </c>
      <c r="C161" s="17" t="s">
        <v>592</v>
      </c>
      <c r="D161" s="16" t="s">
        <v>874</v>
      </c>
      <c r="E161" s="23">
        <v>43170</v>
      </c>
      <c r="F161" s="16" t="s">
        <v>1156</v>
      </c>
      <c r="G161" s="23">
        <v>43170</v>
      </c>
      <c r="H161" s="18" t="s">
        <v>310</v>
      </c>
      <c r="I161" s="25" t="s">
        <v>104</v>
      </c>
      <c r="J161" s="27">
        <v>500</v>
      </c>
      <c r="K161" s="27">
        <v>500</v>
      </c>
      <c r="L161" s="25" t="s">
        <v>22</v>
      </c>
      <c r="M161" s="28">
        <v>0.28999999999999998</v>
      </c>
      <c r="N161" s="25" t="str">
        <f>IFERROR(VLOOKUP('DETAILS ACHATS'!$C116,#REF!,2,FALSE),"")</f>
        <v/>
      </c>
      <c r="O161" s="29" t="str">
        <f>IF('DETAILS ACHATS'!$N116="EURO",IFERROR(VLOOKUP('DETAILS ACHATS'!$A116,#REF!,4,FALSE),""),"")</f>
        <v/>
      </c>
      <c r="P161" s="27">
        <f>'DETAILS ACHATS'!$J116*'DETAILS ACHATS'!$M116</f>
        <v>13000</v>
      </c>
      <c r="Q161" s="27">
        <f>IF('DETAILS ACHATS'!$N116="DA",'DETAILS ACHATS'!$P116*0.19,0)</f>
        <v>0</v>
      </c>
      <c r="R161" s="27">
        <f>'DETAILS ACHATS'!$P116+'DETAILS ACHATS'!$Q116</f>
        <v>17400</v>
      </c>
      <c r="S161" s="23">
        <f>IF('DETAILS ACHATS'!$A116="","",'DETAILS ACHATS'!$A116+30)</f>
        <v>43132</v>
      </c>
      <c r="T161" s="23"/>
      <c r="U161" s="53"/>
      <c r="V161" s="30"/>
    </row>
    <row r="162" spans="1:22" ht="14.25" x14ac:dyDescent="0.2">
      <c r="A162" s="23">
        <v>43110</v>
      </c>
      <c r="B162" s="24" t="s">
        <v>49</v>
      </c>
      <c r="C162" s="17" t="s">
        <v>593</v>
      </c>
      <c r="D162" s="16" t="s">
        <v>875</v>
      </c>
      <c r="E162" s="23">
        <v>43170</v>
      </c>
      <c r="F162" s="16" t="s">
        <v>1157</v>
      </c>
      <c r="G162" s="23">
        <v>43170</v>
      </c>
      <c r="H162" s="18" t="s">
        <v>311</v>
      </c>
      <c r="I162" s="25" t="s">
        <v>43</v>
      </c>
      <c r="J162" s="27">
        <v>1</v>
      </c>
      <c r="K162" s="27">
        <v>1</v>
      </c>
      <c r="L162" s="25" t="s">
        <v>43</v>
      </c>
      <c r="M162" s="28">
        <v>510</v>
      </c>
      <c r="N162" s="25" t="str">
        <f>IFERROR(VLOOKUP('DETAILS ACHATS'!$C117,#REF!,2,FALSE),"")</f>
        <v/>
      </c>
      <c r="O162" s="29" t="str">
        <f>IF('DETAILS ACHATS'!$N117="EURO",IFERROR(VLOOKUP('DETAILS ACHATS'!$A117,#REF!,4,FALSE),""),"")</f>
        <v/>
      </c>
      <c r="P162" s="27">
        <f>'DETAILS ACHATS'!$J117*'DETAILS ACHATS'!$M117</f>
        <v>4200</v>
      </c>
      <c r="Q162" s="27">
        <f>IF('DETAILS ACHATS'!$N117="DA",'DETAILS ACHATS'!$P117*0.19,0)</f>
        <v>0</v>
      </c>
      <c r="R162" s="27">
        <f>'DETAILS ACHATS'!$P117+'DETAILS ACHATS'!$Q117</f>
        <v>1488</v>
      </c>
      <c r="S162" s="23">
        <f>IF('DETAILS ACHATS'!$A117="","",'DETAILS ACHATS'!$A117+30)</f>
        <v>43132</v>
      </c>
      <c r="T162" s="23"/>
      <c r="U162" s="53"/>
      <c r="V162" s="30"/>
    </row>
    <row r="163" spans="1:22" ht="14.25" x14ac:dyDescent="0.2">
      <c r="A163" s="23">
        <v>43110</v>
      </c>
      <c r="B163" s="24" t="s">
        <v>48</v>
      </c>
      <c r="C163" s="17" t="s">
        <v>594</v>
      </c>
      <c r="D163" s="16" t="s">
        <v>876</v>
      </c>
      <c r="E163" s="23">
        <v>43164</v>
      </c>
      <c r="F163" s="16" t="s">
        <v>1158</v>
      </c>
      <c r="G163" s="23">
        <v>43164</v>
      </c>
      <c r="H163" s="18" t="s">
        <v>312</v>
      </c>
      <c r="I163" s="25" t="s">
        <v>46</v>
      </c>
      <c r="J163" s="27">
        <v>12780</v>
      </c>
      <c r="K163" s="27"/>
      <c r="L163" s="25" t="s">
        <v>22</v>
      </c>
      <c r="M163" s="28">
        <v>4.72</v>
      </c>
      <c r="N163" s="25" t="str">
        <f>IFERROR(VLOOKUP('DETAILS ACHATS'!$C118,#REF!,2,FALSE),"")</f>
        <v/>
      </c>
      <c r="O163" s="29" t="str">
        <f>IF('DETAILS ACHATS'!$N118="EURO",IFERROR(VLOOKUP('DETAILS ACHATS'!$A118,#REF!,4,FALSE),""),"")</f>
        <v/>
      </c>
      <c r="P163" s="27">
        <f>'DETAILS ACHATS'!$J118*'DETAILS ACHATS'!$M118</f>
        <v>20160</v>
      </c>
      <c r="Q163" s="27">
        <f>IF('DETAILS ACHATS'!$N118="DA",'DETAILS ACHATS'!$P118*0.19,0)</f>
        <v>0</v>
      </c>
      <c r="R163" s="27">
        <f>'DETAILS ACHATS'!$P118+'DETAILS ACHATS'!$Q118</f>
        <v>56700</v>
      </c>
      <c r="S163" s="23">
        <f>IF('DETAILS ACHATS'!$A118="","",'DETAILS ACHATS'!$A118+30)</f>
        <v>43132</v>
      </c>
      <c r="T163" s="23"/>
      <c r="U163" s="53"/>
      <c r="V163" s="30"/>
    </row>
    <row r="164" spans="1:22" ht="14.25" x14ac:dyDescent="0.2">
      <c r="A164" s="23">
        <v>43110</v>
      </c>
      <c r="B164" s="24" t="s">
        <v>48</v>
      </c>
      <c r="C164" s="17" t="s">
        <v>595</v>
      </c>
      <c r="D164" s="16" t="s">
        <v>877</v>
      </c>
      <c r="E164" s="23">
        <v>43164</v>
      </c>
      <c r="F164" s="16" t="s">
        <v>1159</v>
      </c>
      <c r="G164" s="23">
        <v>43164</v>
      </c>
      <c r="H164" s="18" t="s">
        <v>313</v>
      </c>
      <c r="I164" s="25" t="s">
        <v>42</v>
      </c>
      <c r="J164" s="27">
        <v>1</v>
      </c>
      <c r="K164" s="27"/>
      <c r="L164" s="25" t="s">
        <v>43</v>
      </c>
      <c r="M164" s="28">
        <v>3710</v>
      </c>
      <c r="N164" s="25" t="str">
        <f>IFERROR(VLOOKUP('DETAILS ACHATS'!$C119,#REF!,2,FALSE),"")</f>
        <v/>
      </c>
      <c r="O164" s="29" t="str">
        <f>IF('DETAILS ACHATS'!$N119="EURO",IFERROR(VLOOKUP('DETAILS ACHATS'!$A119,#REF!,4,FALSE),""),"")</f>
        <v/>
      </c>
      <c r="P164" s="27">
        <f>'DETAILS ACHATS'!$J119*'DETAILS ACHATS'!$M119</f>
        <v>11730</v>
      </c>
      <c r="Q164" s="27">
        <f>IF('DETAILS ACHATS'!$N119="DA",'DETAILS ACHATS'!$P119*0.19,0)</f>
        <v>0</v>
      </c>
      <c r="R164" s="27">
        <f>'DETAILS ACHATS'!$P119+'DETAILS ACHATS'!$Q119</f>
        <v>30046</v>
      </c>
      <c r="S164" s="23">
        <f>IF('DETAILS ACHATS'!$A119="","",'DETAILS ACHATS'!$A119+30)</f>
        <v>43132</v>
      </c>
      <c r="T164" s="23"/>
      <c r="U164" s="53"/>
      <c r="V164" s="30"/>
    </row>
    <row r="165" spans="1:22" ht="14.25" x14ac:dyDescent="0.2">
      <c r="A165" s="23">
        <v>43110</v>
      </c>
      <c r="B165" s="24" t="s">
        <v>48</v>
      </c>
      <c r="C165" s="17" t="s">
        <v>596</v>
      </c>
      <c r="D165" s="16" t="s">
        <v>878</v>
      </c>
      <c r="E165" s="23">
        <v>43164</v>
      </c>
      <c r="F165" s="16" t="s">
        <v>1160</v>
      </c>
      <c r="G165" s="23">
        <v>43164</v>
      </c>
      <c r="H165" s="18" t="s">
        <v>314</v>
      </c>
      <c r="I165" s="25" t="s">
        <v>46</v>
      </c>
      <c r="J165" s="27">
        <v>12780</v>
      </c>
      <c r="K165" s="27">
        <v>12780</v>
      </c>
      <c r="L165" s="25" t="s">
        <v>22</v>
      </c>
      <c r="M165" s="28">
        <v>4.72</v>
      </c>
      <c r="N165" s="25" t="str">
        <f>IFERROR(VLOOKUP('DETAILS ACHATS'!$C120,#REF!,2,FALSE),"")</f>
        <v/>
      </c>
      <c r="O165" s="29" t="str">
        <f>IF('DETAILS ACHATS'!$N120="EURO",IFERROR(VLOOKUP('DETAILS ACHATS'!$A120,#REF!,4,FALSE),""),"")</f>
        <v/>
      </c>
      <c r="P165" s="27">
        <f>'DETAILS ACHATS'!$J120*'DETAILS ACHATS'!$M120</f>
        <v>15900</v>
      </c>
      <c r="Q165" s="27">
        <f>IF('DETAILS ACHATS'!$N120="DA",'DETAILS ACHATS'!$P120*0.19,0)</f>
        <v>0</v>
      </c>
      <c r="R165" s="27">
        <f>'DETAILS ACHATS'!$P120+'DETAILS ACHATS'!$Q120</f>
        <v>277484.79999999999</v>
      </c>
      <c r="S165" s="23">
        <f>IF('DETAILS ACHATS'!$A120="","",'DETAILS ACHATS'!$A120+30)</f>
        <v>43132</v>
      </c>
      <c r="T165" s="23"/>
      <c r="U165" s="53"/>
      <c r="V165" s="30"/>
    </row>
    <row r="166" spans="1:22" ht="14.25" x14ac:dyDescent="0.2">
      <c r="A166" s="23">
        <v>43110</v>
      </c>
      <c r="B166" s="24" t="s">
        <v>48</v>
      </c>
      <c r="C166" s="17" t="s">
        <v>597</v>
      </c>
      <c r="D166" s="16" t="s">
        <v>879</v>
      </c>
      <c r="E166" s="23">
        <v>43164</v>
      </c>
      <c r="F166" s="16" t="s">
        <v>1161</v>
      </c>
      <c r="G166" s="23">
        <v>43164</v>
      </c>
      <c r="H166" s="18" t="s">
        <v>315</v>
      </c>
      <c r="I166" s="25" t="s">
        <v>43</v>
      </c>
      <c r="J166" s="27">
        <v>1</v>
      </c>
      <c r="K166" s="27">
        <v>1</v>
      </c>
      <c r="L166" s="25" t="s">
        <v>43</v>
      </c>
      <c r="M166" s="28">
        <v>3710</v>
      </c>
      <c r="N166" s="25" t="str">
        <f>IFERROR(VLOOKUP('DETAILS ACHATS'!$C121,#REF!,2,FALSE),"")</f>
        <v/>
      </c>
      <c r="O166" s="29" t="str">
        <f>IF('DETAILS ACHATS'!$N121="EURO",IFERROR(VLOOKUP('DETAILS ACHATS'!$A121,#REF!,4,FALSE),""),"")</f>
        <v/>
      </c>
      <c r="P166" s="27">
        <f>'DETAILS ACHATS'!$J121*'DETAILS ACHATS'!$M121</f>
        <v>19000</v>
      </c>
      <c r="Q166" s="27">
        <f>IF('DETAILS ACHATS'!$N121="DA",'DETAILS ACHATS'!$P121*0.19,0)</f>
        <v>0</v>
      </c>
      <c r="R166" s="27">
        <f>'DETAILS ACHATS'!$P121+'DETAILS ACHATS'!$Q121</f>
        <v>273000</v>
      </c>
      <c r="S166" s="23">
        <f>IF('DETAILS ACHATS'!$A121="","",'DETAILS ACHATS'!$A121+30)</f>
        <v>43132</v>
      </c>
      <c r="T166" s="23"/>
      <c r="U166" s="53"/>
      <c r="V166" s="30"/>
    </row>
    <row r="167" spans="1:22" ht="14.25" x14ac:dyDescent="0.2">
      <c r="A167" s="23">
        <v>43117</v>
      </c>
      <c r="B167" s="24" t="s">
        <v>31</v>
      </c>
      <c r="C167" s="17" t="s">
        <v>598</v>
      </c>
      <c r="D167" s="16" t="s">
        <v>880</v>
      </c>
      <c r="E167" s="23"/>
      <c r="F167" s="16" t="s">
        <v>1162</v>
      </c>
      <c r="G167" s="23"/>
      <c r="H167" s="18" t="s">
        <v>316</v>
      </c>
      <c r="I167" s="25" t="s">
        <v>29</v>
      </c>
      <c r="J167" s="27">
        <v>2</v>
      </c>
      <c r="K167" s="27">
        <v>2</v>
      </c>
      <c r="L167" s="25" t="s">
        <v>22</v>
      </c>
      <c r="M167" s="28">
        <v>40000</v>
      </c>
      <c r="N167" s="25" t="str">
        <f>IFERROR(VLOOKUP('DETAILS ACHATS'!$C135,#REF!,2,FALSE),"")</f>
        <v/>
      </c>
      <c r="O167" s="29" t="str">
        <f>IF('DETAILS ACHATS'!$N135="EURO",IFERROR(VLOOKUP('DETAILS ACHATS'!$A135,#REF!,4,FALSE),""),"")</f>
        <v/>
      </c>
      <c r="P167" s="27">
        <f>'DETAILS ACHATS'!$J135*'DETAILS ACHATS'!$M135</f>
        <v>72481.099999999991</v>
      </c>
      <c r="Q167" s="27">
        <f>IF('DETAILS ACHATS'!$N135="DA",'DETAILS ACHATS'!$P135*0.19,0)</f>
        <v>0</v>
      </c>
      <c r="R167" s="27">
        <f>'DETAILS ACHATS'!$P135+'DETAILS ACHATS'!$Q135</f>
        <v>4850</v>
      </c>
      <c r="S167" s="23">
        <f>IF('DETAILS ACHATS'!$A135="","",'DETAILS ACHATS'!$A135+30)</f>
        <v>43132</v>
      </c>
      <c r="T167" s="23"/>
      <c r="U167" s="53"/>
      <c r="V167" s="30"/>
    </row>
    <row r="168" spans="1:22" ht="14.25" x14ac:dyDescent="0.2">
      <c r="A168" s="23">
        <v>43121</v>
      </c>
      <c r="B168" s="24" t="s">
        <v>28</v>
      </c>
      <c r="C168" s="17" t="s">
        <v>599</v>
      </c>
      <c r="D168" s="16" t="s">
        <v>881</v>
      </c>
      <c r="E168" s="23"/>
      <c r="F168" s="16" t="s">
        <v>1163</v>
      </c>
      <c r="G168" s="23"/>
      <c r="H168" s="18" t="s">
        <v>317</v>
      </c>
      <c r="I168" s="25" t="s">
        <v>20</v>
      </c>
      <c r="J168" s="27">
        <v>20</v>
      </c>
      <c r="K168" s="27"/>
      <c r="L168" s="25" t="s">
        <v>27</v>
      </c>
      <c r="M168" s="28">
        <v>1350</v>
      </c>
      <c r="N168" s="25" t="str">
        <f>IFERROR(VLOOKUP('DETAILS ACHATS'!$C89,#REF!,2,FALSE),"")</f>
        <v/>
      </c>
      <c r="O168" s="29" t="str">
        <f>IF('DETAILS ACHATS'!$N89="EURO",IFERROR(VLOOKUP('DETAILS ACHATS'!$A89,#REF!,4,FALSE),""),"")</f>
        <v/>
      </c>
      <c r="P168" s="27">
        <f>'DETAILS ACHATS'!$J89*'DETAILS ACHATS'!$M89</f>
        <v>237929.99999999997</v>
      </c>
      <c r="Q168" s="27">
        <f>IF('DETAILS ACHATS'!$N89="DA",'DETAILS ACHATS'!$P89*0.19,0)</f>
        <v>0</v>
      </c>
      <c r="R168" s="27">
        <f>'DETAILS ACHATS'!$P89+'DETAILS ACHATS'!$Q89</f>
        <v>77960</v>
      </c>
      <c r="S168" s="23">
        <f>IF('DETAILS ACHATS'!$A89="","",'DETAILS ACHATS'!$A89+30)</f>
        <v>43267</v>
      </c>
      <c r="T168" s="23"/>
      <c r="U168" s="53"/>
      <c r="V168" s="30"/>
    </row>
    <row r="169" spans="1:22" ht="14.25" x14ac:dyDescent="0.2">
      <c r="A169" s="23">
        <v>43122</v>
      </c>
      <c r="B169" s="24" t="s">
        <v>101</v>
      </c>
      <c r="C169" s="17" t="s">
        <v>600</v>
      </c>
      <c r="D169" s="16" t="s">
        <v>882</v>
      </c>
      <c r="E169" s="23">
        <v>43090</v>
      </c>
      <c r="F169" s="16" t="s">
        <v>1164</v>
      </c>
      <c r="G169" s="23">
        <v>43090</v>
      </c>
      <c r="H169" s="18" t="s">
        <v>318</v>
      </c>
      <c r="I169" s="25" t="s">
        <v>44</v>
      </c>
      <c r="J169" s="27">
        <v>109650</v>
      </c>
      <c r="K169" s="27">
        <v>109650</v>
      </c>
      <c r="L169" s="25" t="s">
        <v>22</v>
      </c>
      <c r="M169" s="28">
        <v>2.2999999999999998</v>
      </c>
      <c r="N169" s="25" t="str">
        <f>IFERROR(VLOOKUP('DETAILS ACHATS'!$C20,#REF!,2,FALSE),"")</f>
        <v/>
      </c>
      <c r="O169" s="29" t="str">
        <f>IF('DETAILS ACHATS'!$N20="EURO",IFERROR(VLOOKUP('DETAILS ACHATS'!$A20,#REF!,4,FALSE),""),"")</f>
        <v/>
      </c>
      <c r="P169" s="27">
        <f>'DETAILS ACHATS'!$J20*'DETAILS ACHATS'!$M20</f>
        <v>7808</v>
      </c>
      <c r="Q169" s="27">
        <f>IF('DETAILS ACHATS'!$N20="DA",'DETAILS ACHATS'!$P20*0.19,0)</f>
        <v>0</v>
      </c>
      <c r="R169" s="27">
        <f>'DETAILS ACHATS'!$P20+'DETAILS ACHATS'!$Q20</f>
        <v>9200</v>
      </c>
      <c r="S169" s="23">
        <f>IF('DETAILS ACHATS'!$A20="","",'DETAILS ACHATS'!$A20+30)</f>
        <v>43201</v>
      </c>
      <c r="T169" s="23"/>
      <c r="U169" s="53"/>
      <c r="V169" s="30"/>
    </row>
    <row r="170" spans="1:22" ht="14.25" x14ac:dyDescent="0.2">
      <c r="A170" s="23">
        <v>43122</v>
      </c>
      <c r="B170" s="24" t="s">
        <v>101</v>
      </c>
      <c r="C170" s="17" t="s">
        <v>601</v>
      </c>
      <c r="D170" s="16" t="s">
        <v>883</v>
      </c>
      <c r="E170" s="23">
        <v>43123</v>
      </c>
      <c r="F170" s="16" t="s">
        <v>1165</v>
      </c>
      <c r="G170" s="23">
        <v>43123</v>
      </c>
      <c r="H170" s="18" t="s">
        <v>319</v>
      </c>
      <c r="I170" s="25" t="s">
        <v>44</v>
      </c>
      <c r="J170" s="27">
        <v>202600</v>
      </c>
      <c r="K170" s="27">
        <v>202600</v>
      </c>
      <c r="L170" s="25" t="s">
        <v>22</v>
      </c>
      <c r="M170" s="28">
        <v>2.0699999999999998</v>
      </c>
      <c r="N170" s="25" t="str">
        <f>IFERROR(VLOOKUP('DETAILS ACHATS'!$C21,#REF!,2,FALSE),"")</f>
        <v/>
      </c>
      <c r="O170" s="29" t="str">
        <f>IF('DETAILS ACHATS'!$N21="EURO",IFERROR(VLOOKUP('DETAILS ACHATS'!$A21,#REF!,4,FALSE),""),"")</f>
        <v/>
      </c>
      <c r="P170" s="27">
        <f>'DETAILS ACHATS'!$J21*'DETAILS ACHATS'!$M21</f>
        <v>3904</v>
      </c>
      <c r="Q170" s="27">
        <f>IF('DETAILS ACHATS'!$N21="DA",'DETAILS ACHATS'!$P21*0.19,0)</f>
        <v>0</v>
      </c>
      <c r="R170" s="27">
        <f>'DETAILS ACHATS'!$P21+'DETAILS ACHATS'!$Q21</f>
        <v>9280</v>
      </c>
      <c r="S170" s="23">
        <f>IF('DETAILS ACHATS'!$A21="","",'DETAILS ACHATS'!$A21+30)</f>
        <v>43201</v>
      </c>
      <c r="T170" s="23"/>
      <c r="U170" s="53"/>
      <c r="V170" s="30"/>
    </row>
    <row r="171" spans="1:22" ht="14.25" x14ac:dyDescent="0.2">
      <c r="A171" s="23">
        <v>43122</v>
      </c>
      <c r="B171" s="24" t="s">
        <v>101</v>
      </c>
      <c r="C171" s="17" t="s">
        <v>602</v>
      </c>
      <c r="D171" s="16" t="s">
        <v>884</v>
      </c>
      <c r="E171" s="23">
        <v>43111</v>
      </c>
      <c r="F171" s="16" t="s">
        <v>1166</v>
      </c>
      <c r="G171" s="23">
        <v>43111</v>
      </c>
      <c r="H171" s="18" t="s">
        <v>320</v>
      </c>
      <c r="I171" s="25" t="s">
        <v>44</v>
      </c>
      <c r="J171" s="27">
        <v>79570</v>
      </c>
      <c r="K171" s="27">
        <v>79570</v>
      </c>
      <c r="L171" s="25" t="s">
        <v>22</v>
      </c>
      <c r="M171" s="28">
        <v>3.2</v>
      </c>
      <c r="N171" s="25" t="str">
        <f>IFERROR(VLOOKUP('DETAILS ACHATS'!$C22,#REF!,2,FALSE),"")</f>
        <v/>
      </c>
      <c r="O171" s="29" t="str">
        <f>IF('DETAILS ACHATS'!$N22="EURO",IFERROR(VLOOKUP('DETAILS ACHATS'!$A22,#REF!,4,FALSE),""),"")</f>
        <v/>
      </c>
      <c r="P171" s="27">
        <f>'DETAILS ACHATS'!$J22*'DETAILS ACHATS'!$M22</f>
        <v>9360</v>
      </c>
      <c r="Q171" s="27">
        <f>IF('DETAILS ACHATS'!$N22="DA",'DETAILS ACHATS'!$P22*0.19,0)</f>
        <v>0</v>
      </c>
      <c r="R171" s="27">
        <f>'DETAILS ACHATS'!$P22+'DETAILS ACHATS'!$Q22</f>
        <v>5420</v>
      </c>
      <c r="S171" s="23">
        <f>IF('DETAILS ACHATS'!$A22="","",'DETAILS ACHATS'!$A22+30)</f>
        <v>43201</v>
      </c>
      <c r="T171" s="23"/>
      <c r="U171" s="53"/>
      <c r="V171" s="30"/>
    </row>
    <row r="172" spans="1:22" ht="14.25" x14ac:dyDescent="0.2">
      <c r="A172" s="23">
        <v>43122</v>
      </c>
      <c r="B172" s="24" t="s">
        <v>103</v>
      </c>
      <c r="C172" s="17" t="s">
        <v>603</v>
      </c>
      <c r="D172" s="16" t="s">
        <v>885</v>
      </c>
      <c r="E172" s="23">
        <v>43163</v>
      </c>
      <c r="F172" s="16" t="s">
        <v>1167</v>
      </c>
      <c r="G172" s="23">
        <v>43163</v>
      </c>
      <c r="H172" s="18" t="s">
        <v>321</v>
      </c>
      <c r="I172" s="25" t="s">
        <v>46</v>
      </c>
      <c r="J172" s="27">
        <v>6000</v>
      </c>
      <c r="K172" s="27">
        <v>6000</v>
      </c>
      <c r="L172" s="25" t="s">
        <v>22</v>
      </c>
      <c r="M172" s="28">
        <v>5.45</v>
      </c>
      <c r="N172" s="25" t="str">
        <f>IFERROR(VLOOKUP('DETAILS ACHATS'!$C97,#REF!,2,FALSE),"")</f>
        <v/>
      </c>
      <c r="O172" s="29" t="str">
        <f>IF('DETAILS ACHATS'!$N97="EURO",IFERROR(VLOOKUP('DETAILS ACHATS'!$A97,#REF!,4,FALSE),""),"")</f>
        <v/>
      </c>
      <c r="P172" s="27">
        <f>'DETAILS ACHATS'!$J97*'DETAILS ACHATS'!$M97</f>
        <v>27904.799999999999</v>
      </c>
      <c r="Q172" s="27">
        <f>IF('DETAILS ACHATS'!$N97="DA",'DETAILS ACHATS'!$P97*0.19,0)</f>
        <v>0</v>
      </c>
      <c r="R172" s="27">
        <f>'DETAILS ACHATS'!$P97+'DETAILS ACHATS'!$Q97</f>
        <v>50000</v>
      </c>
      <c r="S172" s="23">
        <f>IF('DETAILS ACHATS'!$A97="","",'DETAILS ACHATS'!$A97+30)</f>
        <v>43173</v>
      </c>
      <c r="T172" s="23"/>
      <c r="U172" s="53"/>
      <c r="V172" s="30"/>
    </row>
    <row r="173" spans="1:22" ht="14.25" x14ac:dyDescent="0.2">
      <c r="A173" s="23">
        <v>43122</v>
      </c>
      <c r="B173" s="24" t="s">
        <v>103</v>
      </c>
      <c r="C173" s="17" t="s">
        <v>604</v>
      </c>
      <c r="D173" s="16" t="s">
        <v>886</v>
      </c>
      <c r="E173" s="23">
        <v>43163</v>
      </c>
      <c r="F173" s="16" t="s">
        <v>1168</v>
      </c>
      <c r="G173" s="23">
        <v>43163</v>
      </c>
      <c r="H173" s="18" t="s">
        <v>322</v>
      </c>
      <c r="I173" s="25" t="s">
        <v>43</v>
      </c>
      <c r="J173" s="27">
        <v>1</v>
      </c>
      <c r="K173" s="27">
        <v>1</v>
      </c>
      <c r="L173" s="25" t="s">
        <v>43</v>
      </c>
      <c r="M173" s="28">
        <v>2000</v>
      </c>
      <c r="N173" s="25" t="str">
        <f>IFERROR(VLOOKUP('DETAILS ACHATS'!$C98,#REF!,2,FALSE),"")</f>
        <v/>
      </c>
      <c r="O173" s="29" t="str">
        <f>IF('DETAILS ACHATS'!$N98="EURO",IFERROR(VLOOKUP('DETAILS ACHATS'!$A98,#REF!,4,FALSE),""),"")</f>
        <v/>
      </c>
      <c r="P173" s="27">
        <f>'DETAILS ACHATS'!$J98*'DETAILS ACHATS'!$M98</f>
        <v>18000</v>
      </c>
      <c r="Q173" s="27">
        <f>IF('DETAILS ACHATS'!$N98="DA",'DETAILS ACHATS'!$P98*0.19,0)</f>
        <v>0</v>
      </c>
      <c r="R173" s="27">
        <f>'DETAILS ACHATS'!$P98+'DETAILS ACHATS'!$Q98</f>
        <v>349</v>
      </c>
      <c r="S173" s="23">
        <f>IF('DETAILS ACHATS'!$A98="","",'DETAILS ACHATS'!$A98+30)</f>
        <v>43273</v>
      </c>
      <c r="T173" s="23"/>
      <c r="U173" s="53"/>
      <c r="V173" s="30"/>
    </row>
    <row r="174" spans="1:22" ht="14.25" x14ac:dyDescent="0.2">
      <c r="A174" s="23">
        <v>43122</v>
      </c>
      <c r="B174" s="24" t="s">
        <v>102</v>
      </c>
      <c r="C174" s="17" t="s">
        <v>605</v>
      </c>
      <c r="D174" s="16" t="s">
        <v>887</v>
      </c>
      <c r="E174" s="23">
        <v>43163</v>
      </c>
      <c r="F174" s="16" t="s">
        <v>1169</v>
      </c>
      <c r="G174" s="23">
        <v>43163</v>
      </c>
      <c r="H174" s="18" t="s">
        <v>323</v>
      </c>
      <c r="I174" s="25" t="s">
        <v>46</v>
      </c>
      <c r="J174" s="27">
        <f>57875000</f>
        <v>57875000</v>
      </c>
      <c r="K174" s="27">
        <v>57875000</v>
      </c>
      <c r="L174" s="25" t="s">
        <v>22</v>
      </c>
      <c r="M174" s="28">
        <f>5.98/1000</f>
        <v>5.9800000000000001E-3</v>
      </c>
      <c r="N174" s="25" t="str">
        <f>IFERROR(VLOOKUP('DETAILS ACHATS'!$C152,#REF!,2,FALSE),"")</f>
        <v/>
      </c>
      <c r="O174" s="29" t="str">
        <f>IF('DETAILS ACHATS'!$N152="EURO",IFERROR(VLOOKUP('DETAILS ACHATS'!$A152,#REF!,4,FALSE),""),"")</f>
        <v/>
      </c>
      <c r="P174" s="27">
        <f>'DETAILS ACHATS'!$J152*'DETAILS ACHATS'!$M152</f>
        <v>9980</v>
      </c>
      <c r="Q174" s="27">
        <f>IF('DETAILS ACHATS'!$N152="DA",'DETAILS ACHATS'!$P152*0.19,0)</f>
        <v>0</v>
      </c>
      <c r="R174" s="27">
        <f>'DETAILS ACHATS'!$P152+'DETAILS ACHATS'!$Q152</f>
        <v>409859.99999999994</v>
      </c>
      <c r="S174" s="23">
        <f>IF('DETAILS ACHATS'!$A152="","",'DETAILS ACHATS'!$A152+30)</f>
        <v>43140</v>
      </c>
      <c r="T174" s="23"/>
      <c r="U174" s="53"/>
      <c r="V174" s="30"/>
    </row>
    <row r="175" spans="1:22" ht="14.25" x14ac:dyDescent="0.2">
      <c r="A175" s="23">
        <v>43123</v>
      </c>
      <c r="B175" s="24" t="s">
        <v>45</v>
      </c>
      <c r="C175" s="17" t="s">
        <v>606</v>
      </c>
      <c r="D175" s="16" t="s">
        <v>888</v>
      </c>
      <c r="E175" s="23">
        <v>43173</v>
      </c>
      <c r="F175" s="16" t="s">
        <v>1170</v>
      </c>
      <c r="G175" s="23">
        <v>43173</v>
      </c>
      <c r="H175" s="18" t="s">
        <v>324</v>
      </c>
      <c r="I175" s="25" t="s">
        <v>44</v>
      </c>
      <c r="J175" s="27">
        <v>3130.7</v>
      </c>
      <c r="K175" s="27"/>
      <c r="L175" s="25" t="s">
        <v>22</v>
      </c>
      <c r="M175" s="28">
        <v>14.85</v>
      </c>
      <c r="N175" s="25" t="str">
        <f>IFERROR(VLOOKUP('DETAILS ACHATS'!$C159,#REF!,2,FALSE),"")</f>
        <v/>
      </c>
      <c r="O175" s="29" t="str">
        <f>IF('DETAILS ACHATS'!$N159="EURO",IFERROR(VLOOKUP('DETAILS ACHATS'!$A159,#REF!,4,FALSE),""),"")</f>
        <v/>
      </c>
      <c r="P175" s="27">
        <f>'DETAILS ACHATS'!$J159*'DETAILS ACHATS'!$M159</f>
        <v>260</v>
      </c>
      <c r="Q175" s="27">
        <f>IF('DETAILS ACHATS'!$N159="DA",'DETAILS ACHATS'!$P159*0.19,0)</f>
        <v>0</v>
      </c>
      <c r="R175" s="27">
        <f>'DETAILS ACHATS'!$P159+'DETAILS ACHATS'!$Q159</f>
        <v>2120</v>
      </c>
      <c r="S175" s="23">
        <f>IF('DETAILS ACHATS'!$A159="","",'DETAILS ACHATS'!$A159+30)</f>
        <v>43140</v>
      </c>
      <c r="T175" s="23"/>
      <c r="U175" s="53"/>
      <c r="V175" s="30"/>
    </row>
    <row r="176" spans="1:22" ht="14.25" x14ac:dyDescent="0.2">
      <c r="A176" s="23">
        <v>43123</v>
      </c>
      <c r="B176" s="24" t="s">
        <v>45</v>
      </c>
      <c r="C176" s="17" t="s">
        <v>607</v>
      </c>
      <c r="D176" s="16" t="s">
        <v>889</v>
      </c>
      <c r="E176" s="23">
        <v>43173</v>
      </c>
      <c r="F176" s="16" t="s">
        <v>1171</v>
      </c>
      <c r="G176" s="23">
        <v>43173</v>
      </c>
      <c r="H176" s="18" t="s">
        <v>325</v>
      </c>
      <c r="I176" s="25" t="s">
        <v>46</v>
      </c>
      <c r="J176" s="27">
        <v>500</v>
      </c>
      <c r="K176" s="27"/>
      <c r="L176" s="25" t="s">
        <v>22</v>
      </c>
      <c r="M176" s="28">
        <v>51.3</v>
      </c>
      <c r="N176" s="25" t="str">
        <f>IFERROR(VLOOKUP('DETAILS ACHATS'!$C160,#REF!,2,FALSE),"")</f>
        <v/>
      </c>
      <c r="O176" s="29" t="str">
        <f>IF('DETAILS ACHATS'!$N160="EURO",IFERROR(VLOOKUP('DETAILS ACHATS'!$A160,#REF!,4,FALSE),""),"")</f>
        <v/>
      </c>
      <c r="P176" s="27">
        <f>'DETAILS ACHATS'!$J160*'DETAILS ACHATS'!$M160</f>
        <v>700.00000000000011</v>
      </c>
      <c r="Q176" s="27">
        <f>IF('DETAILS ACHATS'!$N160="DA",'DETAILS ACHATS'!$P160*0.19,0)</f>
        <v>0</v>
      </c>
      <c r="R176" s="27">
        <f>'DETAILS ACHATS'!$P160+'DETAILS ACHATS'!$Q160</f>
        <v>4000</v>
      </c>
      <c r="S176" s="23">
        <f>IF('DETAILS ACHATS'!$A160="","",'DETAILS ACHATS'!$A160+30)</f>
        <v>43140</v>
      </c>
      <c r="T176" s="23"/>
      <c r="U176" s="53"/>
      <c r="V176" s="30"/>
    </row>
    <row r="177" spans="1:22" ht="14.25" x14ac:dyDescent="0.2">
      <c r="A177" s="23">
        <v>43123</v>
      </c>
      <c r="B177" s="24" t="s">
        <v>45</v>
      </c>
      <c r="C177" s="17" t="s">
        <v>608</v>
      </c>
      <c r="D177" s="16" t="s">
        <v>890</v>
      </c>
      <c r="E177" s="23">
        <v>43173</v>
      </c>
      <c r="F177" s="16" t="s">
        <v>1172</v>
      </c>
      <c r="G177" s="23">
        <v>43173</v>
      </c>
      <c r="H177" s="18" t="s">
        <v>326</v>
      </c>
      <c r="I177" s="25" t="s">
        <v>46</v>
      </c>
      <c r="J177" s="27">
        <v>5</v>
      </c>
      <c r="K177" s="27"/>
      <c r="L177" s="25" t="s">
        <v>22</v>
      </c>
      <c r="M177" s="28">
        <v>925</v>
      </c>
      <c r="N177" s="25" t="str">
        <f>IFERROR(VLOOKUP('DETAILS ACHATS'!$C161,#REF!,2,FALSE),"")</f>
        <v/>
      </c>
      <c r="O177" s="29" t="str">
        <f>IF('DETAILS ACHATS'!$N161="EURO",IFERROR(VLOOKUP('DETAILS ACHATS'!$A161,#REF!,4,FALSE),""),"")</f>
        <v/>
      </c>
      <c r="P177" s="27">
        <f>'DETAILS ACHATS'!$J161*'DETAILS ACHATS'!$M161</f>
        <v>145</v>
      </c>
      <c r="Q177" s="27">
        <f>IF('DETAILS ACHATS'!$N161="DA",'DETAILS ACHATS'!$P161*0.19,0)</f>
        <v>0</v>
      </c>
      <c r="R177" s="27">
        <f>'DETAILS ACHATS'!$P161+'DETAILS ACHATS'!$Q161</f>
        <v>13000</v>
      </c>
      <c r="S177" s="23">
        <f>IF('DETAILS ACHATS'!$A161="","",'DETAILS ACHATS'!$A161+30)</f>
        <v>43140</v>
      </c>
      <c r="T177" s="23"/>
      <c r="U177" s="53"/>
      <c r="V177" s="30"/>
    </row>
    <row r="178" spans="1:22" ht="14.25" x14ac:dyDescent="0.2">
      <c r="A178" s="23">
        <v>43123</v>
      </c>
      <c r="B178" s="24" t="s">
        <v>45</v>
      </c>
      <c r="C178" s="17" t="s">
        <v>609</v>
      </c>
      <c r="D178" s="16" t="s">
        <v>891</v>
      </c>
      <c r="E178" s="23">
        <v>43173</v>
      </c>
      <c r="F178" s="16" t="s">
        <v>1173</v>
      </c>
      <c r="G178" s="23">
        <v>43173</v>
      </c>
      <c r="H178" s="18" t="s">
        <v>327</v>
      </c>
      <c r="I178" s="25" t="s">
        <v>46</v>
      </c>
      <c r="J178" s="27">
        <v>160</v>
      </c>
      <c r="K178" s="27"/>
      <c r="L178" s="25" t="s">
        <v>22</v>
      </c>
      <c r="M178" s="28">
        <v>8.4499999999999993</v>
      </c>
      <c r="N178" s="25" t="str">
        <f>IFERROR(VLOOKUP('DETAILS ACHATS'!$C162,#REF!,2,FALSE),"")</f>
        <v/>
      </c>
      <c r="O178" s="29" t="str">
        <f>IF('DETAILS ACHATS'!$N162="EURO",IFERROR(VLOOKUP('DETAILS ACHATS'!$A162,#REF!,4,FALSE),""),"")</f>
        <v/>
      </c>
      <c r="P178" s="27">
        <f>'DETAILS ACHATS'!$J162*'DETAILS ACHATS'!$M162</f>
        <v>510</v>
      </c>
      <c r="Q178" s="27">
        <f>IF('DETAILS ACHATS'!$N162="DA",'DETAILS ACHATS'!$P162*0.19,0)</f>
        <v>0</v>
      </c>
      <c r="R178" s="27">
        <f>'DETAILS ACHATS'!$P162+'DETAILS ACHATS'!$Q162</f>
        <v>4200</v>
      </c>
      <c r="S178" s="23">
        <f>IF('DETAILS ACHATS'!$A162="","",'DETAILS ACHATS'!$A162+30)</f>
        <v>43140</v>
      </c>
      <c r="T178" s="23"/>
      <c r="U178" s="53"/>
      <c r="V178" s="30"/>
    </row>
    <row r="179" spans="1:22" ht="14.25" x14ac:dyDescent="0.2">
      <c r="A179" s="23">
        <v>43123</v>
      </c>
      <c r="B179" s="24" t="s">
        <v>45</v>
      </c>
      <c r="C179" s="17" t="s">
        <v>610</v>
      </c>
      <c r="D179" s="16" t="s">
        <v>892</v>
      </c>
      <c r="E179" s="23">
        <v>43173</v>
      </c>
      <c r="F179" s="16" t="s">
        <v>1174</v>
      </c>
      <c r="G179" s="23">
        <v>43173</v>
      </c>
      <c r="H179" s="18" t="s">
        <v>328</v>
      </c>
      <c r="I179" s="25" t="s">
        <v>42</v>
      </c>
      <c r="J179" s="27">
        <v>1</v>
      </c>
      <c r="K179" s="27"/>
      <c r="L179" s="25" t="s">
        <v>43</v>
      </c>
      <c r="M179" s="28">
        <v>1920</v>
      </c>
      <c r="N179" s="25" t="str">
        <f>IFERROR(VLOOKUP('DETAILS ACHATS'!$C163,#REF!,2,FALSE),"")</f>
        <v/>
      </c>
      <c r="O179" s="29" t="str">
        <f>IF('DETAILS ACHATS'!$N163="EURO",IFERROR(VLOOKUP('DETAILS ACHATS'!$A163,#REF!,4,FALSE),""),"")</f>
        <v/>
      </c>
      <c r="P179" s="27">
        <f>'DETAILS ACHATS'!$J163*'DETAILS ACHATS'!$M163</f>
        <v>60321.599999999999</v>
      </c>
      <c r="Q179" s="27">
        <f>IF('DETAILS ACHATS'!$N163="DA",'DETAILS ACHATS'!$P163*0.19,0)</f>
        <v>0</v>
      </c>
      <c r="R179" s="27">
        <f>'DETAILS ACHATS'!$P163+'DETAILS ACHATS'!$Q163</f>
        <v>20160</v>
      </c>
      <c r="S179" s="23">
        <f>IF('DETAILS ACHATS'!$A163="","",'DETAILS ACHATS'!$A163+30)</f>
        <v>43140</v>
      </c>
      <c r="T179" s="23"/>
      <c r="U179" s="53"/>
      <c r="V179" s="30"/>
    </row>
    <row r="180" spans="1:22" ht="14.25" x14ac:dyDescent="0.2">
      <c r="A180" s="23">
        <v>43123</v>
      </c>
      <c r="B180" s="24" t="s">
        <v>45</v>
      </c>
      <c r="C180" s="17" t="s">
        <v>611</v>
      </c>
      <c r="D180" s="16" t="s">
        <v>893</v>
      </c>
      <c r="E180" s="23">
        <v>43173</v>
      </c>
      <c r="F180" s="16" t="s">
        <v>1175</v>
      </c>
      <c r="G180" s="23">
        <v>43173</v>
      </c>
      <c r="H180" s="18" t="s">
        <v>329</v>
      </c>
      <c r="I180" s="25" t="s">
        <v>44</v>
      </c>
      <c r="J180" s="27">
        <v>3130.7</v>
      </c>
      <c r="K180" s="27">
        <v>3130.7</v>
      </c>
      <c r="L180" s="25" t="s">
        <v>22</v>
      </c>
      <c r="M180" s="28">
        <v>14.85</v>
      </c>
      <c r="N180" s="25" t="str">
        <f>IFERROR(VLOOKUP('DETAILS ACHATS'!$C164,#REF!,2,FALSE),"")</f>
        <v/>
      </c>
      <c r="O180" s="29" t="str">
        <f>IF('DETAILS ACHATS'!$N164="EURO",IFERROR(VLOOKUP('DETAILS ACHATS'!$A164,#REF!,4,FALSE),""),"")</f>
        <v/>
      </c>
      <c r="P180" s="27">
        <f>'DETAILS ACHATS'!$J164*'DETAILS ACHATS'!$M164</f>
        <v>3710</v>
      </c>
      <c r="Q180" s="27">
        <f>IF('DETAILS ACHATS'!$N164="DA",'DETAILS ACHATS'!$P164*0.19,0)</f>
        <v>0</v>
      </c>
      <c r="R180" s="27">
        <f>'DETAILS ACHATS'!$P164+'DETAILS ACHATS'!$Q164</f>
        <v>11730</v>
      </c>
      <c r="S180" s="23">
        <f>IF('DETAILS ACHATS'!$A164="","",'DETAILS ACHATS'!$A164+30)</f>
        <v>43140</v>
      </c>
      <c r="T180" s="23"/>
      <c r="U180" s="53"/>
      <c r="V180" s="30"/>
    </row>
    <row r="181" spans="1:22" ht="14.25" x14ac:dyDescent="0.2">
      <c r="A181" s="23">
        <v>43123</v>
      </c>
      <c r="B181" s="24" t="s">
        <v>45</v>
      </c>
      <c r="C181" s="17" t="s">
        <v>612</v>
      </c>
      <c r="D181" s="16" t="s">
        <v>894</v>
      </c>
      <c r="E181" s="23">
        <v>43173</v>
      </c>
      <c r="F181" s="16" t="s">
        <v>1176</v>
      </c>
      <c r="G181" s="23">
        <v>43173</v>
      </c>
      <c r="H181" s="18" t="s">
        <v>330</v>
      </c>
      <c r="I181" s="25" t="s">
        <v>46</v>
      </c>
      <c r="J181" s="27">
        <v>500</v>
      </c>
      <c r="K181" s="27">
        <v>500</v>
      </c>
      <c r="L181" s="25" t="s">
        <v>22</v>
      </c>
      <c r="M181" s="28">
        <v>51.3</v>
      </c>
      <c r="N181" s="25" t="str">
        <f>IFERROR(VLOOKUP('DETAILS ACHATS'!$C165,#REF!,2,FALSE),"")</f>
        <v/>
      </c>
      <c r="O181" s="29" t="str">
        <f>IF('DETAILS ACHATS'!$N165="EURO",IFERROR(VLOOKUP('DETAILS ACHATS'!$A165,#REF!,4,FALSE),""),"")</f>
        <v/>
      </c>
      <c r="P181" s="27">
        <f>'DETAILS ACHATS'!$J165*'DETAILS ACHATS'!$M165</f>
        <v>60321.599999999999</v>
      </c>
      <c r="Q181" s="27">
        <f>IF('DETAILS ACHATS'!$N165="DA",'DETAILS ACHATS'!$P165*0.19,0)</f>
        <v>0</v>
      </c>
      <c r="R181" s="27">
        <f>'DETAILS ACHATS'!$P165+'DETAILS ACHATS'!$Q165</f>
        <v>15900</v>
      </c>
      <c r="S181" s="23">
        <f>IF('DETAILS ACHATS'!$A165="","",'DETAILS ACHATS'!$A165+30)</f>
        <v>43140</v>
      </c>
      <c r="T181" s="23"/>
      <c r="U181" s="53"/>
      <c r="V181" s="30"/>
    </row>
    <row r="182" spans="1:22" ht="14.25" x14ac:dyDescent="0.2">
      <c r="A182" s="23">
        <v>43123</v>
      </c>
      <c r="B182" s="24" t="s">
        <v>45</v>
      </c>
      <c r="C182" s="17" t="s">
        <v>613</v>
      </c>
      <c r="D182" s="16" t="s">
        <v>895</v>
      </c>
      <c r="E182" s="23">
        <v>43173</v>
      </c>
      <c r="F182" s="16" t="s">
        <v>1177</v>
      </c>
      <c r="G182" s="23">
        <v>43173</v>
      </c>
      <c r="H182" s="18" t="s">
        <v>331</v>
      </c>
      <c r="I182" s="25" t="s">
        <v>46</v>
      </c>
      <c r="J182" s="27">
        <v>5</v>
      </c>
      <c r="K182" s="27">
        <v>5</v>
      </c>
      <c r="L182" s="25" t="s">
        <v>22</v>
      </c>
      <c r="M182" s="28">
        <v>925</v>
      </c>
      <c r="N182" s="25" t="str">
        <f>IFERROR(VLOOKUP('DETAILS ACHATS'!$C166,#REF!,2,FALSE),"")</f>
        <v/>
      </c>
      <c r="O182" s="29" t="str">
        <f>IF('DETAILS ACHATS'!$N166="EURO",IFERROR(VLOOKUP('DETAILS ACHATS'!$A166,#REF!,4,FALSE),""),"")</f>
        <v/>
      </c>
      <c r="P182" s="27">
        <f>'DETAILS ACHATS'!$J166*'DETAILS ACHATS'!$M166</f>
        <v>3710</v>
      </c>
      <c r="Q182" s="27">
        <f>IF('DETAILS ACHATS'!$N166="DA",'DETAILS ACHATS'!$P166*0.19,0)</f>
        <v>0</v>
      </c>
      <c r="R182" s="27">
        <f>'DETAILS ACHATS'!$P166+'DETAILS ACHATS'!$Q166</f>
        <v>19000</v>
      </c>
      <c r="S182" s="23">
        <f>IF('DETAILS ACHATS'!$A166="","",'DETAILS ACHATS'!$A166+30)</f>
        <v>43140</v>
      </c>
      <c r="T182" s="23"/>
      <c r="U182" s="53"/>
      <c r="V182" s="30"/>
    </row>
    <row r="183" spans="1:22" ht="14.25" x14ac:dyDescent="0.2">
      <c r="A183" s="23">
        <v>43123</v>
      </c>
      <c r="B183" s="24" t="s">
        <v>45</v>
      </c>
      <c r="C183" s="17" t="s">
        <v>614</v>
      </c>
      <c r="D183" s="16" t="s">
        <v>896</v>
      </c>
      <c r="E183" s="23">
        <v>43173</v>
      </c>
      <c r="F183" s="16" t="s">
        <v>1178</v>
      </c>
      <c r="G183" s="23">
        <v>43173</v>
      </c>
      <c r="H183" s="18" t="s">
        <v>332</v>
      </c>
      <c r="I183" s="25" t="s">
        <v>46</v>
      </c>
      <c r="J183" s="27">
        <v>160</v>
      </c>
      <c r="K183" s="27">
        <v>160</v>
      </c>
      <c r="L183" s="25" t="s">
        <v>22</v>
      </c>
      <c r="M183" s="28">
        <v>8.4499999999999993</v>
      </c>
      <c r="N183" s="25" t="str">
        <f>IFERROR(VLOOKUP('DETAILS ACHATS'!$C167,#REF!,2,FALSE),"")</f>
        <v/>
      </c>
      <c r="O183" s="29" t="str">
        <f>IF('DETAILS ACHATS'!$N167="EURO",IFERROR(VLOOKUP('DETAILS ACHATS'!$A167,#REF!,4,FALSE),""),"")</f>
        <v/>
      </c>
      <c r="P183" s="27">
        <f>'DETAILS ACHATS'!$J167*'DETAILS ACHATS'!$M167</f>
        <v>80000</v>
      </c>
      <c r="Q183" s="27">
        <f>IF('DETAILS ACHATS'!$N167="DA",'DETAILS ACHATS'!$P167*0.19,0)</f>
        <v>0</v>
      </c>
      <c r="R183" s="27">
        <f>'DETAILS ACHATS'!$P167+'DETAILS ACHATS'!$Q167</f>
        <v>72481.099999999991</v>
      </c>
      <c r="S183" s="23">
        <f>IF('DETAILS ACHATS'!$A167="","",'DETAILS ACHATS'!$A167+30)</f>
        <v>43147</v>
      </c>
      <c r="T183" s="23"/>
      <c r="U183" s="53"/>
      <c r="V183" s="30"/>
    </row>
    <row r="184" spans="1:22" ht="14.25" x14ac:dyDescent="0.2">
      <c r="A184" s="23">
        <v>43123</v>
      </c>
      <c r="B184" s="24" t="s">
        <v>45</v>
      </c>
      <c r="C184" s="17" t="s">
        <v>615</v>
      </c>
      <c r="D184" s="16" t="s">
        <v>897</v>
      </c>
      <c r="E184" s="23">
        <v>43173</v>
      </c>
      <c r="F184" s="16" t="s">
        <v>1179</v>
      </c>
      <c r="G184" s="23">
        <v>43173</v>
      </c>
      <c r="H184" s="18" t="s">
        <v>333</v>
      </c>
      <c r="I184" s="25" t="s">
        <v>43</v>
      </c>
      <c r="J184" s="27">
        <v>1</v>
      </c>
      <c r="K184" s="27">
        <v>1</v>
      </c>
      <c r="L184" s="25" t="s">
        <v>43</v>
      </c>
      <c r="M184" s="28">
        <v>1920</v>
      </c>
      <c r="N184" s="25" t="str">
        <f>IFERROR(VLOOKUP('DETAILS ACHATS'!$C168,#REF!,2,FALSE),"")</f>
        <v/>
      </c>
      <c r="O184" s="29" t="str">
        <f>IF('DETAILS ACHATS'!$N168="EURO",IFERROR(VLOOKUP('DETAILS ACHATS'!$A168,#REF!,4,FALSE),""),"")</f>
        <v/>
      </c>
      <c r="P184" s="27">
        <f>'DETAILS ACHATS'!$J168*'DETAILS ACHATS'!$M168</f>
        <v>27000</v>
      </c>
      <c r="Q184" s="27">
        <f>IF('DETAILS ACHATS'!$N168="DA",'DETAILS ACHATS'!$P168*0.19,0)</f>
        <v>0</v>
      </c>
      <c r="R184" s="27">
        <f>'DETAILS ACHATS'!$P168+'DETAILS ACHATS'!$Q168</f>
        <v>237929.99999999997</v>
      </c>
      <c r="S184" s="23">
        <f>IF('DETAILS ACHATS'!$A168="","",'DETAILS ACHATS'!$A168+30)</f>
        <v>43151</v>
      </c>
      <c r="T184" s="23"/>
      <c r="U184" s="53"/>
      <c r="V184" s="30"/>
    </row>
    <row r="185" spans="1:22" ht="14.25" x14ac:dyDescent="0.2">
      <c r="A185" s="23">
        <v>43124</v>
      </c>
      <c r="B185" s="24" t="s">
        <v>26</v>
      </c>
      <c r="C185" s="17" t="s">
        <v>616</v>
      </c>
      <c r="D185" s="16" t="s">
        <v>898</v>
      </c>
      <c r="E185" s="23"/>
      <c r="F185" s="16" t="s">
        <v>1180</v>
      </c>
      <c r="G185" s="23"/>
      <c r="H185" s="18" t="s">
        <v>334</v>
      </c>
      <c r="I185" s="25" t="s">
        <v>20</v>
      </c>
      <c r="J185" s="27">
        <v>3600</v>
      </c>
      <c r="K185" s="27"/>
      <c r="L185" s="25" t="s">
        <v>21</v>
      </c>
      <c r="M185" s="28">
        <v>11.95</v>
      </c>
      <c r="N185" s="25" t="str">
        <f>IFERROR(VLOOKUP('DETAILS ACHATS'!$C90,#REF!,2,FALSE),"")</f>
        <v/>
      </c>
      <c r="O185" s="29" t="str">
        <f>IF('DETAILS ACHATS'!$N90="EURO",IFERROR(VLOOKUP('DETAILS ACHATS'!$A90,#REF!,4,FALSE),""),"")</f>
        <v/>
      </c>
      <c r="P185" s="27">
        <f>'DETAILS ACHATS'!$J90*'DETAILS ACHATS'!$M90</f>
        <v>122351.40000000001</v>
      </c>
      <c r="Q185" s="27">
        <f>IF('DETAILS ACHATS'!$N90="DA",'DETAILS ACHATS'!$P90*0.19,0)</f>
        <v>0</v>
      </c>
      <c r="R185" s="27">
        <f>'DETAILS ACHATS'!$P90+'DETAILS ACHATS'!$Q90</f>
        <v>77960</v>
      </c>
      <c r="S185" s="23">
        <f>IF('DETAILS ACHATS'!$A90="","",'DETAILS ACHATS'!$A90+30)</f>
        <v>43269</v>
      </c>
      <c r="T185" s="23"/>
      <c r="U185" s="53"/>
      <c r="V185" s="30"/>
    </row>
    <row r="186" spans="1:22" ht="14.25" x14ac:dyDescent="0.2">
      <c r="A186" s="23">
        <v>43124</v>
      </c>
      <c r="B186" s="24" t="s">
        <v>41</v>
      </c>
      <c r="C186" s="17" t="s">
        <v>617</v>
      </c>
      <c r="D186" s="16" t="s">
        <v>899</v>
      </c>
      <c r="E186" s="23" t="s">
        <v>34</v>
      </c>
      <c r="F186" s="16" t="s">
        <v>1181</v>
      </c>
      <c r="G186" s="23">
        <v>43173</v>
      </c>
      <c r="H186" s="18" t="s">
        <v>335</v>
      </c>
      <c r="I186" s="25" t="s">
        <v>46</v>
      </c>
      <c r="J186" s="27">
        <v>270</v>
      </c>
      <c r="K186" s="27"/>
      <c r="L186" s="25" t="s">
        <v>22</v>
      </c>
      <c r="M186" s="28">
        <v>9.9700000000000006</v>
      </c>
      <c r="N186" s="25" t="str">
        <f>IFERROR(VLOOKUP('DETAILS ACHATS'!$C153,#REF!,2,FALSE),"")</f>
        <v/>
      </c>
      <c r="O186" s="29" t="str">
        <f>IF('DETAILS ACHATS'!$N153="EURO",IFERROR(VLOOKUP('DETAILS ACHATS'!$A153,#REF!,4,FALSE),""),"")</f>
        <v/>
      </c>
      <c r="P186" s="27">
        <f>'DETAILS ACHATS'!$J153*'DETAILS ACHATS'!$M153</f>
        <v>4704.25</v>
      </c>
      <c r="Q186" s="27">
        <f>IF('DETAILS ACHATS'!$N153="DA",'DETAILS ACHATS'!$P153*0.19,0)</f>
        <v>0</v>
      </c>
      <c r="R186" s="27">
        <f>'DETAILS ACHATS'!$P153+'DETAILS ACHATS'!$Q153</f>
        <v>224027.09999999998</v>
      </c>
      <c r="S186" s="23">
        <f>IF('DETAILS ACHATS'!$A153="","",'DETAILS ACHATS'!$A153+30)</f>
        <v>43140</v>
      </c>
      <c r="T186" s="23"/>
      <c r="U186" s="53"/>
      <c r="V186" s="30"/>
    </row>
    <row r="187" spans="1:22" ht="14.25" x14ac:dyDescent="0.2">
      <c r="A187" s="23">
        <v>43124</v>
      </c>
      <c r="B187" s="24" t="s">
        <v>41</v>
      </c>
      <c r="C187" s="17" t="s">
        <v>618</v>
      </c>
      <c r="D187" s="16" t="s">
        <v>900</v>
      </c>
      <c r="E187" s="23" t="s">
        <v>34</v>
      </c>
      <c r="F187" s="16" t="s">
        <v>1182</v>
      </c>
      <c r="G187" s="23">
        <v>43173</v>
      </c>
      <c r="H187" s="18" t="s">
        <v>336</v>
      </c>
      <c r="I187" s="25" t="s">
        <v>46</v>
      </c>
      <c r="J187" s="27">
        <v>2000</v>
      </c>
      <c r="K187" s="27"/>
      <c r="L187" s="25" t="s">
        <v>22</v>
      </c>
      <c r="M187" s="28">
        <v>117</v>
      </c>
      <c r="N187" s="25" t="str">
        <f>IFERROR(VLOOKUP('DETAILS ACHATS'!$C154,#REF!,2,FALSE),"")</f>
        <v/>
      </c>
      <c r="O187" s="29" t="str">
        <f>IF('DETAILS ACHATS'!$N154="EURO",IFERROR(VLOOKUP('DETAILS ACHATS'!$A154,#REF!,4,FALSE),""),"")</f>
        <v/>
      </c>
      <c r="P187" s="27">
        <f>'DETAILS ACHATS'!$J154*'DETAILS ACHATS'!$M154</f>
        <v>440.65155800000002</v>
      </c>
      <c r="Q187" s="27">
        <f>IF('DETAILS ACHATS'!$N154="DA",'DETAILS ACHATS'!$P154*0.19,0)</f>
        <v>0</v>
      </c>
      <c r="R187" s="27">
        <f>'DETAILS ACHATS'!$P154+'DETAILS ACHATS'!$Q154</f>
        <v>662640</v>
      </c>
      <c r="S187" s="23">
        <f>IF('DETAILS ACHATS'!$A154="","",'DETAILS ACHATS'!$A154+30)</f>
        <v>43140</v>
      </c>
      <c r="T187" s="23"/>
      <c r="U187" s="53"/>
      <c r="V187" s="30"/>
    </row>
    <row r="188" spans="1:22" ht="14.25" x14ac:dyDescent="0.2">
      <c r="A188" s="23">
        <v>43124</v>
      </c>
      <c r="B188" s="24" t="s">
        <v>41</v>
      </c>
      <c r="C188" s="17" t="s">
        <v>619</v>
      </c>
      <c r="D188" s="16" t="s">
        <v>901</v>
      </c>
      <c r="E188" s="23" t="s">
        <v>34</v>
      </c>
      <c r="F188" s="16" t="s">
        <v>1183</v>
      </c>
      <c r="G188" s="23">
        <v>43173</v>
      </c>
      <c r="H188" s="18" t="s">
        <v>337</v>
      </c>
      <c r="I188" s="25" t="s">
        <v>42</v>
      </c>
      <c r="J188" s="27">
        <v>1</v>
      </c>
      <c r="K188" s="27"/>
      <c r="L188" s="25" t="s">
        <v>43</v>
      </c>
      <c r="M188" s="28">
        <v>1440</v>
      </c>
      <c r="N188" s="25" t="str">
        <f>IFERROR(VLOOKUP('DETAILS ACHATS'!$C155,#REF!,2,FALSE),"")</f>
        <v/>
      </c>
      <c r="O188" s="29" t="str">
        <f>IF('DETAILS ACHATS'!$N155="EURO",IFERROR(VLOOKUP('DETAILS ACHATS'!$A155,#REF!,4,FALSE),""),"")</f>
        <v/>
      </c>
      <c r="P188" s="27">
        <f>'DETAILS ACHATS'!$J155*'DETAILS ACHATS'!$M155</f>
        <v>9980</v>
      </c>
      <c r="Q188" s="27">
        <f>IF('DETAILS ACHATS'!$N155="DA",'DETAILS ACHATS'!$P155*0.19,0)</f>
        <v>0</v>
      </c>
      <c r="R188" s="27">
        <f>'DETAILS ACHATS'!$P155+'DETAILS ACHATS'!$Q155</f>
        <v>365760</v>
      </c>
      <c r="S188" s="23">
        <f>IF('DETAILS ACHATS'!$A155="","",'DETAILS ACHATS'!$A155+30)</f>
        <v>43140</v>
      </c>
      <c r="T188" s="23"/>
      <c r="U188" s="53"/>
      <c r="V188" s="30"/>
    </row>
    <row r="189" spans="1:22" ht="14.25" x14ac:dyDescent="0.2">
      <c r="A189" s="23">
        <v>43124</v>
      </c>
      <c r="B189" s="24" t="s">
        <v>41</v>
      </c>
      <c r="C189" s="17" t="s">
        <v>620</v>
      </c>
      <c r="D189" s="16" t="s">
        <v>902</v>
      </c>
      <c r="E189" s="23">
        <v>43173</v>
      </c>
      <c r="F189" s="16" t="s">
        <v>1184</v>
      </c>
      <c r="G189" s="23">
        <v>43173</v>
      </c>
      <c r="H189" s="18" t="s">
        <v>338</v>
      </c>
      <c r="I189" s="25" t="s">
        <v>46</v>
      </c>
      <c r="J189" s="27">
        <v>270</v>
      </c>
      <c r="K189" s="27">
        <v>270</v>
      </c>
      <c r="L189" s="25" t="s">
        <v>22</v>
      </c>
      <c r="M189" s="28">
        <v>9.9700000000000006</v>
      </c>
      <c r="N189" s="25" t="str">
        <f>IFERROR(VLOOKUP('DETAILS ACHATS'!$C156,#REF!,2,FALSE),"")</f>
        <v/>
      </c>
      <c r="O189" s="29" t="str">
        <f>IF('DETAILS ACHATS'!$N156="EURO",IFERROR(VLOOKUP('DETAILS ACHATS'!$A156,#REF!,4,FALSE),""),"")</f>
        <v/>
      </c>
      <c r="P189" s="27">
        <f>'DETAILS ACHATS'!$J156*'DETAILS ACHATS'!$M156</f>
        <v>4704.25</v>
      </c>
      <c r="Q189" s="27">
        <f>IF('DETAILS ACHATS'!$N156="DA",'DETAILS ACHATS'!$P156*0.19,0)</f>
        <v>0</v>
      </c>
      <c r="R189" s="27">
        <f>'DETAILS ACHATS'!$P156+'DETAILS ACHATS'!$Q156</f>
        <v>68834</v>
      </c>
      <c r="S189" s="23">
        <f>IF('DETAILS ACHATS'!$A156="","",'DETAILS ACHATS'!$A156+30)</f>
        <v>43140</v>
      </c>
      <c r="T189" s="23"/>
      <c r="U189" s="53"/>
      <c r="V189" s="30"/>
    </row>
    <row r="190" spans="1:22" ht="14.25" x14ac:dyDescent="0.2">
      <c r="A190" s="23">
        <v>43124</v>
      </c>
      <c r="B190" s="24" t="s">
        <v>41</v>
      </c>
      <c r="C190" s="17" t="s">
        <v>621</v>
      </c>
      <c r="D190" s="16" t="s">
        <v>903</v>
      </c>
      <c r="E190" s="23">
        <v>43173</v>
      </c>
      <c r="F190" s="16" t="s">
        <v>1185</v>
      </c>
      <c r="G190" s="23">
        <v>43173</v>
      </c>
      <c r="H190" s="18" t="s">
        <v>339</v>
      </c>
      <c r="I190" s="25" t="s">
        <v>46</v>
      </c>
      <c r="J190" s="27">
        <v>2000</v>
      </c>
      <c r="K190" s="27">
        <v>2000</v>
      </c>
      <c r="L190" s="25" t="s">
        <v>22</v>
      </c>
      <c r="M190" s="28">
        <v>117</v>
      </c>
      <c r="N190" s="25" t="str">
        <f>IFERROR(VLOOKUP('DETAILS ACHATS'!$C157,#REF!,2,FALSE),"")</f>
        <v/>
      </c>
      <c r="O190" s="29" t="str">
        <f>IF('DETAILS ACHATS'!$N157="EURO",IFERROR(VLOOKUP('DETAILS ACHATS'!$A157,#REF!,4,FALSE),""),"")</f>
        <v/>
      </c>
      <c r="P190" s="27">
        <f>'DETAILS ACHATS'!$J157*'DETAILS ACHATS'!$M157</f>
        <v>550</v>
      </c>
      <c r="Q190" s="27">
        <f>IF('DETAILS ACHATS'!$N157="DA",'DETAILS ACHATS'!$P157*0.19,0)</f>
        <v>0</v>
      </c>
      <c r="R190" s="27">
        <f>'DETAILS ACHATS'!$P157+'DETAILS ACHATS'!$Q157</f>
        <v>6300</v>
      </c>
      <c r="S190" s="23">
        <f>IF('DETAILS ACHATS'!$A157="","",'DETAILS ACHATS'!$A157+30)</f>
        <v>43140</v>
      </c>
      <c r="T190" s="23"/>
      <c r="U190" s="53"/>
      <c r="V190" s="30"/>
    </row>
    <row r="191" spans="1:22" ht="14.25" x14ac:dyDescent="0.2">
      <c r="A191" s="23">
        <v>43124</v>
      </c>
      <c r="B191" s="24" t="s">
        <v>41</v>
      </c>
      <c r="C191" s="17" t="s">
        <v>622</v>
      </c>
      <c r="D191" s="16" t="s">
        <v>904</v>
      </c>
      <c r="E191" s="23">
        <v>43173</v>
      </c>
      <c r="F191" s="16" t="s">
        <v>1186</v>
      </c>
      <c r="G191" s="23">
        <v>43173</v>
      </c>
      <c r="H191" s="18" t="s">
        <v>340</v>
      </c>
      <c r="I191" s="25" t="s">
        <v>43</v>
      </c>
      <c r="J191" s="27">
        <v>1</v>
      </c>
      <c r="K191" s="27">
        <v>1</v>
      </c>
      <c r="L191" s="25" t="s">
        <v>43</v>
      </c>
      <c r="M191" s="28">
        <v>1440</v>
      </c>
      <c r="N191" s="25" t="str">
        <f>IFERROR(VLOOKUP('DETAILS ACHATS'!$C158,#REF!,2,FALSE),"")</f>
        <v/>
      </c>
      <c r="O191" s="29" t="str">
        <f>IF('DETAILS ACHATS'!$N158="EURO",IFERROR(VLOOKUP('DETAILS ACHATS'!$A158,#REF!,4,FALSE),""),"")</f>
        <v/>
      </c>
      <c r="P191" s="27">
        <f>'DETAILS ACHATS'!$J158*'DETAILS ACHATS'!$M158</f>
        <v>160</v>
      </c>
      <c r="Q191" s="27">
        <f>IF('DETAILS ACHATS'!$N158="DA",'DETAILS ACHATS'!$P158*0.19,0)</f>
        <v>0</v>
      </c>
      <c r="R191" s="27">
        <f>'DETAILS ACHATS'!$P158+'DETAILS ACHATS'!$Q158</f>
        <v>6000</v>
      </c>
      <c r="S191" s="23">
        <f>IF('DETAILS ACHATS'!$A158="","",'DETAILS ACHATS'!$A158+30)</f>
        <v>43140</v>
      </c>
      <c r="T191" s="23"/>
      <c r="U191" s="53"/>
      <c r="V191" s="30"/>
    </row>
    <row r="192" spans="1:22" ht="14.25" x14ac:dyDescent="0.2">
      <c r="A192" s="23">
        <v>43128</v>
      </c>
      <c r="B192" s="24" t="s">
        <v>95</v>
      </c>
      <c r="C192" s="17" t="s">
        <v>623</v>
      </c>
      <c r="D192" s="16" t="s">
        <v>905</v>
      </c>
      <c r="E192" s="23">
        <v>43111</v>
      </c>
      <c r="F192" s="16" t="s">
        <v>1187</v>
      </c>
      <c r="G192" s="23">
        <v>43111</v>
      </c>
      <c r="H192" s="18" t="s">
        <v>341</v>
      </c>
      <c r="I192" s="25" t="s">
        <v>44</v>
      </c>
      <c r="J192" s="27">
        <v>50000</v>
      </c>
      <c r="K192" s="27">
        <v>50000</v>
      </c>
      <c r="L192" s="25" t="s">
        <v>22</v>
      </c>
      <c r="M192" s="28">
        <v>0.6</v>
      </c>
      <c r="N192" s="25" t="str">
        <f>IFERROR(VLOOKUP('DETAILS ACHATS'!$C205,#REF!,2,FALSE),"")</f>
        <v/>
      </c>
      <c r="O192" s="29" t="str">
        <f>IF('DETAILS ACHATS'!$N205="EURO",IFERROR(VLOOKUP('DETAILS ACHATS'!$A205,#REF!,4,FALSE),""),"")</f>
        <v/>
      </c>
      <c r="P192" s="27">
        <f>'DETAILS ACHATS'!$J205*'DETAILS ACHATS'!$M205</f>
        <v>273000</v>
      </c>
      <c r="Q192" s="27">
        <f>IF('DETAILS ACHATS'!$N205="DA",'DETAILS ACHATS'!$P205*0.19,0)</f>
        <v>0</v>
      </c>
      <c r="R192" s="27">
        <f>'DETAILS ACHATS'!$P205+'DETAILS ACHATS'!$Q205</f>
        <v>38000</v>
      </c>
      <c r="S192" s="23">
        <f>IF('DETAILS ACHATS'!$A205="","",'DETAILS ACHATS'!$A205+30)</f>
        <v>43172</v>
      </c>
      <c r="T192" s="23"/>
      <c r="U192" s="53"/>
      <c r="V192" s="30"/>
    </row>
    <row r="193" spans="1:22" ht="14.25" x14ac:dyDescent="0.2">
      <c r="A193" s="23">
        <v>43128</v>
      </c>
      <c r="B193" s="24" t="s">
        <v>95</v>
      </c>
      <c r="C193" s="17" t="s">
        <v>624</v>
      </c>
      <c r="D193" s="16" t="s">
        <v>906</v>
      </c>
      <c r="E193" s="23">
        <v>43111</v>
      </c>
      <c r="F193" s="16" t="s">
        <v>1188</v>
      </c>
      <c r="G193" s="23">
        <v>43111</v>
      </c>
      <c r="H193" s="18" t="s">
        <v>342</v>
      </c>
      <c r="I193" s="25" t="s">
        <v>44</v>
      </c>
      <c r="J193" s="27">
        <v>185600</v>
      </c>
      <c r="K193" s="27">
        <v>185600</v>
      </c>
      <c r="L193" s="25" t="s">
        <v>22</v>
      </c>
      <c r="M193" s="28">
        <v>0.6</v>
      </c>
      <c r="N193" s="25" t="str">
        <f>IFERROR(VLOOKUP('DETAILS ACHATS'!$C206,#REF!,2,FALSE),"")</f>
        <v/>
      </c>
      <c r="O193" s="29" t="str">
        <f>IF('DETAILS ACHATS'!$N206="EURO",IFERROR(VLOOKUP('DETAILS ACHATS'!$A206,#REF!,4,FALSE),""),"")</f>
        <v/>
      </c>
      <c r="P193" s="27">
        <f>'DETAILS ACHATS'!$J206*'DETAILS ACHATS'!$M206</f>
        <v>36562.718999999997</v>
      </c>
      <c r="Q193" s="27">
        <f>IF('DETAILS ACHATS'!$N206="DA",'DETAILS ACHATS'!$P206*0.19,0)</f>
        <v>0</v>
      </c>
      <c r="R193" s="27">
        <f>'DETAILS ACHATS'!$P206+'DETAILS ACHATS'!$Q206</f>
        <v>252194.99999999997</v>
      </c>
      <c r="S193" s="23">
        <f>IF('DETAILS ACHATS'!$A206="","",'DETAILS ACHATS'!$A206+30)</f>
        <v>43174</v>
      </c>
      <c r="T193" s="23"/>
      <c r="U193" s="53"/>
      <c r="V193" s="30"/>
    </row>
    <row r="194" spans="1:22" ht="14.25" x14ac:dyDescent="0.2">
      <c r="A194" s="23">
        <v>43128</v>
      </c>
      <c r="B194" s="24" t="s">
        <v>95</v>
      </c>
      <c r="C194" s="17" t="s">
        <v>625</v>
      </c>
      <c r="D194" s="16" t="s">
        <v>907</v>
      </c>
      <c r="E194" s="23">
        <v>43111</v>
      </c>
      <c r="F194" s="16" t="s">
        <v>1189</v>
      </c>
      <c r="G194" s="23">
        <v>43111</v>
      </c>
      <c r="H194" s="18" t="s">
        <v>343</v>
      </c>
      <c r="I194" s="25" t="s">
        <v>44</v>
      </c>
      <c r="J194" s="27">
        <v>116000</v>
      </c>
      <c r="K194" s="27">
        <v>116000</v>
      </c>
      <c r="L194" s="25" t="s">
        <v>22</v>
      </c>
      <c r="M194" s="28">
        <v>0.6</v>
      </c>
      <c r="N194" s="25" t="str">
        <f>IFERROR(VLOOKUP('DETAILS ACHATS'!$C208,#REF!,2,FALSE),"")</f>
        <v/>
      </c>
      <c r="O194" s="29" t="str">
        <f>IF('DETAILS ACHATS'!$N208="EURO",IFERROR(VLOOKUP('DETAILS ACHATS'!$A208,#REF!,4,FALSE),""),"")</f>
        <v/>
      </c>
      <c r="P194" s="27">
        <f>'DETAILS ACHATS'!$J208*'DETAILS ACHATS'!$M208</f>
        <v>236353.94999999998</v>
      </c>
      <c r="Q194" s="27">
        <f>IF('DETAILS ACHATS'!$N208="DA",'DETAILS ACHATS'!$P208*0.19,0)</f>
        <v>0</v>
      </c>
      <c r="R194" s="27">
        <f>'DETAILS ACHATS'!$P208+'DETAILS ACHATS'!$Q208</f>
        <v>3360</v>
      </c>
      <c r="S194" s="23">
        <f>IF('DETAILS ACHATS'!$A208="","",'DETAILS ACHATS'!$A208+30)</f>
        <v>43178</v>
      </c>
      <c r="T194" s="23"/>
      <c r="U194" s="53"/>
      <c r="V194" s="30"/>
    </row>
    <row r="195" spans="1:22" ht="14.25" x14ac:dyDescent="0.2">
      <c r="A195" s="23">
        <v>43129</v>
      </c>
      <c r="B195" s="24" t="s">
        <v>112</v>
      </c>
      <c r="C195" s="17" t="s">
        <v>626</v>
      </c>
      <c r="D195" s="16" t="s">
        <v>908</v>
      </c>
      <c r="E195" s="23">
        <v>43115</v>
      </c>
      <c r="F195" s="16" t="s">
        <v>1190</v>
      </c>
      <c r="G195" s="23">
        <v>43115</v>
      </c>
      <c r="H195" s="18" t="s">
        <v>344</v>
      </c>
      <c r="I195" s="25" t="s">
        <v>44</v>
      </c>
      <c r="J195" s="27">
        <v>3600</v>
      </c>
      <c r="K195" s="27">
        <v>3500</v>
      </c>
      <c r="L195" s="25" t="s">
        <v>22</v>
      </c>
      <c r="M195" s="28">
        <v>35.729999999999997</v>
      </c>
      <c r="N195" s="25" t="str">
        <f>IFERROR(VLOOKUP('DETAILS ACHATS'!$C124,#REF!,2,FALSE),"")</f>
        <v/>
      </c>
      <c r="O195" s="29" t="str">
        <f>IF('DETAILS ACHATS'!$N124="EURO",IFERROR(VLOOKUP('DETAILS ACHATS'!$A124,#REF!,4,FALSE),""),"")</f>
        <v/>
      </c>
      <c r="P195" s="27">
        <f>'DETAILS ACHATS'!$J124*'DETAILS ACHATS'!$M124</f>
        <v>25000</v>
      </c>
      <c r="Q195" s="27">
        <f>IF('DETAILS ACHATS'!$N124="DA",'DETAILS ACHATS'!$P124*0.19,0)</f>
        <v>0</v>
      </c>
      <c r="R195" s="27">
        <f>'DETAILS ACHATS'!$P124+'DETAILS ACHATS'!$Q124</f>
        <v>10208.369999999999</v>
      </c>
      <c r="S195" s="23">
        <f>IF('DETAILS ACHATS'!$A124="","",'DETAILS ACHATS'!$A124+30)</f>
        <v>43132</v>
      </c>
      <c r="T195" s="23"/>
      <c r="U195" s="53"/>
      <c r="V195" s="30"/>
    </row>
    <row r="196" spans="1:22" ht="14.25" x14ac:dyDescent="0.2">
      <c r="A196" s="23">
        <v>43131</v>
      </c>
      <c r="B196" s="24" t="s">
        <v>98</v>
      </c>
      <c r="C196" s="17" t="s">
        <v>627</v>
      </c>
      <c r="D196" s="16" t="s">
        <v>909</v>
      </c>
      <c r="E196" s="23">
        <v>43118</v>
      </c>
      <c r="F196" s="16" t="s">
        <v>1191</v>
      </c>
      <c r="G196" s="23">
        <v>43118</v>
      </c>
      <c r="H196" s="18" t="s">
        <v>345</v>
      </c>
      <c r="I196" s="25" t="s">
        <v>44</v>
      </c>
      <c r="J196" s="27">
        <v>252400</v>
      </c>
      <c r="K196" s="27">
        <v>252400</v>
      </c>
      <c r="L196" s="25" t="s">
        <v>22</v>
      </c>
      <c r="M196" s="28">
        <v>0.6</v>
      </c>
      <c r="N196" s="25" t="str">
        <f>IFERROR(VLOOKUP('DETAILS ACHATS'!$C209,#REF!,2,FALSE),"")</f>
        <v/>
      </c>
      <c r="O196" s="29" t="str">
        <f>IF('DETAILS ACHATS'!$N209="EURO",IFERROR(VLOOKUP('DETAILS ACHATS'!$A209,#REF!,4,FALSE),""),"")</f>
        <v/>
      </c>
      <c r="P196" s="27">
        <f>'DETAILS ACHATS'!$J209*'DETAILS ACHATS'!$M209</f>
        <v>5070</v>
      </c>
      <c r="Q196" s="27">
        <f>IF('DETAILS ACHATS'!$N209="DA",'DETAILS ACHATS'!$P209*0.19,0)</f>
        <v>0</v>
      </c>
      <c r="R196" s="27">
        <f>'DETAILS ACHATS'!$P209+'DETAILS ACHATS'!$Q209</f>
        <v>228475.5</v>
      </c>
      <c r="S196" s="23">
        <f>IF('DETAILS ACHATS'!$A209="","",'DETAILS ACHATS'!$A209+30)</f>
        <v>43181</v>
      </c>
      <c r="T196" s="23"/>
      <c r="U196" s="53"/>
      <c r="V196" s="30"/>
    </row>
    <row r="197" spans="1:22" ht="14.25" x14ac:dyDescent="0.2">
      <c r="A197" s="23">
        <v>43131</v>
      </c>
      <c r="B197" s="24" t="s">
        <v>98</v>
      </c>
      <c r="C197" s="17" t="s">
        <v>628</v>
      </c>
      <c r="D197" s="16" t="s">
        <v>910</v>
      </c>
      <c r="E197" s="23">
        <v>43118</v>
      </c>
      <c r="F197" s="16" t="s">
        <v>1192</v>
      </c>
      <c r="G197" s="23">
        <v>43118</v>
      </c>
      <c r="H197" s="18" t="s">
        <v>346</v>
      </c>
      <c r="I197" s="25" t="s">
        <v>44</v>
      </c>
      <c r="J197" s="27">
        <v>251400</v>
      </c>
      <c r="K197" s="27">
        <v>251400</v>
      </c>
      <c r="L197" s="25" t="s">
        <v>22</v>
      </c>
      <c r="M197" s="28">
        <v>0.6</v>
      </c>
      <c r="N197" s="25" t="str">
        <f>IFERROR(VLOOKUP('DETAILS ACHATS'!$C210,#REF!,2,FALSE),"")</f>
        <v/>
      </c>
      <c r="O197" s="29" t="str">
        <f>IF('DETAILS ACHATS'!$N210="EURO",IFERROR(VLOOKUP('DETAILS ACHATS'!$A210,#REF!,4,FALSE),""),"")</f>
        <v/>
      </c>
      <c r="P197" s="27">
        <f>'DETAILS ACHATS'!$J210*'DETAILS ACHATS'!$M210</f>
        <v>620</v>
      </c>
      <c r="Q197" s="27">
        <f>IF('DETAILS ACHATS'!$N210="DA",'DETAILS ACHATS'!$P210*0.19,0)</f>
        <v>0</v>
      </c>
      <c r="R197" s="27">
        <f>'DETAILS ACHATS'!$P210+'DETAILS ACHATS'!$Q210</f>
        <v>128000</v>
      </c>
      <c r="S197" s="23">
        <f>IF('DETAILS ACHATS'!$A210="","",'DETAILS ACHATS'!$A210+30)</f>
        <v>43181</v>
      </c>
      <c r="T197" s="23"/>
      <c r="U197" s="53"/>
      <c r="V197" s="30"/>
    </row>
    <row r="198" spans="1:22" ht="14.25" x14ac:dyDescent="0.2">
      <c r="A198" s="23">
        <v>43135</v>
      </c>
      <c r="B198" s="24" t="s">
        <v>32</v>
      </c>
      <c r="C198" s="17" t="s">
        <v>629</v>
      </c>
      <c r="D198" s="16" t="s">
        <v>911</v>
      </c>
      <c r="E198" s="23"/>
      <c r="F198" s="16" t="s">
        <v>1193</v>
      </c>
      <c r="G198" s="23"/>
      <c r="H198" s="18" t="s">
        <v>347</v>
      </c>
      <c r="I198" s="25" t="s">
        <v>19</v>
      </c>
      <c r="J198" s="27">
        <v>1</v>
      </c>
      <c r="K198" s="27"/>
      <c r="L198" s="25" t="s">
        <v>18</v>
      </c>
      <c r="M198" s="28">
        <v>3810</v>
      </c>
      <c r="N198" s="25" t="str">
        <f>IFERROR(VLOOKUP('DETAILS ACHATS'!$C91,#REF!,2,FALSE),"")</f>
        <v/>
      </c>
      <c r="O198" s="29" t="str">
        <f>IF('DETAILS ACHATS'!$N91="EURO",IFERROR(VLOOKUP('DETAILS ACHATS'!$A91,#REF!,4,FALSE),""),"")</f>
        <v/>
      </c>
      <c r="P198" s="27">
        <f>'DETAILS ACHATS'!$J91*'DETAILS ACHATS'!$M91</f>
        <v>8440.93</v>
      </c>
      <c r="Q198" s="27">
        <f>IF('DETAILS ACHATS'!$N91="DA",'DETAILS ACHATS'!$P91*0.19,0)</f>
        <v>0</v>
      </c>
      <c r="R198" s="27">
        <f>'DETAILS ACHATS'!$P91+'DETAILS ACHATS'!$Q91</f>
        <v>320640</v>
      </c>
      <c r="S198" s="23">
        <f>IF('DETAILS ACHATS'!$A91="","",'DETAILS ACHATS'!$A91+30)</f>
        <v>43270</v>
      </c>
      <c r="T198" s="23"/>
      <c r="U198" s="53"/>
      <c r="V198" s="30"/>
    </row>
    <row r="199" spans="1:22" ht="14.25" x14ac:dyDescent="0.2">
      <c r="A199" s="23">
        <v>43138</v>
      </c>
      <c r="B199" s="24" t="s">
        <v>23</v>
      </c>
      <c r="C199" s="17" t="s">
        <v>630</v>
      </c>
      <c r="D199" s="16" t="s">
        <v>912</v>
      </c>
      <c r="E199" s="23"/>
      <c r="F199" s="16" t="s">
        <v>1194</v>
      </c>
      <c r="G199" s="23"/>
      <c r="H199" s="18" t="s">
        <v>348</v>
      </c>
      <c r="I199" s="25" t="s">
        <v>20</v>
      </c>
      <c r="J199" s="27">
        <v>20</v>
      </c>
      <c r="K199" s="27"/>
      <c r="L199" s="25" t="s">
        <v>21</v>
      </c>
      <c r="M199" s="28">
        <v>490</v>
      </c>
      <c r="N199" s="25" t="str">
        <f>IFERROR(VLOOKUP('DETAILS ACHATS'!$C92,#REF!,2,FALSE),"")</f>
        <v/>
      </c>
      <c r="O199" s="29" t="str">
        <f>IF('DETAILS ACHATS'!$N92="EURO",IFERROR(VLOOKUP('DETAILS ACHATS'!$A92,#REF!,4,FALSE),""),"")</f>
        <v/>
      </c>
      <c r="P199" s="27">
        <f>'DETAILS ACHATS'!$J92*'DETAILS ACHATS'!$M92</f>
        <v>10692</v>
      </c>
      <c r="Q199" s="27">
        <f>IF('DETAILS ACHATS'!$N92="DA",'DETAILS ACHATS'!$P92*0.19,0)</f>
        <v>0</v>
      </c>
      <c r="R199" s="27">
        <f>'DETAILS ACHATS'!$P92+'DETAILS ACHATS'!$Q92</f>
        <v>1310400</v>
      </c>
      <c r="S199" s="23">
        <f>IF('DETAILS ACHATS'!$A92="","",'DETAILS ACHATS'!$A92+30)</f>
        <v>43270</v>
      </c>
      <c r="T199" s="23"/>
      <c r="U199" s="53"/>
      <c r="V199" s="30"/>
    </row>
    <row r="200" spans="1:22" ht="14.25" x14ac:dyDescent="0.2">
      <c r="A200" s="23">
        <v>43138</v>
      </c>
      <c r="B200" s="24" t="s">
        <v>23</v>
      </c>
      <c r="C200" s="17" t="s">
        <v>631</v>
      </c>
      <c r="D200" s="16" t="s">
        <v>913</v>
      </c>
      <c r="E200" s="23"/>
      <c r="F200" s="16" t="s">
        <v>1195</v>
      </c>
      <c r="G200" s="23"/>
      <c r="H200" s="18" t="s">
        <v>349</v>
      </c>
      <c r="I200" s="25" t="s">
        <v>20</v>
      </c>
      <c r="J200" s="27">
        <v>20</v>
      </c>
      <c r="K200" s="27"/>
      <c r="L200" s="25" t="s">
        <v>21</v>
      </c>
      <c r="M200" s="28">
        <v>490</v>
      </c>
      <c r="N200" s="25" t="str">
        <f>IFERROR(VLOOKUP('DETAILS ACHATS'!$C93,#REF!,2,FALSE),"")</f>
        <v/>
      </c>
      <c r="O200" s="29" t="str">
        <f>IF('DETAILS ACHATS'!$N93="EURO",IFERROR(VLOOKUP('DETAILS ACHATS'!$A93,#REF!,4,FALSE),""),"")</f>
        <v/>
      </c>
      <c r="P200" s="27">
        <f>'DETAILS ACHATS'!$J93*'DETAILS ACHATS'!$M93</f>
        <v>561680</v>
      </c>
      <c r="Q200" s="27">
        <f>IF('DETAILS ACHATS'!$N93="DA",'DETAILS ACHATS'!$P93*0.19,0)</f>
        <v>0</v>
      </c>
      <c r="R200" s="27">
        <f>'DETAILS ACHATS'!$P93+'DETAILS ACHATS'!$Q93</f>
        <v>96000</v>
      </c>
      <c r="S200" s="23">
        <f>IF('DETAILS ACHATS'!$A93="","",'DETAILS ACHATS'!$A93+30)</f>
        <v>43272</v>
      </c>
      <c r="T200" s="23"/>
      <c r="U200" s="53"/>
      <c r="V200" s="30"/>
    </row>
    <row r="201" spans="1:22" ht="14.25" x14ac:dyDescent="0.2">
      <c r="A201" s="23">
        <v>43138</v>
      </c>
      <c r="B201" s="24" t="s">
        <v>23</v>
      </c>
      <c r="C201" s="17" t="s">
        <v>632</v>
      </c>
      <c r="D201" s="16" t="s">
        <v>914</v>
      </c>
      <c r="E201" s="23"/>
      <c r="F201" s="16" t="s">
        <v>1196</v>
      </c>
      <c r="G201" s="23"/>
      <c r="H201" s="18" t="s">
        <v>350</v>
      </c>
      <c r="I201" s="25" t="s">
        <v>20</v>
      </c>
      <c r="J201" s="27">
        <v>20</v>
      </c>
      <c r="K201" s="27"/>
      <c r="L201" s="25" t="s">
        <v>21</v>
      </c>
      <c r="M201" s="28">
        <v>490</v>
      </c>
      <c r="N201" s="25" t="str">
        <f>IFERROR(VLOOKUP('DETAILS ACHATS'!$C94,#REF!,2,FALSE),"")</f>
        <v/>
      </c>
      <c r="O201" s="29" t="str">
        <f>IF('DETAILS ACHATS'!$N94="EURO",IFERROR(VLOOKUP('DETAILS ACHATS'!$A94,#REF!,4,FALSE),""),"")</f>
        <v/>
      </c>
      <c r="P201" s="27">
        <f>'DETAILS ACHATS'!$J94*'DETAILS ACHATS'!$M94</f>
        <v>281820</v>
      </c>
      <c r="Q201" s="27">
        <f>IF('DETAILS ACHATS'!$N94="DA",'DETAILS ACHATS'!$P94*0.19,0)</f>
        <v>0</v>
      </c>
      <c r="R201" s="27">
        <f>'DETAILS ACHATS'!$P94+'DETAILS ACHATS'!$Q94</f>
        <v>128064</v>
      </c>
      <c r="S201" s="23">
        <f>IF('DETAILS ACHATS'!$A94="","",'DETAILS ACHATS'!$A94+30)</f>
        <v>43272</v>
      </c>
      <c r="T201" s="23"/>
      <c r="U201" s="53"/>
      <c r="V201" s="30"/>
    </row>
    <row r="202" spans="1:22" ht="14.25" x14ac:dyDescent="0.2">
      <c r="A202" s="23">
        <v>43138</v>
      </c>
      <c r="B202" s="24" t="s">
        <v>23</v>
      </c>
      <c r="C202" s="17" t="s">
        <v>633</v>
      </c>
      <c r="D202" s="16" t="s">
        <v>915</v>
      </c>
      <c r="E202" s="23"/>
      <c r="F202" s="16" t="s">
        <v>1197</v>
      </c>
      <c r="G202" s="23"/>
      <c r="H202" s="18" t="s">
        <v>351</v>
      </c>
      <c r="I202" s="25" t="s">
        <v>20</v>
      </c>
      <c r="J202" s="27">
        <v>2000</v>
      </c>
      <c r="K202" s="27"/>
      <c r="L202" s="25" t="s">
        <v>21</v>
      </c>
      <c r="M202" s="28">
        <v>11.95</v>
      </c>
      <c r="N202" s="25" t="str">
        <f>IFERROR(VLOOKUP('DETAILS ACHATS'!$C95,#REF!,2,FALSE),"")</f>
        <v/>
      </c>
      <c r="O202" s="29" t="str">
        <f>IF('DETAILS ACHATS'!$N95="EURO",IFERROR(VLOOKUP('DETAILS ACHATS'!$A95,#REF!,4,FALSE),""),"")</f>
        <v/>
      </c>
      <c r="P202" s="27">
        <f>'DETAILS ACHATS'!$J95*'DETAILS ACHATS'!$M95</f>
        <v>184800</v>
      </c>
      <c r="Q202" s="27">
        <f>IF('DETAILS ACHATS'!$N95="DA",'DETAILS ACHATS'!$P95*0.19,0)</f>
        <v>0</v>
      </c>
      <c r="R202" s="27">
        <f>'DETAILS ACHATS'!$P95+'DETAILS ACHATS'!$Q95</f>
        <v>161024</v>
      </c>
      <c r="S202" s="23">
        <f>IF('DETAILS ACHATS'!$A95="","",'DETAILS ACHATS'!$A95+30)</f>
        <v>43272</v>
      </c>
      <c r="T202" s="23"/>
      <c r="U202" s="53"/>
      <c r="V202" s="30"/>
    </row>
    <row r="203" spans="1:22" ht="14.25" x14ac:dyDescent="0.2">
      <c r="A203" s="23">
        <v>43142</v>
      </c>
      <c r="B203" s="24" t="s">
        <v>97</v>
      </c>
      <c r="C203" s="17" t="s">
        <v>634</v>
      </c>
      <c r="D203" s="16" t="s">
        <v>916</v>
      </c>
      <c r="E203" s="23">
        <v>43118</v>
      </c>
      <c r="F203" s="16" t="s">
        <v>1198</v>
      </c>
      <c r="G203" s="23">
        <v>43118</v>
      </c>
      <c r="H203" s="18" t="s">
        <v>352</v>
      </c>
      <c r="I203" s="25" t="s">
        <v>44</v>
      </c>
      <c r="J203" s="27">
        <v>50000</v>
      </c>
      <c r="K203" s="27">
        <v>50000</v>
      </c>
      <c r="L203" s="25" t="s">
        <v>22</v>
      </c>
      <c r="M203" s="28">
        <v>0.6</v>
      </c>
      <c r="N203" s="25" t="str">
        <f>IFERROR(VLOOKUP('DETAILS ACHATS'!$C207,#REF!,2,FALSE),"")</f>
        <v/>
      </c>
      <c r="O203" s="29" t="str">
        <f>IF('DETAILS ACHATS'!$N207="EURO",IFERROR(VLOOKUP('DETAILS ACHATS'!$A207,#REF!,4,FALSE),""),"")</f>
        <v/>
      </c>
      <c r="P203" s="27">
        <f>'DETAILS ACHATS'!$J207*'DETAILS ACHATS'!$M207</f>
        <v>8420</v>
      </c>
      <c r="Q203" s="27">
        <f>IF('DETAILS ACHATS'!$N207="DA",'DETAILS ACHATS'!$P207*0.19,0)</f>
        <v>0</v>
      </c>
      <c r="R203" s="27">
        <f>'DETAILS ACHATS'!$P207+'DETAILS ACHATS'!$Q207</f>
        <v>419381.99999999994</v>
      </c>
      <c r="S203" s="23">
        <f>IF('DETAILS ACHATS'!$A207="","",'DETAILS ACHATS'!$A207+30)</f>
        <v>43174</v>
      </c>
      <c r="T203" s="23"/>
      <c r="U203" s="53"/>
      <c r="V203" s="30"/>
    </row>
    <row r="204" spans="1:22" ht="14.25" x14ac:dyDescent="0.2">
      <c r="A204" s="23">
        <v>43142</v>
      </c>
      <c r="B204" s="24" t="s">
        <v>97</v>
      </c>
      <c r="C204" s="17" t="s">
        <v>635</v>
      </c>
      <c r="D204" s="16" t="s">
        <v>917</v>
      </c>
      <c r="E204" s="23">
        <v>43118</v>
      </c>
      <c r="F204" s="16" t="s">
        <v>1199</v>
      </c>
      <c r="G204" s="23">
        <v>43116</v>
      </c>
      <c r="H204" s="18" t="s">
        <v>353</v>
      </c>
      <c r="I204" s="25" t="s">
        <v>44</v>
      </c>
      <c r="J204" s="27">
        <v>305600</v>
      </c>
      <c r="K204" s="27">
        <v>305600</v>
      </c>
      <c r="L204" s="25" t="s">
        <v>22</v>
      </c>
      <c r="M204" s="28">
        <v>0.6</v>
      </c>
      <c r="N204" s="25" t="str">
        <f>IFERROR(VLOOKUP('DETAILS ACHATS'!$C211,#REF!,2,FALSE),"")</f>
        <v/>
      </c>
      <c r="O204" s="29" t="str">
        <f>IF('DETAILS ACHATS'!$N211="EURO",IFERROR(VLOOKUP('DETAILS ACHATS'!$A211,#REF!,4,FALSE),""),"")</f>
        <v/>
      </c>
      <c r="P204" s="27">
        <f>'DETAILS ACHATS'!$J211*'DETAILS ACHATS'!$M211</f>
        <v>5070</v>
      </c>
      <c r="Q204" s="27">
        <f>IF('DETAILS ACHATS'!$N211="DA",'DETAILS ACHATS'!$P211*0.19,0)</f>
        <v>0</v>
      </c>
      <c r="R204" s="27">
        <f>'DETAILS ACHATS'!$P211+'DETAILS ACHATS'!$Q211</f>
        <v>185600</v>
      </c>
      <c r="S204" s="23">
        <f>IF('DETAILS ACHATS'!$A211="","",'DETAILS ACHATS'!$A211+30)</f>
        <v>43181</v>
      </c>
      <c r="T204" s="23"/>
      <c r="U204" s="53"/>
      <c r="V204" s="30"/>
    </row>
    <row r="205" spans="1:22" ht="14.25" x14ac:dyDescent="0.2">
      <c r="A205" s="23">
        <v>43142</v>
      </c>
      <c r="B205" s="24" t="s">
        <v>99</v>
      </c>
      <c r="C205" s="17" t="s">
        <v>636</v>
      </c>
      <c r="D205" s="16" t="s">
        <v>918</v>
      </c>
      <c r="E205" s="23">
        <v>43142</v>
      </c>
      <c r="F205" s="16" t="s">
        <v>1200</v>
      </c>
      <c r="G205" s="23">
        <v>43142</v>
      </c>
      <c r="H205" s="18" t="s">
        <v>354</v>
      </c>
      <c r="I205" s="25" t="s">
        <v>44</v>
      </c>
      <c r="J205" s="27">
        <v>2100000</v>
      </c>
      <c r="K205" s="27">
        <v>2100000</v>
      </c>
      <c r="L205" s="25" t="s">
        <v>22</v>
      </c>
      <c r="M205" s="28">
        <v>0.13</v>
      </c>
      <c r="N205" s="25" t="str">
        <f>IFERROR(VLOOKUP('DETAILS ACHATS'!$C4,#REF!,2,FALSE),"")</f>
        <v/>
      </c>
      <c r="O205" s="29" t="str">
        <f>IF('DETAILS ACHATS'!$N4="EURO",IFERROR(VLOOKUP('DETAILS ACHATS'!$A4,#REF!,4,FALSE),""),"")</f>
        <v/>
      </c>
      <c r="P205" s="27">
        <f>'DETAILS ACHATS'!$J4*'DETAILS ACHATS'!$M4</f>
        <v>38000</v>
      </c>
      <c r="Q205" s="27">
        <f>IF('DETAILS ACHATS'!$N4="DA",'DETAILS ACHATS'!$P4*0.19,0)</f>
        <v>0</v>
      </c>
      <c r="R205" s="27">
        <f>'DETAILS ACHATS'!$P4+'DETAILS ACHATS'!$Q4</f>
        <v>15779</v>
      </c>
      <c r="S205" s="23">
        <f>IF('DETAILS ACHATS'!$A4="","",'DETAILS ACHATS'!$A4+30)</f>
        <v>43203</v>
      </c>
      <c r="T205" s="23"/>
      <c r="U205" s="53"/>
      <c r="V205" s="30"/>
    </row>
    <row r="206" spans="1:22" ht="14.25" x14ac:dyDescent="0.2">
      <c r="A206" s="23">
        <v>43144</v>
      </c>
      <c r="B206" s="24" t="s">
        <v>52</v>
      </c>
      <c r="C206" s="17" t="s">
        <v>637</v>
      </c>
      <c r="D206" s="16" t="s">
        <v>919</v>
      </c>
      <c r="E206" s="23">
        <v>43184</v>
      </c>
      <c r="F206" s="16" t="s">
        <v>1201</v>
      </c>
      <c r="G206" s="23">
        <v>43184</v>
      </c>
      <c r="H206" s="18" t="s">
        <v>355</v>
      </c>
      <c r="I206" s="25" t="s">
        <v>44</v>
      </c>
      <c r="J206" s="27">
        <v>1702175</v>
      </c>
      <c r="K206" s="27"/>
      <c r="L206" s="25" t="s">
        <v>22</v>
      </c>
      <c r="M206" s="28">
        <v>2.1479999999999999E-2</v>
      </c>
      <c r="N206" s="25" t="str">
        <f>IFERROR(VLOOKUP('DETAILS ACHATS'!$C169,#REF!,2,FALSE),"")</f>
        <v/>
      </c>
      <c r="O206" s="29" t="str">
        <f>IF('DETAILS ACHATS'!$N169="EURO",IFERROR(VLOOKUP('DETAILS ACHATS'!$A169,#REF!,4,FALSE),""),"")</f>
        <v/>
      </c>
      <c r="P206" s="27">
        <f>'DETAILS ACHATS'!$J169*'DETAILS ACHATS'!$M169</f>
        <v>252194.99999999997</v>
      </c>
      <c r="Q206" s="27">
        <f>IF('DETAILS ACHATS'!$N169="DA",'DETAILS ACHATS'!$P169*0.19,0)</f>
        <v>0</v>
      </c>
      <c r="R206" s="27">
        <f>'DETAILS ACHATS'!$P169+'DETAILS ACHATS'!$Q169</f>
        <v>7808</v>
      </c>
      <c r="S206" s="23">
        <f>IF('DETAILS ACHATS'!$A169="","",'DETAILS ACHATS'!$A169+30)</f>
        <v>43152</v>
      </c>
      <c r="T206" s="23"/>
      <c r="U206" s="53"/>
      <c r="V206" s="30"/>
    </row>
    <row r="207" spans="1:22" ht="14.25" x14ac:dyDescent="0.2">
      <c r="A207" s="23">
        <v>43144</v>
      </c>
      <c r="B207" s="24" t="s">
        <v>52</v>
      </c>
      <c r="C207" s="17" t="s">
        <v>638</v>
      </c>
      <c r="D207" s="16" t="s">
        <v>920</v>
      </c>
      <c r="E207" s="23">
        <v>43184</v>
      </c>
      <c r="F207" s="16" t="s">
        <v>1202</v>
      </c>
      <c r="G207" s="23">
        <v>43184</v>
      </c>
      <c r="H207" s="18" t="s">
        <v>356</v>
      </c>
      <c r="I207" s="25" t="s">
        <v>42</v>
      </c>
      <c r="J207" s="27">
        <v>1</v>
      </c>
      <c r="K207" s="27"/>
      <c r="L207" s="25" t="s">
        <v>43</v>
      </c>
      <c r="M207" s="28">
        <v>8420</v>
      </c>
      <c r="N207" s="25" t="str">
        <f>IFERROR(VLOOKUP('DETAILS ACHATS'!$C170,#REF!,2,FALSE),"")</f>
        <v/>
      </c>
      <c r="O207" s="29" t="str">
        <f>IF('DETAILS ACHATS'!$N170="EURO",IFERROR(VLOOKUP('DETAILS ACHATS'!$A170,#REF!,4,FALSE),""),"")</f>
        <v/>
      </c>
      <c r="P207" s="27">
        <f>'DETAILS ACHATS'!$J170*'DETAILS ACHATS'!$M170</f>
        <v>419381.99999999994</v>
      </c>
      <c r="Q207" s="27">
        <f>IF('DETAILS ACHATS'!$N170="DA",'DETAILS ACHATS'!$P170*0.19,0)</f>
        <v>0</v>
      </c>
      <c r="R207" s="27">
        <f>'DETAILS ACHATS'!$P170+'DETAILS ACHATS'!$Q170</f>
        <v>3904</v>
      </c>
      <c r="S207" s="23">
        <f>IF('DETAILS ACHATS'!$A170="","",'DETAILS ACHATS'!$A170+30)</f>
        <v>43152</v>
      </c>
      <c r="T207" s="23"/>
      <c r="U207" s="53"/>
      <c r="V207" s="30"/>
    </row>
    <row r="208" spans="1:22" ht="14.25" x14ac:dyDescent="0.2">
      <c r="A208" s="23">
        <v>43148</v>
      </c>
      <c r="B208" s="24" t="s">
        <v>113</v>
      </c>
      <c r="C208" s="17" t="s">
        <v>639</v>
      </c>
      <c r="D208" s="16" t="s">
        <v>921</v>
      </c>
      <c r="E208" s="23">
        <v>43139</v>
      </c>
      <c r="F208" s="16" t="s">
        <v>1203</v>
      </c>
      <c r="G208" s="23">
        <v>43139</v>
      </c>
      <c r="H208" s="18" t="s">
        <v>357</v>
      </c>
      <c r="I208" s="25" t="s">
        <v>44</v>
      </c>
      <c r="J208" s="27">
        <v>6615</v>
      </c>
      <c r="K208" s="27">
        <v>6000</v>
      </c>
      <c r="L208" s="25" t="s">
        <v>22</v>
      </c>
      <c r="M208" s="28">
        <v>35.729999999999997</v>
      </c>
      <c r="N208" s="25" t="str">
        <f>IFERROR(VLOOKUP('DETAILS ACHATS'!$C125,#REF!,2,FALSE),"")</f>
        <v/>
      </c>
      <c r="O208" s="29" t="str">
        <f>IF('DETAILS ACHATS'!$N125="EURO",IFERROR(VLOOKUP('DETAILS ACHATS'!$A125,#REF!,4,FALSE),""),"")</f>
        <v/>
      </c>
      <c r="P208" s="27">
        <f>'DETAILS ACHATS'!$J125*'DETAILS ACHATS'!$M125</f>
        <v>3360</v>
      </c>
      <c r="Q208" s="27">
        <f>IF('DETAILS ACHATS'!$N125="DA",'DETAILS ACHATS'!$P125*0.19,0)</f>
        <v>0</v>
      </c>
      <c r="R208" s="27">
        <f>'DETAILS ACHATS'!$P125+'DETAILS ACHATS'!$Q125</f>
        <v>2100</v>
      </c>
      <c r="S208" s="23">
        <f>IF('DETAILS ACHATS'!$A125="","",'DETAILS ACHATS'!$A125+30)</f>
        <v>43132</v>
      </c>
      <c r="T208" s="23"/>
      <c r="U208" s="53"/>
      <c r="V208" s="30"/>
    </row>
    <row r="209" spans="1:22" ht="14.25" x14ac:dyDescent="0.2">
      <c r="A209" s="23">
        <v>43151</v>
      </c>
      <c r="B209" s="24" t="s">
        <v>47</v>
      </c>
      <c r="C209" s="17" t="s">
        <v>640</v>
      </c>
      <c r="D209" s="16" t="s">
        <v>922</v>
      </c>
      <c r="E209" s="23">
        <v>43177</v>
      </c>
      <c r="F209" s="16" t="s">
        <v>1204</v>
      </c>
      <c r="G209" s="23">
        <v>43177</v>
      </c>
      <c r="H209" s="18" t="s">
        <v>358</v>
      </c>
      <c r="I209" s="25" t="s">
        <v>46</v>
      </c>
      <c r="J209" s="27">
        <v>1950</v>
      </c>
      <c r="K209" s="27"/>
      <c r="L209" s="25" t="s">
        <v>22</v>
      </c>
      <c r="M209" s="28">
        <v>2.6</v>
      </c>
      <c r="N209" s="25" t="str">
        <f>IFERROR(VLOOKUP('DETAILS ACHATS'!$C99,#REF!,2,FALSE),"")</f>
        <v/>
      </c>
      <c r="O209" s="29" t="str">
        <f>IF('DETAILS ACHATS'!$N99="EURO",IFERROR(VLOOKUP('DETAILS ACHATS'!$A99,#REF!,4,FALSE),""),"")</f>
        <v/>
      </c>
      <c r="P209" s="27">
        <f>'DETAILS ACHATS'!$J99*'DETAILS ACHATS'!$M99</f>
        <v>228475.5</v>
      </c>
      <c r="Q209" s="27">
        <f>IF('DETAILS ACHATS'!$N99="DA",'DETAILS ACHATS'!$P99*0.19,0)</f>
        <v>0</v>
      </c>
      <c r="R209" s="27">
        <f>'DETAILS ACHATS'!$P99+'DETAILS ACHATS'!$Q99</f>
        <v>14422.599999999999</v>
      </c>
      <c r="S209" s="23">
        <f>IF('DETAILS ACHATS'!$A99="","",'DETAILS ACHATS'!$A99+30)</f>
        <v>43277</v>
      </c>
      <c r="T209" s="23"/>
      <c r="U209" s="53"/>
      <c r="V209" s="30"/>
    </row>
    <row r="210" spans="1:22" ht="14.25" x14ac:dyDescent="0.2">
      <c r="A210" s="23">
        <v>43151</v>
      </c>
      <c r="B210" s="24" t="s">
        <v>47</v>
      </c>
      <c r="C210" s="17" t="s">
        <v>641</v>
      </c>
      <c r="D210" s="16" t="s">
        <v>923</v>
      </c>
      <c r="E210" s="23">
        <v>43177</v>
      </c>
      <c r="F210" s="16" t="s">
        <v>1205</v>
      </c>
      <c r="G210" s="23">
        <v>43177</v>
      </c>
      <c r="H210" s="18" t="s">
        <v>359</v>
      </c>
      <c r="I210" s="25" t="s">
        <v>42</v>
      </c>
      <c r="J210" s="27">
        <v>1</v>
      </c>
      <c r="K210" s="27"/>
      <c r="L210" s="25" t="s">
        <v>43</v>
      </c>
      <c r="M210" s="28">
        <v>620</v>
      </c>
      <c r="N210" s="25" t="str">
        <f>IFERROR(VLOOKUP('DETAILS ACHATS'!$C100,#REF!,2,FALSE),"")</f>
        <v/>
      </c>
      <c r="O210" s="29" t="str">
        <f>IF('DETAILS ACHATS'!$N100="EURO",IFERROR(VLOOKUP('DETAILS ACHATS'!$A100,#REF!,4,FALSE),""),"")</f>
        <v/>
      </c>
      <c r="P210" s="27">
        <f>'DETAILS ACHATS'!$J100*'DETAILS ACHATS'!$M100</f>
        <v>128000</v>
      </c>
      <c r="Q210" s="27">
        <f>IF('DETAILS ACHATS'!$N100="DA",'DETAILS ACHATS'!$P100*0.19,0)</f>
        <v>0</v>
      </c>
      <c r="R210" s="27">
        <f>'DETAILS ACHATS'!$P100+'DETAILS ACHATS'!$Q100</f>
        <v>62500</v>
      </c>
      <c r="S210" s="23">
        <f>IF('DETAILS ACHATS'!$A100="","",'DETAILS ACHATS'!$A100+30)</f>
        <v>43279</v>
      </c>
      <c r="T210" s="23"/>
      <c r="U210" s="53"/>
      <c r="V210" s="30"/>
    </row>
    <row r="211" spans="1:22" ht="14.25" x14ac:dyDescent="0.2">
      <c r="A211" s="23">
        <v>43151</v>
      </c>
      <c r="B211" s="24" t="s">
        <v>47</v>
      </c>
      <c r="C211" s="17" t="s">
        <v>642</v>
      </c>
      <c r="D211" s="16" t="s">
        <v>924</v>
      </c>
      <c r="E211" s="23">
        <v>43177</v>
      </c>
      <c r="F211" s="16" t="s">
        <v>1206</v>
      </c>
      <c r="G211" s="23">
        <v>43177</v>
      </c>
      <c r="H211" s="18" t="s">
        <v>360</v>
      </c>
      <c r="I211" s="25" t="s">
        <v>46</v>
      </c>
      <c r="J211" s="27">
        <v>1950</v>
      </c>
      <c r="K211" s="27">
        <v>1950</v>
      </c>
      <c r="L211" s="25" t="s">
        <v>22</v>
      </c>
      <c r="M211" s="28">
        <v>2.6</v>
      </c>
      <c r="N211" s="25" t="str">
        <f>IFERROR(VLOOKUP('DETAILS ACHATS'!$C101,#REF!,2,FALSE),"")</f>
        <v/>
      </c>
      <c r="O211" s="29" t="str">
        <f>IF('DETAILS ACHATS'!$N101="EURO",IFERROR(VLOOKUP('DETAILS ACHATS'!$A101,#REF!,4,FALSE),""),"")</f>
        <v/>
      </c>
      <c r="P211" s="27">
        <f>'DETAILS ACHATS'!$J101*'DETAILS ACHATS'!$M101</f>
        <v>185600</v>
      </c>
      <c r="Q211" s="27">
        <f>IF('DETAILS ACHATS'!$N101="DA",'DETAILS ACHATS'!$P101*0.19,0)</f>
        <v>0</v>
      </c>
      <c r="R211" s="27">
        <f>'DETAILS ACHATS'!$P101+'DETAILS ACHATS'!$Q101</f>
        <v>142500</v>
      </c>
      <c r="S211" s="23">
        <f>IF('DETAILS ACHATS'!$A101="","",'DETAILS ACHATS'!$A101+30)</f>
        <v>43279</v>
      </c>
      <c r="T211" s="23"/>
      <c r="U211" s="53"/>
      <c r="V211" s="30"/>
    </row>
    <row r="212" spans="1:22" ht="14.25" x14ac:dyDescent="0.2">
      <c r="A212" s="23">
        <v>43151</v>
      </c>
      <c r="B212" s="24" t="s">
        <v>47</v>
      </c>
      <c r="C212" s="17" t="s">
        <v>643</v>
      </c>
      <c r="D212" s="16" t="s">
        <v>925</v>
      </c>
      <c r="E212" s="23">
        <v>43177</v>
      </c>
      <c r="F212" s="16" t="s">
        <v>1207</v>
      </c>
      <c r="G212" s="23">
        <v>43177</v>
      </c>
      <c r="H212" s="18" t="s">
        <v>361</v>
      </c>
      <c r="I212" s="25" t="s">
        <v>104</v>
      </c>
      <c r="J212" s="27">
        <v>500</v>
      </c>
      <c r="K212" s="27">
        <v>500</v>
      </c>
      <c r="L212" s="25" t="s">
        <v>104</v>
      </c>
      <c r="M212" s="28">
        <v>0.16</v>
      </c>
      <c r="N212" s="25" t="str">
        <f>IFERROR(VLOOKUP('DETAILS ACHATS'!$C102,#REF!,2,FALSE),"")</f>
        <v/>
      </c>
      <c r="O212" s="29" t="str">
        <f>IF('DETAILS ACHATS'!$N102="EURO",IFERROR(VLOOKUP('DETAILS ACHATS'!$A102,#REF!,4,FALSE),""),"")</f>
        <v/>
      </c>
      <c r="P212" s="27">
        <f>'DETAILS ACHATS'!$J102*'DETAILS ACHATS'!$M102</f>
        <v>108800</v>
      </c>
      <c r="Q212" s="27">
        <f>IF('DETAILS ACHATS'!$N102="DA",'DETAILS ACHATS'!$P102*0.19,0)</f>
        <v>0</v>
      </c>
      <c r="R212" s="27">
        <f>'DETAILS ACHATS'!$P102+'DETAILS ACHATS'!$Q102</f>
        <v>98562.5</v>
      </c>
      <c r="S212" s="23">
        <f>IF('DETAILS ACHATS'!$A102="","",'DETAILS ACHATS'!$A102+30)</f>
        <v>43279</v>
      </c>
      <c r="T212" s="23"/>
      <c r="U212" s="53"/>
      <c r="V212" s="30"/>
    </row>
    <row r="213" spans="1:22" ht="14.25" x14ac:dyDescent="0.2">
      <c r="A213" s="23">
        <v>43151</v>
      </c>
      <c r="B213" s="24" t="s">
        <v>47</v>
      </c>
      <c r="C213" s="17" t="s">
        <v>644</v>
      </c>
      <c r="D213" s="16" t="s">
        <v>926</v>
      </c>
      <c r="E213" s="23">
        <v>43177</v>
      </c>
      <c r="F213" s="16" t="s">
        <v>1208</v>
      </c>
      <c r="G213" s="23">
        <v>43177</v>
      </c>
      <c r="H213" s="18" t="s">
        <v>362</v>
      </c>
      <c r="I213" s="25" t="s">
        <v>104</v>
      </c>
      <c r="J213" s="27">
        <v>7500</v>
      </c>
      <c r="K213" s="27">
        <v>7500</v>
      </c>
      <c r="L213" s="25" t="s">
        <v>104</v>
      </c>
      <c r="M213" s="28">
        <v>0.13</v>
      </c>
      <c r="N213" s="25" t="str">
        <f>IFERROR(VLOOKUP('DETAILS ACHATS'!$C103,#REF!,2,FALSE),"")</f>
        <v/>
      </c>
      <c r="O213" s="29" t="str">
        <f>IF('DETAILS ACHATS'!$N103="EURO",IFERROR(VLOOKUP('DETAILS ACHATS'!$A103,#REF!,4,FALSE),""),"")</f>
        <v/>
      </c>
      <c r="P213" s="27">
        <f>'DETAILS ACHATS'!$J103*'DETAILS ACHATS'!$M103</f>
        <v>645529.5</v>
      </c>
      <c r="Q213" s="27">
        <f>IF('DETAILS ACHATS'!$N103="DA",'DETAILS ACHATS'!$P103*0.19,0)</f>
        <v>0</v>
      </c>
      <c r="R213" s="27">
        <f>'DETAILS ACHATS'!$P103+'DETAILS ACHATS'!$Q103</f>
        <v>286650</v>
      </c>
      <c r="S213" s="23">
        <f>IF('DETAILS ACHATS'!$A103="","",'DETAILS ACHATS'!$A103+30)</f>
        <v>43280</v>
      </c>
      <c r="T213" s="23"/>
      <c r="U213" s="53"/>
      <c r="V213" s="30"/>
    </row>
    <row r="214" spans="1:22" ht="14.25" x14ac:dyDescent="0.2">
      <c r="A214" s="23">
        <v>43151</v>
      </c>
      <c r="B214" s="24" t="s">
        <v>47</v>
      </c>
      <c r="C214" s="17" t="s">
        <v>645</v>
      </c>
      <c r="D214" s="16" t="s">
        <v>927</v>
      </c>
      <c r="E214" s="23">
        <v>43177</v>
      </c>
      <c r="F214" s="16" t="s">
        <v>1209</v>
      </c>
      <c r="G214" s="23">
        <v>43177</v>
      </c>
      <c r="H214" s="18" t="s">
        <v>363</v>
      </c>
      <c r="I214" s="25" t="s">
        <v>43</v>
      </c>
      <c r="J214" s="27">
        <v>1</v>
      </c>
      <c r="K214" s="27">
        <v>1</v>
      </c>
      <c r="L214" s="25" t="s">
        <v>43</v>
      </c>
      <c r="M214" s="28">
        <v>620</v>
      </c>
      <c r="N214" s="25" t="str">
        <f>IFERROR(VLOOKUP('DETAILS ACHATS'!$C104,#REF!,2,FALSE),"")</f>
        <v/>
      </c>
      <c r="O214" s="29" t="str">
        <f>IF('DETAILS ACHATS'!$N104="EURO",IFERROR(VLOOKUP('DETAILS ACHATS'!$A104,#REF!,4,FALSE),""),"")</f>
        <v/>
      </c>
      <c r="P214" s="27">
        <f>'DETAILS ACHATS'!$J104*'DETAILS ACHATS'!$M104</f>
        <v>47806</v>
      </c>
      <c r="Q214" s="27">
        <f>IF('DETAILS ACHATS'!$N104="DA",'DETAILS ACHATS'!$P104*0.19,0)</f>
        <v>0</v>
      </c>
      <c r="R214" s="27">
        <f>'DETAILS ACHATS'!$P104+'DETAILS ACHATS'!$Q104</f>
        <v>9600</v>
      </c>
      <c r="S214" s="23">
        <f>IF('DETAILS ACHATS'!$A104="","",'DETAILS ACHATS'!$A104+30)</f>
        <v>43287</v>
      </c>
      <c r="T214" s="23"/>
      <c r="U214" s="53"/>
      <c r="V214" s="30"/>
    </row>
    <row r="215" spans="1:22" ht="14.25" x14ac:dyDescent="0.2">
      <c r="A215" s="23">
        <v>43153</v>
      </c>
      <c r="B215" s="24" t="s">
        <v>24</v>
      </c>
      <c r="C215" s="17" t="s">
        <v>646</v>
      </c>
      <c r="D215" s="16" t="s">
        <v>928</v>
      </c>
      <c r="E215" s="23"/>
      <c r="F215" s="16" t="s">
        <v>1210</v>
      </c>
      <c r="G215" s="23"/>
      <c r="H215" s="18" t="s">
        <v>364</v>
      </c>
      <c r="I215" s="25" t="s">
        <v>19</v>
      </c>
      <c r="J215" s="27">
        <v>2</v>
      </c>
      <c r="K215" s="27"/>
      <c r="L215" s="25" t="s">
        <v>18</v>
      </c>
      <c r="M215" s="28">
        <v>4550</v>
      </c>
      <c r="N215" s="25" t="str">
        <f>IFERROR(VLOOKUP('DETAILS ACHATS'!$C67,#REF!,2,FALSE),"")</f>
        <v/>
      </c>
      <c r="O215" s="29" t="str">
        <f>IF('DETAILS ACHATS'!$N67="EURO",IFERROR(VLOOKUP('DETAILS ACHATS'!$A67,#REF!,4,FALSE),""),"")</f>
        <v/>
      </c>
      <c r="P215" s="27">
        <f>'DETAILS ACHATS'!$J67*'DETAILS ACHATS'!$M67</f>
        <v>110880</v>
      </c>
      <c r="Q215" s="27">
        <f>IF('DETAILS ACHATS'!$N67="DA",'DETAILS ACHATS'!$P67*0.19,0)</f>
        <v>0</v>
      </c>
      <c r="R215" s="27">
        <f>'DETAILS ACHATS'!$P67+'DETAILS ACHATS'!$Q67</f>
        <v>38616.701999999997</v>
      </c>
      <c r="S215" s="23">
        <f>IF('DETAILS ACHATS'!$A67="","",'DETAILS ACHATS'!$A67+30)</f>
        <v>43264</v>
      </c>
      <c r="T215" s="23"/>
      <c r="U215" s="53"/>
      <c r="V215" s="30"/>
    </row>
    <row r="216" spans="1:22" ht="14.25" x14ac:dyDescent="0.2">
      <c r="A216" s="23">
        <v>43153</v>
      </c>
      <c r="B216" s="24" t="s">
        <v>24</v>
      </c>
      <c r="C216" s="17" t="s">
        <v>647</v>
      </c>
      <c r="D216" s="16" t="s">
        <v>929</v>
      </c>
      <c r="E216" s="23"/>
      <c r="F216" s="16" t="s">
        <v>1211</v>
      </c>
      <c r="G216" s="23"/>
      <c r="H216" s="18" t="s">
        <v>365</v>
      </c>
      <c r="I216" s="25" t="s">
        <v>19</v>
      </c>
      <c r="J216" s="27">
        <v>54</v>
      </c>
      <c r="K216" s="27"/>
      <c r="L216" s="25" t="s">
        <v>18</v>
      </c>
      <c r="M216" s="28">
        <v>1450</v>
      </c>
      <c r="N216" s="25" t="str">
        <f>IFERROR(VLOOKUP('DETAILS ACHATS'!$C68,#REF!,2,FALSE),"")</f>
        <v/>
      </c>
      <c r="O216" s="29" t="str">
        <f>IF('DETAILS ACHATS'!$N68="EURO",IFERROR(VLOOKUP('DETAILS ACHATS'!$A68,#REF!,4,FALSE),""),"")</f>
        <v/>
      </c>
      <c r="P216" s="27">
        <f>'DETAILS ACHATS'!$J68*'DETAILS ACHATS'!$M68</f>
        <v>558880</v>
      </c>
      <c r="Q216" s="27">
        <f>IF('DETAILS ACHATS'!$N68="DA",'DETAILS ACHATS'!$P68*0.19,0)</f>
        <v>0</v>
      </c>
      <c r="R216" s="27">
        <f>'DETAILS ACHATS'!$P68+'DETAILS ACHATS'!$Q68</f>
        <v>4321.3710000000001</v>
      </c>
      <c r="S216" s="23">
        <f>IF('DETAILS ACHATS'!$A68="","",'DETAILS ACHATS'!$A68+30)</f>
        <v>43264</v>
      </c>
      <c r="T216" s="23"/>
      <c r="U216" s="53"/>
      <c r="V216" s="30"/>
    </row>
    <row r="217" spans="1:22" ht="14.25" x14ac:dyDescent="0.2">
      <c r="A217" s="23">
        <v>43153</v>
      </c>
      <c r="B217" s="24" t="s">
        <v>24</v>
      </c>
      <c r="C217" s="17" t="s">
        <v>648</v>
      </c>
      <c r="D217" s="16" t="s">
        <v>930</v>
      </c>
      <c r="E217" s="23"/>
      <c r="F217" s="16" t="s">
        <v>1212</v>
      </c>
      <c r="G217" s="23"/>
      <c r="H217" s="18" t="s">
        <v>366</v>
      </c>
      <c r="I217" s="25" t="s">
        <v>19</v>
      </c>
      <c r="J217" s="27">
        <v>50</v>
      </c>
      <c r="K217" s="27"/>
      <c r="L217" s="25" t="s">
        <v>18</v>
      </c>
      <c r="M217" s="28">
        <v>2290</v>
      </c>
      <c r="N217" s="25" t="str">
        <f>IFERROR(VLOOKUP('DETAILS ACHATS'!$C69,#REF!,2,FALSE),"")</f>
        <v/>
      </c>
      <c r="O217" s="29" t="str">
        <f>IF('DETAILS ACHATS'!$N69="EURO",IFERROR(VLOOKUP('DETAILS ACHATS'!$A69,#REF!,4,FALSE),""),"")</f>
        <v/>
      </c>
      <c r="P217" s="27">
        <f>'DETAILS ACHATS'!$J69*'DETAILS ACHATS'!$M69</f>
        <v>4830</v>
      </c>
      <c r="Q217" s="27">
        <f>IF('DETAILS ACHATS'!$N69="DA",'DETAILS ACHATS'!$P69*0.19,0)</f>
        <v>0</v>
      </c>
      <c r="R217" s="27">
        <f>'DETAILS ACHATS'!$P69+'DETAILS ACHATS'!$Q69</f>
        <v>128000</v>
      </c>
      <c r="S217" s="23">
        <f>IF('DETAILS ACHATS'!$A69="","",'DETAILS ACHATS'!$A69+30)</f>
        <v>43132</v>
      </c>
      <c r="T217" s="23"/>
      <c r="U217" s="53"/>
      <c r="V217" s="30"/>
    </row>
    <row r="218" spans="1:22" ht="14.25" x14ac:dyDescent="0.2">
      <c r="A218" s="23">
        <v>43153</v>
      </c>
      <c r="B218" s="24" t="s">
        <v>24</v>
      </c>
      <c r="C218" s="17" t="s">
        <v>649</v>
      </c>
      <c r="D218" s="16" t="s">
        <v>931</v>
      </c>
      <c r="E218" s="23"/>
      <c r="F218" s="16" t="s">
        <v>1213</v>
      </c>
      <c r="G218" s="23"/>
      <c r="H218" s="18" t="s">
        <v>367</v>
      </c>
      <c r="I218" s="25" t="s">
        <v>19</v>
      </c>
      <c r="J218" s="27">
        <v>1</v>
      </c>
      <c r="K218" s="27"/>
      <c r="L218" s="25" t="s">
        <v>18</v>
      </c>
      <c r="M218" s="28">
        <v>1954</v>
      </c>
      <c r="N218" s="25" t="str">
        <f>IFERROR(VLOOKUP('DETAILS ACHATS'!$C70,#REF!,2,FALSE),"")</f>
        <v/>
      </c>
      <c r="O218" s="29" t="str">
        <f>IF('DETAILS ACHATS'!$N70="EURO",IFERROR(VLOOKUP('DETAILS ACHATS'!$A70,#REF!,4,FALSE),""),"")</f>
        <v/>
      </c>
      <c r="P218" s="27">
        <f>'DETAILS ACHATS'!$J70*'DETAILS ACHATS'!$M70</f>
        <v>95040</v>
      </c>
      <c r="Q218" s="27">
        <f>IF('DETAILS ACHATS'!$N70="DA",'DETAILS ACHATS'!$P70*0.19,0)</f>
        <v>0</v>
      </c>
      <c r="R218" s="27">
        <f>'DETAILS ACHATS'!$P70+'DETAILS ACHATS'!$Q70</f>
        <v>13680.000000000002</v>
      </c>
      <c r="S218" s="23">
        <f>IF('DETAILS ACHATS'!$A70="","",'DETAILS ACHATS'!$A70+30)</f>
        <v>43132</v>
      </c>
      <c r="T218" s="23"/>
      <c r="U218" s="53"/>
      <c r="V218" s="30"/>
    </row>
    <row r="219" spans="1:22" ht="14.25" x14ac:dyDescent="0.2">
      <c r="A219" s="23">
        <v>43153</v>
      </c>
      <c r="B219" s="24" t="s">
        <v>24</v>
      </c>
      <c r="C219" s="17" t="s">
        <v>650</v>
      </c>
      <c r="D219" s="16" t="s">
        <v>932</v>
      </c>
      <c r="E219" s="23"/>
      <c r="F219" s="16" t="s">
        <v>1214</v>
      </c>
      <c r="G219" s="23"/>
      <c r="H219" s="18" t="s">
        <v>368</v>
      </c>
      <c r="I219" s="25" t="s">
        <v>19</v>
      </c>
      <c r="J219" s="27">
        <v>1</v>
      </c>
      <c r="K219" s="27"/>
      <c r="L219" s="25" t="s">
        <v>18</v>
      </c>
      <c r="M219" s="28">
        <v>2400</v>
      </c>
      <c r="N219" s="25" t="str">
        <f>IFERROR(VLOOKUP('DETAILS ACHATS'!$C71,#REF!,2,FALSE),"")</f>
        <v/>
      </c>
      <c r="O219" s="29" t="str">
        <f>IF('DETAILS ACHATS'!$N71="EURO",IFERROR(VLOOKUP('DETAILS ACHATS'!$A71,#REF!,4,FALSE),""),"")</f>
        <v/>
      </c>
      <c r="P219" s="27">
        <f>'DETAILS ACHATS'!$J71*'DETAILS ACHATS'!$M71</f>
        <v>43700</v>
      </c>
      <c r="Q219" s="27">
        <f>IF('DETAILS ACHATS'!$N71="DA",'DETAILS ACHATS'!$P71*0.19,0)</f>
        <v>0</v>
      </c>
      <c r="R219" s="27">
        <f>'DETAILS ACHATS'!$P71+'DETAILS ACHATS'!$Q71</f>
        <v>2076</v>
      </c>
      <c r="S219" s="23">
        <f>IF('DETAILS ACHATS'!$A71="","",'DETAILS ACHATS'!$A71+30)</f>
        <v>43132</v>
      </c>
      <c r="T219" s="23"/>
      <c r="U219" s="53"/>
      <c r="V219" s="30"/>
    </row>
    <row r="220" spans="1:22" ht="14.25" x14ac:dyDescent="0.2">
      <c r="A220" s="23">
        <v>43155</v>
      </c>
      <c r="B220" s="24" t="s">
        <v>55</v>
      </c>
      <c r="C220" s="17" t="s">
        <v>651</v>
      </c>
      <c r="D220" s="16" t="s">
        <v>933</v>
      </c>
      <c r="E220" s="23">
        <v>43139</v>
      </c>
      <c r="F220" s="16" t="s">
        <v>1215</v>
      </c>
      <c r="G220" s="23">
        <v>43139</v>
      </c>
      <c r="H220" s="18" t="s">
        <v>369</v>
      </c>
      <c r="I220" s="25" t="s">
        <v>44</v>
      </c>
      <c r="J220" s="27">
        <v>1900</v>
      </c>
      <c r="K220" s="27"/>
      <c r="L220" s="25" t="s">
        <v>22</v>
      </c>
      <c r="M220" s="28">
        <v>33.22</v>
      </c>
      <c r="N220" s="25" t="str">
        <f>IFERROR(VLOOKUP('DETAILS ACHATS'!$C126,#REF!,2,FALSE),"")</f>
        <v/>
      </c>
      <c r="O220" s="29" t="str">
        <f>IF('DETAILS ACHATS'!$N126="EURO",IFERROR(VLOOKUP('DETAILS ACHATS'!$A126,#REF!,4,FALSE),""),"")</f>
        <v/>
      </c>
      <c r="P220" s="27">
        <f>'DETAILS ACHATS'!$J126*'DETAILS ACHATS'!$M126</f>
        <v>29000</v>
      </c>
      <c r="Q220" s="27">
        <f>IF('DETAILS ACHATS'!$N126="DA",'DETAILS ACHATS'!$P126*0.19,0)</f>
        <v>0</v>
      </c>
      <c r="R220" s="27">
        <f>'DETAILS ACHATS'!$P126+'DETAILS ACHATS'!$Q126</f>
        <v>131578.6</v>
      </c>
      <c r="S220" s="23">
        <f>IF('DETAILS ACHATS'!$A126="","",'DETAILS ACHATS'!$A126+30)</f>
        <v>43132</v>
      </c>
      <c r="T220" s="23"/>
      <c r="U220" s="53"/>
      <c r="V220" s="30"/>
    </row>
    <row r="221" spans="1:22" ht="14.25" x14ac:dyDescent="0.2">
      <c r="A221" s="23">
        <v>43155</v>
      </c>
      <c r="B221" s="24" t="s">
        <v>55</v>
      </c>
      <c r="C221" s="17" t="s">
        <v>652</v>
      </c>
      <c r="D221" s="16" t="s">
        <v>934</v>
      </c>
      <c r="E221" s="23">
        <v>43139</v>
      </c>
      <c r="F221" s="16" t="s">
        <v>1216</v>
      </c>
      <c r="G221" s="23">
        <v>43139</v>
      </c>
      <c r="H221" s="18" t="s">
        <v>370</v>
      </c>
      <c r="I221" s="25" t="s">
        <v>44</v>
      </c>
      <c r="J221" s="27">
        <v>1810</v>
      </c>
      <c r="K221" s="27"/>
      <c r="L221" s="25" t="s">
        <v>22</v>
      </c>
      <c r="M221" s="28">
        <v>34.03</v>
      </c>
      <c r="N221" s="25" t="str">
        <f>IFERROR(VLOOKUP('DETAILS ACHATS'!$C127,#REF!,2,FALSE),"")</f>
        <v/>
      </c>
      <c r="O221" s="29" t="str">
        <f>IF('DETAILS ACHATS'!$N127="EURO",IFERROR(VLOOKUP('DETAILS ACHATS'!$A127,#REF!,4,FALSE),""),"")</f>
        <v/>
      </c>
      <c r="P221" s="27">
        <f>'DETAILS ACHATS'!$J127*'DETAILS ACHATS'!$M127</f>
        <v>48640</v>
      </c>
      <c r="Q221" s="27">
        <f>IF('DETAILS ACHATS'!$N127="DA",'DETAILS ACHATS'!$P127*0.19,0)</f>
        <v>0</v>
      </c>
      <c r="R221" s="27">
        <f>'DETAILS ACHATS'!$P127+'DETAILS ACHATS'!$Q127</f>
        <v>64000</v>
      </c>
      <c r="S221" s="23">
        <f>IF('DETAILS ACHATS'!$A127="","",'DETAILS ACHATS'!$A127+30)</f>
        <v>43132</v>
      </c>
      <c r="T221" s="23"/>
      <c r="U221" s="53"/>
      <c r="V221" s="30"/>
    </row>
    <row r="222" spans="1:22" ht="14.25" x14ac:dyDescent="0.2">
      <c r="A222" s="23">
        <v>43155</v>
      </c>
      <c r="B222" s="24" t="s">
        <v>55</v>
      </c>
      <c r="C222" s="17" t="s">
        <v>653</v>
      </c>
      <c r="D222" s="16" t="s">
        <v>935</v>
      </c>
      <c r="E222" s="23">
        <v>43139</v>
      </c>
      <c r="F222" s="16" t="s">
        <v>1217</v>
      </c>
      <c r="G222" s="23">
        <v>43139</v>
      </c>
      <c r="H222" s="18" t="s">
        <v>371</v>
      </c>
      <c r="I222" s="25" t="s">
        <v>44</v>
      </c>
      <c r="J222" s="27">
        <v>1480</v>
      </c>
      <c r="K222" s="27"/>
      <c r="L222" s="25" t="s">
        <v>22</v>
      </c>
      <c r="M222" s="28">
        <v>40.380000000000003</v>
      </c>
      <c r="N222" s="25" t="str">
        <f>IFERROR(VLOOKUP('DETAILS ACHATS'!$C128,#REF!,2,FALSE),"")</f>
        <v/>
      </c>
      <c r="O222" s="29" t="str">
        <f>IF('DETAILS ACHATS'!$N128="EURO",IFERROR(VLOOKUP('DETAILS ACHATS'!$A128,#REF!,4,FALSE),""),"")</f>
        <v/>
      </c>
      <c r="P222" s="27">
        <f>'DETAILS ACHATS'!$J128*'DETAILS ACHATS'!$M128</f>
        <v>24200</v>
      </c>
      <c r="Q222" s="27">
        <f>IF('DETAILS ACHATS'!$N128="DA",'DETAILS ACHATS'!$P128*0.19,0)</f>
        <v>0</v>
      </c>
      <c r="R222" s="27">
        <f>'DETAILS ACHATS'!$P128+'DETAILS ACHATS'!$Q128</f>
        <v>64512</v>
      </c>
      <c r="S222" s="23">
        <f>IF('DETAILS ACHATS'!$A128="","",'DETAILS ACHATS'!$A128+30)</f>
        <v>43132</v>
      </c>
      <c r="T222" s="23"/>
      <c r="U222" s="53"/>
      <c r="V222" s="30"/>
    </row>
    <row r="223" spans="1:22" ht="14.25" x14ac:dyDescent="0.2">
      <c r="A223" s="23">
        <v>43166</v>
      </c>
      <c r="B223" s="24" t="s">
        <v>58</v>
      </c>
      <c r="C223" s="17" t="s">
        <v>654</v>
      </c>
      <c r="D223" s="16" t="s">
        <v>936</v>
      </c>
      <c r="E223" s="23">
        <v>43192</v>
      </c>
      <c r="F223" s="16" t="s">
        <v>1218</v>
      </c>
      <c r="G223" s="23"/>
      <c r="H223" s="18" t="s">
        <v>372</v>
      </c>
      <c r="I223" s="25" t="s">
        <v>46</v>
      </c>
      <c r="J223" s="27">
        <v>300</v>
      </c>
      <c r="K223" s="27">
        <v>300</v>
      </c>
      <c r="L223" s="25" t="s">
        <v>22</v>
      </c>
      <c r="M223" s="28">
        <v>169</v>
      </c>
      <c r="N223" s="25" t="str">
        <f>IFERROR(VLOOKUP('DETAILS ACHATS'!$C173,#REF!,2,FALSE),"")</f>
        <v/>
      </c>
      <c r="O223" s="29" t="str">
        <f>IF('DETAILS ACHATS'!$N173="EURO",IFERROR(VLOOKUP('DETAILS ACHATS'!$A173,#REF!,4,FALSE),""),"")</f>
        <v/>
      </c>
      <c r="P223" s="27">
        <f>'DETAILS ACHATS'!$J173*'DETAILS ACHATS'!$M173</f>
        <v>2000</v>
      </c>
      <c r="Q223" s="27">
        <f>IF('DETAILS ACHATS'!$N173="DA",'DETAILS ACHATS'!$P173*0.19,0)</f>
        <v>0</v>
      </c>
      <c r="R223" s="27">
        <f>'DETAILS ACHATS'!$P173+'DETAILS ACHATS'!$Q173</f>
        <v>18000</v>
      </c>
      <c r="S223" s="23">
        <f>IF('DETAILS ACHATS'!$A173="","",'DETAILS ACHATS'!$A173+30)</f>
        <v>43152</v>
      </c>
      <c r="T223" s="23"/>
      <c r="U223" s="53"/>
      <c r="V223" s="30"/>
    </row>
    <row r="224" spans="1:22" ht="14.25" x14ac:dyDescent="0.2">
      <c r="A224" s="23">
        <v>43166</v>
      </c>
      <c r="B224" s="24" t="s">
        <v>58</v>
      </c>
      <c r="C224" s="17" t="s">
        <v>655</v>
      </c>
      <c r="D224" s="16" t="s">
        <v>937</v>
      </c>
      <c r="E224" s="23">
        <v>43192</v>
      </c>
      <c r="F224" s="16" t="s">
        <v>1219</v>
      </c>
      <c r="G224" s="23"/>
      <c r="H224" s="18" t="s">
        <v>373</v>
      </c>
      <c r="I224" s="25" t="s">
        <v>44</v>
      </c>
      <c r="J224" s="27">
        <v>377</v>
      </c>
      <c r="K224" s="27">
        <v>377</v>
      </c>
      <c r="L224" s="25" t="s">
        <v>22</v>
      </c>
      <c r="M224" s="28">
        <v>13.94</v>
      </c>
      <c r="N224" s="25" t="str">
        <f>IFERROR(VLOOKUP('DETAILS ACHATS'!$C174,#REF!,2,FALSE),"")</f>
        <v/>
      </c>
      <c r="O224" s="29" t="str">
        <f>IF('DETAILS ACHATS'!$N174="EURO",IFERROR(VLOOKUP('DETAILS ACHATS'!$A174,#REF!,4,FALSE),""),"")</f>
        <v/>
      </c>
      <c r="P224" s="27">
        <f>'DETAILS ACHATS'!$J174*'DETAILS ACHATS'!$M174</f>
        <v>346092.5</v>
      </c>
      <c r="Q224" s="27">
        <f>IF('DETAILS ACHATS'!$N174="DA",'DETAILS ACHATS'!$P174*0.19,0)</f>
        <v>0</v>
      </c>
      <c r="R224" s="27">
        <f>'DETAILS ACHATS'!$P174+'DETAILS ACHATS'!$Q174</f>
        <v>9980</v>
      </c>
      <c r="S224" s="23">
        <f>IF('DETAILS ACHATS'!$A174="","",'DETAILS ACHATS'!$A174+30)</f>
        <v>43152</v>
      </c>
      <c r="T224" s="23"/>
      <c r="U224" s="53"/>
      <c r="V224" s="30"/>
    </row>
    <row r="225" spans="1:22" ht="14.25" x14ac:dyDescent="0.2">
      <c r="A225" s="23">
        <v>43166</v>
      </c>
      <c r="B225" s="24" t="s">
        <v>58</v>
      </c>
      <c r="C225" s="17" t="s">
        <v>656</v>
      </c>
      <c r="D225" s="16" t="s">
        <v>938</v>
      </c>
      <c r="E225" s="23">
        <v>43192</v>
      </c>
      <c r="F225" s="16" t="s">
        <v>1220</v>
      </c>
      <c r="G225" s="23"/>
      <c r="H225" s="18" t="s">
        <v>374</v>
      </c>
      <c r="I225" s="25" t="s">
        <v>44</v>
      </c>
      <c r="J225" s="27">
        <v>266.39999999999998</v>
      </c>
      <c r="K225" s="27">
        <v>266.39999999999998</v>
      </c>
      <c r="L225" s="25" t="s">
        <v>22</v>
      </c>
      <c r="M225" s="28">
        <v>13.94</v>
      </c>
      <c r="N225" s="25" t="str">
        <f>IFERROR(VLOOKUP('DETAILS ACHATS'!$C175,#REF!,2,FALSE),"")</f>
        <v/>
      </c>
      <c r="O225" s="29" t="str">
        <f>IF('DETAILS ACHATS'!$N175="EURO",IFERROR(VLOOKUP('DETAILS ACHATS'!$A175,#REF!,4,FALSE),""),"")</f>
        <v/>
      </c>
      <c r="P225" s="27">
        <f>'DETAILS ACHATS'!$J175*'DETAILS ACHATS'!$M175</f>
        <v>46490.894999999997</v>
      </c>
      <c r="Q225" s="27">
        <f>IF('DETAILS ACHATS'!$N175="DA",'DETAILS ACHATS'!$P175*0.19,0)</f>
        <v>0</v>
      </c>
      <c r="R225" s="27">
        <f>'DETAILS ACHATS'!$P175+'DETAILS ACHATS'!$Q175</f>
        <v>260</v>
      </c>
      <c r="S225" s="23">
        <f>IF('DETAILS ACHATS'!$A175="","",'DETAILS ACHATS'!$A175+30)</f>
        <v>43153</v>
      </c>
      <c r="T225" s="23"/>
      <c r="U225" s="53"/>
      <c r="V225" s="30"/>
    </row>
    <row r="226" spans="1:22" ht="14.25" x14ac:dyDescent="0.2">
      <c r="A226" s="23">
        <v>43166</v>
      </c>
      <c r="B226" s="24" t="s">
        <v>58</v>
      </c>
      <c r="C226" s="17" t="s">
        <v>657</v>
      </c>
      <c r="D226" s="16" t="s">
        <v>939</v>
      </c>
      <c r="E226" s="23">
        <v>43192</v>
      </c>
      <c r="F226" s="16" t="s">
        <v>1221</v>
      </c>
      <c r="G226" s="23"/>
      <c r="H226" s="18" t="s">
        <v>375</v>
      </c>
      <c r="I226" s="25" t="s">
        <v>44</v>
      </c>
      <c r="J226" s="27">
        <v>348.6</v>
      </c>
      <c r="K226" s="27">
        <v>348.6</v>
      </c>
      <c r="L226" s="25" t="s">
        <v>22</v>
      </c>
      <c r="M226" s="28">
        <v>13.94</v>
      </c>
      <c r="N226" s="25" t="str">
        <f>IFERROR(VLOOKUP('DETAILS ACHATS'!$C176,#REF!,2,FALSE),"")</f>
        <v/>
      </c>
      <c r="O226" s="29" t="str">
        <f>IF('DETAILS ACHATS'!$N176="EURO",IFERROR(VLOOKUP('DETAILS ACHATS'!$A176,#REF!,4,FALSE),""),"")</f>
        <v/>
      </c>
      <c r="P226" s="27">
        <f>'DETAILS ACHATS'!$J176*'DETAILS ACHATS'!$M176</f>
        <v>25650</v>
      </c>
      <c r="Q226" s="27">
        <f>IF('DETAILS ACHATS'!$N176="DA",'DETAILS ACHATS'!$P176*0.19,0)</f>
        <v>0</v>
      </c>
      <c r="R226" s="27">
        <f>'DETAILS ACHATS'!$P176+'DETAILS ACHATS'!$Q176</f>
        <v>700.00000000000011</v>
      </c>
      <c r="S226" s="23">
        <f>IF('DETAILS ACHATS'!$A176="","",'DETAILS ACHATS'!$A176+30)</f>
        <v>43153</v>
      </c>
      <c r="T226" s="23"/>
      <c r="U226" s="53"/>
      <c r="V226" s="30"/>
    </row>
    <row r="227" spans="1:22" ht="14.25" x14ac:dyDescent="0.2">
      <c r="A227" s="23">
        <v>43166</v>
      </c>
      <c r="B227" s="24" t="s">
        <v>58</v>
      </c>
      <c r="C227" s="17" t="s">
        <v>658</v>
      </c>
      <c r="D227" s="16" t="s">
        <v>940</v>
      </c>
      <c r="E227" s="23">
        <v>43192</v>
      </c>
      <c r="F227" s="16" t="s">
        <v>1222</v>
      </c>
      <c r="G227" s="23"/>
      <c r="H227" s="18" t="s">
        <v>376</v>
      </c>
      <c r="I227" s="25" t="s">
        <v>44</v>
      </c>
      <c r="J227" s="27">
        <v>4630.3</v>
      </c>
      <c r="K227" s="27">
        <v>4630.3</v>
      </c>
      <c r="L227" s="25" t="s">
        <v>22</v>
      </c>
      <c r="M227" s="28">
        <v>8.34</v>
      </c>
      <c r="N227" s="25" t="str">
        <f>IFERROR(VLOOKUP('DETAILS ACHATS'!$C177,#REF!,2,FALSE),"")</f>
        <v/>
      </c>
      <c r="O227" s="29" t="str">
        <f>IF('DETAILS ACHATS'!$N177="EURO",IFERROR(VLOOKUP('DETAILS ACHATS'!$A177,#REF!,4,FALSE),""),"")</f>
        <v/>
      </c>
      <c r="P227" s="27">
        <f>'DETAILS ACHATS'!$J177*'DETAILS ACHATS'!$M177</f>
        <v>4625</v>
      </c>
      <c r="Q227" s="27">
        <f>IF('DETAILS ACHATS'!$N177="DA",'DETAILS ACHATS'!$P177*0.19,0)</f>
        <v>0</v>
      </c>
      <c r="R227" s="27">
        <f>'DETAILS ACHATS'!$P177+'DETAILS ACHATS'!$Q177</f>
        <v>145</v>
      </c>
      <c r="S227" s="23">
        <f>IF('DETAILS ACHATS'!$A177="","",'DETAILS ACHATS'!$A177+30)</f>
        <v>43153</v>
      </c>
      <c r="T227" s="23"/>
      <c r="U227" s="53"/>
      <c r="V227" s="30"/>
    </row>
    <row r="228" spans="1:22" ht="14.25" x14ac:dyDescent="0.2">
      <c r="A228" s="23">
        <v>43166</v>
      </c>
      <c r="B228" s="24" t="s">
        <v>58</v>
      </c>
      <c r="C228" s="17" t="s">
        <v>659</v>
      </c>
      <c r="D228" s="16" t="s">
        <v>941</v>
      </c>
      <c r="E228" s="23">
        <v>43192</v>
      </c>
      <c r="F228" s="16" t="s">
        <v>1223</v>
      </c>
      <c r="G228" s="23"/>
      <c r="H228" s="18" t="s">
        <v>377</v>
      </c>
      <c r="I228" s="25" t="s">
        <v>44</v>
      </c>
      <c r="J228" s="27">
        <v>518.15</v>
      </c>
      <c r="K228" s="27">
        <v>518.15</v>
      </c>
      <c r="L228" s="25" t="s">
        <v>22</v>
      </c>
      <c r="M228" s="28">
        <v>8.34</v>
      </c>
      <c r="N228" s="25" t="str">
        <f>IFERROR(VLOOKUP('DETAILS ACHATS'!$C178,#REF!,2,FALSE),"")</f>
        <v/>
      </c>
      <c r="O228" s="29" t="str">
        <f>IF('DETAILS ACHATS'!$N178="EURO",IFERROR(VLOOKUP('DETAILS ACHATS'!$A178,#REF!,4,FALSE),""),"")</f>
        <v/>
      </c>
      <c r="P228" s="27">
        <f>'DETAILS ACHATS'!$J178*'DETAILS ACHATS'!$M178</f>
        <v>1352</v>
      </c>
      <c r="Q228" s="27">
        <f>IF('DETAILS ACHATS'!$N178="DA",'DETAILS ACHATS'!$P178*0.19,0)</f>
        <v>0</v>
      </c>
      <c r="R228" s="27">
        <f>'DETAILS ACHATS'!$P178+'DETAILS ACHATS'!$Q178</f>
        <v>510</v>
      </c>
      <c r="S228" s="23">
        <f>IF('DETAILS ACHATS'!$A178="","",'DETAILS ACHATS'!$A178+30)</f>
        <v>43153</v>
      </c>
      <c r="T228" s="23"/>
      <c r="U228" s="53"/>
      <c r="V228" s="30"/>
    </row>
    <row r="229" spans="1:22" ht="14.25" x14ac:dyDescent="0.2">
      <c r="A229" s="23">
        <v>43166</v>
      </c>
      <c r="B229" s="24" t="s">
        <v>58</v>
      </c>
      <c r="C229" s="17" t="s">
        <v>660</v>
      </c>
      <c r="D229" s="16" t="s">
        <v>942</v>
      </c>
      <c r="E229" s="23">
        <v>43192</v>
      </c>
      <c r="F229" s="16" t="s">
        <v>1224</v>
      </c>
      <c r="G229" s="23"/>
      <c r="H229" s="18" t="s">
        <v>378</v>
      </c>
      <c r="I229" s="25" t="s">
        <v>44</v>
      </c>
      <c r="J229" s="27">
        <v>496.55</v>
      </c>
      <c r="K229" s="27">
        <v>496.55</v>
      </c>
      <c r="L229" s="25" t="s">
        <v>22</v>
      </c>
      <c r="M229" s="28">
        <v>8.34</v>
      </c>
      <c r="N229" s="25" t="str">
        <f>IFERROR(VLOOKUP('DETAILS ACHATS'!$C179,#REF!,2,FALSE),"")</f>
        <v/>
      </c>
      <c r="O229" s="29" t="str">
        <f>IF('DETAILS ACHATS'!$N179="EURO",IFERROR(VLOOKUP('DETAILS ACHATS'!$A179,#REF!,4,FALSE),""),"")</f>
        <v/>
      </c>
      <c r="P229" s="27">
        <f>'DETAILS ACHATS'!$J179*'DETAILS ACHATS'!$M179</f>
        <v>1920</v>
      </c>
      <c r="Q229" s="27">
        <f>IF('DETAILS ACHATS'!$N179="DA",'DETAILS ACHATS'!$P179*0.19,0)</f>
        <v>0</v>
      </c>
      <c r="R229" s="27">
        <f>'DETAILS ACHATS'!$P179+'DETAILS ACHATS'!$Q179</f>
        <v>60321.599999999999</v>
      </c>
      <c r="S229" s="23">
        <f>IF('DETAILS ACHATS'!$A179="","",'DETAILS ACHATS'!$A179+30)</f>
        <v>43153</v>
      </c>
      <c r="T229" s="23"/>
      <c r="U229" s="53"/>
      <c r="V229" s="30"/>
    </row>
    <row r="230" spans="1:22" ht="14.25" x14ac:dyDescent="0.2">
      <c r="A230" s="23">
        <v>43166</v>
      </c>
      <c r="B230" s="24" t="s">
        <v>58</v>
      </c>
      <c r="C230" s="17" t="s">
        <v>661</v>
      </c>
      <c r="D230" s="16" t="s">
        <v>943</v>
      </c>
      <c r="E230" s="23">
        <v>43192</v>
      </c>
      <c r="F230" s="16" t="s">
        <v>1225</v>
      </c>
      <c r="G230" s="23"/>
      <c r="H230" s="18" t="s">
        <v>379</v>
      </c>
      <c r="I230" s="25" t="s">
        <v>44</v>
      </c>
      <c r="J230" s="27">
        <v>539.46</v>
      </c>
      <c r="K230" s="27">
        <v>539.46</v>
      </c>
      <c r="L230" s="25" t="s">
        <v>22</v>
      </c>
      <c r="M230" s="28">
        <v>8.34</v>
      </c>
      <c r="N230" s="25" t="str">
        <f>IFERROR(VLOOKUP('DETAILS ACHATS'!$C180,#REF!,2,FALSE),"")</f>
        <v/>
      </c>
      <c r="O230" s="29" t="str">
        <f>IF('DETAILS ACHATS'!$N180="EURO",IFERROR(VLOOKUP('DETAILS ACHATS'!$A180,#REF!,4,FALSE),""),"")</f>
        <v/>
      </c>
      <c r="P230" s="27">
        <f>'DETAILS ACHATS'!$J180*'DETAILS ACHATS'!$M180</f>
        <v>46490.894999999997</v>
      </c>
      <c r="Q230" s="27">
        <f>IF('DETAILS ACHATS'!$N180="DA",'DETAILS ACHATS'!$P180*0.19,0)</f>
        <v>0</v>
      </c>
      <c r="R230" s="27">
        <f>'DETAILS ACHATS'!$P180+'DETAILS ACHATS'!$Q180</f>
        <v>3710</v>
      </c>
      <c r="S230" s="23">
        <f>IF('DETAILS ACHATS'!$A180="","",'DETAILS ACHATS'!$A180+30)</f>
        <v>43153</v>
      </c>
      <c r="T230" s="23"/>
      <c r="U230" s="53"/>
      <c r="V230" s="30"/>
    </row>
    <row r="231" spans="1:22" ht="14.25" x14ac:dyDescent="0.2">
      <c r="A231" s="23">
        <v>43166</v>
      </c>
      <c r="B231" s="24" t="s">
        <v>58</v>
      </c>
      <c r="C231" s="17" t="s">
        <v>662</v>
      </c>
      <c r="D231" s="16" t="s">
        <v>944</v>
      </c>
      <c r="E231" s="23">
        <v>43192</v>
      </c>
      <c r="F231" s="16" t="s">
        <v>1226</v>
      </c>
      <c r="G231" s="23"/>
      <c r="H231" s="18" t="s">
        <v>380</v>
      </c>
      <c r="I231" s="25" t="s">
        <v>44</v>
      </c>
      <c r="J231" s="27">
        <v>522.67999999999995</v>
      </c>
      <c r="K231" s="27">
        <v>522.67999999999995</v>
      </c>
      <c r="L231" s="25" t="s">
        <v>22</v>
      </c>
      <c r="M231" s="28">
        <v>8.34</v>
      </c>
      <c r="N231" s="25" t="str">
        <f>IFERROR(VLOOKUP('DETAILS ACHATS'!$C181,#REF!,2,FALSE),"")</f>
        <v/>
      </c>
      <c r="O231" s="29" t="str">
        <f>IF('DETAILS ACHATS'!$N181="EURO",IFERROR(VLOOKUP('DETAILS ACHATS'!$A181,#REF!,4,FALSE),""),"")</f>
        <v/>
      </c>
      <c r="P231" s="27">
        <f>'DETAILS ACHATS'!$J181*'DETAILS ACHATS'!$M181</f>
        <v>25650</v>
      </c>
      <c r="Q231" s="27">
        <f>IF('DETAILS ACHATS'!$N181="DA",'DETAILS ACHATS'!$P181*0.19,0)</f>
        <v>0</v>
      </c>
      <c r="R231" s="27">
        <f>'DETAILS ACHATS'!$P181+'DETAILS ACHATS'!$Q181</f>
        <v>60321.599999999999</v>
      </c>
      <c r="S231" s="23">
        <f>IF('DETAILS ACHATS'!$A181="","",'DETAILS ACHATS'!$A181+30)</f>
        <v>43153</v>
      </c>
      <c r="T231" s="23"/>
      <c r="U231" s="53"/>
      <c r="V231" s="30"/>
    </row>
    <row r="232" spans="1:22" ht="14.25" x14ac:dyDescent="0.2">
      <c r="A232" s="23">
        <v>43166</v>
      </c>
      <c r="B232" s="24" t="s">
        <v>58</v>
      </c>
      <c r="C232" s="17" t="s">
        <v>663</v>
      </c>
      <c r="D232" s="16" t="s">
        <v>945</v>
      </c>
      <c r="E232" s="23">
        <v>43192</v>
      </c>
      <c r="F232" s="16" t="s">
        <v>1227</v>
      </c>
      <c r="G232" s="23"/>
      <c r="H232" s="18" t="s">
        <v>381</v>
      </c>
      <c r="I232" s="25" t="s">
        <v>44</v>
      </c>
      <c r="J232" s="27">
        <v>508.81</v>
      </c>
      <c r="K232" s="27">
        <v>508.81</v>
      </c>
      <c r="L232" s="25" t="s">
        <v>22</v>
      </c>
      <c r="M232" s="28">
        <v>8.34</v>
      </c>
      <c r="N232" s="25" t="str">
        <f>IFERROR(VLOOKUP('DETAILS ACHATS'!$C182,#REF!,2,FALSE),"")</f>
        <v/>
      </c>
      <c r="O232" s="29" t="str">
        <f>IF('DETAILS ACHATS'!$N182="EURO",IFERROR(VLOOKUP('DETAILS ACHATS'!$A182,#REF!,4,FALSE),""),"")</f>
        <v/>
      </c>
      <c r="P232" s="27">
        <f>'DETAILS ACHATS'!$J182*'DETAILS ACHATS'!$M182</f>
        <v>4625</v>
      </c>
      <c r="Q232" s="27">
        <f>IF('DETAILS ACHATS'!$N182="DA",'DETAILS ACHATS'!$P182*0.19,0)</f>
        <v>0</v>
      </c>
      <c r="R232" s="27">
        <f>'DETAILS ACHATS'!$P182+'DETAILS ACHATS'!$Q182</f>
        <v>3710</v>
      </c>
      <c r="S232" s="23">
        <f>IF('DETAILS ACHATS'!$A182="","",'DETAILS ACHATS'!$A182+30)</f>
        <v>43153</v>
      </c>
      <c r="T232" s="23"/>
      <c r="U232" s="53"/>
      <c r="V232" s="30"/>
    </row>
    <row r="233" spans="1:22" ht="14.25" x14ac:dyDescent="0.2">
      <c r="A233" s="23">
        <v>43166</v>
      </c>
      <c r="B233" s="24" t="s">
        <v>58</v>
      </c>
      <c r="C233" s="17" t="s">
        <v>664</v>
      </c>
      <c r="D233" s="16" t="s">
        <v>946</v>
      </c>
      <c r="E233" s="23">
        <v>43192</v>
      </c>
      <c r="F233" s="16" t="s">
        <v>1228</v>
      </c>
      <c r="G233" s="23"/>
      <c r="H233" s="18" t="s">
        <v>382</v>
      </c>
      <c r="I233" s="25" t="s">
        <v>44</v>
      </c>
      <c r="J233" s="27">
        <v>1027.05</v>
      </c>
      <c r="K233" s="27">
        <v>1027.05</v>
      </c>
      <c r="L233" s="25" t="s">
        <v>22</v>
      </c>
      <c r="M233" s="28">
        <v>8.34</v>
      </c>
      <c r="N233" s="25" t="str">
        <f>IFERROR(VLOOKUP('DETAILS ACHATS'!$C183,#REF!,2,FALSE),"")</f>
        <v/>
      </c>
      <c r="O233" s="29" t="str">
        <f>IF('DETAILS ACHATS'!$N183="EURO",IFERROR(VLOOKUP('DETAILS ACHATS'!$A183,#REF!,4,FALSE),""),"")</f>
        <v/>
      </c>
      <c r="P233" s="27">
        <f>'DETAILS ACHATS'!$J183*'DETAILS ACHATS'!$M183</f>
        <v>1352</v>
      </c>
      <c r="Q233" s="27">
        <f>IF('DETAILS ACHATS'!$N183="DA",'DETAILS ACHATS'!$P183*0.19,0)</f>
        <v>0</v>
      </c>
      <c r="R233" s="27">
        <f>'DETAILS ACHATS'!$P183+'DETAILS ACHATS'!$Q183</f>
        <v>80000</v>
      </c>
      <c r="S233" s="23">
        <f>IF('DETAILS ACHATS'!$A183="","",'DETAILS ACHATS'!$A183+30)</f>
        <v>43153</v>
      </c>
      <c r="T233" s="23"/>
      <c r="U233" s="53"/>
      <c r="V233" s="30"/>
    </row>
    <row r="234" spans="1:22" ht="14.25" x14ac:dyDescent="0.2">
      <c r="A234" s="23">
        <v>43166</v>
      </c>
      <c r="B234" s="24" t="s">
        <v>58</v>
      </c>
      <c r="C234" s="17" t="s">
        <v>665</v>
      </c>
      <c r="D234" s="16" t="s">
        <v>947</v>
      </c>
      <c r="E234" s="23">
        <v>43192</v>
      </c>
      <c r="F234" s="16" t="s">
        <v>1229</v>
      </c>
      <c r="G234" s="23"/>
      <c r="H234" s="18" t="s">
        <v>383</v>
      </c>
      <c r="I234" s="25" t="s">
        <v>44</v>
      </c>
      <c r="J234" s="27">
        <v>510.6</v>
      </c>
      <c r="K234" s="27">
        <v>510.6</v>
      </c>
      <c r="L234" s="25" t="s">
        <v>22</v>
      </c>
      <c r="M234" s="28">
        <v>8.34</v>
      </c>
      <c r="N234" s="25" t="str">
        <f>IFERROR(VLOOKUP('DETAILS ACHATS'!$C184,#REF!,2,FALSE),"")</f>
        <v/>
      </c>
      <c r="O234" s="29" t="str">
        <f>IF('DETAILS ACHATS'!$N184="EURO",IFERROR(VLOOKUP('DETAILS ACHATS'!$A184,#REF!,4,FALSE),""),"")</f>
        <v/>
      </c>
      <c r="P234" s="27">
        <f>'DETAILS ACHATS'!$J184*'DETAILS ACHATS'!$M184</f>
        <v>1920</v>
      </c>
      <c r="Q234" s="27">
        <f>IF('DETAILS ACHATS'!$N184="DA",'DETAILS ACHATS'!$P184*0.19,0)</f>
        <v>0</v>
      </c>
      <c r="R234" s="27">
        <f>'DETAILS ACHATS'!$P184+'DETAILS ACHATS'!$Q184</f>
        <v>27000</v>
      </c>
      <c r="S234" s="23">
        <f>IF('DETAILS ACHATS'!$A184="","",'DETAILS ACHATS'!$A184+30)</f>
        <v>43153</v>
      </c>
      <c r="T234" s="23"/>
      <c r="U234" s="53"/>
      <c r="V234" s="30"/>
    </row>
    <row r="235" spans="1:22" ht="14.25" x14ac:dyDescent="0.2">
      <c r="A235" s="23">
        <v>43166</v>
      </c>
      <c r="B235" s="24" t="s">
        <v>58</v>
      </c>
      <c r="C235" s="17" t="s">
        <v>666</v>
      </c>
      <c r="D235" s="16" t="s">
        <v>948</v>
      </c>
      <c r="E235" s="23">
        <v>43192</v>
      </c>
      <c r="F235" s="16" t="s">
        <v>1230</v>
      </c>
      <c r="G235" s="23"/>
      <c r="H235" s="18" t="s">
        <v>384</v>
      </c>
      <c r="I235" s="25" t="s">
        <v>44</v>
      </c>
      <c r="J235" s="27">
        <v>505.62</v>
      </c>
      <c r="K235" s="27">
        <v>505.62</v>
      </c>
      <c r="L235" s="25" t="s">
        <v>22</v>
      </c>
      <c r="M235" s="28">
        <v>8.34</v>
      </c>
      <c r="N235" s="25" t="str">
        <f>IFERROR(VLOOKUP('DETAILS ACHATS'!$C185,#REF!,2,FALSE),"")</f>
        <v/>
      </c>
      <c r="O235" s="29" t="str">
        <f>IF('DETAILS ACHATS'!$N185="EURO",IFERROR(VLOOKUP('DETAILS ACHATS'!$A185,#REF!,4,FALSE),""),"")</f>
        <v/>
      </c>
      <c r="P235" s="27">
        <f>'DETAILS ACHATS'!$J185*'DETAILS ACHATS'!$M185</f>
        <v>43020</v>
      </c>
      <c r="Q235" s="27">
        <f>IF('DETAILS ACHATS'!$N185="DA",'DETAILS ACHATS'!$P185*0.19,0)</f>
        <v>0</v>
      </c>
      <c r="R235" s="27">
        <f>'DETAILS ACHATS'!$P185+'DETAILS ACHATS'!$Q185</f>
        <v>122351.40000000001</v>
      </c>
      <c r="S235" s="23">
        <f>IF('DETAILS ACHATS'!$A185="","",'DETAILS ACHATS'!$A185+30)</f>
        <v>43154</v>
      </c>
      <c r="T235" s="23"/>
      <c r="U235" s="53"/>
      <c r="V235" s="30"/>
    </row>
    <row r="236" spans="1:22" ht="14.25" x14ac:dyDescent="0.2">
      <c r="A236" s="23">
        <v>43166</v>
      </c>
      <c r="B236" s="24" t="s">
        <v>58</v>
      </c>
      <c r="C236" s="17" t="s">
        <v>667</v>
      </c>
      <c r="D236" s="16" t="s">
        <v>949</v>
      </c>
      <c r="E236" s="23">
        <v>43192</v>
      </c>
      <c r="F236" s="16" t="s">
        <v>1231</v>
      </c>
      <c r="G236" s="23"/>
      <c r="H236" s="18" t="s">
        <v>385</v>
      </c>
      <c r="I236" s="25" t="s">
        <v>44</v>
      </c>
      <c r="J236" s="27">
        <v>357.35</v>
      </c>
      <c r="K236" s="27">
        <v>357.35</v>
      </c>
      <c r="L236" s="25" t="s">
        <v>22</v>
      </c>
      <c r="M236" s="28">
        <v>8.34</v>
      </c>
      <c r="N236" s="25" t="str">
        <f>IFERROR(VLOOKUP('DETAILS ACHATS'!$C186,#REF!,2,FALSE),"")</f>
        <v/>
      </c>
      <c r="O236" s="29" t="str">
        <f>IF('DETAILS ACHATS'!$N186="EURO",IFERROR(VLOOKUP('DETAILS ACHATS'!$A186,#REF!,4,FALSE),""),"")</f>
        <v/>
      </c>
      <c r="P236" s="27">
        <f>'DETAILS ACHATS'!$J186*'DETAILS ACHATS'!$M186</f>
        <v>2691.9</v>
      </c>
      <c r="Q236" s="27">
        <f>IF('DETAILS ACHATS'!$N186="DA",'DETAILS ACHATS'!$P186*0.19,0)</f>
        <v>0</v>
      </c>
      <c r="R236" s="27">
        <f>'DETAILS ACHATS'!$P186+'DETAILS ACHATS'!$Q186</f>
        <v>4704.25</v>
      </c>
      <c r="S236" s="23">
        <f>IF('DETAILS ACHATS'!$A186="","",'DETAILS ACHATS'!$A186+30)</f>
        <v>43154</v>
      </c>
      <c r="T236" s="23"/>
      <c r="U236" s="53"/>
      <c r="V236" s="30"/>
    </row>
    <row r="237" spans="1:22" ht="14.25" x14ac:dyDescent="0.2">
      <c r="A237" s="23">
        <v>43166</v>
      </c>
      <c r="B237" s="24" t="s">
        <v>58</v>
      </c>
      <c r="C237" s="17" t="s">
        <v>668</v>
      </c>
      <c r="D237" s="16" t="s">
        <v>950</v>
      </c>
      <c r="E237" s="23">
        <v>43192</v>
      </c>
      <c r="F237" s="16" t="s">
        <v>1232</v>
      </c>
      <c r="G237" s="23"/>
      <c r="H237" s="18" t="s">
        <v>386</v>
      </c>
      <c r="I237" s="25" t="s">
        <v>44</v>
      </c>
      <c r="J237" s="27">
        <v>299.74</v>
      </c>
      <c r="K237" s="27">
        <v>299.74</v>
      </c>
      <c r="L237" s="25" t="s">
        <v>22</v>
      </c>
      <c r="M237" s="28">
        <v>8.34</v>
      </c>
      <c r="N237" s="25" t="str">
        <f>IFERROR(VLOOKUP('DETAILS ACHATS'!$C187,#REF!,2,FALSE),"")</f>
        <v/>
      </c>
      <c r="O237" s="29" t="str">
        <f>IF('DETAILS ACHATS'!$N187="EURO",IFERROR(VLOOKUP('DETAILS ACHATS'!$A187,#REF!,4,FALSE),""),"")</f>
        <v/>
      </c>
      <c r="P237" s="27">
        <f>'DETAILS ACHATS'!$J187*'DETAILS ACHATS'!$M187</f>
        <v>234000</v>
      </c>
      <c r="Q237" s="27">
        <f>IF('DETAILS ACHATS'!$N187="DA",'DETAILS ACHATS'!$P187*0.19,0)</f>
        <v>0</v>
      </c>
      <c r="R237" s="27">
        <f>'DETAILS ACHATS'!$P187+'DETAILS ACHATS'!$Q187</f>
        <v>440.65155800000002</v>
      </c>
      <c r="S237" s="23">
        <f>IF('DETAILS ACHATS'!$A187="","",'DETAILS ACHATS'!$A187+30)</f>
        <v>43154</v>
      </c>
      <c r="T237" s="23"/>
      <c r="U237" s="53"/>
      <c r="V237" s="30"/>
    </row>
    <row r="238" spans="1:22" ht="14.25" x14ac:dyDescent="0.2">
      <c r="A238" s="23">
        <v>43166</v>
      </c>
      <c r="B238" s="24" t="s">
        <v>58</v>
      </c>
      <c r="C238" s="17" t="s">
        <v>669</v>
      </c>
      <c r="D238" s="16" t="s">
        <v>951</v>
      </c>
      <c r="E238" s="23">
        <v>43192</v>
      </c>
      <c r="F238" s="16" t="s">
        <v>1233</v>
      </c>
      <c r="G238" s="23"/>
      <c r="H238" s="18" t="s">
        <v>387</v>
      </c>
      <c r="I238" s="25" t="s">
        <v>44</v>
      </c>
      <c r="J238" s="27">
        <v>314.52999999999997</v>
      </c>
      <c r="K238" s="27">
        <v>314.52999999999997</v>
      </c>
      <c r="L238" s="25" t="s">
        <v>22</v>
      </c>
      <c r="M238" s="28">
        <v>8.34</v>
      </c>
      <c r="N238" s="25" t="str">
        <f>IFERROR(VLOOKUP('DETAILS ACHATS'!$C188,#REF!,2,FALSE),"")</f>
        <v/>
      </c>
      <c r="O238" s="29" t="str">
        <f>IF('DETAILS ACHATS'!$N188="EURO",IFERROR(VLOOKUP('DETAILS ACHATS'!$A188,#REF!,4,FALSE),""),"")</f>
        <v/>
      </c>
      <c r="P238" s="27">
        <f>'DETAILS ACHATS'!$J188*'DETAILS ACHATS'!$M188</f>
        <v>1440</v>
      </c>
      <c r="Q238" s="27">
        <f>IF('DETAILS ACHATS'!$N188="DA",'DETAILS ACHATS'!$P188*0.19,0)</f>
        <v>0</v>
      </c>
      <c r="R238" s="27">
        <f>'DETAILS ACHATS'!$P188+'DETAILS ACHATS'!$Q188</f>
        <v>9980</v>
      </c>
      <c r="S238" s="23">
        <f>IF('DETAILS ACHATS'!$A188="","",'DETAILS ACHATS'!$A188+30)</f>
        <v>43154</v>
      </c>
      <c r="T238" s="23"/>
      <c r="U238" s="53"/>
      <c r="V238" s="30"/>
    </row>
    <row r="239" spans="1:22" ht="14.25" x14ac:dyDescent="0.2">
      <c r="A239" s="23">
        <v>43166</v>
      </c>
      <c r="B239" s="24" t="s">
        <v>58</v>
      </c>
      <c r="C239" s="17" t="s">
        <v>670</v>
      </c>
      <c r="D239" s="16" t="s">
        <v>952</v>
      </c>
      <c r="E239" s="23">
        <v>43192</v>
      </c>
      <c r="F239" s="16" t="s">
        <v>1234</v>
      </c>
      <c r="G239" s="23"/>
      <c r="H239" s="18" t="s">
        <v>388</v>
      </c>
      <c r="I239" s="25" t="s">
        <v>42</v>
      </c>
      <c r="J239" s="27">
        <v>1</v>
      </c>
      <c r="K239" s="27">
        <v>1</v>
      </c>
      <c r="L239" s="25" t="s">
        <v>22</v>
      </c>
      <c r="M239" s="28">
        <v>3640</v>
      </c>
      <c r="N239" s="25" t="str">
        <f>IFERROR(VLOOKUP('DETAILS ACHATS'!$C189,#REF!,2,FALSE),"")</f>
        <v/>
      </c>
      <c r="O239" s="29" t="str">
        <f>IF('DETAILS ACHATS'!$N189="EURO",IFERROR(VLOOKUP('DETAILS ACHATS'!$A189,#REF!,4,FALSE),""),"")</f>
        <v/>
      </c>
      <c r="P239" s="27">
        <f>'DETAILS ACHATS'!$J189*'DETAILS ACHATS'!$M189</f>
        <v>2691.9</v>
      </c>
      <c r="Q239" s="27">
        <f>IF('DETAILS ACHATS'!$N189="DA",'DETAILS ACHATS'!$P189*0.19,0)</f>
        <v>0</v>
      </c>
      <c r="R239" s="27">
        <f>'DETAILS ACHATS'!$P189+'DETAILS ACHATS'!$Q189</f>
        <v>4704.25</v>
      </c>
      <c r="S239" s="23">
        <f>IF('DETAILS ACHATS'!$A189="","",'DETAILS ACHATS'!$A189+30)</f>
        <v>43154</v>
      </c>
      <c r="T239" s="23"/>
      <c r="U239" s="53"/>
      <c r="V239" s="30"/>
    </row>
    <row r="240" spans="1:22" ht="14.25" x14ac:dyDescent="0.2">
      <c r="A240" s="23">
        <v>43167</v>
      </c>
      <c r="B240" s="24" t="s">
        <v>59</v>
      </c>
      <c r="C240" s="17" t="s">
        <v>671</v>
      </c>
      <c r="D240" s="16" t="s">
        <v>953</v>
      </c>
      <c r="E240" s="23">
        <v>43188</v>
      </c>
      <c r="F240" s="16" t="s">
        <v>1235</v>
      </c>
      <c r="G240" s="23">
        <v>43188</v>
      </c>
      <c r="H240" s="18" t="s">
        <v>389</v>
      </c>
      <c r="I240" s="25" t="s">
        <v>46</v>
      </c>
      <c r="J240" s="27">
        <v>100</v>
      </c>
      <c r="K240" s="27">
        <v>100</v>
      </c>
      <c r="L240" s="25" t="s">
        <v>22</v>
      </c>
      <c r="M240" s="28">
        <v>92</v>
      </c>
      <c r="N240" s="25" t="str">
        <f>IFERROR(VLOOKUP('DETAILS ACHATS'!$C171,#REF!,2,FALSE),"")</f>
        <v/>
      </c>
      <c r="O240" s="29" t="str">
        <f>IF('DETAILS ACHATS'!$N171="EURO",IFERROR(VLOOKUP('DETAILS ACHATS'!$A171,#REF!,4,FALSE),""),"")</f>
        <v/>
      </c>
      <c r="P240" s="27">
        <f>'DETAILS ACHATS'!$J171*'DETAILS ACHATS'!$M171</f>
        <v>254624</v>
      </c>
      <c r="Q240" s="27">
        <f>IF('DETAILS ACHATS'!$N171="DA",'DETAILS ACHATS'!$P171*0.19,0)</f>
        <v>0</v>
      </c>
      <c r="R240" s="27">
        <f>'DETAILS ACHATS'!$P171+'DETAILS ACHATS'!$Q171</f>
        <v>9360</v>
      </c>
      <c r="S240" s="23">
        <f>IF('DETAILS ACHATS'!$A171="","",'DETAILS ACHATS'!$A171+30)</f>
        <v>43152</v>
      </c>
      <c r="T240" s="23"/>
      <c r="U240" s="53"/>
      <c r="V240" s="30"/>
    </row>
    <row r="241" spans="1:22" ht="14.25" x14ac:dyDescent="0.2">
      <c r="A241" s="23">
        <v>43168</v>
      </c>
      <c r="B241" s="24" t="s">
        <v>40</v>
      </c>
      <c r="C241" s="17" t="s">
        <v>672</v>
      </c>
      <c r="D241" s="16" t="s">
        <v>954</v>
      </c>
      <c r="E241" s="23"/>
      <c r="F241" s="16" t="s">
        <v>1236</v>
      </c>
      <c r="G241" s="23">
        <v>43144</v>
      </c>
      <c r="H241" s="18" t="s">
        <v>390</v>
      </c>
      <c r="I241" s="25" t="s">
        <v>19</v>
      </c>
      <c r="J241" s="27">
        <v>4</v>
      </c>
      <c r="K241" s="27"/>
      <c r="L241" s="25" t="s">
        <v>18</v>
      </c>
      <c r="M241" s="28">
        <v>2320</v>
      </c>
      <c r="N241" s="25" t="str">
        <f>IFERROR(VLOOKUP('DETAILS ACHATS'!$C72,#REF!,2,FALSE),"")</f>
        <v/>
      </c>
      <c r="O241" s="29" t="str">
        <f>IF('DETAILS ACHATS'!$N72="EURO",IFERROR(VLOOKUP('DETAILS ACHATS'!$A72,#REF!,4,FALSE),""),"")</f>
        <v/>
      </c>
      <c r="P241" s="27">
        <f>'DETAILS ACHATS'!$J72*'DETAILS ACHATS'!$M72</f>
        <v>11340</v>
      </c>
      <c r="Q241" s="27">
        <f>IF('DETAILS ACHATS'!$N72="DA",'DETAILS ACHATS'!$P72*0.19,0)</f>
        <v>0</v>
      </c>
      <c r="R241" s="27">
        <f>'DETAILS ACHATS'!$P72+'DETAILS ACHATS'!$Q72</f>
        <v>1584</v>
      </c>
      <c r="S241" s="23">
        <f>IF('DETAILS ACHATS'!$A72="","",'DETAILS ACHATS'!$A72+30)</f>
        <v>43132</v>
      </c>
      <c r="T241" s="23"/>
      <c r="U241" s="53"/>
      <c r="V241" s="30"/>
    </row>
    <row r="242" spans="1:22" ht="14.25" x14ac:dyDescent="0.2">
      <c r="A242" s="23">
        <v>43168</v>
      </c>
      <c r="B242" s="24" t="s">
        <v>40</v>
      </c>
      <c r="C242" s="17" t="s">
        <v>673</v>
      </c>
      <c r="D242" s="16" t="s">
        <v>955</v>
      </c>
      <c r="E242" s="23"/>
      <c r="F242" s="16" t="s">
        <v>1237</v>
      </c>
      <c r="G242" s="23">
        <v>43184</v>
      </c>
      <c r="H242" s="18" t="s">
        <v>391</v>
      </c>
      <c r="I242" s="25" t="s">
        <v>19</v>
      </c>
      <c r="J242" s="27">
        <v>2</v>
      </c>
      <c r="K242" s="27"/>
      <c r="L242" s="25" t="s">
        <v>18</v>
      </c>
      <c r="M242" s="28">
        <v>2710</v>
      </c>
      <c r="N242" s="25" t="str">
        <f>IFERROR(VLOOKUP('DETAILS ACHATS'!$C73,#REF!,2,FALSE),"")</f>
        <v/>
      </c>
      <c r="O242" s="29" t="str">
        <f>IF('DETAILS ACHATS'!$N73="EURO",IFERROR(VLOOKUP('DETAILS ACHATS'!$A73,#REF!,4,FALSE),""),"")</f>
        <v/>
      </c>
      <c r="P242" s="27">
        <f>'DETAILS ACHATS'!$J73*'DETAILS ACHATS'!$M73</f>
        <v>8640</v>
      </c>
      <c r="Q242" s="27">
        <f>IF('DETAILS ACHATS'!$N73="DA",'DETAILS ACHATS'!$P73*0.19,0)</f>
        <v>0</v>
      </c>
      <c r="R242" s="27">
        <f>'DETAILS ACHATS'!$P73+'DETAILS ACHATS'!$Q73</f>
        <v>2520</v>
      </c>
      <c r="S242" s="23">
        <f>IF('DETAILS ACHATS'!$A73="","",'DETAILS ACHATS'!$A73+30)</f>
        <v>43132</v>
      </c>
      <c r="T242" s="23"/>
      <c r="U242" s="53"/>
      <c r="V242" s="30"/>
    </row>
    <row r="243" spans="1:22" ht="14.25" x14ac:dyDescent="0.2">
      <c r="A243" s="23">
        <v>43168</v>
      </c>
      <c r="B243" s="24" t="s">
        <v>40</v>
      </c>
      <c r="C243" s="17" t="s">
        <v>674</v>
      </c>
      <c r="D243" s="16" t="s">
        <v>956</v>
      </c>
      <c r="E243" s="23"/>
      <c r="F243" s="16" t="s">
        <v>1238</v>
      </c>
      <c r="G243" s="23">
        <v>42785</v>
      </c>
      <c r="H243" s="18" t="s">
        <v>392</v>
      </c>
      <c r="I243" s="25" t="s">
        <v>19</v>
      </c>
      <c r="J243" s="27">
        <v>1</v>
      </c>
      <c r="K243" s="27"/>
      <c r="L243" s="25" t="s">
        <v>18</v>
      </c>
      <c r="M243" s="28">
        <v>3150</v>
      </c>
      <c r="N243" s="25" t="str">
        <f>IFERROR(VLOOKUP('DETAILS ACHATS'!$C74,#REF!,2,FALSE),"")</f>
        <v/>
      </c>
      <c r="O243" s="29" t="str">
        <f>IF('DETAILS ACHATS'!$N74="EURO",IFERROR(VLOOKUP('DETAILS ACHATS'!$A74,#REF!,4,FALSE),""),"")</f>
        <v/>
      </c>
      <c r="P243" s="27">
        <f>'DETAILS ACHATS'!$J74*'DETAILS ACHATS'!$M74</f>
        <v>0</v>
      </c>
      <c r="Q243" s="27">
        <f>IF('DETAILS ACHATS'!$N74="DA",'DETAILS ACHATS'!$P74*0.19,0)</f>
        <v>0</v>
      </c>
      <c r="R243" s="27">
        <f>'DETAILS ACHATS'!$P74+'DETAILS ACHATS'!$Q74</f>
        <v>240000</v>
      </c>
      <c r="S243" s="23" t="str">
        <f>IF('DETAILS ACHATS'!$A74="","",'DETAILS ACHATS'!$A74+30)</f>
        <v/>
      </c>
      <c r="T243" s="23"/>
      <c r="U243" s="53"/>
      <c r="V243" s="30"/>
    </row>
    <row r="244" spans="1:22" ht="14.25" x14ac:dyDescent="0.2">
      <c r="A244" s="23">
        <v>43168</v>
      </c>
      <c r="B244" s="24" t="s">
        <v>40</v>
      </c>
      <c r="C244" s="17" t="s">
        <v>675</v>
      </c>
      <c r="D244" s="16" t="s">
        <v>957</v>
      </c>
      <c r="E244" s="23"/>
      <c r="F244" s="16" t="s">
        <v>1239</v>
      </c>
      <c r="G244" s="23">
        <v>42785</v>
      </c>
      <c r="H244" s="18" t="s">
        <v>393</v>
      </c>
      <c r="I244" s="25" t="s">
        <v>19</v>
      </c>
      <c r="J244" s="27">
        <v>8</v>
      </c>
      <c r="K244" s="27"/>
      <c r="L244" s="25" t="s">
        <v>18</v>
      </c>
      <c r="M244" s="28">
        <v>1450</v>
      </c>
      <c r="N244" s="25" t="str">
        <f>IFERROR(VLOOKUP('DETAILS ACHATS'!$C75,#REF!,2,FALSE),"")</f>
        <v/>
      </c>
      <c r="O244" s="29" t="str">
        <f>IF('DETAILS ACHATS'!$N75="EURO",IFERROR(VLOOKUP('DETAILS ACHATS'!$A75,#REF!,4,FALSE),""),"")</f>
        <v/>
      </c>
      <c r="P244" s="27">
        <f>'DETAILS ACHATS'!$J75*'DETAILS ACHATS'!$M75</f>
        <v>102982</v>
      </c>
      <c r="Q244" s="27">
        <f>IF('DETAILS ACHATS'!$N75="DA",'DETAILS ACHATS'!$P75*0.19,0)</f>
        <v>0</v>
      </c>
      <c r="R244" s="27">
        <f>'DETAILS ACHATS'!$P75+'DETAILS ACHATS'!$Q75</f>
        <v>0</v>
      </c>
      <c r="S244" s="23">
        <f>IF('DETAILS ACHATS'!$A75="","",'DETAILS ACHATS'!$A75+30)</f>
        <v>43260</v>
      </c>
      <c r="T244" s="23"/>
      <c r="U244" s="53"/>
      <c r="V244" s="30"/>
    </row>
    <row r="245" spans="1:22" ht="14.25" x14ac:dyDescent="0.2">
      <c r="A245" s="23">
        <v>43173</v>
      </c>
      <c r="B245" s="24" t="s">
        <v>39</v>
      </c>
      <c r="C245" s="17" t="s">
        <v>676</v>
      </c>
      <c r="D245" s="16" t="s">
        <v>958</v>
      </c>
      <c r="E245" s="23" t="s">
        <v>34</v>
      </c>
      <c r="F245" s="16" t="s">
        <v>1240</v>
      </c>
      <c r="G245" s="23">
        <v>43173</v>
      </c>
      <c r="H245" s="18" t="s">
        <v>394</v>
      </c>
      <c r="I245" s="25" t="s">
        <v>19</v>
      </c>
      <c r="J245" s="27">
        <v>1</v>
      </c>
      <c r="K245" s="27"/>
      <c r="L245" s="25" t="s">
        <v>18</v>
      </c>
      <c r="M245" s="28">
        <v>2710</v>
      </c>
      <c r="N245" s="25" t="str">
        <f>IFERROR(VLOOKUP('DETAILS ACHATS'!$C76,#REF!,2,FALSE),"")</f>
        <v/>
      </c>
      <c r="O245" s="29" t="str">
        <f>IF('DETAILS ACHATS'!$N76="EURO",IFERROR(VLOOKUP('DETAILS ACHATS'!$A76,#REF!,4,FALSE),""),"")</f>
        <v/>
      </c>
      <c r="P245" s="27">
        <f>'DETAILS ACHATS'!$J76*'DETAILS ACHATS'!$M76</f>
        <v>241500</v>
      </c>
      <c r="Q245" s="27">
        <f>IF('DETAILS ACHATS'!$N76="DA",'DETAILS ACHATS'!$P76*0.19,0)</f>
        <v>0</v>
      </c>
      <c r="R245" s="27">
        <f>'DETAILS ACHATS'!$P76+'DETAILS ACHATS'!$Q76</f>
        <v>320000</v>
      </c>
      <c r="S245" s="23">
        <f>IF('DETAILS ACHATS'!$A76="","",'DETAILS ACHATS'!$A76+30)</f>
        <v>43079</v>
      </c>
      <c r="T245" s="23"/>
      <c r="U245" s="53"/>
      <c r="V245" s="30"/>
    </row>
    <row r="246" spans="1:22" ht="14.25" x14ac:dyDescent="0.2">
      <c r="A246" s="23">
        <v>43173</v>
      </c>
      <c r="B246" s="24" t="s">
        <v>39</v>
      </c>
      <c r="C246" s="17" t="s">
        <v>677</v>
      </c>
      <c r="D246" s="16" t="s">
        <v>959</v>
      </c>
      <c r="E246" s="23" t="s">
        <v>34</v>
      </c>
      <c r="F246" s="16" t="s">
        <v>1241</v>
      </c>
      <c r="G246" s="23">
        <v>43173</v>
      </c>
      <c r="H246" s="18" t="s">
        <v>395</v>
      </c>
      <c r="I246" s="25" t="s">
        <v>19</v>
      </c>
      <c r="J246" s="27">
        <v>1</v>
      </c>
      <c r="K246" s="27">
        <v>1</v>
      </c>
      <c r="L246" s="25" t="s">
        <v>18</v>
      </c>
      <c r="M246" s="28">
        <v>3070</v>
      </c>
      <c r="N246" s="25" t="str">
        <f>IFERROR(VLOOKUP('DETAILS ACHATS'!$C77,#REF!,2,FALSE),"")</f>
        <v/>
      </c>
      <c r="O246" s="29" t="str">
        <f>IF('DETAILS ACHATS'!$N77="EURO",IFERROR(VLOOKUP('DETAILS ACHATS'!$A77,#REF!,4,FALSE),""),"")</f>
        <v/>
      </c>
      <c r="P246" s="27">
        <f>'DETAILS ACHATS'!$J77*'DETAILS ACHATS'!$M77</f>
        <v>80500</v>
      </c>
      <c r="Q246" s="27">
        <f>IF('DETAILS ACHATS'!$N77="DA",'DETAILS ACHATS'!$P77*0.19,0)</f>
        <v>0</v>
      </c>
      <c r="R246" s="27">
        <f>'DETAILS ACHATS'!$P77+'DETAILS ACHATS'!$Q77</f>
        <v>69700</v>
      </c>
      <c r="S246" s="23">
        <f>IF('DETAILS ACHATS'!$A77="","",'DETAILS ACHATS'!$A77+30)</f>
        <v>43079</v>
      </c>
      <c r="T246" s="23"/>
      <c r="U246" s="53"/>
      <c r="V246" s="30"/>
    </row>
    <row r="247" spans="1:22" ht="14.25" x14ac:dyDescent="0.2">
      <c r="A247" s="23">
        <v>43173</v>
      </c>
      <c r="B247" s="24" t="s">
        <v>54</v>
      </c>
      <c r="C247" s="17" t="s">
        <v>678</v>
      </c>
      <c r="D247" s="16" t="s">
        <v>960</v>
      </c>
      <c r="E247" s="23">
        <v>43167</v>
      </c>
      <c r="F247" s="16" t="s">
        <v>1242</v>
      </c>
      <c r="G247" s="23">
        <v>43167</v>
      </c>
      <c r="H247" s="18" t="s">
        <v>396</v>
      </c>
      <c r="I247" s="25" t="s">
        <v>44</v>
      </c>
      <c r="J247" s="27">
        <v>503300</v>
      </c>
      <c r="K247" s="27">
        <v>503300</v>
      </c>
      <c r="L247" s="25" t="s">
        <v>22</v>
      </c>
      <c r="M247" s="28">
        <v>0.64</v>
      </c>
      <c r="N247" s="25" t="str">
        <f>IFERROR(VLOOKUP('DETAILS ACHATS'!$C212,#REF!,2,FALSE),"")</f>
        <v/>
      </c>
      <c r="O247" s="29" t="str">
        <f>IF('DETAILS ACHATS'!$N212="EURO",IFERROR(VLOOKUP('DETAILS ACHATS'!$A212,#REF!,4,FALSE),""),"")</f>
        <v/>
      </c>
      <c r="P247" s="27">
        <f>'DETAILS ACHATS'!$J212*'DETAILS ACHATS'!$M212</f>
        <v>80</v>
      </c>
      <c r="Q247" s="27">
        <f>IF('DETAILS ACHATS'!$N212="DA",'DETAILS ACHATS'!$P212*0.19,0)</f>
        <v>0</v>
      </c>
      <c r="R247" s="27">
        <f>'DETAILS ACHATS'!$P212+'DETAILS ACHATS'!$Q212</f>
        <v>108800</v>
      </c>
      <c r="S247" s="23">
        <f>IF('DETAILS ACHATS'!$A212="","",'DETAILS ACHATS'!$A212+30)</f>
        <v>43181</v>
      </c>
      <c r="T247" s="23"/>
      <c r="U247" s="53"/>
      <c r="V247" s="30"/>
    </row>
    <row r="248" spans="1:22" ht="14.25" x14ac:dyDescent="0.2">
      <c r="A248" s="23">
        <v>43173</v>
      </c>
      <c r="B248" s="24" t="s">
        <v>53</v>
      </c>
      <c r="C248" s="17" t="s">
        <v>679</v>
      </c>
      <c r="D248" s="16" t="s">
        <v>961</v>
      </c>
      <c r="E248" s="23">
        <v>43139</v>
      </c>
      <c r="F248" s="16" t="s">
        <v>1243</v>
      </c>
      <c r="G248" s="23">
        <v>43139</v>
      </c>
      <c r="H248" s="18" t="s">
        <v>397</v>
      </c>
      <c r="I248" s="25" t="s">
        <v>44</v>
      </c>
      <c r="J248" s="27">
        <v>101050</v>
      </c>
      <c r="K248" s="27">
        <v>101050</v>
      </c>
      <c r="L248" s="25" t="s">
        <v>22</v>
      </c>
      <c r="M248" s="28">
        <v>2.8</v>
      </c>
      <c r="N248" s="25" t="str">
        <f>IFERROR(VLOOKUP('DETAILS ACHATS'!$C17,#REF!,2,FALSE),"")</f>
        <v/>
      </c>
      <c r="O248" s="29" t="str">
        <f>IF('DETAILS ACHATS'!$N17="EURO",IFERROR(VLOOKUP('DETAILS ACHATS'!$A17,#REF!,4,FALSE),""),"")</f>
        <v/>
      </c>
      <c r="P248" s="27">
        <f>'DETAILS ACHATS'!$J17*'DETAILS ACHATS'!$M17</f>
        <v>7200</v>
      </c>
      <c r="Q248" s="27">
        <f>IF('DETAILS ACHATS'!$N17="DA",'DETAILS ACHATS'!$P17*0.19,0)</f>
        <v>0</v>
      </c>
      <c r="R248" s="27">
        <f>'DETAILS ACHATS'!$P17+'DETAILS ACHATS'!$Q17</f>
        <v>2499.8316</v>
      </c>
      <c r="S248" s="23">
        <f>IF('DETAILS ACHATS'!$A17="","",'DETAILS ACHATS'!$A17+30)</f>
        <v>43201</v>
      </c>
      <c r="T248" s="23"/>
      <c r="U248" s="53"/>
      <c r="V248" s="30"/>
    </row>
    <row r="249" spans="1:22" ht="14.25" x14ac:dyDescent="0.2">
      <c r="A249" s="23">
        <v>43173</v>
      </c>
      <c r="B249" s="24" t="s">
        <v>53</v>
      </c>
      <c r="C249" s="17" t="s">
        <v>680</v>
      </c>
      <c r="D249" s="16" t="s">
        <v>962</v>
      </c>
      <c r="E249" s="23">
        <v>43139</v>
      </c>
      <c r="F249" s="16" t="s">
        <v>1244</v>
      </c>
      <c r="G249" s="23">
        <v>43139</v>
      </c>
      <c r="H249" s="18" t="s">
        <v>398</v>
      </c>
      <c r="I249" s="25" t="s">
        <v>44</v>
      </c>
      <c r="J249" s="27">
        <v>100150</v>
      </c>
      <c r="K249" s="27">
        <v>100150</v>
      </c>
      <c r="L249" s="25" t="s">
        <v>22</v>
      </c>
      <c r="M249" s="28">
        <v>2.8</v>
      </c>
      <c r="N249" s="25" t="str">
        <f>IFERROR(VLOOKUP('DETAILS ACHATS'!$C18,#REF!,2,FALSE),"")</f>
        <v/>
      </c>
      <c r="O249" s="29" t="str">
        <f>IF('DETAILS ACHATS'!$N18="EURO",IFERROR(VLOOKUP('DETAILS ACHATS'!$A18,#REF!,4,FALSE),""),"")</f>
        <v/>
      </c>
      <c r="P249" s="27">
        <f>'DETAILS ACHATS'!$J18*'DETAILS ACHATS'!$M18</f>
        <v>33360</v>
      </c>
      <c r="Q249" s="27">
        <f>IF('DETAILS ACHATS'!$N18="DA",'DETAILS ACHATS'!$P18*0.19,0)</f>
        <v>0</v>
      </c>
      <c r="R249" s="27">
        <f>'DETAILS ACHATS'!$P18+'DETAILS ACHATS'!$Q18</f>
        <v>2623.1801999999998</v>
      </c>
      <c r="S249" s="23">
        <f>IF('DETAILS ACHATS'!$A18="","",'DETAILS ACHATS'!$A18+30)</f>
        <v>43201</v>
      </c>
      <c r="T249" s="23"/>
      <c r="U249" s="53"/>
      <c r="V249" s="30"/>
    </row>
    <row r="250" spans="1:22" ht="14.25" x14ac:dyDescent="0.2">
      <c r="A250" s="23">
        <v>43173</v>
      </c>
      <c r="B250" s="24" t="s">
        <v>53</v>
      </c>
      <c r="C250" s="17" t="s">
        <v>681</v>
      </c>
      <c r="D250" s="16" t="s">
        <v>963</v>
      </c>
      <c r="E250" s="23">
        <v>43137</v>
      </c>
      <c r="F250" s="16" t="s">
        <v>1245</v>
      </c>
      <c r="G250" s="23">
        <v>43137</v>
      </c>
      <c r="H250" s="18" t="s">
        <v>399</v>
      </c>
      <c r="I250" s="25" t="s">
        <v>44</v>
      </c>
      <c r="J250" s="27">
        <v>99500</v>
      </c>
      <c r="K250" s="27">
        <v>99500</v>
      </c>
      <c r="L250" s="25" t="s">
        <v>22</v>
      </c>
      <c r="M250" s="28">
        <v>2.4500000000000002</v>
      </c>
      <c r="N250" s="25" t="str">
        <f>IFERROR(VLOOKUP('DETAILS ACHATS'!$C19,#REF!,2,FALSE),"")</f>
        <v/>
      </c>
      <c r="O250" s="29" t="str">
        <f>IF('DETAILS ACHATS'!$N19="EURO",IFERROR(VLOOKUP('DETAILS ACHATS'!$A19,#REF!,4,FALSE),""),"")</f>
        <v/>
      </c>
      <c r="P250" s="27">
        <f>'DETAILS ACHATS'!$J19*'DETAILS ACHATS'!$M19</f>
        <v>18000</v>
      </c>
      <c r="Q250" s="27">
        <f>IF('DETAILS ACHATS'!$N19="DA",'DETAILS ACHATS'!$P19*0.19,0)</f>
        <v>0</v>
      </c>
      <c r="R250" s="27">
        <f>'DETAILS ACHATS'!$P19+'DETAILS ACHATS'!$Q19</f>
        <v>3640</v>
      </c>
      <c r="S250" s="23">
        <f>IF('DETAILS ACHATS'!$A19="","",'DETAILS ACHATS'!$A19+30)</f>
        <v>43201</v>
      </c>
      <c r="T250" s="23"/>
      <c r="U250" s="53"/>
      <c r="V250" s="30"/>
    </row>
    <row r="251" spans="1:22" ht="14.25" x14ac:dyDescent="0.2">
      <c r="A251" s="23">
        <v>43178</v>
      </c>
      <c r="B251" s="24" t="s">
        <v>36</v>
      </c>
      <c r="C251" s="17" t="s">
        <v>682</v>
      </c>
      <c r="D251" s="16" t="s">
        <v>964</v>
      </c>
      <c r="E251" s="23">
        <v>43125</v>
      </c>
      <c r="F251" s="16" t="s">
        <v>1246</v>
      </c>
      <c r="G251" s="23">
        <v>43178</v>
      </c>
      <c r="H251" s="18" t="s">
        <v>400</v>
      </c>
      <c r="I251" s="25" t="s">
        <v>30</v>
      </c>
      <c r="J251" s="27">
        <v>1</v>
      </c>
      <c r="K251" s="27">
        <v>109650</v>
      </c>
      <c r="L251" s="25" t="s">
        <v>30</v>
      </c>
      <c r="M251" s="28">
        <v>18953.599999999999</v>
      </c>
      <c r="N251" s="25" t="str">
        <f>IFERROR(VLOOKUP('DETAILS ACHATS'!$C7,#REF!,2,FALSE),"")</f>
        <v/>
      </c>
      <c r="O251" s="29" t="str">
        <f>IF('DETAILS ACHATS'!$N7="EURO",IFERROR(VLOOKUP('DETAILS ACHATS'!$A7,#REF!,4,FALSE),""),"")</f>
        <v/>
      </c>
      <c r="P251" s="27">
        <f>'DETAILS ACHATS'!$J7*'DETAILS ACHATS'!$M7</f>
        <v>45504</v>
      </c>
      <c r="Q251" s="27">
        <f>IF('DETAILS ACHATS'!$N7="DA",'DETAILS ACHATS'!$P7*0.19,0)</f>
        <v>0</v>
      </c>
      <c r="R251" s="27">
        <f>'DETAILS ACHATS'!$P7+'DETAILS ACHATS'!$Q7</f>
        <v>4900</v>
      </c>
      <c r="S251" s="23">
        <f>IF('DETAILS ACHATS'!$A7="","",'DETAILS ACHATS'!$A7+30)</f>
        <v>43220</v>
      </c>
      <c r="T251" s="23"/>
      <c r="U251" s="53"/>
      <c r="V251" s="30"/>
    </row>
    <row r="252" spans="1:22" ht="14.25" x14ac:dyDescent="0.2">
      <c r="A252" s="23">
        <v>43178</v>
      </c>
      <c r="B252" s="24" t="s">
        <v>36</v>
      </c>
      <c r="C252" s="17" t="s">
        <v>683</v>
      </c>
      <c r="D252" s="16" t="s">
        <v>965</v>
      </c>
      <c r="E252" s="23">
        <v>43125</v>
      </c>
      <c r="F252" s="16" t="s">
        <v>1247</v>
      </c>
      <c r="G252" s="23">
        <v>43178</v>
      </c>
      <c r="H252" s="18" t="s">
        <v>401</v>
      </c>
      <c r="I252" s="25" t="s">
        <v>30</v>
      </c>
      <c r="J252" s="27">
        <v>1</v>
      </c>
      <c r="K252" s="27">
        <v>202600</v>
      </c>
      <c r="L252" s="25" t="s">
        <v>30</v>
      </c>
      <c r="M252" s="28">
        <v>72030.13</v>
      </c>
      <c r="N252" s="25" t="str">
        <f>IFERROR(VLOOKUP('DETAILS ACHATS'!$C8,#REF!,2,FALSE),"")</f>
        <v/>
      </c>
      <c r="O252" s="29" t="str">
        <f>IF('DETAILS ACHATS'!$N8="EURO",IFERROR(VLOOKUP('DETAILS ACHATS'!$A8,#REF!,4,FALSE),""),"")</f>
        <v/>
      </c>
      <c r="P252" s="27">
        <f>'DETAILS ACHATS'!$J8*'DETAILS ACHATS'!$M8</f>
        <v>21885.439999999999</v>
      </c>
      <c r="Q252" s="27">
        <f>IF('DETAILS ACHATS'!$N8="DA",'DETAILS ACHATS'!$P8*0.19,0)</f>
        <v>0</v>
      </c>
      <c r="R252" s="27">
        <f>'DETAILS ACHATS'!$P8+'DETAILS ACHATS'!$Q8</f>
        <v>15780</v>
      </c>
      <c r="S252" s="23">
        <f>IF('DETAILS ACHATS'!$A8="","",'DETAILS ACHATS'!$A8+30)</f>
        <v>43220</v>
      </c>
      <c r="T252" s="23"/>
      <c r="U252" s="53"/>
      <c r="V252" s="30"/>
    </row>
    <row r="253" spans="1:22" ht="14.25" x14ac:dyDescent="0.2">
      <c r="A253" s="23">
        <v>43178</v>
      </c>
      <c r="B253" s="24" t="s">
        <v>36</v>
      </c>
      <c r="C253" s="17" t="s">
        <v>684</v>
      </c>
      <c r="D253" s="16" t="s">
        <v>966</v>
      </c>
      <c r="E253" s="23">
        <v>43125</v>
      </c>
      <c r="F253" s="16" t="s">
        <v>1248</v>
      </c>
      <c r="G253" s="23">
        <v>43178</v>
      </c>
      <c r="H253" s="18" t="s">
        <v>402</v>
      </c>
      <c r="I253" s="25" t="s">
        <v>30</v>
      </c>
      <c r="J253" s="27">
        <v>1</v>
      </c>
      <c r="K253" s="27">
        <v>79570</v>
      </c>
      <c r="L253" s="25" t="s">
        <v>30</v>
      </c>
      <c r="M253" s="28">
        <v>73362.880000000005</v>
      </c>
      <c r="N253" s="25" t="str">
        <f>IFERROR(VLOOKUP('DETAILS ACHATS'!$C9,#REF!,2,FALSE),"")</f>
        <v/>
      </c>
      <c r="O253" s="29" t="str">
        <f>IF('DETAILS ACHATS'!$N9="EURO",IFERROR(VLOOKUP('DETAILS ACHATS'!$A9,#REF!,4,FALSE),""),"")</f>
        <v/>
      </c>
      <c r="P253" s="27">
        <f>'DETAILS ACHATS'!$J9*'DETAILS ACHATS'!$M9</f>
        <v>3596</v>
      </c>
      <c r="Q253" s="27">
        <f>IF('DETAILS ACHATS'!$N9="DA",'DETAILS ACHATS'!$P9*0.19,0)</f>
        <v>0</v>
      </c>
      <c r="R253" s="27">
        <f>'DETAILS ACHATS'!$P9+'DETAILS ACHATS'!$Q9</f>
        <v>690</v>
      </c>
      <c r="S253" s="23">
        <f>IF('DETAILS ACHATS'!$A9="","",'DETAILS ACHATS'!$A9+30)</f>
        <v>43220</v>
      </c>
      <c r="T253" s="23"/>
      <c r="U253" s="53"/>
      <c r="V253" s="30"/>
    </row>
    <row r="254" spans="1:22" ht="14.25" x14ac:dyDescent="0.2">
      <c r="A254" s="23">
        <v>43178</v>
      </c>
      <c r="B254" s="24" t="s">
        <v>37</v>
      </c>
      <c r="C254" s="17" t="s">
        <v>685</v>
      </c>
      <c r="D254" s="16" t="s">
        <v>967</v>
      </c>
      <c r="E254" s="23">
        <v>43177</v>
      </c>
      <c r="F254" s="16" t="s">
        <v>1249</v>
      </c>
      <c r="G254" s="23">
        <v>43178</v>
      </c>
      <c r="H254" s="18" t="s">
        <v>403</v>
      </c>
      <c r="I254" s="25" t="s">
        <v>30</v>
      </c>
      <c r="J254" s="27">
        <v>2</v>
      </c>
      <c r="K254" s="27"/>
      <c r="L254" s="25" t="s">
        <v>30</v>
      </c>
      <c r="M254" s="28">
        <v>2000</v>
      </c>
      <c r="N254" s="25" t="str">
        <f>IFERROR(VLOOKUP('DETAILS ACHATS'!$C193,#REF!,2,FALSE),"")</f>
        <v/>
      </c>
      <c r="O254" s="29" t="str">
        <f>IF('DETAILS ACHATS'!$N193="EURO",IFERROR(VLOOKUP('DETAILS ACHATS'!$A193,#REF!,4,FALSE),""),"")</f>
        <v/>
      </c>
      <c r="P254" s="27">
        <f>'DETAILS ACHATS'!$J193*'DETAILS ACHATS'!$M193</f>
        <v>111360</v>
      </c>
      <c r="Q254" s="27">
        <f>IF('DETAILS ACHATS'!$N193="DA",'DETAILS ACHATS'!$P193*0.19,0)</f>
        <v>0</v>
      </c>
      <c r="R254" s="27">
        <f>'DETAILS ACHATS'!$P193+'DETAILS ACHATS'!$Q193</f>
        <v>36562.718999999997</v>
      </c>
      <c r="S254" s="23">
        <f>IF('DETAILS ACHATS'!$A193="","",'DETAILS ACHATS'!$A193+30)</f>
        <v>43158</v>
      </c>
      <c r="T254" s="23"/>
      <c r="U254" s="53"/>
      <c r="V254" s="30"/>
    </row>
    <row r="255" spans="1:22" ht="14.25" x14ac:dyDescent="0.2">
      <c r="A255" s="23">
        <v>43178</v>
      </c>
      <c r="B255" s="24" t="s">
        <v>37</v>
      </c>
      <c r="C255" s="17" t="s">
        <v>686</v>
      </c>
      <c r="D255" s="16" t="s">
        <v>968</v>
      </c>
      <c r="E255" s="23">
        <v>43177</v>
      </c>
      <c r="F255" s="16" t="s">
        <v>1250</v>
      </c>
      <c r="G255" s="23">
        <v>43178</v>
      </c>
      <c r="H255" s="18" t="s">
        <v>404</v>
      </c>
      <c r="I255" s="25" t="s">
        <v>30</v>
      </c>
      <c r="J255" s="27">
        <v>3</v>
      </c>
      <c r="K255" s="27"/>
      <c r="L255" s="25" t="s">
        <v>30</v>
      </c>
      <c r="M255" s="28">
        <v>9000</v>
      </c>
      <c r="N255" s="25" t="str">
        <f>IFERROR(VLOOKUP('DETAILS ACHATS'!$C194,#REF!,2,FALSE),"")</f>
        <v/>
      </c>
      <c r="O255" s="29" t="str">
        <f>IF('DETAILS ACHATS'!$N194="EURO",IFERROR(VLOOKUP('DETAILS ACHATS'!$A194,#REF!,4,FALSE),""),"")</f>
        <v/>
      </c>
      <c r="P255" s="27">
        <f>'DETAILS ACHATS'!$J194*'DETAILS ACHATS'!$M194</f>
        <v>69600</v>
      </c>
      <c r="Q255" s="27">
        <f>IF('DETAILS ACHATS'!$N194="DA",'DETAILS ACHATS'!$P194*0.19,0)</f>
        <v>0</v>
      </c>
      <c r="R255" s="27">
        <f>'DETAILS ACHATS'!$P194+'DETAILS ACHATS'!$Q194</f>
        <v>236353.94999999998</v>
      </c>
      <c r="S255" s="23">
        <f>IF('DETAILS ACHATS'!$A194="","",'DETAILS ACHATS'!$A194+30)</f>
        <v>43158</v>
      </c>
      <c r="T255" s="23"/>
      <c r="U255" s="53"/>
      <c r="V255" s="30"/>
    </row>
    <row r="256" spans="1:22" ht="14.25" x14ac:dyDescent="0.2">
      <c r="A256" s="23">
        <v>43178</v>
      </c>
      <c r="B256" s="24" t="s">
        <v>37</v>
      </c>
      <c r="C256" s="17" t="s">
        <v>687</v>
      </c>
      <c r="D256" s="16" t="s">
        <v>969</v>
      </c>
      <c r="E256" s="23">
        <v>43177</v>
      </c>
      <c r="F256" s="16" t="s">
        <v>1251</v>
      </c>
      <c r="G256" s="23">
        <v>43178</v>
      </c>
      <c r="H256" s="18" t="s">
        <v>405</v>
      </c>
      <c r="I256" s="25" t="s">
        <v>30</v>
      </c>
      <c r="J256" s="27">
        <v>24</v>
      </c>
      <c r="K256" s="27"/>
      <c r="L256" s="25" t="s">
        <v>30</v>
      </c>
      <c r="M256" s="28">
        <v>3100</v>
      </c>
      <c r="N256" s="25" t="str">
        <f>IFERROR(VLOOKUP('DETAILS ACHATS'!$C195,#REF!,2,FALSE),"")</f>
        <v/>
      </c>
      <c r="O256" s="29" t="str">
        <f>IF('DETAILS ACHATS'!$N195="EURO",IFERROR(VLOOKUP('DETAILS ACHATS'!$A195,#REF!,4,FALSE),""),"")</f>
        <v/>
      </c>
      <c r="P256" s="27">
        <f>'DETAILS ACHATS'!$J195*'DETAILS ACHATS'!$M195</f>
        <v>128627.99999999999</v>
      </c>
      <c r="Q256" s="27">
        <f>IF('DETAILS ACHATS'!$N195="DA",'DETAILS ACHATS'!$P195*0.19,0)</f>
        <v>0</v>
      </c>
      <c r="R256" s="27">
        <f>'DETAILS ACHATS'!$P195+'DETAILS ACHATS'!$Q195</f>
        <v>25000</v>
      </c>
      <c r="S256" s="23">
        <f>IF('DETAILS ACHATS'!$A195="","",'DETAILS ACHATS'!$A195+30)</f>
        <v>43159</v>
      </c>
      <c r="T256" s="23"/>
      <c r="U256" s="53"/>
      <c r="V256" s="30"/>
    </row>
    <row r="257" spans="1:22" ht="14.25" x14ac:dyDescent="0.2">
      <c r="A257" s="23">
        <v>43184</v>
      </c>
      <c r="B257" s="24" t="s">
        <v>51</v>
      </c>
      <c r="C257" s="17" t="s">
        <v>688</v>
      </c>
      <c r="D257" s="16" t="s">
        <v>970</v>
      </c>
      <c r="E257" s="23">
        <v>43178</v>
      </c>
      <c r="F257" s="16" t="s">
        <v>1252</v>
      </c>
      <c r="G257" s="23">
        <v>43178</v>
      </c>
      <c r="H257" s="18" t="s">
        <v>406</v>
      </c>
      <c r="I257" s="25" t="s">
        <v>44</v>
      </c>
      <c r="J257" s="27">
        <v>2000</v>
      </c>
      <c r="K257" s="27"/>
      <c r="L257" s="25" t="s">
        <v>22</v>
      </c>
      <c r="M257" s="28">
        <v>38.979999999999997</v>
      </c>
      <c r="N257" s="25" t="str">
        <f>IFERROR(VLOOKUP('DETAILS ACHATS'!$C130,#REF!,2,FALSE),"")</f>
        <v/>
      </c>
      <c r="O257" s="29" t="str">
        <f>IF('DETAILS ACHATS'!$N130="EURO",IFERROR(VLOOKUP('DETAILS ACHATS'!$A130,#REF!,4,FALSE),""),"")</f>
        <v/>
      </c>
      <c r="P257" s="27">
        <f>'DETAILS ACHATS'!$J130*'DETAILS ACHATS'!$M130</f>
        <v>0</v>
      </c>
      <c r="Q257" s="27">
        <f>IF('DETAILS ACHATS'!$N130="DA",'DETAILS ACHATS'!$P130*0.19,0)</f>
        <v>0</v>
      </c>
      <c r="R257" s="27">
        <f>'DETAILS ACHATS'!$P130+'DETAILS ACHATS'!$Q130</f>
        <v>3900</v>
      </c>
      <c r="S257" s="23">
        <f>IF('DETAILS ACHATS'!$A130="","",'DETAILS ACHATS'!$A130+30)</f>
        <v>43132</v>
      </c>
      <c r="T257" s="23"/>
      <c r="U257" s="53"/>
      <c r="V257" s="30"/>
    </row>
    <row r="258" spans="1:22" ht="14.25" x14ac:dyDescent="0.2">
      <c r="A258" s="23">
        <v>43184</v>
      </c>
      <c r="B258" s="24" t="s">
        <v>51</v>
      </c>
      <c r="C258" s="17" t="s">
        <v>689</v>
      </c>
      <c r="D258" s="16" t="s">
        <v>971</v>
      </c>
      <c r="E258" s="23">
        <v>43178</v>
      </c>
      <c r="F258" s="16" t="s">
        <v>1253</v>
      </c>
      <c r="G258" s="23">
        <v>43185</v>
      </c>
      <c r="H258" s="18" t="s">
        <v>407</v>
      </c>
      <c r="I258" s="25" t="s">
        <v>44</v>
      </c>
      <c r="J258" s="27">
        <v>2000</v>
      </c>
      <c r="K258" s="27">
        <v>2000</v>
      </c>
      <c r="L258" s="25" t="s">
        <v>22</v>
      </c>
      <c r="M258" s="28">
        <v>38.979999999999997</v>
      </c>
      <c r="N258" s="25" t="str">
        <f>IFERROR(VLOOKUP('DETAILS ACHATS'!$C131,#REF!,2,FALSE),"")</f>
        <v/>
      </c>
      <c r="O258" s="29" t="str">
        <f>IF('DETAILS ACHATS'!$N131="EURO",IFERROR(VLOOKUP('DETAILS ACHATS'!$A131,#REF!,4,FALSE),""),"")</f>
        <v/>
      </c>
      <c r="P258" s="27">
        <f>'DETAILS ACHATS'!$J131*'DETAILS ACHATS'!$M131</f>
        <v>0</v>
      </c>
      <c r="Q258" s="27">
        <f>IF('DETAILS ACHATS'!$N131="DA",'DETAILS ACHATS'!$P131*0.19,0)</f>
        <v>0</v>
      </c>
      <c r="R258" s="27">
        <f>'DETAILS ACHATS'!$P131+'DETAILS ACHATS'!$Q131</f>
        <v>19142.77</v>
      </c>
      <c r="S258" s="23">
        <f>IF('DETAILS ACHATS'!$A131="","",'DETAILS ACHATS'!$A131+30)</f>
        <v>43132</v>
      </c>
      <c r="T258" s="23"/>
      <c r="U258" s="53"/>
      <c r="V258" s="30"/>
    </row>
    <row r="259" spans="1:22" ht="14.25" x14ac:dyDescent="0.2">
      <c r="A259" s="23">
        <v>43185</v>
      </c>
      <c r="B259" s="24" t="s">
        <v>56</v>
      </c>
      <c r="C259" s="17" t="s">
        <v>690</v>
      </c>
      <c r="D259" s="16" t="s">
        <v>972</v>
      </c>
      <c r="E259" s="23">
        <v>43167</v>
      </c>
      <c r="F259" s="16" t="s">
        <v>1254</v>
      </c>
      <c r="G259" s="23">
        <v>43167</v>
      </c>
      <c r="H259" s="18" t="s">
        <v>408</v>
      </c>
      <c r="I259" s="25" t="s">
        <v>44</v>
      </c>
      <c r="J259" s="27">
        <v>501000</v>
      </c>
      <c r="K259" s="27">
        <v>501000</v>
      </c>
      <c r="L259" s="25" t="s">
        <v>22</v>
      </c>
      <c r="M259" s="28">
        <v>0.64</v>
      </c>
      <c r="N259" s="25" t="str">
        <f>IFERROR(VLOOKUP('DETAILS ACHATS'!$C213,#REF!,2,FALSE),"")</f>
        <v/>
      </c>
      <c r="O259" s="29" t="str">
        <f>IF('DETAILS ACHATS'!$N213="EURO",IFERROR(VLOOKUP('DETAILS ACHATS'!$A213,#REF!,4,FALSE),""),"")</f>
        <v/>
      </c>
      <c r="P259" s="27">
        <f>'DETAILS ACHATS'!$J213*'DETAILS ACHATS'!$M213</f>
        <v>975</v>
      </c>
      <c r="Q259" s="27">
        <f>IF('DETAILS ACHATS'!$N213="DA",'DETAILS ACHATS'!$P213*0.19,0)</f>
        <v>0</v>
      </c>
      <c r="R259" s="27">
        <f>'DETAILS ACHATS'!$P213+'DETAILS ACHATS'!$Q213</f>
        <v>645529.5</v>
      </c>
      <c r="S259" s="23">
        <f>IF('DETAILS ACHATS'!$A213="","",'DETAILS ACHATS'!$A213+30)</f>
        <v>43181</v>
      </c>
      <c r="T259" s="23"/>
      <c r="U259" s="53"/>
      <c r="V259" s="30"/>
    </row>
    <row r="260" spans="1:22" ht="14.25" x14ac:dyDescent="0.2">
      <c r="A260" s="23">
        <v>43187</v>
      </c>
      <c r="B260" s="24" t="s">
        <v>100</v>
      </c>
      <c r="C260" s="17" t="s">
        <v>691</v>
      </c>
      <c r="D260" s="16" t="s">
        <v>973</v>
      </c>
      <c r="E260" s="23" t="s">
        <v>77</v>
      </c>
      <c r="F260" s="16" t="s">
        <v>1255</v>
      </c>
      <c r="G260" s="23" t="s">
        <v>78</v>
      </c>
      <c r="H260" s="18" t="s">
        <v>409</v>
      </c>
      <c r="I260" s="25" t="s">
        <v>46</v>
      </c>
      <c r="J260" s="27">
        <v>720</v>
      </c>
      <c r="K260" s="27">
        <v>720</v>
      </c>
      <c r="L260" s="25" t="s">
        <v>22</v>
      </c>
      <c r="M260" s="28">
        <v>1820</v>
      </c>
      <c r="N260" s="25" t="str">
        <f>IFERROR(VLOOKUP('DETAILS ACHATS'!$C136,#REF!,2,FALSE),"")</f>
        <v/>
      </c>
      <c r="O260" s="29" t="str">
        <f>IF('DETAILS ACHATS'!$N136="EURO",IFERROR(VLOOKUP('DETAILS ACHATS'!$A136,#REF!,4,FALSE),""),"")</f>
        <v/>
      </c>
      <c r="P260" s="27">
        <f>'DETAILS ACHATS'!$J136*'DETAILS ACHATS'!$M136</f>
        <v>51340</v>
      </c>
      <c r="Q260" s="27">
        <f>IF('DETAILS ACHATS'!$N136="DA",'DETAILS ACHATS'!$P136*0.19,0)</f>
        <v>0</v>
      </c>
      <c r="R260" s="27">
        <f>'DETAILS ACHATS'!$P136+'DETAILS ACHATS'!$Q136</f>
        <v>21000</v>
      </c>
      <c r="S260" s="23">
        <f>IF('DETAILS ACHATS'!$A136="","",'DETAILS ACHATS'!$A136+30)</f>
        <v>43132</v>
      </c>
      <c r="T260" s="23"/>
      <c r="U260" s="53"/>
      <c r="V260" s="30"/>
    </row>
    <row r="261" spans="1:22" ht="14.25" x14ac:dyDescent="0.2">
      <c r="A261" s="23">
        <v>43190</v>
      </c>
      <c r="B261" s="24" t="s">
        <v>57</v>
      </c>
      <c r="C261" s="17" t="s">
        <v>692</v>
      </c>
      <c r="D261" s="16" t="s">
        <v>974</v>
      </c>
      <c r="E261" s="23">
        <v>43186</v>
      </c>
      <c r="F261" s="16" t="s">
        <v>1256</v>
      </c>
      <c r="G261" s="23">
        <v>43186</v>
      </c>
      <c r="H261" s="18" t="s">
        <v>410</v>
      </c>
      <c r="I261" s="25" t="s">
        <v>44</v>
      </c>
      <c r="J261" s="27">
        <v>5235</v>
      </c>
      <c r="K261" s="27">
        <v>5000</v>
      </c>
      <c r="L261" s="25" t="s">
        <v>22</v>
      </c>
      <c r="M261" s="28">
        <v>38.979999999999997</v>
      </c>
      <c r="N261" s="25" t="str">
        <f>IFERROR(VLOOKUP('DETAILS ACHATS'!$C132,#REF!,2,FALSE),"")</f>
        <v/>
      </c>
      <c r="O261" s="29" t="str">
        <f>IF('DETAILS ACHATS'!$N132="EURO",IFERROR(VLOOKUP('DETAILS ACHATS'!$A132,#REF!,4,FALSE),""),"")</f>
        <v/>
      </c>
      <c r="P261" s="27">
        <f>'DETAILS ACHATS'!$J132*'DETAILS ACHATS'!$M132</f>
        <v>0</v>
      </c>
      <c r="Q261" s="27">
        <f>IF('DETAILS ACHATS'!$N132="DA",'DETAILS ACHATS'!$P132*0.19,0)</f>
        <v>0</v>
      </c>
      <c r="R261" s="27">
        <f>'DETAILS ACHATS'!$P132+'DETAILS ACHATS'!$Q132</f>
        <v>72030.13</v>
      </c>
      <c r="S261" s="23">
        <f>IF('DETAILS ACHATS'!$A132="","",'DETAILS ACHATS'!$A132+30)</f>
        <v>43132</v>
      </c>
      <c r="T261" s="23"/>
      <c r="U261" s="53"/>
      <c r="V261" s="30"/>
    </row>
    <row r="262" spans="1:22" ht="14.25" x14ac:dyDescent="0.2">
      <c r="A262" s="23">
        <v>43191</v>
      </c>
      <c r="B262" s="24" t="s">
        <v>61</v>
      </c>
      <c r="C262" s="17" t="s">
        <v>693</v>
      </c>
      <c r="D262" s="16" t="s">
        <v>975</v>
      </c>
      <c r="E262" s="23">
        <v>43186</v>
      </c>
      <c r="F262" s="16" t="s">
        <v>1257</v>
      </c>
      <c r="G262" s="23">
        <v>43193</v>
      </c>
      <c r="H262" s="18" t="s">
        <v>411</v>
      </c>
      <c r="I262" s="25" t="s">
        <v>19</v>
      </c>
      <c r="J262" s="27">
        <v>5</v>
      </c>
      <c r="K262" s="27">
        <v>5</v>
      </c>
      <c r="L262" s="25" t="s">
        <v>18</v>
      </c>
      <c r="M262" s="28">
        <v>64000</v>
      </c>
      <c r="N262" s="25" t="str">
        <f>IFERROR(VLOOKUP('DETAILS ACHATS'!$C199,#REF!,2,FALSE),"")</f>
        <v/>
      </c>
      <c r="O262" s="29" t="str">
        <f>IF('DETAILS ACHATS'!$N199="EURO",IFERROR(VLOOKUP('DETAILS ACHATS'!$A199,#REF!,4,FALSE),""),"")</f>
        <v/>
      </c>
      <c r="P262" s="27">
        <f>'DETAILS ACHATS'!$J199*'DETAILS ACHATS'!$M199</f>
        <v>9800</v>
      </c>
      <c r="Q262" s="27">
        <f>IF('DETAILS ACHATS'!$N199="DA",'DETAILS ACHATS'!$P199*0.19,0)</f>
        <v>0</v>
      </c>
      <c r="R262" s="27">
        <f>'DETAILS ACHATS'!$P199+'DETAILS ACHATS'!$Q199</f>
        <v>10692</v>
      </c>
      <c r="S262" s="23">
        <f>IF('DETAILS ACHATS'!$A199="","",'DETAILS ACHATS'!$A199+30)</f>
        <v>43168</v>
      </c>
      <c r="T262" s="23"/>
      <c r="U262" s="53"/>
      <c r="V262" s="30"/>
    </row>
    <row r="263" spans="1:22" ht="14.25" x14ac:dyDescent="0.2">
      <c r="A263" s="23">
        <v>43198</v>
      </c>
      <c r="B263" s="24" t="s">
        <v>94</v>
      </c>
      <c r="C263" s="17" t="s">
        <v>694</v>
      </c>
      <c r="D263" s="16" t="s">
        <v>976</v>
      </c>
      <c r="E263" s="23">
        <v>43194</v>
      </c>
      <c r="F263" s="16" t="s">
        <v>1258</v>
      </c>
      <c r="G263" s="23">
        <v>43201</v>
      </c>
      <c r="H263" s="18" t="s">
        <v>412</v>
      </c>
      <c r="I263" s="25" t="s">
        <v>19</v>
      </c>
      <c r="J263" s="27">
        <v>1</v>
      </c>
      <c r="K263" s="27">
        <v>1</v>
      </c>
      <c r="L263" s="25" t="s">
        <v>18</v>
      </c>
      <c r="M263" s="28">
        <v>69700</v>
      </c>
      <c r="N263" s="25" t="str">
        <f>IFERROR(VLOOKUP('DETAILS ACHATS'!$C192,#REF!,2,FALSE),"")</f>
        <v/>
      </c>
      <c r="O263" s="29" t="str">
        <f>IF('DETAILS ACHATS'!$N192="EURO",IFERROR(VLOOKUP('DETAILS ACHATS'!$A192,#REF!,4,FALSE),""),"")</f>
        <v/>
      </c>
      <c r="P263" s="27">
        <f>'DETAILS ACHATS'!$J192*'DETAILS ACHATS'!$M192</f>
        <v>30000</v>
      </c>
      <c r="Q263" s="27">
        <f>IF('DETAILS ACHATS'!$N192="DA",'DETAILS ACHATS'!$P192*0.19,0)</f>
        <v>0</v>
      </c>
      <c r="R263" s="27">
        <f>'DETAILS ACHATS'!$P192+'DETAILS ACHATS'!$Q192</f>
        <v>273000</v>
      </c>
      <c r="S263" s="23">
        <f>IF('DETAILS ACHATS'!$A192="","",'DETAILS ACHATS'!$A192+30)</f>
        <v>43158</v>
      </c>
      <c r="T263" s="23"/>
      <c r="U263" s="53"/>
      <c r="V263" s="30"/>
    </row>
    <row r="264" spans="1:22" ht="14.25" x14ac:dyDescent="0.2">
      <c r="A264" s="23">
        <v>43198</v>
      </c>
      <c r="B264" s="24" t="s">
        <v>94</v>
      </c>
      <c r="C264" s="17" t="s">
        <v>695</v>
      </c>
      <c r="D264" s="16" t="s">
        <v>977</v>
      </c>
      <c r="E264" s="23">
        <v>42829</v>
      </c>
      <c r="F264" s="16" t="s">
        <v>1259</v>
      </c>
      <c r="G264" s="23">
        <v>43201</v>
      </c>
      <c r="H264" s="18" t="s">
        <v>413</v>
      </c>
      <c r="I264" s="25" t="s">
        <v>19</v>
      </c>
      <c r="J264" s="27">
        <v>1</v>
      </c>
      <c r="K264" s="27">
        <v>1</v>
      </c>
      <c r="L264" s="25" t="s">
        <v>18</v>
      </c>
      <c r="M264" s="28">
        <v>69700</v>
      </c>
      <c r="N264" s="25" t="str">
        <f>IFERROR(VLOOKUP('DETAILS ACHATS'!$C200,#REF!,2,FALSE),"")</f>
        <v/>
      </c>
      <c r="O264" s="29" t="str">
        <f>IF('DETAILS ACHATS'!$N200="EURO",IFERROR(VLOOKUP('DETAILS ACHATS'!$A200,#REF!,4,FALSE),""),"")</f>
        <v/>
      </c>
      <c r="P264" s="27">
        <f>'DETAILS ACHATS'!$J200*'DETAILS ACHATS'!$M200</f>
        <v>9800</v>
      </c>
      <c r="Q264" s="27">
        <f>IF('DETAILS ACHATS'!$N200="DA",'DETAILS ACHATS'!$P200*0.19,0)</f>
        <v>0</v>
      </c>
      <c r="R264" s="27">
        <f>'DETAILS ACHATS'!$P200+'DETAILS ACHATS'!$Q200</f>
        <v>561680</v>
      </c>
      <c r="S264" s="23">
        <f>IF('DETAILS ACHATS'!$A200="","",'DETAILS ACHATS'!$A200+30)</f>
        <v>43168</v>
      </c>
      <c r="T264" s="23"/>
      <c r="U264" s="53"/>
      <c r="V264" s="30"/>
    </row>
    <row r="265" spans="1:22" ht="14.25" x14ac:dyDescent="0.2">
      <c r="A265" s="23">
        <v>43199</v>
      </c>
      <c r="B265" s="24" t="s">
        <v>63</v>
      </c>
      <c r="C265" s="17" t="s">
        <v>696</v>
      </c>
      <c r="D265" s="16" t="s">
        <v>978</v>
      </c>
      <c r="E265" s="23">
        <v>43193</v>
      </c>
      <c r="F265" s="16" t="s">
        <v>1260</v>
      </c>
      <c r="G265" s="23">
        <v>43193</v>
      </c>
      <c r="H265" s="18" t="s">
        <v>414</v>
      </c>
      <c r="I265" s="25" t="s">
        <v>44</v>
      </c>
      <c r="J265" s="27">
        <v>150000</v>
      </c>
      <c r="K265" s="27">
        <v>150000</v>
      </c>
      <c r="L265" s="25" t="s">
        <v>22</v>
      </c>
      <c r="M265" s="28">
        <v>0.64</v>
      </c>
      <c r="N265" s="25" t="str">
        <f>IFERROR(VLOOKUP('DETAILS ACHATS'!$C214,#REF!,2,FALSE),"")</f>
        <v/>
      </c>
      <c r="O265" s="29" t="str">
        <f>IF('DETAILS ACHATS'!$N214="EURO",IFERROR(VLOOKUP('DETAILS ACHATS'!$A214,#REF!,4,FALSE),""),"")</f>
        <v/>
      </c>
      <c r="P265" s="27">
        <f>'DETAILS ACHATS'!$J214*'DETAILS ACHATS'!$M214</f>
        <v>620</v>
      </c>
      <c r="Q265" s="27">
        <f>IF('DETAILS ACHATS'!$N214="DA",'DETAILS ACHATS'!$P214*0.19,0)</f>
        <v>0</v>
      </c>
      <c r="R265" s="27">
        <f>'DETAILS ACHATS'!$P214+'DETAILS ACHATS'!$Q214</f>
        <v>47806</v>
      </c>
      <c r="S265" s="23">
        <f>IF('DETAILS ACHATS'!$A214="","",'DETAILS ACHATS'!$A214+30)</f>
        <v>43181</v>
      </c>
      <c r="T265" s="23"/>
      <c r="U265" s="53"/>
      <c r="V265" s="30"/>
    </row>
    <row r="266" spans="1:22" ht="14.25" x14ac:dyDescent="0.2">
      <c r="A266" s="23" t="s">
        <v>72</v>
      </c>
      <c r="B266" s="24" t="s">
        <v>139</v>
      </c>
      <c r="C266" s="17" t="s">
        <v>697</v>
      </c>
      <c r="D266" s="16" t="s">
        <v>979</v>
      </c>
      <c r="E266" s="23" t="s">
        <v>71</v>
      </c>
      <c r="F266" s="16" t="s">
        <v>1261</v>
      </c>
      <c r="G266" s="23" t="s">
        <v>71</v>
      </c>
      <c r="H266" s="18" t="s">
        <v>415</v>
      </c>
      <c r="I266" s="25" t="s">
        <v>44</v>
      </c>
      <c r="J266" s="27">
        <v>200100</v>
      </c>
      <c r="K266" s="27">
        <v>200100</v>
      </c>
      <c r="L266" s="25" t="s">
        <v>22</v>
      </c>
      <c r="M266" s="28">
        <v>0.64</v>
      </c>
      <c r="N266" s="25" t="str">
        <f>IFERROR(VLOOKUP('DETAILS ACHATS'!$C215,#REF!,2,FALSE),"")</f>
        <v/>
      </c>
      <c r="O266" s="29" t="str">
        <f>IF('DETAILS ACHATS'!$N215="EURO",IFERROR(VLOOKUP('DETAILS ACHATS'!$A215,#REF!,4,FALSE),""),"")</f>
        <v/>
      </c>
      <c r="P266" s="27">
        <f>'DETAILS ACHATS'!$J215*'DETAILS ACHATS'!$M215</f>
        <v>9100</v>
      </c>
      <c r="Q266" s="27">
        <f>IF('DETAILS ACHATS'!$N215="DA",'DETAILS ACHATS'!$P215*0.19,0)</f>
        <v>0</v>
      </c>
      <c r="R266" s="27">
        <f>'DETAILS ACHATS'!$P215+'DETAILS ACHATS'!$Q215</f>
        <v>110880</v>
      </c>
      <c r="S266" s="23">
        <f>IF('DETAILS ACHATS'!$A215="","",'DETAILS ACHATS'!$A215+30)</f>
        <v>43183</v>
      </c>
      <c r="T266" s="23"/>
      <c r="U266" s="53"/>
      <c r="V266" s="30"/>
    </row>
    <row r="267" spans="1:22" ht="14.25" x14ac:dyDescent="0.2">
      <c r="A267" s="23" t="s">
        <v>72</v>
      </c>
      <c r="B267" s="24" t="s">
        <v>139</v>
      </c>
      <c r="C267" s="17" t="s">
        <v>698</v>
      </c>
      <c r="D267" s="16" t="s">
        <v>980</v>
      </c>
      <c r="E267" s="23" t="s">
        <v>71</v>
      </c>
      <c r="F267" s="16" t="s">
        <v>1262</v>
      </c>
      <c r="G267" s="23" t="s">
        <v>71</v>
      </c>
      <c r="H267" s="18" t="s">
        <v>416</v>
      </c>
      <c r="I267" s="25" t="s">
        <v>44</v>
      </c>
      <c r="J267" s="27">
        <v>251600</v>
      </c>
      <c r="K267" s="27">
        <v>251600</v>
      </c>
      <c r="L267" s="25" t="s">
        <v>22</v>
      </c>
      <c r="M267" s="28">
        <v>0.64</v>
      </c>
      <c r="N267" s="25" t="str">
        <f>IFERROR(VLOOKUP('DETAILS ACHATS'!$C216,#REF!,2,FALSE),"")</f>
        <v/>
      </c>
      <c r="O267" s="29" t="str">
        <f>IF('DETAILS ACHATS'!$N216="EURO",IFERROR(VLOOKUP('DETAILS ACHATS'!$A216,#REF!,4,FALSE),""),"")</f>
        <v/>
      </c>
      <c r="P267" s="27">
        <f>'DETAILS ACHATS'!$J216*'DETAILS ACHATS'!$M216</f>
        <v>78300</v>
      </c>
      <c r="Q267" s="27">
        <f>IF('DETAILS ACHATS'!$N216="DA",'DETAILS ACHATS'!$P216*0.19,0)</f>
        <v>0</v>
      </c>
      <c r="R267" s="27">
        <f>'DETAILS ACHATS'!$P216+'DETAILS ACHATS'!$Q216</f>
        <v>558880</v>
      </c>
      <c r="S267" s="23">
        <f>IF('DETAILS ACHATS'!$A216="","",'DETAILS ACHATS'!$A216+30)</f>
        <v>43183</v>
      </c>
      <c r="T267" s="23"/>
      <c r="U267" s="53"/>
      <c r="V267" s="30"/>
    </row>
    <row r="268" spans="1:22" ht="14.25" x14ac:dyDescent="0.2">
      <c r="A268" s="23" t="s">
        <v>80</v>
      </c>
      <c r="B268" s="24" t="s">
        <v>59</v>
      </c>
      <c r="C268" s="17" t="s">
        <v>699</v>
      </c>
      <c r="D268" s="16" t="s">
        <v>981</v>
      </c>
      <c r="E268" s="23" t="s">
        <v>79</v>
      </c>
      <c r="F268" s="16" t="s">
        <v>1263</v>
      </c>
      <c r="G268" s="23" t="s">
        <v>79</v>
      </c>
      <c r="H268" s="18" t="s">
        <v>417</v>
      </c>
      <c r="I268" s="25" t="s">
        <v>42</v>
      </c>
      <c r="J268" s="27">
        <v>1</v>
      </c>
      <c r="K268" s="27">
        <v>1</v>
      </c>
      <c r="L268" s="25" t="s">
        <v>22</v>
      </c>
      <c r="M268" s="28">
        <v>349</v>
      </c>
      <c r="N268" s="25" t="str">
        <f>IFERROR(VLOOKUP('DETAILS ACHATS'!$C172,#REF!,2,FALSE),"")</f>
        <v/>
      </c>
      <c r="O268" s="29" t="str">
        <f>IF('DETAILS ACHATS'!$N172="EURO",IFERROR(VLOOKUP('DETAILS ACHATS'!$A172,#REF!,4,FALSE),""),"")</f>
        <v/>
      </c>
      <c r="P268" s="27">
        <f>'DETAILS ACHATS'!$J172*'DETAILS ACHATS'!$M172</f>
        <v>32700</v>
      </c>
      <c r="Q268" s="27">
        <f>IF('DETAILS ACHATS'!$N172="DA",'DETAILS ACHATS'!$P172*0.19,0)</f>
        <v>0</v>
      </c>
      <c r="R268" s="27">
        <f>'DETAILS ACHATS'!$P172+'DETAILS ACHATS'!$Q172</f>
        <v>27904.799999999999</v>
      </c>
      <c r="S268" s="23">
        <f>IF('DETAILS ACHATS'!$A172="","",'DETAILS ACHATS'!$A172+30)</f>
        <v>43152</v>
      </c>
      <c r="T268" s="23"/>
      <c r="U268" s="53"/>
      <c r="V268" s="30"/>
    </row>
    <row r="269" spans="1:22" ht="14.25" x14ac:dyDescent="0.2">
      <c r="A269" s="23" t="s">
        <v>70</v>
      </c>
      <c r="B269" s="24" t="s">
        <v>137</v>
      </c>
      <c r="C269" s="17" t="s">
        <v>700</v>
      </c>
      <c r="D269" s="16" t="s">
        <v>982</v>
      </c>
      <c r="E269" s="23" t="s">
        <v>69</v>
      </c>
      <c r="F269" s="16" t="s">
        <v>1264</v>
      </c>
      <c r="G269" s="23" t="s">
        <v>69</v>
      </c>
      <c r="H269" s="18" t="s">
        <v>418</v>
      </c>
      <c r="I269" s="25" t="s">
        <v>44</v>
      </c>
      <c r="J269" s="27">
        <v>370</v>
      </c>
      <c r="K269" s="27">
        <v>370</v>
      </c>
      <c r="L269" s="25" t="s">
        <v>22</v>
      </c>
      <c r="M269" s="28">
        <v>38.979999999999997</v>
      </c>
      <c r="N269" s="25" t="str">
        <f>IFERROR(VLOOKUP('DETAILS ACHATS'!$C122,#REF!,2,FALSE),"")</f>
        <v/>
      </c>
      <c r="O269" s="29" t="str">
        <f>IF('DETAILS ACHATS'!$N122="EURO",IFERROR(VLOOKUP('DETAILS ACHATS'!$A122,#REF!,4,FALSE),""),"")</f>
        <v/>
      </c>
      <c r="P269" s="27">
        <f>'DETAILS ACHATS'!$J122*'DETAILS ACHATS'!$M122</f>
        <v>21850</v>
      </c>
      <c r="Q269" s="27">
        <f>IF('DETAILS ACHATS'!$N122="DA",'DETAILS ACHATS'!$P122*0.19,0)</f>
        <v>0</v>
      </c>
      <c r="R269" s="27">
        <f>'DETAILS ACHATS'!$P122+'DETAILS ACHATS'!$Q122</f>
        <v>11500</v>
      </c>
      <c r="S269" s="23">
        <f>IF('DETAILS ACHATS'!$A122="","",'DETAILS ACHATS'!$A122+30)</f>
        <v>43132</v>
      </c>
      <c r="T269" s="23"/>
      <c r="U269" s="53"/>
      <c r="V269" s="30"/>
    </row>
    <row r="270" spans="1:22" ht="14.25" x14ac:dyDescent="0.2">
      <c r="A270" s="23" t="s">
        <v>84</v>
      </c>
      <c r="B270" s="24" t="s">
        <v>85</v>
      </c>
      <c r="C270" s="17" t="s">
        <v>701</v>
      </c>
      <c r="D270" s="16" t="s">
        <v>983</v>
      </c>
      <c r="E270" s="23"/>
      <c r="F270" s="16" t="s">
        <v>1265</v>
      </c>
      <c r="G270" s="23" t="s">
        <v>84</v>
      </c>
      <c r="H270" s="18" t="s">
        <v>419</v>
      </c>
      <c r="I270" s="25" t="s">
        <v>19</v>
      </c>
      <c r="J270" s="27">
        <v>20</v>
      </c>
      <c r="K270" s="27">
        <v>20</v>
      </c>
      <c r="L270" s="25" t="s">
        <v>18</v>
      </c>
      <c r="M270" s="28">
        <v>2500</v>
      </c>
      <c r="N270" s="25" t="str">
        <f>IFERROR(VLOOKUP('DETAILS ACHATS'!$C85,#REF!,2,FALSE),"")</f>
        <v/>
      </c>
      <c r="O270" s="29" t="str">
        <f>IF('DETAILS ACHATS'!$N85="EURO",IFERROR(VLOOKUP('DETAILS ACHATS'!$A85,#REF!,4,FALSE),""),"")</f>
        <v/>
      </c>
      <c r="P270" s="27">
        <f>'DETAILS ACHATS'!$J85*'DETAILS ACHATS'!$M85</f>
        <v>146944</v>
      </c>
      <c r="Q270" s="27">
        <f>IF('DETAILS ACHATS'!$N85="DA",'DETAILS ACHATS'!$P85*0.19,0)</f>
        <v>0</v>
      </c>
      <c r="R270" s="27">
        <f>'DETAILS ACHATS'!$P85+'DETAILS ACHATS'!$Q85</f>
        <v>4141.2269999999999</v>
      </c>
      <c r="S270" s="23">
        <f>IF('DETAILS ACHATS'!$A85="","",'DETAILS ACHATS'!$A85+30)</f>
        <v>43266</v>
      </c>
      <c r="T270" s="23"/>
      <c r="U270" s="53"/>
      <c r="V270" s="30"/>
    </row>
    <row r="271" spans="1:22" ht="14.25" x14ac:dyDescent="0.2">
      <c r="A271" s="23" t="s">
        <v>82</v>
      </c>
      <c r="B271" s="24" t="s">
        <v>83</v>
      </c>
      <c r="C271" s="17" t="s">
        <v>702</v>
      </c>
      <c r="D271" s="16" t="s">
        <v>984</v>
      </c>
      <c r="E271" s="23"/>
      <c r="F271" s="16" t="s">
        <v>1266</v>
      </c>
      <c r="G271" s="23" t="s">
        <v>82</v>
      </c>
      <c r="H271" s="18" t="s">
        <v>420</v>
      </c>
      <c r="I271" s="25" t="s">
        <v>19</v>
      </c>
      <c r="J271" s="27">
        <v>25</v>
      </c>
      <c r="K271" s="27">
        <v>25</v>
      </c>
      <c r="L271" s="25" t="s">
        <v>18</v>
      </c>
      <c r="M271" s="28">
        <v>2500</v>
      </c>
      <c r="N271" s="25" t="str">
        <f>IFERROR(VLOOKUP('DETAILS ACHATS'!$C86,#REF!,2,FALSE),"")</f>
        <v/>
      </c>
      <c r="O271" s="29" t="str">
        <f>IF('DETAILS ACHATS'!$N86="EURO",IFERROR(VLOOKUP('DETAILS ACHATS'!$A86,#REF!,4,FALSE),""),"")</f>
        <v/>
      </c>
      <c r="P271" s="27">
        <f>'DETAILS ACHATS'!$J86*'DETAILS ACHATS'!$M86</f>
        <v>57600</v>
      </c>
      <c r="Q271" s="27">
        <f>IF('DETAILS ACHATS'!$N86="DA",'DETAILS ACHATS'!$P86*0.19,0)</f>
        <v>0</v>
      </c>
      <c r="R271" s="27">
        <f>'DETAILS ACHATS'!$P86+'DETAILS ACHATS'!$Q86</f>
        <v>4499.0964000000004</v>
      </c>
      <c r="S271" s="23">
        <f>IF('DETAILS ACHATS'!$A86="","",'DETAILS ACHATS'!$A86+30)</f>
        <v>43266</v>
      </c>
      <c r="T271" s="23"/>
      <c r="U271" s="53"/>
      <c r="V271" s="30"/>
    </row>
    <row r="272" spans="1:22" ht="14.25" x14ac:dyDescent="0.2">
      <c r="A272" s="23" t="s">
        <v>67</v>
      </c>
      <c r="B272" s="24" t="s">
        <v>68</v>
      </c>
      <c r="C272" s="17" t="s">
        <v>703</v>
      </c>
      <c r="D272" s="16" t="s">
        <v>985</v>
      </c>
      <c r="E272" s="23" t="s">
        <v>66</v>
      </c>
      <c r="F272" s="16" t="s">
        <v>1267</v>
      </c>
      <c r="G272" s="23" t="s">
        <v>66</v>
      </c>
      <c r="H272" s="18" t="s">
        <v>421</v>
      </c>
      <c r="I272" s="25" t="s">
        <v>44</v>
      </c>
      <c r="J272" s="27">
        <v>3000</v>
      </c>
      <c r="K272" s="27">
        <v>5000</v>
      </c>
      <c r="L272" s="25" t="s">
        <v>22</v>
      </c>
      <c r="M272" s="28">
        <v>47.5</v>
      </c>
      <c r="N272" s="25" t="str">
        <f>IFERROR(VLOOKUP('DETAILS ACHATS'!$C133,#REF!,2,FALSE),"")</f>
        <v/>
      </c>
      <c r="O272" s="29" t="str">
        <f>IF('DETAILS ACHATS'!$N133="EURO",IFERROR(VLOOKUP('DETAILS ACHATS'!$A133,#REF!,4,FALSE),""),"")</f>
        <v/>
      </c>
      <c r="P272" s="27">
        <f>'DETAILS ACHATS'!$J133*'DETAILS ACHATS'!$M133</f>
        <v>20020</v>
      </c>
      <c r="Q272" s="27">
        <f>IF('DETAILS ACHATS'!$N133="DA",'DETAILS ACHATS'!$P133*0.19,0)</f>
        <v>0</v>
      </c>
      <c r="R272" s="27">
        <f>'DETAILS ACHATS'!$P133+'DETAILS ACHATS'!$Q133</f>
        <v>20000</v>
      </c>
      <c r="S272" s="23">
        <f>IF('DETAILS ACHATS'!$A133="","",'DETAILS ACHATS'!$A133+30)</f>
        <v>43132</v>
      </c>
      <c r="T272" s="23"/>
      <c r="U272" s="53"/>
      <c r="V272" s="30"/>
    </row>
    <row r="273" spans="1:22" ht="14.25" x14ac:dyDescent="0.2">
      <c r="A273" s="23" t="s">
        <v>67</v>
      </c>
      <c r="B273" s="24" t="s">
        <v>138</v>
      </c>
      <c r="C273" s="17" t="s">
        <v>704</v>
      </c>
      <c r="D273" s="16" t="s">
        <v>986</v>
      </c>
      <c r="E273" s="23" t="s">
        <v>66</v>
      </c>
      <c r="F273" s="16" t="s">
        <v>1268</v>
      </c>
      <c r="G273" s="23" t="s">
        <v>66</v>
      </c>
      <c r="H273" s="18" t="s">
        <v>422</v>
      </c>
      <c r="I273" s="25" t="s">
        <v>44</v>
      </c>
      <c r="J273" s="27">
        <v>2075</v>
      </c>
      <c r="K273" s="27">
        <v>5000</v>
      </c>
      <c r="L273" s="25" t="s">
        <v>22</v>
      </c>
      <c r="M273" s="28">
        <v>47.5</v>
      </c>
      <c r="N273" s="25" t="str">
        <f>IFERROR(VLOOKUP('DETAILS ACHATS'!$C123,#REF!,2,FALSE),"")</f>
        <v/>
      </c>
      <c r="O273" s="29" t="str">
        <f>IF('DETAILS ACHATS'!$N123="EURO",IFERROR(VLOOKUP('DETAILS ACHATS'!$A123,#REF!,4,FALSE),""),"")</f>
        <v/>
      </c>
      <c r="P273" s="27">
        <f>'DETAILS ACHATS'!$J123*'DETAILS ACHATS'!$M123</f>
        <v>3570</v>
      </c>
      <c r="Q273" s="27">
        <f>IF('DETAILS ACHATS'!$N123="DA",'DETAILS ACHATS'!$P123*0.19,0)</f>
        <v>0</v>
      </c>
      <c r="R273" s="27">
        <f>'DETAILS ACHATS'!$P123+'DETAILS ACHATS'!$Q123</f>
        <v>740.01599999999996</v>
      </c>
      <c r="S273" s="23">
        <f>IF('DETAILS ACHATS'!$A123="","",'DETAILS ACHATS'!$A123+30)</f>
        <v>43132</v>
      </c>
      <c r="T273" s="23"/>
      <c r="U273" s="53"/>
      <c r="V273" s="30"/>
    </row>
    <row r="274" spans="1:22" ht="14.25" x14ac:dyDescent="0.2">
      <c r="A274" s="23" t="s">
        <v>64</v>
      </c>
      <c r="B274" s="24" t="s">
        <v>81</v>
      </c>
      <c r="C274" s="17" t="s">
        <v>705</v>
      </c>
      <c r="D274" s="16" t="s">
        <v>987</v>
      </c>
      <c r="E274" s="23"/>
      <c r="F274" s="16" t="s">
        <v>1269</v>
      </c>
      <c r="G274" s="23" t="s">
        <v>64</v>
      </c>
      <c r="H274" s="18" t="s">
        <v>423</v>
      </c>
      <c r="I274" s="25" t="s">
        <v>19</v>
      </c>
      <c r="J274" s="27">
        <v>63</v>
      </c>
      <c r="K274" s="27">
        <v>63</v>
      </c>
      <c r="L274" s="25" t="s">
        <v>18</v>
      </c>
      <c r="M274" s="28">
        <v>4550</v>
      </c>
      <c r="N274" s="25" t="str">
        <f>IFERROR(VLOOKUP('DETAILS ACHATS'!$C87,#REF!,2,FALSE),"")</f>
        <v/>
      </c>
      <c r="O274" s="29" t="str">
        <f>IF('DETAILS ACHATS'!$N87="EURO",IFERROR(VLOOKUP('DETAILS ACHATS'!$A87,#REF!,4,FALSE),""),"")</f>
        <v/>
      </c>
      <c r="P274" s="27">
        <f>'DETAILS ACHATS'!$J87*'DETAILS ACHATS'!$M87</f>
        <v>318752</v>
      </c>
      <c r="Q274" s="27">
        <f>IF('DETAILS ACHATS'!$N87="DA",'DETAILS ACHATS'!$P87*0.19,0)</f>
        <v>0</v>
      </c>
      <c r="R274" s="27">
        <f>'DETAILS ACHATS'!$P87+'DETAILS ACHATS'!$Q87</f>
        <v>4359.1511999999993</v>
      </c>
      <c r="S274" s="23">
        <f>IF('DETAILS ACHATS'!$A87="","",'DETAILS ACHATS'!$A87+30)</f>
        <v>43267</v>
      </c>
      <c r="T274" s="23"/>
      <c r="U274" s="53"/>
      <c r="V274" s="30"/>
    </row>
    <row r="275" spans="1:22" ht="14.25" x14ac:dyDescent="0.2">
      <c r="A275" s="23" t="s">
        <v>64</v>
      </c>
      <c r="B275" s="24" t="s">
        <v>81</v>
      </c>
      <c r="C275" s="17" t="s">
        <v>706</v>
      </c>
      <c r="D275" s="16" t="s">
        <v>988</v>
      </c>
      <c r="E275" s="23"/>
      <c r="F275" s="16" t="s">
        <v>1270</v>
      </c>
      <c r="G275" s="23" t="s">
        <v>64</v>
      </c>
      <c r="H275" s="18" t="s">
        <v>424</v>
      </c>
      <c r="I275" s="25" t="s">
        <v>21</v>
      </c>
      <c r="J275" s="27">
        <v>20</v>
      </c>
      <c r="K275" s="27">
        <v>20</v>
      </c>
      <c r="L275" s="25" t="s">
        <v>18</v>
      </c>
      <c r="M275" s="28">
        <v>480</v>
      </c>
      <c r="N275" s="25" t="str">
        <f>IFERROR(VLOOKUP('DETAILS ACHATS'!$C88,#REF!,2,FALSE),"")</f>
        <v/>
      </c>
      <c r="O275" s="29" t="str">
        <f>IF('DETAILS ACHATS'!$N88="EURO",IFERROR(VLOOKUP('DETAILS ACHATS'!$A88,#REF!,4,FALSE),""),"")</f>
        <v/>
      </c>
      <c r="P275" s="27">
        <f>'DETAILS ACHATS'!$J88*'DETAILS ACHATS'!$M88</f>
        <v>423472</v>
      </c>
      <c r="Q275" s="27">
        <f>IF('DETAILS ACHATS'!$N88="DA",'DETAILS ACHATS'!$P88*0.19,0)</f>
        <v>0</v>
      </c>
      <c r="R275" s="27">
        <f>'DETAILS ACHATS'!$P88+'DETAILS ACHATS'!$Q88</f>
        <v>74400</v>
      </c>
      <c r="S275" s="23">
        <f>IF('DETAILS ACHATS'!$A88="","",'DETAILS ACHATS'!$A88+30)</f>
        <v>43267</v>
      </c>
      <c r="T275" s="23"/>
      <c r="U275" s="53"/>
      <c r="V275" s="30"/>
    </row>
    <row r="276" spans="1:22" ht="14.25" x14ac:dyDescent="0.2">
      <c r="A276" s="23" t="s">
        <v>65</v>
      </c>
      <c r="B276" s="24" t="s">
        <v>136</v>
      </c>
      <c r="C276" s="17" t="s">
        <v>707</v>
      </c>
      <c r="D276" s="16" t="s">
        <v>989</v>
      </c>
      <c r="E276" s="23" t="s">
        <v>64</v>
      </c>
      <c r="F276" s="16" t="s">
        <v>1271</v>
      </c>
      <c r="G276" s="23" t="s">
        <v>64</v>
      </c>
      <c r="H276" s="18" t="s">
        <v>425</v>
      </c>
      <c r="I276" s="25" t="s">
        <v>44</v>
      </c>
      <c r="J276" s="27">
        <v>302800</v>
      </c>
      <c r="K276" s="27">
        <v>300000</v>
      </c>
      <c r="L276" s="25" t="s">
        <v>22</v>
      </c>
      <c r="M276" s="28">
        <v>0.64</v>
      </c>
      <c r="N276" s="25" t="str">
        <f>IFERROR(VLOOKUP('DETAILS ACHATS'!$C217,#REF!,2,FALSE),"")</f>
        <v/>
      </c>
      <c r="O276" s="29" t="str">
        <f>IF('DETAILS ACHATS'!$N217="EURO",IFERROR(VLOOKUP('DETAILS ACHATS'!$A217,#REF!,4,FALSE),""),"")</f>
        <v/>
      </c>
      <c r="P276" s="27">
        <f>'DETAILS ACHATS'!$J217*'DETAILS ACHATS'!$M217</f>
        <v>114500</v>
      </c>
      <c r="Q276" s="27">
        <f>IF('DETAILS ACHATS'!$N217="DA",'DETAILS ACHATS'!$P217*0.19,0)</f>
        <v>0</v>
      </c>
      <c r="R276" s="27">
        <f>'DETAILS ACHATS'!$P217+'DETAILS ACHATS'!$Q217</f>
        <v>4830</v>
      </c>
      <c r="S276" s="23">
        <f>IF('DETAILS ACHATS'!$A217="","",'DETAILS ACHATS'!$A217+30)</f>
        <v>43183</v>
      </c>
      <c r="T276" s="23"/>
      <c r="U276" s="53"/>
      <c r="V276" s="30"/>
    </row>
    <row r="277" spans="1:22" ht="14.25" x14ac:dyDescent="0.2">
      <c r="A277" s="23" t="s">
        <v>76</v>
      </c>
      <c r="B277" s="24" t="s">
        <v>75</v>
      </c>
      <c r="C277" s="17" t="s">
        <v>708</v>
      </c>
      <c r="D277" s="16" t="s">
        <v>990</v>
      </c>
      <c r="E277" s="23" t="s">
        <v>74</v>
      </c>
      <c r="F277" s="16" t="s">
        <v>1272</v>
      </c>
      <c r="G277" s="23" t="s">
        <v>74</v>
      </c>
      <c r="H277" s="18" t="s">
        <v>426</v>
      </c>
      <c r="I277" s="25" t="s">
        <v>46</v>
      </c>
      <c r="J277" s="27">
        <v>1</v>
      </c>
      <c r="K277" s="27">
        <v>1</v>
      </c>
      <c r="L277" s="25" t="s">
        <v>22</v>
      </c>
      <c r="M277" s="28">
        <v>402.35</v>
      </c>
      <c r="N277" s="25" t="str">
        <f>IFERROR(VLOOKUP('DETAILS ACHATS'!$C105,#REF!,2,FALSE),"")</f>
        <v/>
      </c>
      <c r="O277" s="29" t="str">
        <f>IF('DETAILS ACHATS'!$N105="EURO",IFERROR(VLOOKUP('DETAILS ACHATS'!$A105,#REF!,4,FALSE),""),"")</f>
        <v/>
      </c>
      <c r="P277" s="27">
        <f>'DETAILS ACHATS'!$J105*'DETAILS ACHATS'!$M105</f>
        <v>180600</v>
      </c>
      <c r="Q277" s="27">
        <f>IF('DETAILS ACHATS'!$N105="DA",'DETAILS ACHATS'!$P105*0.19,0)</f>
        <v>0</v>
      </c>
      <c r="R277" s="27">
        <f>'DETAILS ACHATS'!$P105+'DETAILS ACHATS'!$Q105</f>
        <v>193792</v>
      </c>
      <c r="S277" s="23">
        <f>IF('DETAILS ACHATS'!$A105="","",'DETAILS ACHATS'!$A105+30)</f>
        <v>43105</v>
      </c>
      <c r="T277" s="23"/>
      <c r="U277" s="53"/>
      <c r="V277" s="30"/>
    </row>
    <row r="278" spans="1:22" ht="14.25" x14ac:dyDescent="0.2">
      <c r="A278" s="23" t="s">
        <v>76</v>
      </c>
      <c r="B278" s="24" t="s">
        <v>75</v>
      </c>
      <c r="C278" s="17" t="s">
        <v>709</v>
      </c>
      <c r="D278" s="16" t="s">
        <v>991</v>
      </c>
      <c r="E278" s="23" t="s">
        <v>74</v>
      </c>
      <c r="F278" s="16" t="s">
        <v>1273</v>
      </c>
      <c r="G278" s="23" t="s">
        <v>74</v>
      </c>
      <c r="H278" s="18" t="s">
        <v>427</v>
      </c>
      <c r="I278" s="25" t="s">
        <v>42</v>
      </c>
      <c r="J278" s="27">
        <v>1</v>
      </c>
      <c r="K278" s="27">
        <v>1</v>
      </c>
      <c r="L278" s="25" t="s">
        <v>22</v>
      </c>
      <c r="M278" s="28">
        <v>195</v>
      </c>
      <c r="N278" s="25" t="str">
        <f>IFERROR(VLOOKUP('DETAILS ACHATS'!$C106,#REF!,2,FALSE),"")</f>
        <v/>
      </c>
      <c r="O278" s="29" t="str">
        <f>IF('DETAILS ACHATS'!$N106="EURO",IFERROR(VLOOKUP('DETAILS ACHATS'!$A106,#REF!,4,FALSE),""),"")</f>
        <v/>
      </c>
      <c r="P278" s="27">
        <f>'DETAILS ACHATS'!$J106*'DETAILS ACHATS'!$M106</f>
        <v>1400</v>
      </c>
      <c r="Q278" s="27">
        <f>IF('DETAILS ACHATS'!$N106="DA",'DETAILS ACHATS'!$P106*0.19,0)</f>
        <v>0</v>
      </c>
      <c r="R278" s="27">
        <f>'DETAILS ACHATS'!$P106+'DETAILS ACHATS'!$Q106</f>
        <v>402.35</v>
      </c>
      <c r="S278" s="23">
        <f>IF('DETAILS ACHATS'!$A106="","",'DETAILS ACHATS'!$A106+30)</f>
        <v>43105</v>
      </c>
      <c r="T278" s="23"/>
      <c r="U278" s="53"/>
      <c r="V278" s="30"/>
    </row>
    <row r="279" spans="1:22" ht="14.25" x14ac:dyDescent="0.2">
      <c r="A279" s="23"/>
      <c r="B279" s="24"/>
      <c r="C279" s="17" t="s">
        <v>710</v>
      </c>
      <c r="D279" s="16" t="s">
        <v>992</v>
      </c>
      <c r="E279" s="23">
        <v>43178</v>
      </c>
      <c r="F279" s="16" t="s">
        <v>1274</v>
      </c>
      <c r="G279" s="23"/>
      <c r="H279" s="18" t="s">
        <v>428</v>
      </c>
      <c r="I279" s="25" t="s">
        <v>46</v>
      </c>
      <c r="J279" s="27"/>
      <c r="K279" s="27">
        <v>2000</v>
      </c>
      <c r="L279" s="25" t="s">
        <v>22</v>
      </c>
      <c r="M279" s="28">
        <v>600</v>
      </c>
      <c r="N279" s="25" t="str">
        <f>IFERROR(VLOOKUP('DETAILS ACHATS'!$C5,#REF!,2,FALSE),"")</f>
        <v/>
      </c>
      <c r="O279" s="29" t="str">
        <f>IF('DETAILS ACHATS'!$N5="EURO",IFERROR(VLOOKUP('DETAILS ACHATS'!$A5,#REF!,4,FALSE),""),"")</f>
        <v/>
      </c>
      <c r="P279" s="27">
        <f>'DETAILS ACHATS'!$J5*'DETAILS ACHATS'!$M5</f>
        <v>6480</v>
      </c>
      <c r="Q279" s="27">
        <f>IF('DETAILS ACHATS'!$N5="DA",'DETAILS ACHATS'!$P5*0.19,0)</f>
        <v>0</v>
      </c>
      <c r="R279" s="27">
        <f>'DETAILS ACHATS'!$P5+'DETAILS ACHATS'!$Q5</f>
        <v>2870</v>
      </c>
      <c r="S279" s="23">
        <f>IF('DETAILS ACHATS'!$A5="","",'DETAILS ACHATS'!$A5+30)</f>
        <v>43220</v>
      </c>
      <c r="T279" s="23"/>
      <c r="U279" s="53"/>
      <c r="V279" s="30"/>
    </row>
    <row r="280" spans="1:22" ht="14.25" x14ac:dyDescent="0.2">
      <c r="A280" s="23"/>
      <c r="B280" s="24"/>
      <c r="C280" s="17" t="s">
        <v>711</v>
      </c>
      <c r="D280" s="16" t="s">
        <v>993</v>
      </c>
      <c r="E280" s="23"/>
      <c r="F280" s="16" t="s">
        <v>1275</v>
      </c>
      <c r="G280" s="23"/>
      <c r="H280" s="18" t="s">
        <v>429</v>
      </c>
      <c r="I280" s="25" t="s">
        <v>19</v>
      </c>
      <c r="J280" s="27">
        <v>2</v>
      </c>
      <c r="K280" s="27"/>
      <c r="L280" s="25" t="s">
        <v>18</v>
      </c>
      <c r="M280" s="28">
        <v>2356.1999999999998</v>
      </c>
      <c r="N280" s="25" t="str">
        <f>IFERROR(VLOOKUP('DETAILS ACHATS'!$C10,#REF!,2,FALSE),"")</f>
        <v/>
      </c>
      <c r="O280" s="29" t="str">
        <f>IF('DETAILS ACHATS'!$N10="EURO",IFERROR(VLOOKUP('DETAILS ACHATS'!$A10,#REF!,4,FALSE),""),"")</f>
        <v/>
      </c>
      <c r="P280" s="27">
        <f>'DETAILS ACHATS'!$J10*'DETAILS ACHATS'!$M10</f>
        <v>5300</v>
      </c>
      <c r="Q280" s="27">
        <f>IF('DETAILS ACHATS'!$N10="DA",'DETAILS ACHATS'!$P10*0.19,0)</f>
        <v>0</v>
      </c>
      <c r="R280" s="27">
        <f>'DETAILS ACHATS'!$P10+'DETAILS ACHATS'!$Q10</f>
        <v>16000</v>
      </c>
      <c r="S280" s="23">
        <f>IF('DETAILS ACHATS'!$A10="","",'DETAILS ACHATS'!$A10+30)</f>
        <v>43220</v>
      </c>
      <c r="T280" s="23"/>
      <c r="U280" s="53"/>
      <c r="V280" s="30"/>
    </row>
    <row r="281" spans="1:22" ht="14.25" x14ac:dyDescent="0.2">
      <c r="A281" s="23">
        <v>43262</v>
      </c>
      <c r="B281" s="24" t="s">
        <v>151</v>
      </c>
      <c r="C281" s="17" t="s">
        <v>712</v>
      </c>
      <c r="D281" s="16" t="s">
        <v>994</v>
      </c>
      <c r="E281" s="23">
        <v>43237</v>
      </c>
      <c r="F281" s="16" t="s">
        <v>1276</v>
      </c>
      <c r="G281" s="23">
        <v>43263</v>
      </c>
      <c r="H281" s="18" t="s">
        <v>430</v>
      </c>
      <c r="I281" s="25" t="s">
        <v>44</v>
      </c>
      <c r="J281" s="27">
        <v>150000</v>
      </c>
      <c r="K281" s="27">
        <v>150000</v>
      </c>
      <c r="L281" s="25" t="s">
        <v>22</v>
      </c>
      <c r="M281" s="28">
        <v>0.64</v>
      </c>
      <c r="N281" s="25" t="str">
        <f>IFERROR(VLOOKUP('DETAILS ACHATS'!$C281,#REF!,2,FALSE),"")</f>
        <v/>
      </c>
      <c r="O281" s="29" t="str">
        <f>IF('DETAILS ACHATS'!$N281="EURO",IFERROR(VLOOKUP('DETAILS ACHATS'!$A281,#REF!,4,FALSE),""),"")</f>
        <v/>
      </c>
      <c r="P281" s="27">
        <f>'DETAILS ACHATS'!$J281*'DETAILS ACHATS'!$M281</f>
        <v>96000</v>
      </c>
      <c r="Q281" s="27">
        <f>IF('DETAILS ACHATS'!$N281="DA",'DETAILS ACHATS'!$P281*0.19,0)</f>
        <v>0</v>
      </c>
      <c r="R281" s="27">
        <f>'DETAILS ACHATS'!$P281+'DETAILS ACHATS'!$Q281</f>
        <v>96000</v>
      </c>
      <c r="S281" s="23">
        <f>IF('DETAILS ACHATS'!$A281="","",'DETAILS ACHATS'!$A281+30)</f>
        <v>43292</v>
      </c>
      <c r="T281" s="23">
        <v>43264</v>
      </c>
      <c r="U281" s="53"/>
      <c r="V281" s="30"/>
    </row>
    <row r="282" spans="1:22" ht="14.25" x14ac:dyDescent="0.2">
      <c r="A282" s="23">
        <v>43262</v>
      </c>
      <c r="B282" s="24" t="s">
        <v>151</v>
      </c>
      <c r="C282" s="17" t="s">
        <v>713</v>
      </c>
      <c r="D282" s="16" t="s">
        <v>995</v>
      </c>
      <c r="E282" s="23">
        <v>43251</v>
      </c>
      <c r="F282" s="16" t="s">
        <v>1277</v>
      </c>
      <c r="G282" s="23">
        <v>43263</v>
      </c>
      <c r="H282" s="18" t="s">
        <v>431</v>
      </c>
      <c r="I282" s="25" t="s">
        <v>44</v>
      </c>
      <c r="J282" s="27">
        <v>100000</v>
      </c>
      <c r="K282" s="27">
        <v>100000</v>
      </c>
      <c r="L282" s="25" t="s">
        <v>22</v>
      </c>
      <c r="M282" s="28">
        <v>0.64</v>
      </c>
      <c r="N282" s="25" t="str">
        <f>IFERROR(VLOOKUP('DETAILS ACHATS'!$C282,#REF!,2,FALSE),"")</f>
        <v/>
      </c>
      <c r="O282" s="29" t="str">
        <f>IF('DETAILS ACHATS'!$N282="EURO",IFERROR(VLOOKUP('DETAILS ACHATS'!$A282,#REF!,4,FALSE),""),"")</f>
        <v/>
      </c>
      <c r="P282" s="27">
        <f>'DETAILS ACHATS'!$J282*'DETAILS ACHATS'!$M282</f>
        <v>64000</v>
      </c>
      <c r="Q282" s="27">
        <f>IF('DETAILS ACHATS'!$N282="DA",'DETAILS ACHATS'!$P282*0.19,0)</f>
        <v>0</v>
      </c>
      <c r="R282" s="27">
        <f>'DETAILS ACHATS'!$P282+'DETAILS ACHATS'!$Q282</f>
        <v>64000</v>
      </c>
      <c r="S282" s="23">
        <f>IF('DETAILS ACHATS'!$A282="","",'DETAILS ACHATS'!$A282+30)</f>
        <v>43292</v>
      </c>
      <c r="T282" s="23">
        <v>43264</v>
      </c>
      <c r="U282" s="53"/>
      <c r="V282" s="30"/>
    </row>
    <row r="283" spans="1:22" ht="14.25" x14ac:dyDescent="0.2">
      <c r="A283" s="23">
        <v>43262</v>
      </c>
      <c r="B283" s="24" t="s">
        <v>151</v>
      </c>
      <c r="C283" s="17" t="s">
        <v>714</v>
      </c>
      <c r="D283" s="16" t="s">
        <v>996</v>
      </c>
      <c r="E283" s="23">
        <v>43257</v>
      </c>
      <c r="F283" s="16" t="s">
        <v>1278</v>
      </c>
      <c r="G283" s="23">
        <v>43263</v>
      </c>
      <c r="H283" s="18" t="s">
        <v>432</v>
      </c>
      <c r="I283" s="25" t="s">
        <v>44</v>
      </c>
      <c r="J283" s="27">
        <v>100000</v>
      </c>
      <c r="K283" s="27">
        <v>100000</v>
      </c>
      <c r="L283" s="25" t="s">
        <v>22</v>
      </c>
      <c r="M283" s="28">
        <v>0.64</v>
      </c>
      <c r="N283" s="25" t="str">
        <f>IFERROR(VLOOKUP('DETAILS ACHATS'!$C283,#REF!,2,FALSE),"")</f>
        <v/>
      </c>
      <c r="O283" s="29" t="str">
        <f>IF('DETAILS ACHATS'!$N283="EURO",IFERROR(VLOOKUP('DETAILS ACHATS'!$A283,#REF!,4,FALSE),""),"")</f>
        <v/>
      </c>
      <c r="P283" s="27">
        <f>'DETAILS ACHATS'!$J283*'DETAILS ACHATS'!$M283</f>
        <v>64000</v>
      </c>
      <c r="Q283" s="27">
        <f>IF('DETAILS ACHATS'!$N283="DA",'DETAILS ACHATS'!$P283*0.19,0)</f>
        <v>0</v>
      </c>
      <c r="R283" s="27">
        <f>'DETAILS ACHATS'!$P283+'DETAILS ACHATS'!$Q283</f>
        <v>64000</v>
      </c>
      <c r="S283" s="23">
        <f>IF('DETAILS ACHATS'!$A283="","",'DETAILS ACHATS'!$A283+30)</f>
        <v>43292</v>
      </c>
      <c r="T283" s="23">
        <v>43264</v>
      </c>
      <c r="U283" s="53"/>
      <c r="V283" s="30"/>
    </row>
    <row r="284" spans="1:22" ht="14.25" x14ac:dyDescent="0.2">
      <c r="A284" s="23">
        <v>43262</v>
      </c>
      <c r="B284" s="24" t="s">
        <v>151</v>
      </c>
      <c r="C284" s="17" t="s">
        <v>715</v>
      </c>
      <c r="D284" s="16" t="s">
        <v>997</v>
      </c>
      <c r="E284" s="23">
        <v>43237</v>
      </c>
      <c r="F284" s="16" t="s">
        <v>1279</v>
      </c>
      <c r="G284" s="23">
        <v>43263</v>
      </c>
      <c r="H284" s="18" t="s">
        <v>433</v>
      </c>
      <c r="I284" s="25" t="s">
        <v>44</v>
      </c>
      <c r="J284" s="27">
        <v>100000</v>
      </c>
      <c r="K284" s="27">
        <v>100000</v>
      </c>
      <c r="L284" s="25" t="s">
        <v>22</v>
      </c>
      <c r="M284" s="28">
        <v>0.64</v>
      </c>
      <c r="N284" s="25" t="str">
        <f>IFERROR(VLOOKUP('DETAILS ACHATS'!$C284,#REF!,2,FALSE),"")</f>
        <v/>
      </c>
      <c r="O284" s="29" t="str">
        <f>IF('DETAILS ACHATS'!$N284="EURO",IFERROR(VLOOKUP('DETAILS ACHATS'!$A284,#REF!,4,FALSE),""),"")</f>
        <v/>
      </c>
      <c r="P284" s="27">
        <f>'DETAILS ACHATS'!$J284*'DETAILS ACHATS'!$M284</f>
        <v>64000</v>
      </c>
      <c r="Q284" s="27">
        <f>IF('DETAILS ACHATS'!$N284="DA",'DETAILS ACHATS'!$P284*0.19,0)</f>
        <v>0</v>
      </c>
      <c r="R284" s="27">
        <f>'DETAILS ACHATS'!$P284+'DETAILS ACHATS'!$Q284</f>
        <v>64000</v>
      </c>
      <c r="S284" s="23">
        <f>IF('DETAILS ACHATS'!$A284="","",'DETAILS ACHATS'!$A284+30)</f>
        <v>43292</v>
      </c>
      <c r="T284" s="23">
        <v>43264</v>
      </c>
      <c r="U284" s="53"/>
      <c r="V284" s="30"/>
    </row>
    <row r="285" spans="1:22" ht="14.25" x14ac:dyDescent="0.2">
      <c r="A285" s="23"/>
      <c r="B285" s="24"/>
      <c r="C285" s="25"/>
      <c r="D285" s="24"/>
      <c r="E285" s="23"/>
      <c r="F285" s="24"/>
      <c r="G285" s="23"/>
      <c r="H285" s="26"/>
      <c r="I285" s="25"/>
      <c r="J285" s="27"/>
      <c r="K285" s="27"/>
      <c r="L285" s="25"/>
      <c r="M285" s="28"/>
      <c r="N285" s="25" t="str">
        <f>IFERROR(VLOOKUP('DETAILS ACHATS'!$C285,#REF!,2,FALSE),"")</f>
        <v/>
      </c>
      <c r="O285" s="29" t="str">
        <f>IF('DETAILS ACHATS'!$N285="EURO",IFERROR(VLOOKUP('DETAILS ACHATS'!$A285,#REF!,4,FALSE),""),"")</f>
        <v/>
      </c>
      <c r="P285" s="27">
        <f>'DETAILS ACHATS'!$J285*'DETAILS ACHATS'!$M285</f>
        <v>0</v>
      </c>
      <c r="Q285" s="27">
        <f>IF('DETAILS ACHATS'!$N285="DA",'DETAILS ACHATS'!$P285*0.19,0)</f>
        <v>0</v>
      </c>
      <c r="R285" s="27">
        <f>'DETAILS ACHATS'!$P285+'DETAILS ACHATS'!$Q285</f>
        <v>0</v>
      </c>
      <c r="S285" s="23" t="str">
        <f>IF('DETAILS ACHATS'!$A285="","",'DETAILS ACHATS'!$A285+30)</f>
        <v/>
      </c>
      <c r="T285" s="23"/>
      <c r="U285" s="53"/>
      <c r="V285" s="30"/>
    </row>
    <row r="286" spans="1:22" ht="14.25" x14ac:dyDescent="0.2">
      <c r="A286" s="23"/>
      <c r="B286" s="24"/>
      <c r="C286" s="25"/>
      <c r="D286" s="24"/>
      <c r="E286" s="23"/>
      <c r="F286" s="24"/>
      <c r="G286" s="23"/>
      <c r="H286" s="26"/>
      <c r="I286" s="25"/>
      <c r="J286" s="27"/>
      <c r="K286" s="27"/>
      <c r="L286" s="25"/>
      <c r="M286" s="28"/>
      <c r="N286" s="25" t="str">
        <f>IFERROR(VLOOKUP('DETAILS ACHATS'!$C286,#REF!,2,FALSE),"")</f>
        <v/>
      </c>
      <c r="O286" s="29" t="str">
        <f>IF('DETAILS ACHATS'!$N286="EURO",IFERROR(VLOOKUP('DETAILS ACHATS'!$A286,#REF!,4,FALSE),""),"")</f>
        <v/>
      </c>
      <c r="P286" s="27">
        <f>'DETAILS ACHATS'!$J286*'DETAILS ACHATS'!$M286</f>
        <v>0</v>
      </c>
      <c r="Q286" s="27">
        <f>IF('DETAILS ACHATS'!$N286="DA",'DETAILS ACHATS'!$P286*0.19,0)</f>
        <v>0</v>
      </c>
      <c r="R286" s="27">
        <f>'DETAILS ACHATS'!$P286+'DETAILS ACHATS'!$Q286</f>
        <v>0</v>
      </c>
      <c r="S286" s="23" t="str">
        <f>IF('DETAILS ACHATS'!$A286="","",'DETAILS ACHATS'!$A286+30)</f>
        <v/>
      </c>
      <c r="T286" s="23"/>
      <c r="U286" s="53"/>
      <c r="V286" s="30"/>
    </row>
    <row r="287" spans="1:22" ht="14.25" x14ac:dyDescent="0.2">
      <c r="A287" s="23"/>
      <c r="B287" s="24"/>
      <c r="C287" s="25"/>
      <c r="D287" s="24"/>
      <c r="E287" s="23"/>
      <c r="F287" s="24"/>
      <c r="G287" s="23"/>
      <c r="H287" s="26"/>
      <c r="I287" s="25"/>
      <c r="J287" s="27"/>
      <c r="K287" s="27"/>
      <c r="L287" s="25"/>
      <c r="M287" s="28"/>
      <c r="N287" s="25" t="str">
        <f>IFERROR(VLOOKUP('DETAILS ACHATS'!$C287,#REF!,2,FALSE),"")</f>
        <v/>
      </c>
      <c r="O287" s="29" t="str">
        <f>IF('DETAILS ACHATS'!$N287="EURO",IFERROR(VLOOKUP('DETAILS ACHATS'!$A287,#REF!,4,FALSE),""),"")</f>
        <v/>
      </c>
      <c r="P287" s="27">
        <f>'DETAILS ACHATS'!$J287*'DETAILS ACHATS'!$M287</f>
        <v>0</v>
      </c>
      <c r="Q287" s="27">
        <f>IF('DETAILS ACHATS'!$N287="DA",'DETAILS ACHATS'!$P287*0.19,0)</f>
        <v>0</v>
      </c>
      <c r="R287" s="27">
        <f>'DETAILS ACHATS'!$P287+'DETAILS ACHATS'!$Q287</f>
        <v>0</v>
      </c>
      <c r="S287" s="23" t="str">
        <f>IF('DETAILS ACHATS'!$A287="","",'DETAILS ACHATS'!$A287+30)</f>
        <v/>
      </c>
      <c r="T287" s="23"/>
      <c r="U287" s="53"/>
      <c r="V287" s="30"/>
    </row>
    <row r="288" spans="1:22" ht="14.25" x14ac:dyDescent="0.2">
      <c r="A288" s="23"/>
      <c r="B288" s="24"/>
      <c r="C288" s="25"/>
      <c r="D288" s="24"/>
      <c r="E288" s="23"/>
      <c r="F288" s="24"/>
      <c r="G288" s="23"/>
      <c r="H288" s="26"/>
      <c r="I288" s="25"/>
      <c r="J288" s="27"/>
      <c r="K288" s="27"/>
      <c r="L288" s="25"/>
      <c r="M288" s="28"/>
      <c r="N288" s="25" t="str">
        <f>IFERROR(VLOOKUP('DETAILS ACHATS'!$C288,#REF!,2,FALSE),"")</f>
        <v/>
      </c>
      <c r="O288" s="29" t="str">
        <f>IF('DETAILS ACHATS'!$N288="EURO",IFERROR(VLOOKUP('DETAILS ACHATS'!$A288,#REF!,4,FALSE),""),"")</f>
        <v/>
      </c>
      <c r="P288" s="27">
        <f>'DETAILS ACHATS'!$J288*'DETAILS ACHATS'!$M288</f>
        <v>0</v>
      </c>
      <c r="Q288" s="27">
        <f>IF('DETAILS ACHATS'!$N288="DA",'DETAILS ACHATS'!$P288*0.19,0)</f>
        <v>0</v>
      </c>
      <c r="R288" s="27">
        <f>'DETAILS ACHATS'!$P288+'DETAILS ACHATS'!$Q288</f>
        <v>0</v>
      </c>
      <c r="S288" s="23" t="str">
        <f>IF('DETAILS ACHATS'!$A288="","",'DETAILS ACHATS'!$A288+30)</f>
        <v/>
      </c>
      <c r="T288" s="23"/>
      <c r="U288" s="53"/>
      <c r="V288" s="30"/>
    </row>
    <row r="289" spans="1:22" ht="14.25" x14ac:dyDescent="0.2">
      <c r="A289" s="23"/>
      <c r="B289" s="24"/>
      <c r="C289" s="25"/>
      <c r="D289" s="24"/>
      <c r="E289" s="23"/>
      <c r="F289" s="24"/>
      <c r="G289" s="23"/>
      <c r="H289" s="26"/>
      <c r="I289" s="25"/>
      <c r="J289" s="27"/>
      <c r="K289" s="27"/>
      <c r="L289" s="25"/>
      <c r="M289" s="28"/>
      <c r="N289" s="25" t="str">
        <f>IFERROR(VLOOKUP('DETAILS ACHATS'!$C289,#REF!,2,FALSE),"")</f>
        <v/>
      </c>
      <c r="O289" s="29" t="str">
        <f>IF('DETAILS ACHATS'!$N289="EURO",IFERROR(VLOOKUP('DETAILS ACHATS'!$A289,#REF!,4,FALSE),""),"")</f>
        <v/>
      </c>
      <c r="P289" s="27">
        <f>'DETAILS ACHATS'!$J289*'DETAILS ACHATS'!$M289</f>
        <v>0</v>
      </c>
      <c r="Q289" s="27">
        <f>IF('DETAILS ACHATS'!$N289="DA",'DETAILS ACHATS'!$P289*0.19,0)</f>
        <v>0</v>
      </c>
      <c r="R289" s="27">
        <f>'DETAILS ACHATS'!$P289+'DETAILS ACHATS'!$Q289</f>
        <v>0</v>
      </c>
      <c r="S289" s="23" t="str">
        <f>IF('DETAILS ACHATS'!$A289="","",'DETAILS ACHATS'!$A289+30)</f>
        <v/>
      </c>
      <c r="T289" s="23"/>
      <c r="U289" s="53"/>
      <c r="V289" s="30"/>
    </row>
    <row r="290" spans="1:22" ht="14.25" x14ac:dyDescent="0.2">
      <c r="A290" s="23"/>
      <c r="B290" s="24"/>
      <c r="C290" s="25"/>
      <c r="D290" s="24"/>
      <c r="E290" s="23"/>
      <c r="F290" s="24"/>
      <c r="G290" s="23"/>
      <c r="H290" s="26"/>
      <c r="I290" s="25"/>
      <c r="J290" s="27"/>
      <c r="K290" s="27"/>
      <c r="L290" s="25"/>
      <c r="M290" s="28"/>
      <c r="N290" s="25" t="str">
        <f>IFERROR(VLOOKUP('DETAILS ACHATS'!$C290,#REF!,2,FALSE),"")</f>
        <v/>
      </c>
      <c r="O290" s="29" t="str">
        <f>IF('DETAILS ACHATS'!$N290="EURO",IFERROR(VLOOKUP('DETAILS ACHATS'!$A290,#REF!,4,FALSE),""),"")</f>
        <v/>
      </c>
      <c r="P290" s="27">
        <f>'DETAILS ACHATS'!$J290*'DETAILS ACHATS'!$M290</f>
        <v>0</v>
      </c>
      <c r="Q290" s="27">
        <f>IF('DETAILS ACHATS'!$N290="DA",'DETAILS ACHATS'!$P290*0.19,0)</f>
        <v>0</v>
      </c>
      <c r="R290" s="27">
        <f>'DETAILS ACHATS'!$P290+'DETAILS ACHATS'!$Q290</f>
        <v>0</v>
      </c>
      <c r="S290" s="23" t="str">
        <f>IF('DETAILS ACHATS'!$A290="","",'DETAILS ACHATS'!$A290+30)</f>
        <v/>
      </c>
      <c r="T290" s="23"/>
      <c r="U290" s="53"/>
      <c r="V290" s="30"/>
    </row>
    <row r="291" spans="1:22" ht="14.25" x14ac:dyDescent="0.2">
      <c r="A291" s="23"/>
      <c r="B291" s="24"/>
      <c r="C291" s="25"/>
      <c r="D291" s="24"/>
      <c r="E291" s="23"/>
      <c r="F291" s="24"/>
      <c r="G291" s="23"/>
      <c r="H291" s="26"/>
      <c r="I291" s="25"/>
      <c r="J291" s="27"/>
      <c r="K291" s="27"/>
      <c r="L291" s="25"/>
      <c r="M291" s="28"/>
      <c r="N291" s="25" t="str">
        <f>IFERROR(VLOOKUP('DETAILS ACHATS'!$C291,#REF!,2,FALSE),"")</f>
        <v/>
      </c>
      <c r="O291" s="29" t="str">
        <f>IF('DETAILS ACHATS'!$N291="EURO",IFERROR(VLOOKUP('DETAILS ACHATS'!$A291,#REF!,4,FALSE),""),"")</f>
        <v/>
      </c>
      <c r="P291" s="27">
        <f>'DETAILS ACHATS'!$J291*'DETAILS ACHATS'!$M291</f>
        <v>0</v>
      </c>
      <c r="Q291" s="27">
        <f>IF('DETAILS ACHATS'!$N291="DA",'DETAILS ACHATS'!$P291*0.19,0)</f>
        <v>0</v>
      </c>
      <c r="R291" s="27">
        <f>'DETAILS ACHATS'!$P291+'DETAILS ACHATS'!$Q291</f>
        <v>0</v>
      </c>
      <c r="S291" s="23" t="str">
        <f>IF('DETAILS ACHATS'!$A291="","",'DETAILS ACHATS'!$A291+30)</f>
        <v/>
      </c>
      <c r="T291" s="23"/>
      <c r="U291" s="53"/>
      <c r="V291" s="30"/>
    </row>
    <row r="292" spans="1:22" ht="14.25" x14ac:dyDescent="0.2">
      <c r="A292" s="23"/>
      <c r="B292" s="24"/>
      <c r="C292" s="25"/>
      <c r="D292" s="24"/>
      <c r="E292" s="23"/>
      <c r="F292" s="24"/>
      <c r="G292" s="23"/>
      <c r="H292" s="26"/>
      <c r="I292" s="25"/>
      <c r="J292" s="27"/>
      <c r="K292" s="27"/>
      <c r="L292" s="25"/>
      <c r="M292" s="28"/>
      <c r="N292" s="25" t="str">
        <f>IFERROR(VLOOKUP('DETAILS ACHATS'!$C292,#REF!,2,FALSE),"")</f>
        <v/>
      </c>
      <c r="O292" s="29" t="str">
        <f>IF('DETAILS ACHATS'!$N292="EURO",IFERROR(VLOOKUP('DETAILS ACHATS'!$A292,#REF!,4,FALSE),""),"")</f>
        <v/>
      </c>
      <c r="P292" s="27">
        <f>'DETAILS ACHATS'!$J292*'DETAILS ACHATS'!$M292</f>
        <v>0</v>
      </c>
      <c r="Q292" s="27">
        <f>IF('DETAILS ACHATS'!$N292="DA",'DETAILS ACHATS'!$P292*0.19,0)</f>
        <v>0</v>
      </c>
      <c r="R292" s="27">
        <f>'DETAILS ACHATS'!$P292+'DETAILS ACHATS'!$Q292</f>
        <v>0</v>
      </c>
      <c r="S292" s="23" t="str">
        <f>IF('DETAILS ACHATS'!$A292="","",'DETAILS ACHATS'!$A292+30)</f>
        <v/>
      </c>
      <c r="T292" s="23"/>
      <c r="U292" s="53"/>
      <c r="V292" s="30"/>
    </row>
    <row r="293" spans="1:22" ht="14.25" x14ac:dyDescent="0.2">
      <c r="A293" s="23"/>
      <c r="B293" s="24"/>
      <c r="C293" s="25"/>
      <c r="D293" s="24"/>
      <c r="E293" s="23"/>
      <c r="F293" s="24"/>
      <c r="G293" s="23"/>
      <c r="H293" s="26"/>
      <c r="I293" s="25"/>
      <c r="J293" s="27"/>
      <c r="K293" s="27"/>
      <c r="L293" s="25"/>
      <c r="M293" s="28"/>
      <c r="N293" s="25" t="str">
        <f>IFERROR(VLOOKUP('DETAILS ACHATS'!$C293,#REF!,2,FALSE),"")</f>
        <v/>
      </c>
      <c r="O293" s="29" t="str">
        <f>IF('DETAILS ACHATS'!$N293="EURO",IFERROR(VLOOKUP('DETAILS ACHATS'!$A293,#REF!,4,FALSE),""),"")</f>
        <v/>
      </c>
      <c r="P293" s="27">
        <f>'DETAILS ACHATS'!$J293*'DETAILS ACHATS'!$M293</f>
        <v>0</v>
      </c>
      <c r="Q293" s="27">
        <f>IF('DETAILS ACHATS'!$N293="DA",'DETAILS ACHATS'!$P293*0.19,0)</f>
        <v>0</v>
      </c>
      <c r="R293" s="27">
        <f>'DETAILS ACHATS'!$P293+'DETAILS ACHATS'!$Q293</f>
        <v>0</v>
      </c>
      <c r="S293" s="23" t="str">
        <f>IF('DETAILS ACHATS'!$A293="","",'DETAILS ACHATS'!$A293+30)</f>
        <v/>
      </c>
      <c r="T293" s="23"/>
      <c r="U293" s="53"/>
      <c r="V293" s="30"/>
    </row>
    <row r="294" spans="1:22" ht="14.25" x14ac:dyDescent="0.2">
      <c r="A294" s="23"/>
      <c r="B294" s="24"/>
      <c r="C294" s="25"/>
      <c r="D294" s="24"/>
      <c r="E294" s="23"/>
      <c r="F294" s="24"/>
      <c r="G294" s="23"/>
      <c r="H294" s="26"/>
      <c r="I294" s="25"/>
      <c r="J294" s="27"/>
      <c r="K294" s="27"/>
      <c r="L294" s="25"/>
      <c r="M294" s="28"/>
      <c r="N294" s="25" t="str">
        <f>IFERROR(VLOOKUP('DETAILS ACHATS'!$C294,#REF!,2,FALSE),"")</f>
        <v/>
      </c>
      <c r="O294" s="29" t="str">
        <f>IF('DETAILS ACHATS'!$N294="EURO",IFERROR(VLOOKUP('DETAILS ACHATS'!$A294,#REF!,4,FALSE),""),"")</f>
        <v/>
      </c>
      <c r="P294" s="27">
        <f>'DETAILS ACHATS'!$J294*'DETAILS ACHATS'!$M294</f>
        <v>0</v>
      </c>
      <c r="Q294" s="27">
        <f>IF('DETAILS ACHATS'!$N294="DA",'DETAILS ACHATS'!$P294*0.19,0)</f>
        <v>0</v>
      </c>
      <c r="R294" s="27">
        <f>'DETAILS ACHATS'!$P294+'DETAILS ACHATS'!$Q294</f>
        <v>0</v>
      </c>
      <c r="S294" s="23" t="str">
        <f>IF('DETAILS ACHATS'!$A294="","",'DETAILS ACHATS'!$A294+30)</f>
        <v/>
      </c>
      <c r="T294" s="23"/>
      <c r="U294" s="53"/>
      <c r="V294" s="30"/>
    </row>
    <row r="295" spans="1:22" ht="14.25" x14ac:dyDescent="0.2">
      <c r="A295" s="23"/>
      <c r="B295" s="24"/>
      <c r="C295" s="25"/>
      <c r="D295" s="24"/>
      <c r="E295" s="23"/>
      <c r="F295" s="24"/>
      <c r="G295" s="23"/>
      <c r="H295" s="26"/>
      <c r="I295" s="25"/>
      <c r="J295" s="27"/>
      <c r="K295" s="27"/>
      <c r="L295" s="25"/>
      <c r="M295" s="28"/>
      <c r="N295" s="25" t="str">
        <f>IFERROR(VLOOKUP('DETAILS ACHATS'!$C295,#REF!,2,FALSE),"")</f>
        <v/>
      </c>
      <c r="O295" s="29" t="str">
        <f>IF('DETAILS ACHATS'!$N295="EURO",IFERROR(VLOOKUP('DETAILS ACHATS'!$A295,#REF!,4,FALSE),""),"")</f>
        <v/>
      </c>
      <c r="P295" s="27">
        <f>'DETAILS ACHATS'!$J295*'DETAILS ACHATS'!$M295</f>
        <v>0</v>
      </c>
      <c r="Q295" s="27">
        <f>IF('DETAILS ACHATS'!$N295="DA",'DETAILS ACHATS'!$P295*0.19,0)</f>
        <v>0</v>
      </c>
      <c r="R295" s="27">
        <f>'DETAILS ACHATS'!$P295+'DETAILS ACHATS'!$Q295</f>
        <v>0</v>
      </c>
      <c r="S295" s="23" t="str">
        <f>IF('DETAILS ACHATS'!$A295="","",'DETAILS ACHATS'!$A295+30)</f>
        <v/>
      </c>
      <c r="T295" s="23"/>
      <c r="U295" s="53"/>
      <c r="V295" s="30"/>
    </row>
    <row r="296" spans="1:22" ht="14.25" x14ac:dyDescent="0.2">
      <c r="A296" s="23"/>
      <c r="B296" s="24"/>
      <c r="C296" s="25"/>
      <c r="D296" s="24"/>
      <c r="E296" s="23"/>
      <c r="F296" s="24"/>
      <c r="G296" s="23"/>
      <c r="H296" s="26"/>
      <c r="I296" s="25"/>
      <c r="J296" s="27"/>
      <c r="K296" s="27"/>
      <c r="L296" s="25"/>
      <c r="M296" s="28"/>
      <c r="N296" s="25" t="str">
        <f>IFERROR(VLOOKUP('DETAILS ACHATS'!$C296,#REF!,2,FALSE),"")</f>
        <v/>
      </c>
      <c r="O296" s="29" t="str">
        <f>IF('DETAILS ACHATS'!$N296="EURO",IFERROR(VLOOKUP('DETAILS ACHATS'!$A296,#REF!,4,FALSE),""),"")</f>
        <v/>
      </c>
      <c r="P296" s="27">
        <f>'DETAILS ACHATS'!$J296*'DETAILS ACHATS'!$M296</f>
        <v>0</v>
      </c>
      <c r="Q296" s="27">
        <f>IF('DETAILS ACHATS'!$N296="DA",'DETAILS ACHATS'!$P296*0.19,0)</f>
        <v>0</v>
      </c>
      <c r="R296" s="27">
        <f>'DETAILS ACHATS'!$P296+'DETAILS ACHATS'!$Q296</f>
        <v>0</v>
      </c>
      <c r="S296" s="23" t="str">
        <f>IF('DETAILS ACHATS'!$A296="","",'DETAILS ACHATS'!$A296+30)</f>
        <v/>
      </c>
      <c r="T296" s="23"/>
      <c r="U296" s="53"/>
      <c r="V296" s="30"/>
    </row>
    <row r="297" spans="1:22" ht="14.25" x14ac:dyDescent="0.2">
      <c r="A297" s="23"/>
      <c r="B297" s="24"/>
      <c r="C297" s="25"/>
      <c r="D297" s="24"/>
      <c r="E297" s="23"/>
      <c r="F297" s="24"/>
      <c r="G297" s="23"/>
      <c r="H297" s="26"/>
      <c r="I297" s="25"/>
      <c r="J297" s="27"/>
      <c r="K297" s="27"/>
      <c r="L297" s="25"/>
      <c r="M297" s="28"/>
      <c r="N297" s="25" t="str">
        <f>IFERROR(VLOOKUP('DETAILS ACHATS'!$C297,#REF!,2,FALSE),"")</f>
        <v/>
      </c>
      <c r="O297" s="29" t="str">
        <f>IF('DETAILS ACHATS'!$N297="EURO",IFERROR(VLOOKUP('DETAILS ACHATS'!$A297,#REF!,4,FALSE),""),"")</f>
        <v/>
      </c>
      <c r="P297" s="27">
        <f>'DETAILS ACHATS'!$J297*'DETAILS ACHATS'!$M297</f>
        <v>0</v>
      </c>
      <c r="Q297" s="27">
        <f>IF('DETAILS ACHATS'!$N297="DA",'DETAILS ACHATS'!$P297*0.19,0)</f>
        <v>0</v>
      </c>
      <c r="R297" s="27">
        <f>'DETAILS ACHATS'!$P297+'DETAILS ACHATS'!$Q297</f>
        <v>0</v>
      </c>
      <c r="S297" s="23" t="str">
        <f>IF('DETAILS ACHATS'!$A297="","",'DETAILS ACHATS'!$A297+30)</f>
        <v/>
      </c>
      <c r="T297" s="23"/>
      <c r="U297" s="53"/>
      <c r="V297" s="30"/>
    </row>
    <row r="298" spans="1:22" ht="14.25" x14ac:dyDescent="0.2">
      <c r="A298" s="23"/>
      <c r="B298" s="24"/>
      <c r="C298" s="25"/>
      <c r="D298" s="24"/>
      <c r="E298" s="23"/>
      <c r="F298" s="24"/>
      <c r="G298" s="23"/>
      <c r="H298" s="26"/>
      <c r="I298" s="25"/>
      <c r="J298" s="27"/>
      <c r="K298" s="27"/>
      <c r="L298" s="25"/>
      <c r="M298" s="28"/>
      <c r="N298" s="25" t="str">
        <f>IFERROR(VLOOKUP('DETAILS ACHATS'!$C298,#REF!,2,FALSE),"")</f>
        <v/>
      </c>
      <c r="O298" s="29" t="str">
        <f>IF('DETAILS ACHATS'!$N298="EURO",IFERROR(VLOOKUP('DETAILS ACHATS'!$A298,#REF!,4,FALSE),""),"")</f>
        <v/>
      </c>
      <c r="P298" s="27">
        <f>'DETAILS ACHATS'!$J298*'DETAILS ACHATS'!$M298</f>
        <v>0</v>
      </c>
      <c r="Q298" s="27">
        <f>IF('DETAILS ACHATS'!$N298="DA",'DETAILS ACHATS'!$P298*0.19,0)</f>
        <v>0</v>
      </c>
      <c r="R298" s="27">
        <f>'DETAILS ACHATS'!$P298+'DETAILS ACHATS'!$Q298</f>
        <v>0</v>
      </c>
      <c r="S298" s="23" t="str">
        <f>IF('DETAILS ACHATS'!$A298="","",'DETAILS ACHATS'!$A298+30)</f>
        <v/>
      </c>
      <c r="T298" s="23"/>
      <c r="U298" s="53"/>
      <c r="V298" s="30"/>
    </row>
    <row r="299" spans="1:22" ht="14.25" x14ac:dyDescent="0.2">
      <c r="A299" s="23"/>
      <c r="B299" s="24"/>
      <c r="C299" s="25"/>
      <c r="D299" s="24"/>
      <c r="E299" s="23"/>
      <c r="F299" s="24"/>
      <c r="G299" s="23"/>
      <c r="H299" s="26"/>
      <c r="I299" s="25"/>
      <c r="J299" s="27"/>
      <c r="K299" s="27"/>
      <c r="L299" s="25"/>
      <c r="M299" s="28"/>
      <c r="N299" s="25" t="str">
        <f>IFERROR(VLOOKUP('DETAILS ACHATS'!$C299,#REF!,2,FALSE),"")</f>
        <v/>
      </c>
      <c r="O299" s="29" t="str">
        <f>IF('DETAILS ACHATS'!$N299="EURO",IFERROR(VLOOKUP('DETAILS ACHATS'!$A299,#REF!,4,FALSE),""),"")</f>
        <v/>
      </c>
      <c r="P299" s="27">
        <f>'DETAILS ACHATS'!$J299*'DETAILS ACHATS'!$M299</f>
        <v>0</v>
      </c>
      <c r="Q299" s="27">
        <f>IF('DETAILS ACHATS'!$N299="DA",'DETAILS ACHATS'!$P299*0.19,0)</f>
        <v>0</v>
      </c>
      <c r="R299" s="27">
        <f>'DETAILS ACHATS'!$P299+'DETAILS ACHATS'!$Q299</f>
        <v>0</v>
      </c>
      <c r="S299" s="23" t="str">
        <f>IF('DETAILS ACHATS'!$A299="","",'DETAILS ACHATS'!$A299+30)</f>
        <v/>
      </c>
      <c r="T299" s="23"/>
      <c r="U299" s="53"/>
      <c r="V299" s="30"/>
    </row>
    <row r="300" spans="1:22" ht="14.25" x14ac:dyDescent="0.2">
      <c r="A300" s="23"/>
      <c r="B300" s="24"/>
      <c r="C300" s="25"/>
      <c r="D300" s="24"/>
      <c r="E300" s="23"/>
      <c r="F300" s="24"/>
      <c r="G300" s="23"/>
      <c r="H300" s="26"/>
      <c r="I300" s="25"/>
      <c r="J300" s="27"/>
      <c r="K300" s="27"/>
      <c r="L300" s="25"/>
      <c r="M300" s="28"/>
      <c r="N300" s="25" t="str">
        <f>IFERROR(VLOOKUP('DETAILS ACHATS'!$C300,#REF!,2,FALSE),"")</f>
        <v/>
      </c>
      <c r="O300" s="29" t="str">
        <f>IF('DETAILS ACHATS'!$N300="EURO",IFERROR(VLOOKUP('DETAILS ACHATS'!$A300,#REF!,4,FALSE),""),"")</f>
        <v/>
      </c>
      <c r="P300" s="27">
        <f>'DETAILS ACHATS'!$J300*'DETAILS ACHATS'!$M300</f>
        <v>0</v>
      </c>
      <c r="Q300" s="27">
        <f>IF('DETAILS ACHATS'!$N300="DA",'DETAILS ACHATS'!$P300*0.19,0)</f>
        <v>0</v>
      </c>
      <c r="R300" s="27">
        <f>'DETAILS ACHATS'!$P300+'DETAILS ACHATS'!$Q300</f>
        <v>0</v>
      </c>
      <c r="S300" s="23" t="str">
        <f>IF('DETAILS ACHATS'!$A300="","",'DETAILS ACHATS'!$A300+30)</f>
        <v/>
      </c>
      <c r="T300" s="23"/>
      <c r="U300" s="53"/>
      <c r="V300" s="30"/>
    </row>
    <row r="301" spans="1:22" ht="14.25" x14ac:dyDescent="0.2">
      <c r="A301" s="23"/>
      <c r="B301" s="24"/>
      <c r="C301" s="25"/>
      <c r="D301" s="24"/>
      <c r="E301" s="23"/>
      <c r="F301" s="24"/>
      <c r="G301" s="23"/>
      <c r="H301" s="26"/>
      <c r="I301" s="25"/>
      <c r="J301" s="27"/>
      <c r="K301" s="27"/>
      <c r="L301" s="25"/>
      <c r="M301" s="28"/>
      <c r="N301" s="25" t="str">
        <f>IFERROR(VLOOKUP('DETAILS ACHATS'!$C301,#REF!,2,FALSE),"")</f>
        <v/>
      </c>
      <c r="O301" s="29" t="str">
        <f>IF('DETAILS ACHATS'!$N301="EURO",IFERROR(VLOOKUP('DETAILS ACHATS'!$A301,#REF!,4,FALSE),""),"")</f>
        <v/>
      </c>
      <c r="P301" s="27">
        <f>'DETAILS ACHATS'!$J301*'DETAILS ACHATS'!$M301</f>
        <v>0</v>
      </c>
      <c r="Q301" s="27">
        <f>IF('DETAILS ACHATS'!$N301="DA",'DETAILS ACHATS'!$P301*0.19,0)</f>
        <v>0</v>
      </c>
      <c r="R301" s="27">
        <f>'DETAILS ACHATS'!$P301+'DETAILS ACHATS'!$Q301</f>
        <v>0</v>
      </c>
      <c r="S301" s="23" t="str">
        <f>IF('DETAILS ACHATS'!$A301="","",'DETAILS ACHATS'!$A301+30)</f>
        <v/>
      </c>
      <c r="T301" s="23"/>
      <c r="U301" s="53"/>
      <c r="V301" s="30"/>
    </row>
    <row r="302" spans="1:22" ht="14.25" x14ac:dyDescent="0.2">
      <c r="A302" s="23"/>
      <c r="B302" s="24"/>
      <c r="C302" s="25"/>
      <c r="D302" s="24"/>
      <c r="E302" s="23"/>
      <c r="F302" s="24"/>
      <c r="G302" s="23"/>
      <c r="H302" s="26"/>
      <c r="I302" s="25"/>
      <c r="J302" s="27"/>
      <c r="K302" s="27"/>
      <c r="L302" s="25"/>
      <c r="M302" s="28"/>
      <c r="N302" s="25" t="str">
        <f>IFERROR(VLOOKUP('DETAILS ACHATS'!$C302,#REF!,2,FALSE),"")</f>
        <v/>
      </c>
      <c r="O302" s="29" t="str">
        <f>IF('DETAILS ACHATS'!$N302="EURO",IFERROR(VLOOKUP('DETAILS ACHATS'!$A302,#REF!,4,FALSE),""),"")</f>
        <v/>
      </c>
      <c r="P302" s="27">
        <f>'DETAILS ACHATS'!$J302*'DETAILS ACHATS'!$M302</f>
        <v>0</v>
      </c>
      <c r="Q302" s="27">
        <f>IF('DETAILS ACHATS'!$N302="DA",'DETAILS ACHATS'!$P302*0.19,0)</f>
        <v>0</v>
      </c>
      <c r="R302" s="27">
        <f>'DETAILS ACHATS'!$P302+'DETAILS ACHATS'!$Q302</f>
        <v>0</v>
      </c>
      <c r="S302" s="23" t="str">
        <f>IF('DETAILS ACHATS'!$A302="","",'DETAILS ACHATS'!$A302+30)</f>
        <v/>
      </c>
      <c r="T302" s="23"/>
      <c r="U302" s="53"/>
      <c r="V302" s="30"/>
    </row>
    <row r="303" spans="1:22" ht="14.25" x14ac:dyDescent="0.2">
      <c r="A303" s="23"/>
      <c r="B303" s="24"/>
      <c r="C303" s="25"/>
      <c r="D303" s="24"/>
      <c r="E303" s="23"/>
      <c r="F303" s="24"/>
      <c r="G303" s="23"/>
      <c r="H303" s="26"/>
      <c r="I303" s="25"/>
      <c r="J303" s="27"/>
      <c r="K303" s="27"/>
      <c r="L303" s="25"/>
      <c r="M303" s="28"/>
      <c r="N303" s="25" t="str">
        <f>IFERROR(VLOOKUP('DETAILS ACHATS'!$C303,#REF!,2,FALSE),"")</f>
        <v/>
      </c>
      <c r="O303" s="29" t="str">
        <f>IF('DETAILS ACHATS'!$N303="EURO",IFERROR(VLOOKUP('DETAILS ACHATS'!$A303,#REF!,4,FALSE),""),"")</f>
        <v/>
      </c>
      <c r="P303" s="27">
        <f>'DETAILS ACHATS'!$J303*'DETAILS ACHATS'!$M303</f>
        <v>0</v>
      </c>
      <c r="Q303" s="27">
        <f>IF('DETAILS ACHATS'!$N303="DA",'DETAILS ACHATS'!$P303*0.19,0)</f>
        <v>0</v>
      </c>
      <c r="R303" s="27">
        <f>'DETAILS ACHATS'!$P303+'DETAILS ACHATS'!$Q303</f>
        <v>0</v>
      </c>
      <c r="S303" s="23" t="str">
        <f>IF('DETAILS ACHATS'!$A303="","",'DETAILS ACHATS'!$A303+30)</f>
        <v/>
      </c>
      <c r="T303" s="23"/>
      <c r="U303" s="53"/>
      <c r="V303" s="30"/>
    </row>
    <row r="304" spans="1:22" ht="14.25" x14ac:dyDescent="0.2">
      <c r="A304" s="23"/>
      <c r="B304" s="24"/>
      <c r="C304" s="25"/>
      <c r="D304" s="24"/>
      <c r="E304" s="23"/>
      <c r="F304" s="24"/>
      <c r="G304" s="23"/>
      <c r="H304" s="26"/>
      <c r="I304" s="25"/>
      <c r="J304" s="27"/>
      <c r="K304" s="27"/>
      <c r="L304" s="25"/>
      <c r="M304" s="28"/>
      <c r="N304" s="25" t="str">
        <f>IFERROR(VLOOKUP('DETAILS ACHATS'!$C304,#REF!,2,FALSE),"")</f>
        <v/>
      </c>
      <c r="O304" s="29" t="str">
        <f>IF('DETAILS ACHATS'!$N304="EURO",IFERROR(VLOOKUP('DETAILS ACHATS'!$A304,#REF!,4,FALSE),""),"")</f>
        <v/>
      </c>
      <c r="P304" s="27">
        <f>'DETAILS ACHATS'!$J304*'DETAILS ACHATS'!$M304</f>
        <v>0</v>
      </c>
      <c r="Q304" s="27">
        <f>IF('DETAILS ACHATS'!$N304="DA",'DETAILS ACHATS'!$P304*0.19,0)</f>
        <v>0</v>
      </c>
      <c r="R304" s="27">
        <f>'DETAILS ACHATS'!$P304+'DETAILS ACHATS'!$Q304</f>
        <v>0</v>
      </c>
      <c r="S304" s="23" t="str">
        <f>IF('DETAILS ACHATS'!$A304="","",'DETAILS ACHATS'!$A304+30)</f>
        <v/>
      </c>
      <c r="T304" s="23"/>
      <c r="U304" s="53"/>
      <c r="V304" s="30"/>
    </row>
    <row r="305" spans="1:22" ht="14.25" x14ac:dyDescent="0.2">
      <c r="A305" s="23"/>
      <c r="B305" s="24"/>
      <c r="C305" s="25"/>
      <c r="D305" s="24"/>
      <c r="E305" s="23"/>
      <c r="F305" s="24"/>
      <c r="G305" s="23"/>
      <c r="H305" s="26"/>
      <c r="I305" s="25"/>
      <c r="J305" s="27"/>
      <c r="K305" s="27"/>
      <c r="L305" s="25"/>
      <c r="M305" s="28"/>
      <c r="N305" s="25" t="str">
        <f>IFERROR(VLOOKUP('DETAILS ACHATS'!$C305,#REF!,2,FALSE),"")</f>
        <v/>
      </c>
      <c r="O305" s="29" t="str">
        <f>IF('DETAILS ACHATS'!$N305="EURO",IFERROR(VLOOKUP('DETAILS ACHATS'!$A305,#REF!,4,FALSE),""),"")</f>
        <v/>
      </c>
      <c r="P305" s="27">
        <f>'DETAILS ACHATS'!$J305*'DETAILS ACHATS'!$M305</f>
        <v>0</v>
      </c>
      <c r="Q305" s="27">
        <f>IF('DETAILS ACHATS'!$N305="DA",'DETAILS ACHATS'!$P305*0.19,0)</f>
        <v>0</v>
      </c>
      <c r="R305" s="27">
        <f>'DETAILS ACHATS'!$P305+'DETAILS ACHATS'!$Q305</f>
        <v>0</v>
      </c>
      <c r="S305" s="23" t="str">
        <f>IF('DETAILS ACHATS'!$A305="","",'DETAILS ACHATS'!$A305+30)</f>
        <v/>
      </c>
      <c r="T305" s="23"/>
      <c r="U305" s="53"/>
      <c r="V305" s="30"/>
    </row>
    <row r="306" spans="1:22" ht="14.25" x14ac:dyDescent="0.2">
      <c r="A306" s="23"/>
      <c r="B306" s="24"/>
      <c r="C306" s="25"/>
      <c r="D306" s="24"/>
      <c r="E306" s="23"/>
      <c r="F306" s="24"/>
      <c r="G306" s="23"/>
      <c r="H306" s="26"/>
      <c r="I306" s="25"/>
      <c r="J306" s="27"/>
      <c r="K306" s="27"/>
      <c r="L306" s="25"/>
      <c r="M306" s="28"/>
      <c r="N306" s="25" t="str">
        <f>IFERROR(VLOOKUP('DETAILS ACHATS'!$C306,#REF!,2,FALSE),"")</f>
        <v/>
      </c>
      <c r="O306" s="29" t="str">
        <f>IF('DETAILS ACHATS'!$N306="EURO",IFERROR(VLOOKUP('DETAILS ACHATS'!$A306,#REF!,4,FALSE),""),"")</f>
        <v/>
      </c>
      <c r="P306" s="27">
        <f>'DETAILS ACHATS'!$J306*'DETAILS ACHATS'!$M306</f>
        <v>0</v>
      </c>
      <c r="Q306" s="27">
        <f>IF('DETAILS ACHATS'!$N306="DA",'DETAILS ACHATS'!$P306*0.19,0)</f>
        <v>0</v>
      </c>
      <c r="R306" s="27">
        <f>'DETAILS ACHATS'!$P306+'DETAILS ACHATS'!$Q306</f>
        <v>0</v>
      </c>
      <c r="S306" s="23" t="str">
        <f>IF('DETAILS ACHATS'!$A306="","",'DETAILS ACHATS'!$A306+30)</f>
        <v/>
      </c>
      <c r="T306" s="23"/>
      <c r="U306" s="53"/>
      <c r="V306" s="30"/>
    </row>
    <row r="307" spans="1:22" ht="14.25" x14ac:dyDescent="0.2">
      <c r="A307" s="23"/>
      <c r="B307" s="24"/>
      <c r="C307" s="25"/>
      <c r="D307" s="24"/>
      <c r="E307" s="23"/>
      <c r="F307" s="24"/>
      <c r="G307" s="23"/>
      <c r="H307" s="26"/>
      <c r="I307" s="25"/>
      <c r="J307" s="27"/>
      <c r="K307" s="27"/>
      <c r="L307" s="25"/>
      <c r="M307" s="28"/>
      <c r="N307" s="25" t="str">
        <f>IFERROR(VLOOKUP('DETAILS ACHATS'!$C307,#REF!,2,FALSE),"")</f>
        <v/>
      </c>
      <c r="O307" s="29" t="str">
        <f>IF('DETAILS ACHATS'!$N307="EURO",IFERROR(VLOOKUP('DETAILS ACHATS'!$A307,#REF!,4,FALSE),""),"")</f>
        <v/>
      </c>
      <c r="P307" s="27">
        <f>'DETAILS ACHATS'!$J307*'DETAILS ACHATS'!$M307</f>
        <v>0</v>
      </c>
      <c r="Q307" s="27">
        <f>IF('DETAILS ACHATS'!$N307="DA",'DETAILS ACHATS'!$P307*0.19,0)</f>
        <v>0</v>
      </c>
      <c r="R307" s="27">
        <f>'DETAILS ACHATS'!$P307+'DETAILS ACHATS'!$Q307</f>
        <v>0</v>
      </c>
      <c r="S307" s="23" t="str">
        <f>IF('DETAILS ACHATS'!$A307="","",'DETAILS ACHATS'!$A307+30)</f>
        <v/>
      </c>
      <c r="T307" s="23"/>
      <c r="U307" s="53"/>
      <c r="V307" s="30"/>
    </row>
    <row r="308" spans="1:22" ht="14.25" x14ac:dyDescent="0.2">
      <c r="A308" s="23"/>
      <c r="B308" s="24"/>
      <c r="C308" s="25"/>
      <c r="D308" s="24"/>
      <c r="E308" s="23"/>
      <c r="F308" s="24"/>
      <c r="G308" s="23"/>
      <c r="H308" s="26"/>
      <c r="I308" s="25"/>
      <c r="J308" s="27"/>
      <c r="K308" s="27"/>
      <c r="L308" s="25"/>
      <c r="M308" s="28"/>
      <c r="N308" s="25" t="str">
        <f>IFERROR(VLOOKUP('DETAILS ACHATS'!$C308,#REF!,2,FALSE),"")</f>
        <v/>
      </c>
      <c r="O308" s="29" t="str">
        <f>IF('DETAILS ACHATS'!$N308="EURO",IFERROR(VLOOKUP('DETAILS ACHATS'!$A308,#REF!,4,FALSE),""),"")</f>
        <v/>
      </c>
      <c r="P308" s="27">
        <f>'DETAILS ACHATS'!$J308*'DETAILS ACHATS'!$M308</f>
        <v>0</v>
      </c>
      <c r="Q308" s="27">
        <f>IF('DETAILS ACHATS'!$N308="DA",'DETAILS ACHATS'!$P308*0.19,0)</f>
        <v>0</v>
      </c>
      <c r="R308" s="27">
        <f>'DETAILS ACHATS'!$P308+'DETAILS ACHATS'!$Q308</f>
        <v>0</v>
      </c>
      <c r="S308" s="23" t="str">
        <f>IF('DETAILS ACHATS'!$A308="","",'DETAILS ACHATS'!$A308+30)</f>
        <v/>
      </c>
      <c r="T308" s="23"/>
      <c r="U308" s="53"/>
      <c r="V308" s="30"/>
    </row>
    <row r="309" spans="1:22" ht="14.25" x14ac:dyDescent="0.2">
      <c r="A309" s="23"/>
      <c r="B309" s="24"/>
      <c r="C309" s="25"/>
      <c r="D309" s="24"/>
      <c r="E309" s="23"/>
      <c r="F309" s="24"/>
      <c r="G309" s="23"/>
      <c r="H309" s="26"/>
      <c r="I309" s="25"/>
      <c r="J309" s="27"/>
      <c r="K309" s="27"/>
      <c r="L309" s="25"/>
      <c r="M309" s="28"/>
      <c r="N309" s="25" t="str">
        <f>IFERROR(VLOOKUP('DETAILS ACHATS'!$C309,#REF!,2,FALSE),"")</f>
        <v/>
      </c>
      <c r="O309" s="29" t="str">
        <f>IF('DETAILS ACHATS'!$N309="EURO",IFERROR(VLOOKUP('DETAILS ACHATS'!$A309,#REF!,4,FALSE),""),"")</f>
        <v/>
      </c>
      <c r="P309" s="27">
        <f>'DETAILS ACHATS'!$J309*'DETAILS ACHATS'!$M309</f>
        <v>0</v>
      </c>
      <c r="Q309" s="27">
        <f>IF('DETAILS ACHATS'!$N309="DA",'DETAILS ACHATS'!$P309*0.19,0)</f>
        <v>0</v>
      </c>
      <c r="R309" s="27">
        <f>'DETAILS ACHATS'!$P309+'DETAILS ACHATS'!$Q309</f>
        <v>0</v>
      </c>
      <c r="S309" s="23" t="str">
        <f>IF('DETAILS ACHATS'!$A309="","",'DETAILS ACHATS'!$A309+30)</f>
        <v/>
      </c>
      <c r="T309" s="23"/>
      <c r="U309" s="53"/>
      <c r="V309" s="30"/>
    </row>
    <row r="310" spans="1:22" ht="14.25" x14ac:dyDescent="0.2">
      <c r="A310" s="23"/>
      <c r="B310" s="24"/>
      <c r="C310" s="25"/>
      <c r="D310" s="24"/>
      <c r="E310" s="23"/>
      <c r="F310" s="24"/>
      <c r="G310" s="23"/>
      <c r="H310" s="26"/>
      <c r="I310" s="25"/>
      <c r="J310" s="27"/>
      <c r="K310" s="27"/>
      <c r="L310" s="25"/>
      <c r="M310" s="28"/>
      <c r="N310" s="25" t="str">
        <f>IFERROR(VLOOKUP('DETAILS ACHATS'!$C310,#REF!,2,FALSE),"")</f>
        <v/>
      </c>
      <c r="O310" s="29" t="str">
        <f>IF('DETAILS ACHATS'!$N310="EURO",IFERROR(VLOOKUP('DETAILS ACHATS'!$A310,#REF!,4,FALSE),""),"")</f>
        <v/>
      </c>
      <c r="P310" s="27">
        <f>'DETAILS ACHATS'!$J310*'DETAILS ACHATS'!$M310</f>
        <v>0</v>
      </c>
      <c r="Q310" s="27">
        <f>IF('DETAILS ACHATS'!$N310="DA",'DETAILS ACHATS'!$P310*0.19,0)</f>
        <v>0</v>
      </c>
      <c r="R310" s="27">
        <f>'DETAILS ACHATS'!$P310+'DETAILS ACHATS'!$Q310</f>
        <v>0</v>
      </c>
      <c r="S310" s="23" t="str">
        <f>IF('DETAILS ACHATS'!$A310="","",'DETAILS ACHATS'!$A310+30)</f>
        <v/>
      </c>
      <c r="T310" s="23"/>
      <c r="U310" s="53"/>
      <c r="V310" s="30"/>
    </row>
    <row r="311" spans="1:22" ht="14.25" x14ac:dyDescent="0.2">
      <c r="A311" s="23"/>
      <c r="B311" s="24"/>
      <c r="C311" s="25"/>
      <c r="D311" s="24"/>
      <c r="E311" s="23"/>
      <c r="F311" s="24"/>
      <c r="G311" s="23"/>
      <c r="H311" s="26"/>
      <c r="I311" s="25"/>
      <c r="J311" s="27"/>
      <c r="K311" s="27"/>
      <c r="L311" s="25"/>
      <c r="M311" s="28"/>
      <c r="N311" s="25" t="str">
        <f>IFERROR(VLOOKUP('DETAILS ACHATS'!$C311,#REF!,2,FALSE),"")</f>
        <v/>
      </c>
      <c r="O311" s="29" t="str">
        <f>IF('DETAILS ACHATS'!$N311="EURO",IFERROR(VLOOKUP('DETAILS ACHATS'!$A311,#REF!,4,FALSE),""),"")</f>
        <v/>
      </c>
      <c r="P311" s="27">
        <f>'DETAILS ACHATS'!$J311*'DETAILS ACHATS'!$M311</f>
        <v>0</v>
      </c>
      <c r="Q311" s="27">
        <f>IF('DETAILS ACHATS'!$N311="DA",'DETAILS ACHATS'!$P311*0.19,0)</f>
        <v>0</v>
      </c>
      <c r="R311" s="27">
        <f>'DETAILS ACHATS'!$P311+'DETAILS ACHATS'!$Q311</f>
        <v>0</v>
      </c>
      <c r="S311" s="23" t="str">
        <f>IF('DETAILS ACHATS'!$A311="","",'DETAILS ACHATS'!$A311+30)</f>
        <v/>
      </c>
      <c r="T311" s="23"/>
      <c r="U311" s="53"/>
      <c r="V311" s="30"/>
    </row>
    <row r="312" spans="1:22" ht="14.25" x14ac:dyDescent="0.2">
      <c r="A312" s="23"/>
      <c r="B312" s="24"/>
      <c r="C312" s="25"/>
      <c r="D312" s="24"/>
      <c r="E312" s="23"/>
      <c r="F312" s="24"/>
      <c r="G312" s="23"/>
      <c r="H312" s="26"/>
      <c r="I312" s="25"/>
      <c r="J312" s="27"/>
      <c r="K312" s="27"/>
      <c r="L312" s="25"/>
      <c r="M312" s="28"/>
      <c r="N312" s="25" t="str">
        <f>IFERROR(VLOOKUP('DETAILS ACHATS'!$C312,#REF!,2,FALSE),"")</f>
        <v/>
      </c>
      <c r="O312" s="29" t="str">
        <f>IF('DETAILS ACHATS'!$N312="EURO",IFERROR(VLOOKUP('DETAILS ACHATS'!$A312,#REF!,4,FALSE),""),"")</f>
        <v/>
      </c>
      <c r="P312" s="27">
        <f>'DETAILS ACHATS'!$J312*'DETAILS ACHATS'!$M312</f>
        <v>0</v>
      </c>
      <c r="Q312" s="27">
        <f>IF('DETAILS ACHATS'!$N312="DA",'DETAILS ACHATS'!$P312*0.19,0)</f>
        <v>0</v>
      </c>
      <c r="R312" s="27">
        <f>'DETAILS ACHATS'!$P312+'DETAILS ACHATS'!$Q312</f>
        <v>0</v>
      </c>
      <c r="S312" s="23" t="str">
        <f>IF('DETAILS ACHATS'!$A312="","",'DETAILS ACHATS'!$A312+30)</f>
        <v/>
      </c>
      <c r="T312" s="23"/>
      <c r="U312" s="53"/>
      <c r="V312" s="30"/>
    </row>
    <row r="313" spans="1:22" ht="14.25" x14ac:dyDescent="0.2">
      <c r="A313" s="23"/>
      <c r="B313" s="24"/>
      <c r="C313" s="25"/>
      <c r="D313" s="24"/>
      <c r="E313" s="23"/>
      <c r="F313" s="24"/>
      <c r="G313" s="23"/>
      <c r="H313" s="26"/>
      <c r="I313" s="25"/>
      <c r="J313" s="27"/>
      <c r="K313" s="27"/>
      <c r="L313" s="25"/>
      <c r="M313" s="28"/>
      <c r="N313" s="25" t="str">
        <f>IFERROR(VLOOKUP('DETAILS ACHATS'!$C313,#REF!,2,FALSE),"")</f>
        <v/>
      </c>
      <c r="O313" s="29" t="str">
        <f>IF('DETAILS ACHATS'!$N313="EURO",IFERROR(VLOOKUP('DETAILS ACHATS'!$A313,#REF!,4,FALSE),""),"")</f>
        <v/>
      </c>
      <c r="P313" s="27">
        <f>'DETAILS ACHATS'!$J313*'DETAILS ACHATS'!$M313</f>
        <v>0</v>
      </c>
      <c r="Q313" s="27">
        <f>IF('DETAILS ACHATS'!$N313="DA",'DETAILS ACHATS'!$P313*0.19,0)</f>
        <v>0</v>
      </c>
      <c r="R313" s="27">
        <f>'DETAILS ACHATS'!$P313+'DETAILS ACHATS'!$Q313</f>
        <v>0</v>
      </c>
      <c r="S313" s="23" t="str">
        <f>IF('DETAILS ACHATS'!$A313="","",'DETAILS ACHATS'!$A313+30)</f>
        <v/>
      </c>
      <c r="T313" s="23"/>
      <c r="U313" s="53"/>
      <c r="V313" s="30"/>
    </row>
    <row r="314" spans="1:22" ht="14.25" x14ac:dyDescent="0.2">
      <c r="A314" s="23"/>
      <c r="B314" s="24"/>
      <c r="C314" s="25"/>
      <c r="D314" s="24"/>
      <c r="E314" s="23"/>
      <c r="F314" s="24"/>
      <c r="G314" s="23"/>
      <c r="H314" s="26"/>
      <c r="I314" s="25"/>
      <c r="J314" s="27"/>
      <c r="K314" s="27"/>
      <c r="L314" s="25"/>
      <c r="M314" s="28"/>
      <c r="N314" s="25" t="str">
        <f>IFERROR(VLOOKUP('DETAILS ACHATS'!$C314,#REF!,2,FALSE),"")</f>
        <v/>
      </c>
      <c r="O314" s="29" t="str">
        <f>IF('DETAILS ACHATS'!$N314="EURO",IFERROR(VLOOKUP('DETAILS ACHATS'!$A314,#REF!,4,FALSE),""),"")</f>
        <v/>
      </c>
      <c r="P314" s="27">
        <f>'DETAILS ACHATS'!$J314*'DETAILS ACHATS'!$M314</f>
        <v>0</v>
      </c>
      <c r="Q314" s="27">
        <f>IF('DETAILS ACHATS'!$N314="DA",'DETAILS ACHATS'!$P314*0.19,0)</f>
        <v>0</v>
      </c>
      <c r="R314" s="27">
        <f>'DETAILS ACHATS'!$P314+'DETAILS ACHATS'!$Q314</f>
        <v>0</v>
      </c>
      <c r="S314" s="23" t="str">
        <f>IF('DETAILS ACHATS'!$A314="","",'DETAILS ACHATS'!$A314+30)</f>
        <v/>
      </c>
      <c r="T314" s="23"/>
      <c r="U314" s="53"/>
      <c r="V314" s="30"/>
    </row>
    <row r="315" spans="1:22" ht="14.25" x14ac:dyDescent="0.2">
      <c r="A315" s="23"/>
      <c r="B315" s="24"/>
      <c r="C315" s="25"/>
      <c r="D315" s="24"/>
      <c r="E315" s="23"/>
      <c r="F315" s="24"/>
      <c r="G315" s="23"/>
      <c r="H315" s="26"/>
      <c r="I315" s="25"/>
      <c r="J315" s="27"/>
      <c r="K315" s="27"/>
      <c r="L315" s="25"/>
      <c r="M315" s="28"/>
      <c r="N315" s="25" t="str">
        <f>IFERROR(VLOOKUP('DETAILS ACHATS'!$C315,#REF!,2,FALSE),"")</f>
        <v/>
      </c>
      <c r="O315" s="29" t="str">
        <f>IF('DETAILS ACHATS'!$N315="EURO",IFERROR(VLOOKUP('DETAILS ACHATS'!$A315,#REF!,4,FALSE),""),"")</f>
        <v/>
      </c>
      <c r="P315" s="27">
        <f>'DETAILS ACHATS'!$J315*'DETAILS ACHATS'!$M315</f>
        <v>0</v>
      </c>
      <c r="Q315" s="27">
        <f>IF('DETAILS ACHATS'!$N315="DA",'DETAILS ACHATS'!$P315*0.19,0)</f>
        <v>0</v>
      </c>
      <c r="R315" s="27">
        <f>'DETAILS ACHATS'!$P315+'DETAILS ACHATS'!$Q315</f>
        <v>0</v>
      </c>
      <c r="S315" s="23" t="str">
        <f>IF('DETAILS ACHATS'!$A315="","",'DETAILS ACHATS'!$A315+30)</f>
        <v/>
      </c>
      <c r="T315" s="23"/>
      <c r="U315" s="53"/>
      <c r="V315" s="30"/>
    </row>
    <row r="316" spans="1:22" ht="14.25" x14ac:dyDescent="0.2">
      <c r="A316" s="23"/>
      <c r="B316" s="24"/>
      <c r="C316" s="25"/>
      <c r="D316" s="24"/>
      <c r="E316" s="23"/>
      <c r="F316" s="24"/>
      <c r="G316" s="23"/>
      <c r="H316" s="26"/>
      <c r="I316" s="25"/>
      <c r="J316" s="27"/>
      <c r="K316" s="27"/>
      <c r="L316" s="25"/>
      <c r="M316" s="28"/>
      <c r="N316" s="25" t="str">
        <f>IFERROR(VLOOKUP('DETAILS ACHATS'!$C316,#REF!,2,FALSE),"")</f>
        <v/>
      </c>
      <c r="O316" s="29" t="str">
        <f>IF('DETAILS ACHATS'!$N316="EURO",IFERROR(VLOOKUP('DETAILS ACHATS'!$A316,#REF!,4,FALSE),""),"")</f>
        <v/>
      </c>
      <c r="P316" s="27">
        <f>'DETAILS ACHATS'!$J316*'DETAILS ACHATS'!$M316</f>
        <v>0</v>
      </c>
      <c r="Q316" s="27">
        <f>IF('DETAILS ACHATS'!$N316="DA",'DETAILS ACHATS'!$P316*0.19,0)</f>
        <v>0</v>
      </c>
      <c r="R316" s="27">
        <f>'DETAILS ACHATS'!$P316+'DETAILS ACHATS'!$Q316</f>
        <v>0</v>
      </c>
      <c r="S316" s="23" t="str">
        <f>IF('DETAILS ACHATS'!$A316="","",'DETAILS ACHATS'!$A316+30)</f>
        <v/>
      </c>
      <c r="T316" s="23"/>
      <c r="U316" s="53"/>
      <c r="V316" s="30"/>
    </row>
    <row r="317" spans="1:22" ht="14.25" x14ac:dyDescent="0.2">
      <c r="A317" s="23"/>
      <c r="B317" s="24"/>
      <c r="C317" s="25"/>
      <c r="D317" s="24"/>
      <c r="E317" s="23"/>
      <c r="F317" s="24"/>
      <c r="G317" s="23"/>
      <c r="H317" s="26"/>
      <c r="I317" s="25"/>
      <c r="J317" s="27"/>
      <c r="K317" s="27"/>
      <c r="L317" s="25"/>
      <c r="M317" s="28"/>
      <c r="N317" s="25" t="str">
        <f>IFERROR(VLOOKUP('DETAILS ACHATS'!$C317,#REF!,2,FALSE),"")</f>
        <v/>
      </c>
      <c r="O317" s="29" t="str">
        <f>IF('DETAILS ACHATS'!$N317="EURO",IFERROR(VLOOKUP('DETAILS ACHATS'!$A317,#REF!,4,FALSE),""),"")</f>
        <v/>
      </c>
      <c r="P317" s="27">
        <f>'DETAILS ACHATS'!$J317*'DETAILS ACHATS'!$M317</f>
        <v>0</v>
      </c>
      <c r="Q317" s="27">
        <f>IF('DETAILS ACHATS'!$N317="DA",'DETAILS ACHATS'!$P317*0.19,0)</f>
        <v>0</v>
      </c>
      <c r="R317" s="27">
        <f>'DETAILS ACHATS'!$P317+'DETAILS ACHATS'!$Q317</f>
        <v>0</v>
      </c>
      <c r="S317" s="23" t="str">
        <f>IF('DETAILS ACHATS'!$A317="","",'DETAILS ACHATS'!$A317+30)</f>
        <v/>
      </c>
      <c r="T317" s="23"/>
      <c r="U317" s="53"/>
      <c r="V317" s="30"/>
    </row>
    <row r="318" spans="1:22" ht="14.25" x14ac:dyDescent="0.2">
      <c r="A318" s="23"/>
      <c r="B318" s="24"/>
      <c r="C318" s="25"/>
      <c r="D318" s="24"/>
      <c r="E318" s="23"/>
      <c r="F318" s="24"/>
      <c r="G318" s="23"/>
      <c r="H318" s="26"/>
      <c r="I318" s="25"/>
      <c r="J318" s="27"/>
      <c r="K318" s="27"/>
      <c r="L318" s="25"/>
      <c r="M318" s="28"/>
      <c r="N318" s="25" t="str">
        <f>IFERROR(VLOOKUP('DETAILS ACHATS'!$C318,#REF!,2,FALSE),"")</f>
        <v/>
      </c>
      <c r="O318" s="29" t="str">
        <f>IF('DETAILS ACHATS'!$N318="EURO",IFERROR(VLOOKUP('DETAILS ACHATS'!$A318,#REF!,4,FALSE),""),"")</f>
        <v/>
      </c>
      <c r="P318" s="27">
        <f>'DETAILS ACHATS'!$J318*'DETAILS ACHATS'!$M318</f>
        <v>0</v>
      </c>
      <c r="Q318" s="27">
        <f>IF('DETAILS ACHATS'!$N318="DA",'DETAILS ACHATS'!$P318*0.19,0)</f>
        <v>0</v>
      </c>
      <c r="R318" s="27">
        <f>'DETAILS ACHATS'!$P318+'DETAILS ACHATS'!$Q318</f>
        <v>0</v>
      </c>
      <c r="S318" s="23" t="str">
        <f>IF('DETAILS ACHATS'!$A318="","",'DETAILS ACHATS'!$A318+30)</f>
        <v/>
      </c>
      <c r="T318" s="23"/>
      <c r="U318" s="53"/>
      <c r="V318" s="30"/>
    </row>
    <row r="319" spans="1:22" ht="14.25" x14ac:dyDescent="0.2">
      <c r="A319" s="23"/>
      <c r="B319" s="24"/>
      <c r="C319" s="25"/>
      <c r="D319" s="24"/>
      <c r="E319" s="23"/>
      <c r="F319" s="24"/>
      <c r="G319" s="23"/>
      <c r="H319" s="26"/>
      <c r="I319" s="25"/>
      <c r="J319" s="27"/>
      <c r="K319" s="27"/>
      <c r="L319" s="25"/>
      <c r="M319" s="28"/>
      <c r="N319" s="25" t="str">
        <f>IFERROR(VLOOKUP('DETAILS ACHATS'!$C319,#REF!,2,FALSE),"")</f>
        <v/>
      </c>
      <c r="O319" s="29" t="str">
        <f>IF('DETAILS ACHATS'!$N319="EURO",IFERROR(VLOOKUP('DETAILS ACHATS'!$A319,#REF!,4,FALSE),""),"")</f>
        <v/>
      </c>
      <c r="P319" s="27">
        <f>'DETAILS ACHATS'!$J319*'DETAILS ACHATS'!$M319</f>
        <v>0</v>
      </c>
      <c r="Q319" s="27">
        <f>IF('DETAILS ACHATS'!$N319="DA",'DETAILS ACHATS'!$P319*0.19,0)</f>
        <v>0</v>
      </c>
      <c r="R319" s="27">
        <f>'DETAILS ACHATS'!$P319+'DETAILS ACHATS'!$Q319</f>
        <v>0</v>
      </c>
      <c r="S319" s="23" t="str">
        <f>IF('DETAILS ACHATS'!$A319="","",'DETAILS ACHATS'!$A319+30)</f>
        <v/>
      </c>
      <c r="T319" s="23"/>
      <c r="U319" s="53"/>
      <c r="V319" s="30"/>
    </row>
    <row r="320" spans="1:22" ht="14.25" x14ac:dyDescent="0.2">
      <c r="A320" s="23"/>
      <c r="B320" s="24"/>
      <c r="C320" s="25"/>
      <c r="D320" s="24"/>
      <c r="E320" s="23"/>
      <c r="F320" s="24"/>
      <c r="G320" s="23"/>
      <c r="H320" s="26"/>
      <c r="I320" s="25"/>
      <c r="J320" s="27"/>
      <c r="K320" s="27"/>
      <c r="L320" s="25"/>
      <c r="M320" s="28"/>
      <c r="N320" s="25" t="str">
        <f>IFERROR(VLOOKUP('DETAILS ACHATS'!$C320,#REF!,2,FALSE),"")</f>
        <v/>
      </c>
      <c r="O320" s="29" t="str">
        <f>IF('DETAILS ACHATS'!$N320="EURO",IFERROR(VLOOKUP('DETAILS ACHATS'!$A320,#REF!,4,FALSE),""),"")</f>
        <v/>
      </c>
      <c r="P320" s="27">
        <f>'DETAILS ACHATS'!$J320*'DETAILS ACHATS'!$M320</f>
        <v>0</v>
      </c>
      <c r="Q320" s="27">
        <f>IF('DETAILS ACHATS'!$N320="DA",'DETAILS ACHATS'!$P320*0.19,0)</f>
        <v>0</v>
      </c>
      <c r="R320" s="27">
        <f>'DETAILS ACHATS'!$P320+'DETAILS ACHATS'!$Q320</f>
        <v>0</v>
      </c>
      <c r="S320" s="23" t="str">
        <f>IF('DETAILS ACHATS'!$A320="","",'DETAILS ACHATS'!$A320+30)</f>
        <v/>
      </c>
      <c r="T320" s="23"/>
      <c r="U320" s="53"/>
      <c r="V320" s="30"/>
    </row>
    <row r="321" spans="1:22" ht="14.25" x14ac:dyDescent="0.2">
      <c r="A321" s="23"/>
      <c r="B321" s="24"/>
      <c r="C321" s="25"/>
      <c r="D321" s="24"/>
      <c r="E321" s="23"/>
      <c r="F321" s="24"/>
      <c r="G321" s="23"/>
      <c r="H321" s="26"/>
      <c r="I321" s="25"/>
      <c r="J321" s="27"/>
      <c r="K321" s="27"/>
      <c r="L321" s="25"/>
      <c r="M321" s="28"/>
      <c r="N321" s="25" t="str">
        <f>IFERROR(VLOOKUP('DETAILS ACHATS'!$C321,#REF!,2,FALSE),"")</f>
        <v/>
      </c>
      <c r="O321" s="29" t="str">
        <f>IF('DETAILS ACHATS'!$N321="EURO",IFERROR(VLOOKUP('DETAILS ACHATS'!$A321,#REF!,4,FALSE),""),"")</f>
        <v/>
      </c>
      <c r="P321" s="27">
        <f>'DETAILS ACHATS'!$J321*'DETAILS ACHATS'!$M321</f>
        <v>0</v>
      </c>
      <c r="Q321" s="27">
        <f>IF('DETAILS ACHATS'!$N321="DA",'DETAILS ACHATS'!$P321*0.19,0)</f>
        <v>0</v>
      </c>
      <c r="R321" s="27">
        <f>'DETAILS ACHATS'!$P321+'DETAILS ACHATS'!$Q321</f>
        <v>0</v>
      </c>
      <c r="S321" s="23" t="str">
        <f>IF('DETAILS ACHATS'!$A321="","",'DETAILS ACHATS'!$A321+30)</f>
        <v/>
      </c>
      <c r="T321" s="23"/>
      <c r="U321" s="53"/>
      <c r="V321" s="30"/>
    </row>
    <row r="322" spans="1:22" ht="14.25" x14ac:dyDescent="0.2">
      <c r="A322" s="23"/>
      <c r="B322" s="24"/>
      <c r="C322" s="25"/>
      <c r="D322" s="24"/>
      <c r="E322" s="23"/>
      <c r="F322" s="24"/>
      <c r="G322" s="23"/>
      <c r="H322" s="26"/>
      <c r="I322" s="25"/>
      <c r="J322" s="27"/>
      <c r="K322" s="27"/>
      <c r="L322" s="25"/>
      <c r="M322" s="28"/>
      <c r="N322" s="25" t="str">
        <f>IFERROR(VLOOKUP('DETAILS ACHATS'!$C322,#REF!,2,FALSE),"")</f>
        <v/>
      </c>
      <c r="O322" s="29" t="str">
        <f>IF('DETAILS ACHATS'!$N322="EURO",IFERROR(VLOOKUP('DETAILS ACHATS'!$A322,#REF!,4,FALSE),""),"")</f>
        <v/>
      </c>
      <c r="P322" s="27">
        <f>'DETAILS ACHATS'!$J322*'DETAILS ACHATS'!$M322</f>
        <v>0</v>
      </c>
      <c r="Q322" s="27">
        <f>IF('DETAILS ACHATS'!$N322="DA",'DETAILS ACHATS'!$P322*0.19,0)</f>
        <v>0</v>
      </c>
      <c r="R322" s="27">
        <f>'DETAILS ACHATS'!$P322+'DETAILS ACHATS'!$Q322</f>
        <v>0</v>
      </c>
      <c r="S322" s="23" t="str">
        <f>IF('DETAILS ACHATS'!$A322="","",'DETAILS ACHATS'!$A322+30)</f>
        <v/>
      </c>
      <c r="T322" s="23"/>
      <c r="U322" s="53"/>
      <c r="V322" s="30"/>
    </row>
    <row r="323" spans="1:22" ht="14.25" x14ac:dyDescent="0.2">
      <c r="A323" s="23"/>
      <c r="B323" s="24"/>
      <c r="C323" s="25"/>
      <c r="D323" s="24"/>
      <c r="E323" s="23"/>
      <c r="F323" s="24"/>
      <c r="G323" s="23"/>
      <c r="H323" s="26"/>
      <c r="I323" s="25"/>
      <c r="J323" s="27"/>
      <c r="K323" s="27"/>
      <c r="L323" s="25"/>
      <c r="M323" s="28"/>
      <c r="N323" s="25" t="str">
        <f>IFERROR(VLOOKUP('DETAILS ACHATS'!$C323,#REF!,2,FALSE),"")</f>
        <v/>
      </c>
      <c r="O323" s="29" t="str">
        <f>IF('DETAILS ACHATS'!$N323="EURO",IFERROR(VLOOKUP('DETAILS ACHATS'!$A323,#REF!,4,FALSE),""),"")</f>
        <v/>
      </c>
      <c r="P323" s="27">
        <f>'DETAILS ACHATS'!$J323*'DETAILS ACHATS'!$M323</f>
        <v>0</v>
      </c>
      <c r="Q323" s="27">
        <f>IF('DETAILS ACHATS'!$N323="DA",'DETAILS ACHATS'!$P323*0.19,0)</f>
        <v>0</v>
      </c>
      <c r="R323" s="27">
        <f>'DETAILS ACHATS'!$P323+'DETAILS ACHATS'!$Q323</f>
        <v>0</v>
      </c>
      <c r="S323" s="23" t="str">
        <f>IF('DETAILS ACHATS'!$A323="","",'DETAILS ACHATS'!$A323+30)</f>
        <v/>
      </c>
      <c r="T323" s="23"/>
      <c r="U323" s="53"/>
      <c r="V323" s="30"/>
    </row>
    <row r="324" spans="1:22" ht="14.25" x14ac:dyDescent="0.2">
      <c r="A324" s="23"/>
      <c r="B324" s="24"/>
      <c r="C324" s="25"/>
      <c r="D324" s="24"/>
      <c r="E324" s="23"/>
      <c r="F324" s="24"/>
      <c r="G324" s="23"/>
      <c r="H324" s="26"/>
      <c r="I324" s="25"/>
      <c r="J324" s="27"/>
      <c r="K324" s="27"/>
      <c r="L324" s="25"/>
      <c r="M324" s="28"/>
      <c r="N324" s="25" t="str">
        <f>IFERROR(VLOOKUP('DETAILS ACHATS'!$C324,#REF!,2,FALSE),"")</f>
        <v/>
      </c>
      <c r="O324" s="29" t="str">
        <f>IF('DETAILS ACHATS'!$N324="EURO",IFERROR(VLOOKUP('DETAILS ACHATS'!$A324,#REF!,4,FALSE),""),"")</f>
        <v/>
      </c>
      <c r="P324" s="27">
        <f>'DETAILS ACHATS'!$J324*'DETAILS ACHATS'!$M324</f>
        <v>0</v>
      </c>
      <c r="Q324" s="27">
        <f>IF('DETAILS ACHATS'!$N324="DA",'DETAILS ACHATS'!$P324*0.19,0)</f>
        <v>0</v>
      </c>
      <c r="R324" s="27">
        <f>'DETAILS ACHATS'!$P324+'DETAILS ACHATS'!$Q324</f>
        <v>0</v>
      </c>
      <c r="S324" s="23" t="str">
        <f>IF('DETAILS ACHATS'!$A324="","",'DETAILS ACHATS'!$A324+30)</f>
        <v/>
      </c>
      <c r="T324" s="23"/>
      <c r="U324" s="53"/>
      <c r="V324" s="30"/>
    </row>
    <row r="325" spans="1:22" ht="14.25" x14ac:dyDescent="0.2">
      <c r="A325" s="23"/>
      <c r="B325" s="24"/>
      <c r="C325" s="25"/>
      <c r="D325" s="24"/>
      <c r="E325" s="23"/>
      <c r="F325" s="24"/>
      <c r="G325" s="23"/>
      <c r="H325" s="26"/>
      <c r="I325" s="25"/>
      <c r="J325" s="27"/>
      <c r="K325" s="27"/>
      <c r="L325" s="25"/>
      <c r="M325" s="28"/>
      <c r="N325" s="25" t="str">
        <f>IFERROR(VLOOKUP('DETAILS ACHATS'!$C325,#REF!,2,FALSE),"")</f>
        <v/>
      </c>
      <c r="O325" s="29" t="str">
        <f>IF('DETAILS ACHATS'!$N325="EURO",IFERROR(VLOOKUP('DETAILS ACHATS'!$A325,#REF!,4,FALSE),""),"")</f>
        <v/>
      </c>
      <c r="P325" s="27">
        <f>'DETAILS ACHATS'!$J325*'DETAILS ACHATS'!$M325</f>
        <v>0</v>
      </c>
      <c r="Q325" s="27">
        <f>IF('DETAILS ACHATS'!$N325="DA",'DETAILS ACHATS'!$P325*0.19,0)</f>
        <v>0</v>
      </c>
      <c r="R325" s="27">
        <f>'DETAILS ACHATS'!$P325+'DETAILS ACHATS'!$Q325</f>
        <v>0</v>
      </c>
      <c r="S325" s="23" t="str">
        <f>IF('DETAILS ACHATS'!$A325="","",'DETAILS ACHATS'!$A325+30)</f>
        <v/>
      </c>
      <c r="T325" s="23"/>
      <c r="U325" s="53"/>
      <c r="V325" s="30"/>
    </row>
    <row r="326" spans="1:22" ht="14.25" x14ac:dyDescent="0.2">
      <c r="A326" s="23"/>
      <c r="B326" s="24"/>
      <c r="C326" s="25"/>
      <c r="D326" s="24"/>
      <c r="E326" s="23"/>
      <c r="F326" s="24"/>
      <c r="G326" s="23"/>
      <c r="H326" s="26"/>
      <c r="I326" s="25"/>
      <c r="J326" s="27"/>
      <c r="K326" s="27"/>
      <c r="L326" s="25"/>
      <c r="M326" s="28"/>
      <c r="N326" s="25" t="str">
        <f>IFERROR(VLOOKUP('DETAILS ACHATS'!$C326,#REF!,2,FALSE),"")</f>
        <v/>
      </c>
      <c r="O326" s="29" t="str">
        <f>IF('DETAILS ACHATS'!$N326="EURO",IFERROR(VLOOKUP('DETAILS ACHATS'!$A326,#REF!,4,FALSE),""),"")</f>
        <v/>
      </c>
      <c r="P326" s="27">
        <f>'DETAILS ACHATS'!$J326*'DETAILS ACHATS'!$M326</f>
        <v>0</v>
      </c>
      <c r="Q326" s="27">
        <f>IF('DETAILS ACHATS'!$N326="DA",'DETAILS ACHATS'!$P326*0.19,0)</f>
        <v>0</v>
      </c>
      <c r="R326" s="27">
        <f>'DETAILS ACHATS'!$P326+'DETAILS ACHATS'!$Q326</f>
        <v>0</v>
      </c>
      <c r="S326" s="23" t="str">
        <f>IF('DETAILS ACHATS'!$A326="","",'DETAILS ACHATS'!$A326+30)</f>
        <v/>
      </c>
      <c r="T326" s="23"/>
      <c r="U326" s="53"/>
      <c r="V326" s="30"/>
    </row>
    <row r="327" spans="1:22" ht="14.25" x14ac:dyDescent="0.2">
      <c r="A327" s="23"/>
      <c r="B327" s="24"/>
      <c r="C327" s="25"/>
      <c r="D327" s="24"/>
      <c r="E327" s="23"/>
      <c r="F327" s="24"/>
      <c r="G327" s="23"/>
      <c r="H327" s="26"/>
      <c r="I327" s="25"/>
      <c r="J327" s="27"/>
      <c r="K327" s="27"/>
      <c r="L327" s="25"/>
      <c r="M327" s="28"/>
      <c r="N327" s="25" t="str">
        <f>IFERROR(VLOOKUP('DETAILS ACHATS'!$C327,#REF!,2,FALSE),"")</f>
        <v/>
      </c>
      <c r="O327" s="29" t="str">
        <f>IF('DETAILS ACHATS'!$N327="EURO",IFERROR(VLOOKUP('DETAILS ACHATS'!$A327,#REF!,4,FALSE),""),"")</f>
        <v/>
      </c>
      <c r="P327" s="27">
        <f>'DETAILS ACHATS'!$J327*'DETAILS ACHATS'!$M327</f>
        <v>0</v>
      </c>
      <c r="Q327" s="27">
        <f>IF('DETAILS ACHATS'!$N327="DA",'DETAILS ACHATS'!$P327*0.19,0)</f>
        <v>0</v>
      </c>
      <c r="R327" s="27">
        <f>'DETAILS ACHATS'!$P327+'DETAILS ACHATS'!$Q327</f>
        <v>0</v>
      </c>
      <c r="S327" s="23" t="str">
        <f>IF('DETAILS ACHATS'!$A327="","",'DETAILS ACHATS'!$A327+30)</f>
        <v/>
      </c>
      <c r="T327" s="23"/>
      <c r="U327" s="53"/>
      <c r="V327" s="30"/>
    </row>
    <row r="328" spans="1:22" ht="14.25" x14ac:dyDescent="0.2">
      <c r="A328" s="23"/>
      <c r="B328" s="24"/>
      <c r="C328" s="25"/>
      <c r="D328" s="24"/>
      <c r="E328" s="23"/>
      <c r="F328" s="24"/>
      <c r="G328" s="23"/>
      <c r="H328" s="26"/>
      <c r="I328" s="25"/>
      <c r="J328" s="27"/>
      <c r="K328" s="27"/>
      <c r="L328" s="25"/>
      <c r="M328" s="28"/>
      <c r="N328" s="25" t="str">
        <f>IFERROR(VLOOKUP('DETAILS ACHATS'!$C328,#REF!,2,FALSE),"")</f>
        <v/>
      </c>
      <c r="O328" s="29" t="str">
        <f>IF('DETAILS ACHATS'!$N328="EURO",IFERROR(VLOOKUP('DETAILS ACHATS'!$A328,#REF!,4,FALSE),""),"")</f>
        <v/>
      </c>
      <c r="P328" s="27">
        <f>'DETAILS ACHATS'!$J328*'DETAILS ACHATS'!$M328</f>
        <v>0</v>
      </c>
      <c r="Q328" s="27">
        <f>IF('DETAILS ACHATS'!$N328="DA",'DETAILS ACHATS'!$P328*0.19,0)</f>
        <v>0</v>
      </c>
      <c r="R328" s="27">
        <f>'DETAILS ACHATS'!$P328+'DETAILS ACHATS'!$Q328</f>
        <v>0</v>
      </c>
      <c r="S328" s="23" t="str">
        <f>IF('DETAILS ACHATS'!$A328="","",'DETAILS ACHATS'!$A328+30)</f>
        <v/>
      </c>
      <c r="T328" s="23"/>
      <c r="U328" s="53"/>
      <c r="V328" s="30"/>
    </row>
    <row r="329" spans="1:22" ht="14.25" x14ac:dyDescent="0.2">
      <c r="A329" s="23"/>
      <c r="B329" s="24"/>
      <c r="C329" s="25"/>
      <c r="D329" s="24"/>
      <c r="E329" s="23"/>
      <c r="F329" s="24"/>
      <c r="G329" s="23"/>
      <c r="H329" s="26"/>
      <c r="I329" s="25"/>
      <c r="J329" s="27"/>
      <c r="K329" s="27"/>
      <c r="L329" s="25"/>
      <c r="M329" s="28"/>
      <c r="N329" s="25" t="str">
        <f>IFERROR(VLOOKUP('DETAILS ACHATS'!$C329,#REF!,2,FALSE),"")</f>
        <v/>
      </c>
      <c r="O329" s="29" t="str">
        <f>IF('DETAILS ACHATS'!$N329="EURO",IFERROR(VLOOKUP('DETAILS ACHATS'!$A329,#REF!,4,FALSE),""),"")</f>
        <v/>
      </c>
      <c r="P329" s="27">
        <f>'DETAILS ACHATS'!$J329*'DETAILS ACHATS'!$M329</f>
        <v>0</v>
      </c>
      <c r="Q329" s="27">
        <f>IF('DETAILS ACHATS'!$N329="DA",'DETAILS ACHATS'!$P329*0.19,0)</f>
        <v>0</v>
      </c>
      <c r="R329" s="27">
        <f>'DETAILS ACHATS'!$P329+'DETAILS ACHATS'!$Q329</f>
        <v>0</v>
      </c>
      <c r="S329" s="23" t="str">
        <f>IF('DETAILS ACHATS'!$A329="","",'DETAILS ACHATS'!$A329+30)</f>
        <v/>
      </c>
      <c r="T329" s="23"/>
      <c r="U329" s="53"/>
      <c r="V329" s="30"/>
    </row>
    <row r="330" spans="1:22" ht="14.25" x14ac:dyDescent="0.2">
      <c r="A330" s="23"/>
      <c r="B330" s="24"/>
      <c r="C330" s="25"/>
      <c r="D330" s="24"/>
      <c r="E330" s="23"/>
      <c r="F330" s="24"/>
      <c r="G330" s="23"/>
      <c r="H330" s="26"/>
      <c r="I330" s="25"/>
      <c r="J330" s="27"/>
      <c r="K330" s="27"/>
      <c r="L330" s="25"/>
      <c r="M330" s="28"/>
      <c r="N330" s="25" t="str">
        <f>IFERROR(VLOOKUP('DETAILS ACHATS'!$C330,#REF!,2,FALSE),"")</f>
        <v/>
      </c>
      <c r="O330" s="29" t="str">
        <f>IF('DETAILS ACHATS'!$N330="EURO",IFERROR(VLOOKUP('DETAILS ACHATS'!$A330,#REF!,4,FALSE),""),"")</f>
        <v/>
      </c>
      <c r="P330" s="27">
        <f>'DETAILS ACHATS'!$J330*'DETAILS ACHATS'!$M330</f>
        <v>0</v>
      </c>
      <c r="Q330" s="27">
        <f>IF('DETAILS ACHATS'!$N330="DA",'DETAILS ACHATS'!$P330*0.19,0)</f>
        <v>0</v>
      </c>
      <c r="R330" s="27">
        <f>'DETAILS ACHATS'!$P330+'DETAILS ACHATS'!$Q330</f>
        <v>0</v>
      </c>
      <c r="S330" s="23" t="str">
        <f>IF('DETAILS ACHATS'!$A330="","",'DETAILS ACHATS'!$A330+30)</f>
        <v/>
      </c>
      <c r="T330" s="23"/>
      <c r="U330" s="53"/>
      <c r="V330" s="30"/>
    </row>
    <row r="331" spans="1:22" ht="14.25" x14ac:dyDescent="0.2">
      <c r="A331" s="23"/>
      <c r="B331" s="24"/>
      <c r="C331" s="25"/>
      <c r="D331" s="24"/>
      <c r="E331" s="23"/>
      <c r="F331" s="24"/>
      <c r="G331" s="23"/>
      <c r="H331" s="26"/>
      <c r="I331" s="25"/>
      <c r="J331" s="27"/>
      <c r="K331" s="27"/>
      <c r="L331" s="25"/>
      <c r="M331" s="28"/>
      <c r="N331" s="25" t="str">
        <f>IFERROR(VLOOKUP('DETAILS ACHATS'!$C331,#REF!,2,FALSE),"")</f>
        <v/>
      </c>
      <c r="O331" s="29" t="str">
        <f>IF('DETAILS ACHATS'!$N331="EURO",IFERROR(VLOOKUP('DETAILS ACHATS'!$A331,#REF!,4,FALSE),""),"")</f>
        <v/>
      </c>
      <c r="P331" s="27">
        <f>'DETAILS ACHATS'!$J331*'DETAILS ACHATS'!$M331</f>
        <v>0</v>
      </c>
      <c r="Q331" s="27">
        <f>IF('DETAILS ACHATS'!$N331="DA",'DETAILS ACHATS'!$P331*0.19,0)</f>
        <v>0</v>
      </c>
      <c r="R331" s="27">
        <f>'DETAILS ACHATS'!$P331+'DETAILS ACHATS'!$Q331</f>
        <v>0</v>
      </c>
      <c r="S331" s="23" t="str">
        <f>IF('DETAILS ACHATS'!$A331="","",'DETAILS ACHATS'!$A331+30)</f>
        <v/>
      </c>
      <c r="T331" s="23"/>
      <c r="U331" s="53"/>
      <c r="V331" s="30"/>
    </row>
    <row r="332" spans="1:22" ht="14.25" x14ac:dyDescent="0.2">
      <c r="A332" s="23"/>
      <c r="B332" s="24"/>
      <c r="C332" s="25"/>
      <c r="D332" s="24"/>
      <c r="E332" s="23"/>
      <c r="F332" s="24"/>
      <c r="G332" s="23"/>
      <c r="H332" s="26"/>
      <c r="I332" s="25"/>
      <c r="J332" s="27"/>
      <c r="K332" s="27"/>
      <c r="L332" s="25"/>
      <c r="M332" s="28"/>
      <c r="N332" s="25" t="str">
        <f>IFERROR(VLOOKUP('DETAILS ACHATS'!$C332,#REF!,2,FALSE),"")</f>
        <v/>
      </c>
      <c r="O332" s="29" t="str">
        <f>IF('DETAILS ACHATS'!$N332="EURO",IFERROR(VLOOKUP('DETAILS ACHATS'!$A332,#REF!,4,FALSE),""),"")</f>
        <v/>
      </c>
      <c r="P332" s="27">
        <f>'DETAILS ACHATS'!$J332*'DETAILS ACHATS'!$M332</f>
        <v>0</v>
      </c>
      <c r="Q332" s="27">
        <f>IF('DETAILS ACHATS'!$N332="DA",'DETAILS ACHATS'!$P332*0.19,0)</f>
        <v>0</v>
      </c>
      <c r="R332" s="27">
        <f>'DETAILS ACHATS'!$P332+'DETAILS ACHATS'!$Q332</f>
        <v>0</v>
      </c>
      <c r="S332" s="23" t="str">
        <f>IF('DETAILS ACHATS'!$A332="","",'DETAILS ACHATS'!$A332+30)</f>
        <v/>
      </c>
      <c r="T332" s="23"/>
      <c r="U332" s="53"/>
      <c r="V332" s="30"/>
    </row>
    <row r="333" spans="1:22" ht="14.25" x14ac:dyDescent="0.2">
      <c r="A333" s="23"/>
      <c r="B333" s="24"/>
      <c r="C333" s="25"/>
      <c r="D333" s="24"/>
      <c r="E333" s="23"/>
      <c r="F333" s="24"/>
      <c r="G333" s="23"/>
      <c r="H333" s="26"/>
      <c r="I333" s="25"/>
      <c r="J333" s="27"/>
      <c r="K333" s="27"/>
      <c r="L333" s="25"/>
      <c r="M333" s="28"/>
      <c r="N333" s="25" t="str">
        <f>IFERROR(VLOOKUP('DETAILS ACHATS'!$C333,#REF!,2,FALSE),"")</f>
        <v/>
      </c>
      <c r="O333" s="29" t="str">
        <f>IF('DETAILS ACHATS'!$N333="EURO",IFERROR(VLOOKUP('DETAILS ACHATS'!$A333,#REF!,4,FALSE),""),"")</f>
        <v/>
      </c>
      <c r="P333" s="27">
        <f>'DETAILS ACHATS'!$J333*'DETAILS ACHATS'!$M333</f>
        <v>0</v>
      </c>
      <c r="Q333" s="27">
        <f>IF('DETAILS ACHATS'!$N333="DA",'DETAILS ACHATS'!$P333*0.19,0)</f>
        <v>0</v>
      </c>
      <c r="R333" s="27">
        <f>'DETAILS ACHATS'!$P333+'DETAILS ACHATS'!$Q333</f>
        <v>0</v>
      </c>
      <c r="S333" s="23" t="str">
        <f>IF('DETAILS ACHATS'!$A333="","",'DETAILS ACHATS'!$A333+30)</f>
        <v/>
      </c>
      <c r="T333" s="23"/>
      <c r="U333" s="53"/>
      <c r="V333" s="30"/>
    </row>
    <row r="334" spans="1:22" ht="14.25" x14ac:dyDescent="0.2">
      <c r="A334" s="23"/>
      <c r="B334" s="24"/>
      <c r="C334" s="25"/>
      <c r="D334" s="24"/>
      <c r="E334" s="23"/>
      <c r="F334" s="24"/>
      <c r="G334" s="23"/>
      <c r="H334" s="26"/>
      <c r="I334" s="25"/>
      <c r="J334" s="27"/>
      <c r="K334" s="27"/>
      <c r="L334" s="25"/>
      <c r="M334" s="28"/>
      <c r="N334" s="25" t="str">
        <f>IFERROR(VLOOKUP('DETAILS ACHATS'!$C334,#REF!,2,FALSE),"")</f>
        <v/>
      </c>
      <c r="O334" s="29" t="str">
        <f>IF('DETAILS ACHATS'!$N334="EURO",IFERROR(VLOOKUP('DETAILS ACHATS'!$A334,#REF!,4,FALSE),""),"")</f>
        <v/>
      </c>
      <c r="P334" s="27">
        <f>'DETAILS ACHATS'!$J334*'DETAILS ACHATS'!$M334</f>
        <v>0</v>
      </c>
      <c r="Q334" s="27">
        <f>IF('DETAILS ACHATS'!$N334="DA",'DETAILS ACHATS'!$P334*0.19,0)</f>
        <v>0</v>
      </c>
      <c r="R334" s="27">
        <f>'DETAILS ACHATS'!$P334+'DETAILS ACHATS'!$Q334</f>
        <v>0</v>
      </c>
      <c r="S334" s="23" t="str">
        <f>IF('DETAILS ACHATS'!$A334="","",'DETAILS ACHATS'!$A334+30)</f>
        <v/>
      </c>
      <c r="T334" s="23"/>
      <c r="U334" s="53"/>
      <c r="V334" s="30"/>
    </row>
    <row r="335" spans="1:22" ht="14.25" x14ac:dyDescent="0.2">
      <c r="A335" s="23"/>
      <c r="B335" s="24"/>
      <c r="C335" s="25"/>
      <c r="D335" s="24"/>
      <c r="E335" s="23"/>
      <c r="F335" s="24"/>
      <c r="G335" s="23"/>
      <c r="H335" s="26"/>
      <c r="I335" s="25"/>
      <c r="J335" s="27"/>
      <c r="K335" s="27"/>
      <c r="L335" s="25"/>
      <c r="M335" s="28"/>
      <c r="N335" s="25" t="str">
        <f>IFERROR(VLOOKUP('DETAILS ACHATS'!$C335,#REF!,2,FALSE),"")</f>
        <v/>
      </c>
      <c r="O335" s="29" t="str">
        <f>IF('DETAILS ACHATS'!$N335="EURO",IFERROR(VLOOKUP('DETAILS ACHATS'!$A335,#REF!,4,FALSE),""),"")</f>
        <v/>
      </c>
      <c r="P335" s="27">
        <f>'DETAILS ACHATS'!$J335*'DETAILS ACHATS'!$M335</f>
        <v>0</v>
      </c>
      <c r="Q335" s="27">
        <f>IF('DETAILS ACHATS'!$N335="DA",'DETAILS ACHATS'!$P335*0.19,0)</f>
        <v>0</v>
      </c>
      <c r="R335" s="27">
        <f>'DETAILS ACHATS'!$P335+'DETAILS ACHATS'!$Q335</f>
        <v>0</v>
      </c>
      <c r="S335" s="23" t="str">
        <f>IF('DETAILS ACHATS'!$A335="","",'DETAILS ACHATS'!$A335+30)</f>
        <v/>
      </c>
      <c r="T335" s="23"/>
      <c r="U335" s="53"/>
      <c r="V335" s="30"/>
    </row>
    <row r="336" spans="1:22" ht="14.25" x14ac:dyDescent="0.2">
      <c r="A336" s="23"/>
      <c r="B336" s="24"/>
      <c r="C336" s="25"/>
      <c r="D336" s="24"/>
      <c r="E336" s="23"/>
      <c r="F336" s="24"/>
      <c r="G336" s="23"/>
      <c r="H336" s="26"/>
      <c r="I336" s="25"/>
      <c r="J336" s="27"/>
      <c r="K336" s="27"/>
      <c r="L336" s="25"/>
      <c r="M336" s="28"/>
      <c r="N336" s="25" t="str">
        <f>IFERROR(VLOOKUP('DETAILS ACHATS'!$C336,#REF!,2,FALSE),"")</f>
        <v/>
      </c>
      <c r="O336" s="29" t="str">
        <f>IF('DETAILS ACHATS'!$N336="EURO",IFERROR(VLOOKUP('DETAILS ACHATS'!$A336,#REF!,4,FALSE),""),"")</f>
        <v/>
      </c>
      <c r="P336" s="27">
        <f>'DETAILS ACHATS'!$J336*'DETAILS ACHATS'!$M336</f>
        <v>0</v>
      </c>
      <c r="Q336" s="27">
        <f>IF('DETAILS ACHATS'!$N336="DA",'DETAILS ACHATS'!$P336*0.19,0)</f>
        <v>0</v>
      </c>
      <c r="R336" s="27">
        <f>'DETAILS ACHATS'!$P336+'DETAILS ACHATS'!$Q336</f>
        <v>0</v>
      </c>
      <c r="S336" s="23" t="str">
        <f>IF('DETAILS ACHATS'!$A336="","",'DETAILS ACHATS'!$A336+30)</f>
        <v/>
      </c>
      <c r="T336" s="23"/>
      <c r="U336" s="53"/>
      <c r="V336" s="30"/>
    </row>
    <row r="337" spans="1:22" ht="14.25" x14ac:dyDescent="0.2">
      <c r="A337" s="23"/>
      <c r="B337" s="24"/>
      <c r="C337" s="25"/>
      <c r="D337" s="24"/>
      <c r="E337" s="23"/>
      <c r="F337" s="24"/>
      <c r="G337" s="23"/>
      <c r="H337" s="26"/>
      <c r="I337" s="25"/>
      <c r="J337" s="27"/>
      <c r="K337" s="27"/>
      <c r="L337" s="25"/>
      <c r="M337" s="28"/>
      <c r="N337" s="25" t="str">
        <f>IFERROR(VLOOKUP('DETAILS ACHATS'!$C337,#REF!,2,FALSE),"")</f>
        <v/>
      </c>
      <c r="O337" s="29" t="str">
        <f>IF('DETAILS ACHATS'!$N337="EURO",IFERROR(VLOOKUP('DETAILS ACHATS'!$A337,#REF!,4,FALSE),""),"")</f>
        <v/>
      </c>
      <c r="P337" s="27">
        <f>'DETAILS ACHATS'!$J337*'DETAILS ACHATS'!$M337</f>
        <v>0</v>
      </c>
      <c r="Q337" s="27">
        <f>IF('DETAILS ACHATS'!$N337="DA",'DETAILS ACHATS'!$P337*0.19,0)</f>
        <v>0</v>
      </c>
      <c r="R337" s="27">
        <f>'DETAILS ACHATS'!$P337+'DETAILS ACHATS'!$Q337</f>
        <v>0</v>
      </c>
      <c r="S337" s="23" t="str">
        <f>IF('DETAILS ACHATS'!$A337="","",'DETAILS ACHATS'!$A337+30)</f>
        <v/>
      </c>
      <c r="T337" s="23"/>
      <c r="U337" s="53"/>
      <c r="V337" s="30"/>
    </row>
    <row r="338" spans="1:22" ht="14.25" x14ac:dyDescent="0.2">
      <c r="A338" s="23"/>
      <c r="B338" s="24"/>
      <c r="C338" s="25"/>
      <c r="D338" s="24"/>
      <c r="E338" s="23"/>
      <c r="F338" s="24"/>
      <c r="G338" s="23"/>
      <c r="H338" s="26"/>
      <c r="I338" s="25"/>
      <c r="J338" s="27"/>
      <c r="K338" s="27"/>
      <c r="L338" s="25"/>
      <c r="M338" s="28"/>
      <c r="N338" s="25" t="str">
        <f>IFERROR(VLOOKUP('DETAILS ACHATS'!$C338,#REF!,2,FALSE),"")</f>
        <v/>
      </c>
      <c r="O338" s="29" t="str">
        <f>IF('DETAILS ACHATS'!$N338="EURO",IFERROR(VLOOKUP('DETAILS ACHATS'!$A338,#REF!,4,FALSE),""),"")</f>
        <v/>
      </c>
      <c r="P338" s="27">
        <f>'DETAILS ACHATS'!$J338*'DETAILS ACHATS'!$M338</f>
        <v>0</v>
      </c>
      <c r="Q338" s="27">
        <f>IF('DETAILS ACHATS'!$N338="DA",'DETAILS ACHATS'!$P338*0.19,0)</f>
        <v>0</v>
      </c>
      <c r="R338" s="27">
        <f>'DETAILS ACHATS'!$P338+'DETAILS ACHATS'!$Q338</f>
        <v>0</v>
      </c>
      <c r="S338" s="23" t="str">
        <f>IF('DETAILS ACHATS'!$A338="","",'DETAILS ACHATS'!$A338+30)</f>
        <v/>
      </c>
      <c r="T338" s="23"/>
      <c r="U338" s="53"/>
      <c r="V338" s="30"/>
    </row>
    <row r="339" spans="1:22" ht="14.25" x14ac:dyDescent="0.2">
      <c r="A339" s="23"/>
      <c r="B339" s="24"/>
      <c r="C339" s="25"/>
      <c r="D339" s="24"/>
      <c r="E339" s="23"/>
      <c r="F339" s="24"/>
      <c r="G339" s="23"/>
      <c r="H339" s="26"/>
      <c r="I339" s="25"/>
      <c r="J339" s="27"/>
      <c r="K339" s="27"/>
      <c r="L339" s="25"/>
      <c r="M339" s="28"/>
      <c r="N339" s="25" t="str">
        <f>IFERROR(VLOOKUP('DETAILS ACHATS'!$C339,#REF!,2,FALSE),"")</f>
        <v/>
      </c>
      <c r="O339" s="29" t="str">
        <f>IF('DETAILS ACHATS'!$N339="EURO",IFERROR(VLOOKUP('DETAILS ACHATS'!$A339,#REF!,4,FALSE),""),"")</f>
        <v/>
      </c>
      <c r="P339" s="27">
        <f>'DETAILS ACHATS'!$J339*'DETAILS ACHATS'!$M339</f>
        <v>0</v>
      </c>
      <c r="Q339" s="27">
        <f>IF('DETAILS ACHATS'!$N339="DA",'DETAILS ACHATS'!$P339*0.19,0)</f>
        <v>0</v>
      </c>
      <c r="R339" s="27">
        <f>'DETAILS ACHATS'!$P339+'DETAILS ACHATS'!$Q339</f>
        <v>0</v>
      </c>
      <c r="S339" s="23" t="str">
        <f>IF('DETAILS ACHATS'!$A339="","",'DETAILS ACHATS'!$A339+30)</f>
        <v/>
      </c>
      <c r="T339" s="23"/>
      <c r="U339" s="53"/>
      <c r="V339" s="30"/>
    </row>
    <row r="340" spans="1:22" ht="14.25" x14ac:dyDescent="0.2">
      <c r="A340" s="23"/>
      <c r="B340" s="24"/>
      <c r="C340" s="25"/>
      <c r="D340" s="24"/>
      <c r="E340" s="23"/>
      <c r="F340" s="24"/>
      <c r="G340" s="23"/>
      <c r="H340" s="26"/>
      <c r="I340" s="25"/>
      <c r="J340" s="27"/>
      <c r="K340" s="27"/>
      <c r="L340" s="25"/>
      <c r="M340" s="28"/>
      <c r="N340" s="25" t="str">
        <f>IFERROR(VLOOKUP('DETAILS ACHATS'!$C340,#REF!,2,FALSE),"")</f>
        <v/>
      </c>
      <c r="O340" s="29" t="str">
        <f>IF('DETAILS ACHATS'!$N340="EURO",IFERROR(VLOOKUP('DETAILS ACHATS'!$A340,#REF!,4,FALSE),""),"")</f>
        <v/>
      </c>
      <c r="P340" s="27">
        <f>'DETAILS ACHATS'!$J340*'DETAILS ACHATS'!$M340</f>
        <v>0</v>
      </c>
      <c r="Q340" s="27">
        <f>IF('DETAILS ACHATS'!$N340="DA",'DETAILS ACHATS'!$P340*0.19,0)</f>
        <v>0</v>
      </c>
      <c r="R340" s="27">
        <f>'DETAILS ACHATS'!$P340+'DETAILS ACHATS'!$Q340</f>
        <v>0</v>
      </c>
      <c r="S340" s="23" t="str">
        <f>IF('DETAILS ACHATS'!$A340="","",'DETAILS ACHATS'!$A340+30)</f>
        <v/>
      </c>
      <c r="T340" s="23"/>
      <c r="U340" s="53"/>
      <c r="V340" s="30"/>
    </row>
    <row r="341" spans="1:22" ht="14.25" x14ac:dyDescent="0.2">
      <c r="A341" s="23"/>
      <c r="B341" s="24"/>
      <c r="C341" s="25"/>
      <c r="D341" s="24"/>
      <c r="E341" s="23"/>
      <c r="F341" s="24"/>
      <c r="G341" s="23"/>
      <c r="H341" s="26"/>
      <c r="I341" s="25"/>
      <c r="J341" s="27"/>
      <c r="K341" s="27"/>
      <c r="L341" s="25"/>
      <c r="M341" s="28"/>
      <c r="N341" s="25" t="str">
        <f>IFERROR(VLOOKUP('DETAILS ACHATS'!$C341,#REF!,2,FALSE),"")</f>
        <v/>
      </c>
      <c r="O341" s="29" t="str">
        <f>IF('DETAILS ACHATS'!$N341="EURO",IFERROR(VLOOKUP('DETAILS ACHATS'!$A341,#REF!,4,FALSE),""),"")</f>
        <v/>
      </c>
      <c r="P341" s="27">
        <f>'DETAILS ACHATS'!$J341*'DETAILS ACHATS'!$M341</f>
        <v>0</v>
      </c>
      <c r="Q341" s="27">
        <f>IF('DETAILS ACHATS'!$N341="DA",'DETAILS ACHATS'!$P341*0.19,0)</f>
        <v>0</v>
      </c>
      <c r="R341" s="27">
        <f>'DETAILS ACHATS'!$P341+'DETAILS ACHATS'!$Q341</f>
        <v>0</v>
      </c>
      <c r="S341" s="23" t="str">
        <f>IF('DETAILS ACHATS'!$A341="","",'DETAILS ACHATS'!$A341+30)</f>
        <v/>
      </c>
      <c r="T341" s="23"/>
      <c r="U341" s="53"/>
      <c r="V341" s="30"/>
    </row>
    <row r="342" spans="1:22" ht="14.25" x14ac:dyDescent="0.2">
      <c r="A342" s="23"/>
      <c r="B342" s="24"/>
      <c r="C342" s="25"/>
      <c r="D342" s="24"/>
      <c r="E342" s="23"/>
      <c r="F342" s="24"/>
      <c r="G342" s="23"/>
      <c r="H342" s="26"/>
      <c r="I342" s="25"/>
      <c r="J342" s="27"/>
      <c r="K342" s="27"/>
      <c r="L342" s="25"/>
      <c r="M342" s="28"/>
      <c r="N342" s="25" t="str">
        <f>IFERROR(VLOOKUP('DETAILS ACHATS'!$C342,#REF!,2,FALSE),"")</f>
        <v/>
      </c>
      <c r="O342" s="29" t="str">
        <f>IF('DETAILS ACHATS'!$N342="EURO",IFERROR(VLOOKUP('DETAILS ACHATS'!$A342,#REF!,4,FALSE),""),"")</f>
        <v/>
      </c>
      <c r="P342" s="27">
        <f>'DETAILS ACHATS'!$J342*'DETAILS ACHATS'!$M342</f>
        <v>0</v>
      </c>
      <c r="Q342" s="27">
        <f>IF('DETAILS ACHATS'!$N342="DA",'DETAILS ACHATS'!$P342*0.19,0)</f>
        <v>0</v>
      </c>
      <c r="R342" s="27">
        <f>'DETAILS ACHATS'!$P342+'DETAILS ACHATS'!$Q342</f>
        <v>0</v>
      </c>
      <c r="S342" s="23" t="str">
        <f>IF('DETAILS ACHATS'!$A342="","",'DETAILS ACHATS'!$A342+30)</f>
        <v/>
      </c>
      <c r="T342" s="23"/>
      <c r="U342" s="53"/>
      <c r="V342" s="30"/>
    </row>
    <row r="343" spans="1:22" ht="14.25" x14ac:dyDescent="0.2">
      <c r="A343" s="23"/>
      <c r="B343" s="24"/>
      <c r="C343" s="25"/>
      <c r="D343" s="24"/>
      <c r="E343" s="23"/>
      <c r="F343" s="24"/>
      <c r="G343" s="23"/>
      <c r="H343" s="26"/>
      <c r="I343" s="25"/>
      <c r="J343" s="27"/>
      <c r="K343" s="27"/>
      <c r="L343" s="25"/>
      <c r="M343" s="28"/>
      <c r="N343" s="25" t="str">
        <f>IFERROR(VLOOKUP('DETAILS ACHATS'!$C343,#REF!,2,FALSE),"")</f>
        <v/>
      </c>
      <c r="O343" s="29" t="str">
        <f>IF('DETAILS ACHATS'!$N343="EURO",IFERROR(VLOOKUP('DETAILS ACHATS'!$A343,#REF!,4,FALSE),""),"")</f>
        <v/>
      </c>
      <c r="P343" s="27">
        <f>'DETAILS ACHATS'!$J343*'DETAILS ACHATS'!$M343</f>
        <v>0</v>
      </c>
      <c r="Q343" s="27">
        <f>IF('DETAILS ACHATS'!$N343="DA",'DETAILS ACHATS'!$P343*0.19,0)</f>
        <v>0</v>
      </c>
      <c r="R343" s="27">
        <f>'DETAILS ACHATS'!$P343+'DETAILS ACHATS'!$Q343</f>
        <v>0</v>
      </c>
      <c r="S343" s="23" t="str">
        <f>IF('DETAILS ACHATS'!$A343="","",'DETAILS ACHATS'!$A343+30)</f>
        <v/>
      </c>
      <c r="T343" s="23"/>
      <c r="U343" s="53"/>
      <c r="V343" s="30"/>
    </row>
    <row r="344" spans="1:22" ht="14.25" x14ac:dyDescent="0.2">
      <c r="A344" s="23"/>
      <c r="B344" s="24"/>
      <c r="C344" s="25"/>
      <c r="D344" s="24"/>
      <c r="E344" s="23"/>
      <c r="F344" s="24"/>
      <c r="G344" s="23"/>
      <c r="H344" s="26"/>
      <c r="I344" s="25"/>
      <c r="J344" s="27"/>
      <c r="K344" s="27"/>
      <c r="L344" s="25"/>
      <c r="M344" s="28"/>
      <c r="N344" s="25" t="str">
        <f>IFERROR(VLOOKUP('DETAILS ACHATS'!$C344,#REF!,2,FALSE),"")</f>
        <v/>
      </c>
      <c r="O344" s="29" t="str">
        <f>IF('DETAILS ACHATS'!$N344="EURO",IFERROR(VLOOKUP('DETAILS ACHATS'!$A344,#REF!,4,FALSE),""),"")</f>
        <v/>
      </c>
      <c r="P344" s="27">
        <f>'DETAILS ACHATS'!$J344*'DETAILS ACHATS'!$M344</f>
        <v>0</v>
      </c>
      <c r="Q344" s="27">
        <f>IF('DETAILS ACHATS'!$N344="DA",'DETAILS ACHATS'!$P344*0.19,0)</f>
        <v>0</v>
      </c>
      <c r="R344" s="27">
        <f>'DETAILS ACHATS'!$P344+'DETAILS ACHATS'!$Q344</f>
        <v>0</v>
      </c>
      <c r="S344" s="23" t="str">
        <f>IF('DETAILS ACHATS'!$A344="","",'DETAILS ACHATS'!$A344+30)</f>
        <v/>
      </c>
      <c r="T344" s="23"/>
      <c r="U344" s="53"/>
      <c r="V344" s="30"/>
    </row>
    <row r="345" spans="1:22" ht="14.25" x14ac:dyDescent="0.2">
      <c r="A345" s="23"/>
      <c r="B345" s="24"/>
      <c r="C345" s="25"/>
      <c r="D345" s="24"/>
      <c r="E345" s="23"/>
      <c r="F345" s="24"/>
      <c r="G345" s="23"/>
      <c r="H345" s="26"/>
      <c r="I345" s="25"/>
      <c r="J345" s="27"/>
      <c r="K345" s="27"/>
      <c r="L345" s="25"/>
      <c r="M345" s="28"/>
      <c r="N345" s="25" t="str">
        <f>IFERROR(VLOOKUP('DETAILS ACHATS'!$C345,#REF!,2,FALSE),"")</f>
        <v/>
      </c>
      <c r="O345" s="29" t="str">
        <f>IF('DETAILS ACHATS'!$N345="EURO",IFERROR(VLOOKUP('DETAILS ACHATS'!$A345,#REF!,4,FALSE),""),"")</f>
        <v/>
      </c>
      <c r="P345" s="27">
        <f>'DETAILS ACHATS'!$J345*'DETAILS ACHATS'!$M345</f>
        <v>0</v>
      </c>
      <c r="Q345" s="27">
        <f>IF('DETAILS ACHATS'!$N345="DA",'DETAILS ACHATS'!$P345*0.19,0)</f>
        <v>0</v>
      </c>
      <c r="R345" s="27">
        <f>'DETAILS ACHATS'!$P345+'DETAILS ACHATS'!$Q345</f>
        <v>0</v>
      </c>
      <c r="S345" s="23" t="str">
        <f>IF('DETAILS ACHATS'!$A345="","",'DETAILS ACHATS'!$A345+30)</f>
        <v/>
      </c>
      <c r="T345" s="23"/>
      <c r="U345" s="53"/>
      <c r="V345" s="30"/>
    </row>
    <row r="346" spans="1:22" ht="14.25" x14ac:dyDescent="0.2">
      <c r="A346" s="23"/>
      <c r="B346" s="24"/>
      <c r="C346" s="25"/>
      <c r="D346" s="24"/>
      <c r="E346" s="23"/>
      <c r="F346" s="24"/>
      <c r="G346" s="23"/>
      <c r="H346" s="26"/>
      <c r="I346" s="25"/>
      <c r="J346" s="27"/>
      <c r="K346" s="27"/>
      <c r="L346" s="25"/>
      <c r="M346" s="28"/>
      <c r="N346" s="25" t="str">
        <f>IFERROR(VLOOKUP('DETAILS ACHATS'!$C346,#REF!,2,FALSE),"")</f>
        <v/>
      </c>
      <c r="O346" s="29" t="str">
        <f>IF('DETAILS ACHATS'!$N346="EURO",IFERROR(VLOOKUP('DETAILS ACHATS'!$A346,#REF!,4,FALSE),""),"")</f>
        <v/>
      </c>
      <c r="P346" s="27">
        <f>'DETAILS ACHATS'!$J346*'DETAILS ACHATS'!$M346</f>
        <v>0</v>
      </c>
      <c r="Q346" s="27">
        <f>IF('DETAILS ACHATS'!$N346="DA",'DETAILS ACHATS'!$P346*0.19,0)</f>
        <v>0</v>
      </c>
      <c r="R346" s="27">
        <f>'DETAILS ACHATS'!$P346+'DETAILS ACHATS'!$Q346</f>
        <v>0</v>
      </c>
      <c r="S346" s="23" t="str">
        <f>IF('DETAILS ACHATS'!$A346="","",'DETAILS ACHATS'!$A346+30)</f>
        <v/>
      </c>
      <c r="T346" s="23"/>
      <c r="U346" s="53"/>
      <c r="V346" s="30"/>
    </row>
    <row r="347" spans="1:22" ht="14.25" x14ac:dyDescent="0.2">
      <c r="A347" s="23"/>
      <c r="B347" s="24"/>
      <c r="C347" s="25"/>
      <c r="D347" s="24"/>
      <c r="E347" s="23"/>
      <c r="F347" s="24"/>
      <c r="G347" s="23"/>
      <c r="H347" s="26"/>
      <c r="I347" s="25"/>
      <c r="J347" s="27"/>
      <c r="K347" s="27"/>
      <c r="L347" s="25"/>
      <c r="M347" s="28"/>
      <c r="N347" s="25" t="str">
        <f>IFERROR(VLOOKUP('DETAILS ACHATS'!$C347,#REF!,2,FALSE),"")</f>
        <v/>
      </c>
      <c r="O347" s="29" t="str">
        <f>IF('DETAILS ACHATS'!$N347="EURO",IFERROR(VLOOKUP('DETAILS ACHATS'!$A347,#REF!,4,FALSE),""),"")</f>
        <v/>
      </c>
      <c r="P347" s="27">
        <f>'DETAILS ACHATS'!$J347*'DETAILS ACHATS'!$M347</f>
        <v>0</v>
      </c>
      <c r="Q347" s="27">
        <f>IF('DETAILS ACHATS'!$N347="DA",'DETAILS ACHATS'!$P347*0.19,0)</f>
        <v>0</v>
      </c>
      <c r="R347" s="27">
        <f>'DETAILS ACHATS'!$P347+'DETAILS ACHATS'!$Q347</f>
        <v>0</v>
      </c>
      <c r="S347" s="23" t="str">
        <f>IF('DETAILS ACHATS'!$A347="","",'DETAILS ACHATS'!$A347+30)</f>
        <v/>
      </c>
      <c r="T347" s="23"/>
      <c r="U347" s="53"/>
      <c r="V347" s="30"/>
    </row>
    <row r="348" spans="1:22" ht="14.25" x14ac:dyDescent="0.2">
      <c r="A348" s="23"/>
      <c r="B348" s="24"/>
      <c r="C348" s="25"/>
      <c r="D348" s="24"/>
      <c r="E348" s="23"/>
      <c r="F348" s="24"/>
      <c r="G348" s="23"/>
      <c r="H348" s="26"/>
      <c r="I348" s="25"/>
      <c r="J348" s="27"/>
      <c r="K348" s="27"/>
      <c r="L348" s="25"/>
      <c r="M348" s="28"/>
      <c r="N348" s="25" t="str">
        <f>IFERROR(VLOOKUP('DETAILS ACHATS'!$C348,#REF!,2,FALSE),"")</f>
        <v/>
      </c>
      <c r="O348" s="29" t="str">
        <f>IF('DETAILS ACHATS'!$N348="EURO",IFERROR(VLOOKUP('DETAILS ACHATS'!$A348,#REF!,4,FALSE),""),"")</f>
        <v/>
      </c>
      <c r="P348" s="27">
        <f>'DETAILS ACHATS'!$J348*'DETAILS ACHATS'!$M348</f>
        <v>0</v>
      </c>
      <c r="Q348" s="27">
        <f>IF('DETAILS ACHATS'!$N348="DA",'DETAILS ACHATS'!$P348*0.19,0)</f>
        <v>0</v>
      </c>
      <c r="R348" s="27">
        <f>'DETAILS ACHATS'!$P348+'DETAILS ACHATS'!$Q348</f>
        <v>0</v>
      </c>
      <c r="S348" s="23" t="str">
        <f>IF('DETAILS ACHATS'!$A348="","",'DETAILS ACHATS'!$A348+30)</f>
        <v/>
      </c>
      <c r="T348" s="23"/>
      <c r="U348" s="53"/>
      <c r="V348" s="30"/>
    </row>
    <row r="349" spans="1:22" ht="14.25" x14ac:dyDescent="0.2">
      <c r="A349" s="23"/>
      <c r="B349" s="24"/>
      <c r="C349" s="25"/>
      <c r="D349" s="24"/>
      <c r="E349" s="23"/>
      <c r="F349" s="24"/>
      <c r="G349" s="23"/>
      <c r="H349" s="26"/>
      <c r="I349" s="25"/>
      <c r="J349" s="27"/>
      <c r="K349" s="27"/>
      <c r="L349" s="25"/>
      <c r="M349" s="28"/>
      <c r="N349" s="25" t="str">
        <f>IFERROR(VLOOKUP('DETAILS ACHATS'!$C349,#REF!,2,FALSE),"")</f>
        <v/>
      </c>
      <c r="O349" s="29" t="str">
        <f>IF('DETAILS ACHATS'!$N349="EURO",IFERROR(VLOOKUP('DETAILS ACHATS'!$A349,#REF!,4,FALSE),""),"")</f>
        <v/>
      </c>
      <c r="P349" s="27">
        <f>'DETAILS ACHATS'!$J349*'DETAILS ACHATS'!$M349</f>
        <v>0</v>
      </c>
      <c r="Q349" s="27">
        <f>IF('DETAILS ACHATS'!$N349="DA",'DETAILS ACHATS'!$P349*0.19,0)</f>
        <v>0</v>
      </c>
      <c r="R349" s="27">
        <f>'DETAILS ACHATS'!$P349+'DETAILS ACHATS'!$Q349</f>
        <v>0</v>
      </c>
      <c r="S349" s="23" t="str">
        <f>IF('DETAILS ACHATS'!$A349="","",'DETAILS ACHATS'!$A349+30)</f>
        <v/>
      </c>
      <c r="T349" s="23"/>
      <c r="U349" s="53"/>
      <c r="V349" s="30"/>
    </row>
    <row r="350" spans="1:22" ht="14.25" x14ac:dyDescent="0.2">
      <c r="A350" s="23"/>
      <c r="B350" s="24"/>
      <c r="C350" s="25"/>
      <c r="D350" s="24"/>
      <c r="E350" s="23"/>
      <c r="F350" s="24"/>
      <c r="G350" s="23"/>
      <c r="H350" s="26"/>
      <c r="I350" s="25"/>
      <c r="J350" s="27"/>
      <c r="K350" s="27"/>
      <c r="L350" s="25"/>
      <c r="M350" s="28"/>
      <c r="N350" s="25" t="str">
        <f>IFERROR(VLOOKUP('DETAILS ACHATS'!$C350,#REF!,2,FALSE),"")</f>
        <v/>
      </c>
      <c r="O350" s="29" t="str">
        <f>IF('DETAILS ACHATS'!$N350="EURO",IFERROR(VLOOKUP('DETAILS ACHATS'!$A350,#REF!,4,FALSE),""),"")</f>
        <v/>
      </c>
      <c r="P350" s="27">
        <f>'DETAILS ACHATS'!$J350*'DETAILS ACHATS'!$M350</f>
        <v>0</v>
      </c>
      <c r="Q350" s="27">
        <f>IF('DETAILS ACHATS'!$N350="DA",'DETAILS ACHATS'!$P350*0.19,0)</f>
        <v>0</v>
      </c>
      <c r="R350" s="27">
        <f>'DETAILS ACHATS'!$P350+'DETAILS ACHATS'!$Q350</f>
        <v>0</v>
      </c>
      <c r="S350" s="23" t="str">
        <f>IF('DETAILS ACHATS'!$A350="","",'DETAILS ACHATS'!$A350+30)</f>
        <v/>
      </c>
      <c r="T350" s="23"/>
      <c r="U350" s="53"/>
      <c r="V350" s="30"/>
    </row>
    <row r="351" spans="1:22" ht="14.25" x14ac:dyDescent="0.2">
      <c r="A351" s="23"/>
      <c r="B351" s="24"/>
      <c r="C351" s="25"/>
      <c r="D351" s="24"/>
      <c r="E351" s="23"/>
      <c r="F351" s="24"/>
      <c r="G351" s="23"/>
      <c r="H351" s="26"/>
      <c r="I351" s="25"/>
      <c r="J351" s="27"/>
      <c r="K351" s="27"/>
      <c r="L351" s="25"/>
      <c r="M351" s="28"/>
      <c r="N351" s="25" t="str">
        <f>IFERROR(VLOOKUP('DETAILS ACHATS'!$C351,#REF!,2,FALSE),"")</f>
        <v/>
      </c>
      <c r="O351" s="29" t="str">
        <f>IF('DETAILS ACHATS'!$N351="EURO",IFERROR(VLOOKUP('DETAILS ACHATS'!$A351,#REF!,4,FALSE),""),"")</f>
        <v/>
      </c>
      <c r="P351" s="27">
        <f>'DETAILS ACHATS'!$J351*'DETAILS ACHATS'!$M351</f>
        <v>0</v>
      </c>
      <c r="Q351" s="27">
        <f>IF('DETAILS ACHATS'!$N351="DA",'DETAILS ACHATS'!$P351*0.19,0)</f>
        <v>0</v>
      </c>
      <c r="R351" s="27">
        <f>'DETAILS ACHATS'!$P351+'DETAILS ACHATS'!$Q351</f>
        <v>0</v>
      </c>
      <c r="S351" s="23" t="str">
        <f>IF('DETAILS ACHATS'!$A351="","",'DETAILS ACHATS'!$A351+30)</f>
        <v/>
      </c>
      <c r="T351" s="23"/>
      <c r="U351" s="53"/>
      <c r="V351" s="30"/>
    </row>
    <row r="352" spans="1:22" ht="14.25" x14ac:dyDescent="0.2">
      <c r="A352" s="23"/>
      <c r="B352" s="24"/>
      <c r="C352" s="25"/>
      <c r="D352" s="24"/>
      <c r="E352" s="23"/>
      <c r="F352" s="24"/>
      <c r="G352" s="23"/>
      <c r="H352" s="26"/>
      <c r="I352" s="25"/>
      <c r="J352" s="27"/>
      <c r="K352" s="27"/>
      <c r="L352" s="25"/>
      <c r="M352" s="28"/>
      <c r="N352" s="25" t="str">
        <f>IFERROR(VLOOKUP('DETAILS ACHATS'!$C352,#REF!,2,FALSE),"")</f>
        <v/>
      </c>
      <c r="O352" s="29" t="str">
        <f>IF('DETAILS ACHATS'!$N352="EURO",IFERROR(VLOOKUP('DETAILS ACHATS'!$A352,#REF!,4,FALSE),""),"")</f>
        <v/>
      </c>
      <c r="P352" s="27">
        <f>'DETAILS ACHATS'!$J352*'DETAILS ACHATS'!$M352</f>
        <v>0</v>
      </c>
      <c r="Q352" s="27">
        <f>IF('DETAILS ACHATS'!$N352="DA",'DETAILS ACHATS'!$P352*0.19,0)</f>
        <v>0</v>
      </c>
      <c r="R352" s="27">
        <f>'DETAILS ACHATS'!$P352+'DETAILS ACHATS'!$Q352</f>
        <v>0</v>
      </c>
      <c r="S352" s="23" t="str">
        <f>IF('DETAILS ACHATS'!$A352="","",'DETAILS ACHATS'!$A352+30)</f>
        <v/>
      </c>
      <c r="T352" s="23"/>
      <c r="U352" s="53"/>
      <c r="V352" s="30"/>
    </row>
    <row r="353" spans="1:22" ht="14.25" x14ac:dyDescent="0.2">
      <c r="A353" s="23"/>
      <c r="B353" s="24"/>
      <c r="C353" s="25"/>
      <c r="D353" s="24"/>
      <c r="E353" s="23"/>
      <c r="F353" s="24"/>
      <c r="G353" s="23"/>
      <c r="H353" s="26"/>
      <c r="I353" s="25"/>
      <c r="J353" s="27"/>
      <c r="K353" s="27"/>
      <c r="L353" s="25"/>
      <c r="M353" s="28"/>
      <c r="N353" s="25" t="str">
        <f>IFERROR(VLOOKUP('DETAILS ACHATS'!$C353,#REF!,2,FALSE),"")</f>
        <v/>
      </c>
      <c r="O353" s="29" t="str">
        <f>IF('DETAILS ACHATS'!$N353="EURO",IFERROR(VLOOKUP('DETAILS ACHATS'!$A353,#REF!,4,FALSE),""),"")</f>
        <v/>
      </c>
      <c r="P353" s="27">
        <f>'DETAILS ACHATS'!$J353*'DETAILS ACHATS'!$M353</f>
        <v>0</v>
      </c>
      <c r="Q353" s="27">
        <f>IF('DETAILS ACHATS'!$N353="DA",'DETAILS ACHATS'!$P353*0.19,0)</f>
        <v>0</v>
      </c>
      <c r="R353" s="27">
        <f>'DETAILS ACHATS'!$P353+'DETAILS ACHATS'!$Q353</f>
        <v>0</v>
      </c>
      <c r="S353" s="23" t="str">
        <f>IF('DETAILS ACHATS'!$A353="","",'DETAILS ACHATS'!$A353+30)</f>
        <v/>
      </c>
      <c r="T353" s="23"/>
      <c r="U353" s="53"/>
      <c r="V353" s="30"/>
    </row>
    <row r="354" spans="1:22" ht="14.25" x14ac:dyDescent="0.2">
      <c r="A354" s="23"/>
      <c r="B354" s="24"/>
      <c r="C354" s="25"/>
      <c r="D354" s="24"/>
      <c r="E354" s="23"/>
      <c r="F354" s="24"/>
      <c r="G354" s="23"/>
      <c r="H354" s="26"/>
      <c r="I354" s="25"/>
      <c r="J354" s="27"/>
      <c r="K354" s="27"/>
      <c r="L354" s="25"/>
      <c r="M354" s="28"/>
      <c r="N354" s="25" t="str">
        <f>IFERROR(VLOOKUP('DETAILS ACHATS'!$C354,#REF!,2,FALSE),"")</f>
        <v/>
      </c>
      <c r="O354" s="29" t="str">
        <f>IF('DETAILS ACHATS'!$N354="EURO",IFERROR(VLOOKUP('DETAILS ACHATS'!$A354,#REF!,4,FALSE),""),"")</f>
        <v/>
      </c>
      <c r="P354" s="27">
        <f>'DETAILS ACHATS'!$J354*'DETAILS ACHATS'!$M354</f>
        <v>0</v>
      </c>
      <c r="Q354" s="27">
        <f>IF('DETAILS ACHATS'!$N354="DA",'DETAILS ACHATS'!$P354*0.19,0)</f>
        <v>0</v>
      </c>
      <c r="R354" s="27">
        <f>'DETAILS ACHATS'!$P354+'DETAILS ACHATS'!$Q354</f>
        <v>0</v>
      </c>
      <c r="S354" s="23" t="str">
        <f>IF('DETAILS ACHATS'!$A354="","",'DETAILS ACHATS'!$A354+30)</f>
        <v/>
      </c>
      <c r="T354" s="23"/>
      <c r="U354" s="53"/>
      <c r="V354" s="30"/>
    </row>
    <row r="355" spans="1:22" ht="14.25" x14ac:dyDescent="0.2">
      <c r="A355" s="23"/>
      <c r="B355" s="24"/>
      <c r="C355" s="25"/>
      <c r="D355" s="24"/>
      <c r="E355" s="23"/>
      <c r="F355" s="24"/>
      <c r="G355" s="23"/>
      <c r="H355" s="26"/>
      <c r="I355" s="25"/>
      <c r="J355" s="27"/>
      <c r="K355" s="27"/>
      <c r="L355" s="25"/>
      <c r="M355" s="28"/>
      <c r="N355" s="25" t="str">
        <f>IFERROR(VLOOKUP('DETAILS ACHATS'!$C355,#REF!,2,FALSE),"")</f>
        <v/>
      </c>
      <c r="O355" s="29" t="str">
        <f>IF('DETAILS ACHATS'!$N355="EURO",IFERROR(VLOOKUP('DETAILS ACHATS'!$A355,#REF!,4,FALSE),""),"")</f>
        <v/>
      </c>
      <c r="P355" s="27">
        <f>'DETAILS ACHATS'!$J355*'DETAILS ACHATS'!$M355</f>
        <v>0</v>
      </c>
      <c r="Q355" s="27">
        <f>IF('DETAILS ACHATS'!$N355="DA",'DETAILS ACHATS'!$P355*0.19,0)</f>
        <v>0</v>
      </c>
      <c r="R355" s="27">
        <f>'DETAILS ACHATS'!$P355+'DETAILS ACHATS'!$Q355</f>
        <v>0</v>
      </c>
      <c r="S355" s="23" t="str">
        <f>IF('DETAILS ACHATS'!$A355="","",'DETAILS ACHATS'!$A355+30)</f>
        <v/>
      </c>
      <c r="T355" s="23"/>
      <c r="U355" s="53"/>
      <c r="V355" s="30"/>
    </row>
    <row r="356" spans="1:22" ht="14.25" x14ac:dyDescent="0.2">
      <c r="A356" s="23"/>
      <c r="B356" s="24"/>
      <c r="C356" s="25"/>
      <c r="D356" s="24"/>
      <c r="E356" s="23"/>
      <c r="F356" s="24"/>
      <c r="G356" s="23"/>
      <c r="H356" s="26"/>
      <c r="I356" s="25"/>
      <c r="J356" s="27"/>
      <c r="K356" s="27"/>
      <c r="L356" s="25"/>
      <c r="M356" s="28"/>
      <c r="N356" s="25" t="str">
        <f>IFERROR(VLOOKUP('DETAILS ACHATS'!$C356,#REF!,2,FALSE),"")</f>
        <v/>
      </c>
      <c r="O356" s="29" t="str">
        <f>IF('DETAILS ACHATS'!$N356="EURO",IFERROR(VLOOKUP('DETAILS ACHATS'!$A356,#REF!,4,FALSE),""),"")</f>
        <v/>
      </c>
      <c r="P356" s="27">
        <f>'DETAILS ACHATS'!$J356*'DETAILS ACHATS'!$M356</f>
        <v>0</v>
      </c>
      <c r="Q356" s="27">
        <f>IF('DETAILS ACHATS'!$N356="DA",'DETAILS ACHATS'!$P356*0.19,0)</f>
        <v>0</v>
      </c>
      <c r="R356" s="27">
        <f>'DETAILS ACHATS'!$P356+'DETAILS ACHATS'!$Q356</f>
        <v>0</v>
      </c>
      <c r="S356" s="23" t="str">
        <f>IF('DETAILS ACHATS'!$A356="","",'DETAILS ACHATS'!$A356+30)</f>
        <v/>
      </c>
      <c r="T356" s="23"/>
      <c r="U356" s="53"/>
      <c r="V356" s="30"/>
    </row>
    <row r="357" spans="1:22" ht="14.25" x14ac:dyDescent="0.2">
      <c r="A357" s="23"/>
      <c r="B357" s="24"/>
      <c r="C357" s="25"/>
      <c r="D357" s="24"/>
      <c r="E357" s="23"/>
      <c r="F357" s="24"/>
      <c r="G357" s="23"/>
      <c r="H357" s="26"/>
      <c r="I357" s="25"/>
      <c r="J357" s="27"/>
      <c r="K357" s="27"/>
      <c r="L357" s="25"/>
      <c r="M357" s="28"/>
      <c r="N357" s="25" t="str">
        <f>IFERROR(VLOOKUP('DETAILS ACHATS'!$C357,#REF!,2,FALSE),"")</f>
        <v/>
      </c>
      <c r="O357" s="29" t="str">
        <f>IF('DETAILS ACHATS'!$N357="EURO",IFERROR(VLOOKUP('DETAILS ACHATS'!$A357,#REF!,4,FALSE),""),"")</f>
        <v/>
      </c>
      <c r="P357" s="27">
        <f>'DETAILS ACHATS'!$J357*'DETAILS ACHATS'!$M357</f>
        <v>0</v>
      </c>
      <c r="Q357" s="27">
        <f>IF('DETAILS ACHATS'!$N357="DA",'DETAILS ACHATS'!$P357*0.19,0)</f>
        <v>0</v>
      </c>
      <c r="R357" s="27">
        <f>'DETAILS ACHATS'!$P357+'DETAILS ACHATS'!$Q357</f>
        <v>0</v>
      </c>
      <c r="S357" s="23" t="str">
        <f>IF('DETAILS ACHATS'!$A357="","",'DETAILS ACHATS'!$A357+30)</f>
        <v/>
      </c>
      <c r="T357" s="23"/>
      <c r="U357" s="53"/>
      <c r="V357" s="30"/>
    </row>
    <row r="358" spans="1:22" ht="14.25" x14ac:dyDescent="0.2">
      <c r="A358" s="23"/>
      <c r="B358" s="24"/>
      <c r="C358" s="25"/>
      <c r="D358" s="24"/>
      <c r="E358" s="23"/>
      <c r="F358" s="24"/>
      <c r="G358" s="23"/>
      <c r="H358" s="26"/>
      <c r="I358" s="25"/>
      <c r="J358" s="27"/>
      <c r="K358" s="27"/>
      <c r="L358" s="25"/>
      <c r="M358" s="28"/>
      <c r="N358" s="25" t="str">
        <f>IFERROR(VLOOKUP('DETAILS ACHATS'!$C358,#REF!,2,FALSE),"")</f>
        <v/>
      </c>
      <c r="O358" s="29" t="str">
        <f>IF('DETAILS ACHATS'!$N358="EURO",IFERROR(VLOOKUP('DETAILS ACHATS'!$A358,#REF!,4,FALSE),""),"")</f>
        <v/>
      </c>
      <c r="P358" s="27">
        <f>'DETAILS ACHATS'!$J358*'DETAILS ACHATS'!$M358</f>
        <v>0</v>
      </c>
      <c r="Q358" s="27">
        <f>IF('DETAILS ACHATS'!$N358="DA",'DETAILS ACHATS'!$P358*0.19,0)</f>
        <v>0</v>
      </c>
      <c r="R358" s="27">
        <f>'DETAILS ACHATS'!$P358+'DETAILS ACHATS'!$Q358</f>
        <v>0</v>
      </c>
      <c r="S358" s="23" t="str">
        <f>IF('DETAILS ACHATS'!$A358="","",'DETAILS ACHATS'!$A358+30)</f>
        <v/>
      </c>
      <c r="T358" s="23"/>
      <c r="U358" s="53"/>
      <c r="V358" s="30"/>
    </row>
    <row r="359" spans="1:22" ht="14.25" x14ac:dyDescent="0.2">
      <c r="A359" s="23"/>
      <c r="B359" s="24"/>
      <c r="C359" s="25"/>
      <c r="D359" s="24"/>
      <c r="E359" s="23"/>
      <c r="F359" s="24"/>
      <c r="G359" s="23"/>
      <c r="H359" s="26"/>
      <c r="I359" s="25"/>
      <c r="J359" s="27"/>
      <c r="K359" s="27"/>
      <c r="L359" s="25"/>
      <c r="M359" s="28"/>
      <c r="N359" s="25" t="str">
        <f>IFERROR(VLOOKUP('DETAILS ACHATS'!$C359,#REF!,2,FALSE),"")</f>
        <v/>
      </c>
      <c r="O359" s="29" t="str">
        <f>IF('DETAILS ACHATS'!$N359="EURO",IFERROR(VLOOKUP('DETAILS ACHATS'!$A359,#REF!,4,FALSE),""),"")</f>
        <v/>
      </c>
      <c r="P359" s="27">
        <f>'DETAILS ACHATS'!$J359*'DETAILS ACHATS'!$M359</f>
        <v>0</v>
      </c>
      <c r="Q359" s="27">
        <f>IF('DETAILS ACHATS'!$N359="DA",'DETAILS ACHATS'!$P359*0.19,0)</f>
        <v>0</v>
      </c>
      <c r="R359" s="27">
        <f>'DETAILS ACHATS'!$P359+'DETAILS ACHATS'!$Q359</f>
        <v>0</v>
      </c>
      <c r="S359" s="23" t="str">
        <f>IF('DETAILS ACHATS'!$A359="","",'DETAILS ACHATS'!$A359+30)</f>
        <v/>
      </c>
      <c r="T359" s="23"/>
      <c r="U359" s="53"/>
      <c r="V359" s="30"/>
    </row>
    <row r="360" spans="1:22" ht="14.25" x14ac:dyDescent="0.2">
      <c r="A360" s="23"/>
      <c r="B360" s="24"/>
      <c r="C360" s="25"/>
      <c r="D360" s="24"/>
      <c r="E360" s="23"/>
      <c r="F360" s="24"/>
      <c r="G360" s="23"/>
      <c r="H360" s="26"/>
      <c r="I360" s="25"/>
      <c r="J360" s="27"/>
      <c r="K360" s="27"/>
      <c r="L360" s="25"/>
      <c r="M360" s="28"/>
      <c r="N360" s="25" t="str">
        <f>IFERROR(VLOOKUP('DETAILS ACHATS'!$C360,#REF!,2,FALSE),"")</f>
        <v/>
      </c>
      <c r="O360" s="29" t="str">
        <f>IF('DETAILS ACHATS'!$N360="EURO",IFERROR(VLOOKUP('DETAILS ACHATS'!$A360,#REF!,4,FALSE),""),"")</f>
        <v/>
      </c>
      <c r="P360" s="27">
        <f>'DETAILS ACHATS'!$J360*'DETAILS ACHATS'!$M360</f>
        <v>0</v>
      </c>
      <c r="Q360" s="27">
        <f>IF('DETAILS ACHATS'!$N360="DA",'DETAILS ACHATS'!$P360*0.19,0)</f>
        <v>0</v>
      </c>
      <c r="R360" s="27">
        <f>'DETAILS ACHATS'!$P360+'DETAILS ACHATS'!$Q360</f>
        <v>0</v>
      </c>
      <c r="S360" s="23" t="str">
        <f>IF('DETAILS ACHATS'!$A360="","",'DETAILS ACHATS'!$A360+30)</f>
        <v/>
      </c>
      <c r="T360" s="23"/>
      <c r="U360" s="53"/>
      <c r="V360" s="30"/>
    </row>
    <row r="361" spans="1:22" ht="14.25" x14ac:dyDescent="0.2">
      <c r="A361" s="23"/>
      <c r="B361" s="24"/>
      <c r="C361" s="25"/>
      <c r="D361" s="24"/>
      <c r="E361" s="23"/>
      <c r="F361" s="24"/>
      <c r="G361" s="23"/>
      <c r="H361" s="26"/>
      <c r="I361" s="25"/>
      <c r="J361" s="27"/>
      <c r="K361" s="27"/>
      <c r="L361" s="25"/>
      <c r="M361" s="28"/>
      <c r="N361" s="25" t="str">
        <f>IFERROR(VLOOKUP('DETAILS ACHATS'!$C361,#REF!,2,FALSE),"")</f>
        <v/>
      </c>
      <c r="O361" s="29" t="str">
        <f>IF('DETAILS ACHATS'!$N361="EURO",IFERROR(VLOOKUP('DETAILS ACHATS'!$A361,#REF!,4,FALSE),""),"")</f>
        <v/>
      </c>
      <c r="P361" s="27">
        <f>'DETAILS ACHATS'!$J361*'DETAILS ACHATS'!$M361</f>
        <v>0</v>
      </c>
      <c r="Q361" s="27">
        <f>IF('DETAILS ACHATS'!$N361="DA",'DETAILS ACHATS'!$P361*0.19,0)</f>
        <v>0</v>
      </c>
      <c r="R361" s="27">
        <f>'DETAILS ACHATS'!$P361+'DETAILS ACHATS'!$Q361</f>
        <v>0</v>
      </c>
      <c r="S361" s="23" t="str">
        <f>IF('DETAILS ACHATS'!$A361="","",'DETAILS ACHATS'!$A361+30)</f>
        <v/>
      </c>
      <c r="T361" s="23"/>
      <c r="U361" s="53"/>
      <c r="V361" s="30"/>
    </row>
    <row r="362" spans="1:22" ht="14.25" x14ac:dyDescent="0.2">
      <c r="A362" s="23"/>
      <c r="B362" s="24"/>
      <c r="C362" s="25"/>
      <c r="D362" s="24"/>
      <c r="E362" s="23"/>
      <c r="F362" s="24"/>
      <c r="G362" s="23"/>
      <c r="H362" s="26"/>
      <c r="I362" s="25"/>
      <c r="J362" s="27"/>
      <c r="K362" s="27"/>
      <c r="L362" s="25"/>
      <c r="M362" s="28"/>
      <c r="N362" s="25" t="str">
        <f>IFERROR(VLOOKUP('DETAILS ACHATS'!$C362,#REF!,2,FALSE),"")</f>
        <v/>
      </c>
      <c r="O362" s="29" t="str">
        <f>IF('DETAILS ACHATS'!$N362="EURO",IFERROR(VLOOKUP('DETAILS ACHATS'!$A362,#REF!,4,FALSE),""),"")</f>
        <v/>
      </c>
      <c r="P362" s="27">
        <f>'DETAILS ACHATS'!$J362*'DETAILS ACHATS'!$M362</f>
        <v>0</v>
      </c>
      <c r="Q362" s="27">
        <f>IF('DETAILS ACHATS'!$N362="DA",'DETAILS ACHATS'!$P362*0.19,0)</f>
        <v>0</v>
      </c>
      <c r="R362" s="27">
        <f>'DETAILS ACHATS'!$P362+'DETAILS ACHATS'!$Q362</f>
        <v>0</v>
      </c>
      <c r="S362" s="23" t="str">
        <f>IF('DETAILS ACHATS'!$A362="","",'DETAILS ACHATS'!$A362+30)</f>
        <v/>
      </c>
      <c r="T362" s="23"/>
      <c r="U362" s="53"/>
      <c r="V362" s="30"/>
    </row>
    <row r="363" spans="1:22" ht="14.25" x14ac:dyDescent="0.2">
      <c r="A363" s="23"/>
      <c r="B363" s="24"/>
      <c r="C363" s="25"/>
      <c r="D363" s="24"/>
      <c r="E363" s="23"/>
      <c r="F363" s="24"/>
      <c r="G363" s="23"/>
      <c r="H363" s="26"/>
      <c r="I363" s="25"/>
      <c r="J363" s="27"/>
      <c r="K363" s="27"/>
      <c r="L363" s="25"/>
      <c r="M363" s="28"/>
      <c r="N363" s="25" t="str">
        <f>IFERROR(VLOOKUP('DETAILS ACHATS'!$C363,#REF!,2,FALSE),"")</f>
        <v/>
      </c>
      <c r="O363" s="29" t="str">
        <f>IF('DETAILS ACHATS'!$N363="EURO",IFERROR(VLOOKUP('DETAILS ACHATS'!$A363,#REF!,4,FALSE),""),"")</f>
        <v/>
      </c>
      <c r="P363" s="27">
        <f>'DETAILS ACHATS'!$J363*'DETAILS ACHATS'!$M363</f>
        <v>0</v>
      </c>
      <c r="Q363" s="27">
        <f>IF('DETAILS ACHATS'!$N363="DA",'DETAILS ACHATS'!$P363*0.19,0)</f>
        <v>0</v>
      </c>
      <c r="R363" s="27">
        <f>'DETAILS ACHATS'!$P363+'DETAILS ACHATS'!$Q363</f>
        <v>0</v>
      </c>
      <c r="S363" s="23" t="str">
        <f>IF('DETAILS ACHATS'!$A363="","",'DETAILS ACHATS'!$A363+30)</f>
        <v/>
      </c>
      <c r="T363" s="23"/>
      <c r="U363" s="53"/>
      <c r="V363" s="30"/>
    </row>
    <row r="364" spans="1:22" ht="14.25" x14ac:dyDescent="0.2">
      <c r="A364" s="23"/>
      <c r="B364" s="24"/>
      <c r="C364" s="25"/>
      <c r="D364" s="24"/>
      <c r="E364" s="23"/>
      <c r="F364" s="24"/>
      <c r="G364" s="23"/>
      <c r="H364" s="26"/>
      <c r="I364" s="25"/>
      <c r="J364" s="27"/>
      <c r="K364" s="27"/>
      <c r="L364" s="25"/>
      <c r="M364" s="28"/>
      <c r="N364" s="25" t="str">
        <f>IFERROR(VLOOKUP('DETAILS ACHATS'!$C364,#REF!,2,FALSE),"")</f>
        <v/>
      </c>
      <c r="O364" s="29" t="str">
        <f>IF('DETAILS ACHATS'!$N364="EURO",IFERROR(VLOOKUP('DETAILS ACHATS'!$A364,#REF!,4,FALSE),""),"")</f>
        <v/>
      </c>
      <c r="P364" s="27">
        <f>'DETAILS ACHATS'!$J364*'DETAILS ACHATS'!$M364</f>
        <v>0</v>
      </c>
      <c r="Q364" s="27">
        <f>IF('DETAILS ACHATS'!$N364="DA",'DETAILS ACHATS'!$P364*0.19,0)</f>
        <v>0</v>
      </c>
      <c r="R364" s="27">
        <f>'DETAILS ACHATS'!$P364+'DETAILS ACHATS'!$Q364</f>
        <v>0</v>
      </c>
      <c r="S364" s="23" t="str">
        <f>IF('DETAILS ACHATS'!$A364="","",'DETAILS ACHATS'!$A364+30)</f>
        <v/>
      </c>
      <c r="T364" s="23"/>
      <c r="U364" s="53"/>
      <c r="V364" s="30"/>
    </row>
    <row r="365" spans="1:22" ht="14.25" x14ac:dyDescent="0.2">
      <c r="A365" s="23"/>
      <c r="B365" s="24"/>
      <c r="C365" s="25"/>
      <c r="D365" s="24"/>
      <c r="E365" s="23"/>
      <c r="F365" s="24"/>
      <c r="G365" s="23"/>
      <c r="H365" s="26"/>
      <c r="I365" s="25"/>
      <c r="J365" s="27"/>
      <c r="K365" s="27"/>
      <c r="L365" s="25"/>
      <c r="M365" s="28"/>
      <c r="N365" s="25" t="str">
        <f>IFERROR(VLOOKUP('DETAILS ACHATS'!$C365,#REF!,2,FALSE),"")</f>
        <v/>
      </c>
      <c r="O365" s="29" t="str">
        <f>IF('DETAILS ACHATS'!$N365="EURO",IFERROR(VLOOKUP('DETAILS ACHATS'!$A365,#REF!,4,FALSE),""),"")</f>
        <v/>
      </c>
      <c r="P365" s="27">
        <f>'DETAILS ACHATS'!$J365*'DETAILS ACHATS'!$M365</f>
        <v>0</v>
      </c>
      <c r="Q365" s="27">
        <f>IF('DETAILS ACHATS'!$N365="DA",'DETAILS ACHATS'!$P365*0.19,0)</f>
        <v>0</v>
      </c>
      <c r="R365" s="27">
        <f>'DETAILS ACHATS'!$P365+'DETAILS ACHATS'!$Q365</f>
        <v>0</v>
      </c>
      <c r="S365" s="23" t="str">
        <f>IF('DETAILS ACHATS'!$A365="","",'DETAILS ACHATS'!$A365+30)</f>
        <v/>
      </c>
      <c r="T365" s="23"/>
      <c r="U365" s="53"/>
      <c r="V365" s="30"/>
    </row>
    <row r="366" spans="1:22" ht="14.25" x14ac:dyDescent="0.2">
      <c r="A366" s="23"/>
      <c r="B366" s="24"/>
      <c r="C366" s="25"/>
      <c r="D366" s="24"/>
      <c r="E366" s="23"/>
      <c r="F366" s="24"/>
      <c r="G366" s="23"/>
      <c r="H366" s="26"/>
      <c r="I366" s="25"/>
      <c r="J366" s="27"/>
      <c r="K366" s="27"/>
      <c r="L366" s="25"/>
      <c r="M366" s="28"/>
      <c r="N366" s="25" t="str">
        <f>IFERROR(VLOOKUP('DETAILS ACHATS'!$C366,#REF!,2,FALSE),"")</f>
        <v/>
      </c>
      <c r="O366" s="29" t="str">
        <f>IF('DETAILS ACHATS'!$N366="EURO",IFERROR(VLOOKUP('DETAILS ACHATS'!$A366,#REF!,4,FALSE),""),"")</f>
        <v/>
      </c>
      <c r="P366" s="27">
        <f>'DETAILS ACHATS'!$J366*'DETAILS ACHATS'!$M366</f>
        <v>0</v>
      </c>
      <c r="Q366" s="27">
        <f>IF('DETAILS ACHATS'!$N366="DA",'DETAILS ACHATS'!$P366*0.19,0)</f>
        <v>0</v>
      </c>
      <c r="R366" s="27">
        <f>'DETAILS ACHATS'!$P366+'DETAILS ACHATS'!$Q366</f>
        <v>0</v>
      </c>
      <c r="S366" s="23" t="str">
        <f>IF('DETAILS ACHATS'!$A366="","",'DETAILS ACHATS'!$A366+30)</f>
        <v/>
      </c>
      <c r="T366" s="23"/>
      <c r="U366" s="53"/>
      <c r="V366" s="30"/>
    </row>
    <row r="367" spans="1:22" ht="14.25" x14ac:dyDescent="0.2">
      <c r="A367" s="23"/>
      <c r="B367" s="24"/>
      <c r="C367" s="25"/>
      <c r="D367" s="24"/>
      <c r="E367" s="23"/>
      <c r="F367" s="24"/>
      <c r="G367" s="23"/>
      <c r="H367" s="26"/>
      <c r="I367" s="25"/>
      <c r="J367" s="27"/>
      <c r="K367" s="27"/>
      <c r="L367" s="25"/>
      <c r="M367" s="28"/>
      <c r="N367" s="25" t="str">
        <f>IFERROR(VLOOKUP('DETAILS ACHATS'!$C367,#REF!,2,FALSE),"")</f>
        <v/>
      </c>
      <c r="O367" s="29" t="str">
        <f>IF('DETAILS ACHATS'!$N367="EURO",IFERROR(VLOOKUP('DETAILS ACHATS'!$A367,#REF!,4,FALSE),""),"")</f>
        <v/>
      </c>
      <c r="P367" s="27">
        <f>'DETAILS ACHATS'!$J367*'DETAILS ACHATS'!$M367</f>
        <v>0</v>
      </c>
      <c r="Q367" s="27">
        <f>IF('DETAILS ACHATS'!$N367="DA",'DETAILS ACHATS'!$P367*0.19,0)</f>
        <v>0</v>
      </c>
      <c r="R367" s="27">
        <f>'DETAILS ACHATS'!$P367+'DETAILS ACHATS'!$Q367</f>
        <v>0</v>
      </c>
      <c r="S367" s="23" t="str">
        <f>IF('DETAILS ACHATS'!$A367="","",'DETAILS ACHATS'!$A367+30)</f>
        <v/>
      </c>
      <c r="T367" s="23"/>
      <c r="U367" s="53"/>
      <c r="V367" s="30"/>
    </row>
    <row r="368" spans="1:22" ht="14.25" x14ac:dyDescent="0.2">
      <c r="A368" s="23"/>
      <c r="B368" s="24"/>
      <c r="C368" s="25"/>
      <c r="D368" s="24"/>
      <c r="E368" s="23"/>
      <c r="F368" s="24"/>
      <c r="G368" s="23"/>
      <c r="H368" s="26"/>
      <c r="I368" s="25"/>
      <c r="J368" s="27"/>
      <c r="K368" s="27"/>
      <c r="L368" s="25"/>
      <c r="M368" s="28"/>
      <c r="N368" s="25" t="str">
        <f>IFERROR(VLOOKUP('DETAILS ACHATS'!$C368,#REF!,2,FALSE),"")</f>
        <v/>
      </c>
      <c r="O368" s="29" t="str">
        <f>IF('DETAILS ACHATS'!$N368="EURO",IFERROR(VLOOKUP('DETAILS ACHATS'!$A368,#REF!,4,FALSE),""),"")</f>
        <v/>
      </c>
      <c r="P368" s="27">
        <f>'DETAILS ACHATS'!$J368*'DETAILS ACHATS'!$M368</f>
        <v>0</v>
      </c>
      <c r="Q368" s="27">
        <f>IF('DETAILS ACHATS'!$N368="DA",'DETAILS ACHATS'!$P368*0.19,0)</f>
        <v>0</v>
      </c>
      <c r="R368" s="27">
        <f>'DETAILS ACHATS'!$P368+'DETAILS ACHATS'!$Q368</f>
        <v>0</v>
      </c>
      <c r="S368" s="23" t="str">
        <f>IF('DETAILS ACHATS'!$A368="","",'DETAILS ACHATS'!$A368+30)</f>
        <v/>
      </c>
      <c r="T368" s="23"/>
      <c r="U368" s="53"/>
      <c r="V368" s="30"/>
    </row>
    <row r="369" spans="1:22" ht="14.25" x14ac:dyDescent="0.2">
      <c r="A369" s="23"/>
      <c r="B369" s="24"/>
      <c r="C369" s="25"/>
      <c r="D369" s="24"/>
      <c r="E369" s="23"/>
      <c r="F369" s="24"/>
      <c r="G369" s="23"/>
      <c r="H369" s="26"/>
      <c r="I369" s="25"/>
      <c r="J369" s="27"/>
      <c r="K369" s="27"/>
      <c r="L369" s="25"/>
      <c r="M369" s="28"/>
      <c r="N369" s="25" t="str">
        <f>IFERROR(VLOOKUP('DETAILS ACHATS'!$C369,#REF!,2,FALSE),"")</f>
        <v/>
      </c>
      <c r="O369" s="29" t="str">
        <f>IF('DETAILS ACHATS'!$N369="EURO",IFERROR(VLOOKUP('DETAILS ACHATS'!$A369,#REF!,4,FALSE),""),"")</f>
        <v/>
      </c>
      <c r="P369" s="27">
        <f>'DETAILS ACHATS'!$J369*'DETAILS ACHATS'!$M369</f>
        <v>0</v>
      </c>
      <c r="Q369" s="27">
        <f>IF('DETAILS ACHATS'!$N369="DA",'DETAILS ACHATS'!$P369*0.19,0)</f>
        <v>0</v>
      </c>
      <c r="R369" s="27">
        <f>'DETAILS ACHATS'!$P369+'DETAILS ACHATS'!$Q369</f>
        <v>0</v>
      </c>
      <c r="S369" s="23" t="str">
        <f>IF('DETAILS ACHATS'!$A369="","",'DETAILS ACHATS'!$A369+30)</f>
        <v/>
      </c>
      <c r="T369" s="23"/>
      <c r="U369" s="53"/>
      <c r="V369" s="30"/>
    </row>
    <row r="370" spans="1:22" ht="14.25" x14ac:dyDescent="0.2">
      <c r="A370" s="23"/>
      <c r="B370" s="24"/>
      <c r="C370" s="25"/>
      <c r="D370" s="24"/>
      <c r="E370" s="23"/>
      <c r="F370" s="24"/>
      <c r="G370" s="23"/>
      <c r="H370" s="26"/>
      <c r="I370" s="25"/>
      <c r="J370" s="27"/>
      <c r="K370" s="27"/>
      <c r="L370" s="25"/>
      <c r="M370" s="28"/>
      <c r="N370" s="25" t="str">
        <f>IFERROR(VLOOKUP('DETAILS ACHATS'!$C370,#REF!,2,FALSE),"")</f>
        <v/>
      </c>
      <c r="O370" s="29" t="str">
        <f>IF('DETAILS ACHATS'!$N370="EURO",IFERROR(VLOOKUP('DETAILS ACHATS'!$A370,#REF!,4,FALSE),""),"")</f>
        <v/>
      </c>
      <c r="P370" s="27">
        <f>'DETAILS ACHATS'!$J370*'DETAILS ACHATS'!$M370</f>
        <v>0</v>
      </c>
      <c r="Q370" s="27">
        <f>IF('DETAILS ACHATS'!$N370="DA",'DETAILS ACHATS'!$P370*0.19,0)</f>
        <v>0</v>
      </c>
      <c r="R370" s="27">
        <f>'DETAILS ACHATS'!$P370+'DETAILS ACHATS'!$Q370</f>
        <v>0</v>
      </c>
      <c r="S370" s="23" t="str">
        <f>IF('DETAILS ACHATS'!$A370="","",'DETAILS ACHATS'!$A370+30)</f>
        <v/>
      </c>
      <c r="T370" s="23"/>
      <c r="U370" s="53"/>
      <c r="V370" s="30"/>
    </row>
    <row r="371" spans="1:22" ht="14.25" x14ac:dyDescent="0.2">
      <c r="A371" s="23"/>
      <c r="B371" s="24"/>
      <c r="C371" s="25"/>
      <c r="D371" s="24"/>
      <c r="E371" s="23"/>
      <c r="F371" s="24"/>
      <c r="G371" s="23"/>
      <c r="H371" s="26"/>
      <c r="I371" s="25"/>
      <c r="J371" s="27"/>
      <c r="K371" s="27"/>
      <c r="L371" s="25"/>
      <c r="M371" s="28"/>
      <c r="N371" s="25" t="str">
        <f>IFERROR(VLOOKUP('DETAILS ACHATS'!$C371,#REF!,2,FALSE),"")</f>
        <v/>
      </c>
      <c r="O371" s="29" t="str">
        <f>IF('DETAILS ACHATS'!$N371="EURO",IFERROR(VLOOKUP('DETAILS ACHATS'!$A371,#REF!,4,FALSE),""),"")</f>
        <v/>
      </c>
      <c r="P371" s="27">
        <f>'DETAILS ACHATS'!$J371*'DETAILS ACHATS'!$M371</f>
        <v>0</v>
      </c>
      <c r="Q371" s="27">
        <f>IF('DETAILS ACHATS'!$N371="DA",'DETAILS ACHATS'!$P371*0.19,0)</f>
        <v>0</v>
      </c>
      <c r="R371" s="27">
        <f>'DETAILS ACHATS'!$P371+'DETAILS ACHATS'!$Q371</f>
        <v>0</v>
      </c>
      <c r="S371" s="23" t="str">
        <f>IF('DETAILS ACHATS'!$A371="","",'DETAILS ACHATS'!$A371+30)</f>
        <v/>
      </c>
      <c r="T371" s="23"/>
      <c r="U371" s="53"/>
      <c r="V371" s="30"/>
    </row>
    <row r="372" spans="1:22" ht="14.25" x14ac:dyDescent="0.2">
      <c r="A372" s="23"/>
      <c r="B372" s="24"/>
      <c r="C372" s="25"/>
      <c r="D372" s="24"/>
      <c r="E372" s="23"/>
      <c r="F372" s="24"/>
      <c r="G372" s="23"/>
      <c r="H372" s="26"/>
      <c r="I372" s="25"/>
      <c r="J372" s="27"/>
      <c r="K372" s="27"/>
      <c r="L372" s="25"/>
      <c r="M372" s="28"/>
      <c r="N372" s="25" t="str">
        <f>IFERROR(VLOOKUP('DETAILS ACHATS'!$C372,#REF!,2,FALSE),"")</f>
        <v/>
      </c>
      <c r="O372" s="29" t="str">
        <f>IF('DETAILS ACHATS'!$N372="EURO",IFERROR(VLOOKUP('DETAILS ACHATS'!$A372,#REF!,4,FALSE),""),"")</f>
        <v/>
      </c>
      <c r="P372" s="27">
        <f>'DETAILS ACHATS'!$J372*'DETAILS ACHATS'!$M372</f>
        <v>0</v>
      </c>
      <c r="Q372" s="27">
        <f>IF('DETAILS ACHATS'!$N372="DA",'DETAILS ACHATS'!$P372*0.19,0)</f>
        <v>0</v>
      </c>
      <c r="R372" s="27">
        <f>'DETAILS ACHATS'!$P372+'DETAILS ACHATS'!$Q372</f>
        <v>0</v>
      </c>
      <c r="S372" s="23" t="str">
        <f>IF('DETAILS ACHATS'!$A372="","",'DETAILS ACHATS'!$A372+30)</f>
        <v/>
      </c>
      <c r="T372" s="23"/>
      <c r="U372" s="53"/>
      <c r="V372" s="30"/>
    </row>
    <row r="373" spans="1:22" ht="14.25" x14ac:dyDescent="0.2">
      <c r="A373" s="23"/>
      <c r="B373" s="24"/>
      <c r="C373" s="25"/>
      <c r="D373" s="24"/>
      <c r="E373" s="23"/>
      <c r="F373" s="24"/>
      <c r="G373" s="23"/>
      <c r="H373" s="26"/>
      <c r="I373" s="25"/>
      <c r="J373" s="27"/>
      <c r="K373" s="27"/>
      <c r="L373" s="25"/>
      <c r="M373" s="28"/>
      <c r="N373" s="25" t="str">
        <f>IFERROR(VLOOKUP('DETAILS ACHATS'!$C373,#REF!,2,FALSE),"")</f>
        <v/>
      </c>
      <c r="O373" s="29" t="str">
        <f>IF('DETAILS ACHATS'!$N373="EURO",IFERROR(VLOOKUP('DETAILS ACHATS'!$A373,#REF!,4,FALSE),""),"")</f>
        <v/>
      </c>
      <c r="P373" s="27">
        <f>'DETAILS ACHATS'!$J373*'DETAILS ACHATS'!$M373</f>
        <v>0</v>
      </c>
      <c r="Q373" s="27">
        <f>IF('DETAILS ACHATS'!$N373="DA",'DETAILS ACHATS'!$P373*0.19,0)</f>
        <v>0</v>
      </c>
      <c r="R373" s="27">
        <f>'DETAILS ACHATS'!$P373+'DETAILS ACHATS'!$Q373</f>
        <v>0</v>
      </c>
      <c r="S373" s="23" t="str">
        <f>IF('DETAILS ACHATS'!$A373="","",'DETAILS ACHATS'!$A373+30)</f>
        <v/>
      </c>
      <c r="T373" s="23"/>
      <c r="U373" s="53"/>
      <c r="V373" s="30"/>
    </row>
    <row r="374" spans="1:22" ht="14.25" x14ac:dyDescent="0.2">
      <c r="A374" s="23"/>
      <c r="B374" s="24"/>
      <c r="C374" s="25"/>
      <c r="D374" s="24"/>
      <c r="E374" s="23"/>
      <c r="F374" s="24"/>
      <c r="G374" s="23"/>
      <c r="H374" s="26"/>
      <c r="I374" s="25"/>
      <c r="J374" s="27"/>
      <c r="K374" s="27"/>
      <c r="L374" s="25"/>
      <c r="M374" s="28"/>
      <c r="N374" s="25" t="str">
        <f>IFERROR(VLOOKUP('DETAILS ACHATS'!$C374,#REF!,2,FALSE),"")</f>
        <v/>
      </c>
      <c r="O374" s="29" t="str">
        <f>IF('DETAILS ACHATS'!$N374="EURO",IFERROR(VLOOKUP('DETAILS ACHATS'!$A374,#REF!,4,FALSE),""),"")</f>
        <v/>
      </c>
      <c r="P374" s="27">
        <f>'DETAILS ACHATS'!$J374*'DETAILS ACHATS'!$M374</f>
        <v>0</v>
      </c>
      <c r="Q374" s="27">
        <f>IF('DETAILS ACHATS'!$N374="DA",'DETAILS ACHATS'!$P374*0.19,0)</f>
        <v>0</v>
      </c>
      <c r="R374" s="27">
        <f>'DETAILS ACHATS'!$P374+'DETAILS ACHATS'!$Q374</f>
        <v>0</v>
      </c>
      <c r="S374" s="23" t="str">
        <f>IF('DETAILS ACHATS'!$A374="","",'DETAILS ACHATS'!$A374+30)</f>
        <v/>
      </c>
      <c r="T374" s="23"/>
      <c r="U374" s="53"/>
      <c r="V374" s="30"/>
    </row>
    <row r="375" spans="1:22" ht="14.25" x14ac:dyDescent="0.2">
      <c r="A375" s="23"/>
      <c r="B375" s="24"/>
      <c r="C375" s="25"/>
      <c r="D375" s="24"/>
      <c r="E375" s="23"/>
      <c r="F375" s="24"/>
      <c r="G375" s="23"/>
      <c r="H375" s="26"/>
      <c r="I375" s="25"/>
      <c r="J375" s="27"/>
      <c r="K375" s="27"/>
      <c r="L375" s="25"/>
      <c r="M375" s="28"/>
      <c r="N375" s="25" t="str">
        <f>IFERROR(VLOOKUP('DETAILS ACHATS'!$C375,#REF!,2,FALSE),"")</f>
        <v/>
      </c>
      <c r="O375" s="29" t="str">
        <f>IF('DETAILS ACHATS'!$N375="EURO",IFERROR(VLOOKUP('DETAILS ACHATS'!$A375,#REF!,4,FALSE),""),"")</f>
        <v/>
      </c>
      <c r="P375" s="27">
        <f>'DETAILS ACHATS'!$J375*'DETAILS ACHATS'!$M375</f>
        <v>0</v>
      </c>
      <c r="Q375" s="27">
        <f>IF('DETAILS ACHATS'!$N375="DA",'DETAILS ACHATS'!$P375*0.19,0)</f>
        <v>0</v>
      </c>
      <c r="R375" s="27">
        <f>'DETAILS ACHATS'!$P375+'DETAILS ACHATS'!$Q375</f>
        <v>0</v>
      </c>
      <c r="S375" s="23" t="str">
        <f>IF('DETAILS ACHATS'!$A375="","",'DETAILS ACHATS'!$A375+30)</f>
        <v/>
      </c>
      <c r="T375" s="23"/>
      <c r="U375" s="53"/>
      <c r="V375" s="30"/>
    </row>
    <row r="376" spans="1:22" ht="14.25" x14ac:dyDescent="0.2">
      <c r="A376" s="23"/>
      <c r="B376" s="24"/>
      <c r="C376" s="25"/>
      <c r="D376" s="24"/>
      <c r="E376" s="23"/>
      <c r="F376" s="24"/>
      <c r="G376" s="23"/>
      <c r="H376" s="26"/>
      <c r="I376" s="25"/>
      <c r="J376" s="27"/>
      <c r="K376" s="27"/>
      <c r="L376" s="25"/>
      <c r="M376" s="28"/>
      <c r="N376" s="25" t="str">
        <f>IFERROR(VLOOKUP('DETAILS ACHATS'!$C376,#REF!,2,FALSE),"")</f>
        <v/>
      </c>
      <c r="O376" s="29" t="str">
        <f>IF('DETAILS ACHATS'!$N376="EURO",IFERROR(VLOOKUP('DETAILS ACHATS'!$A376,#REF!,4,FALSE),""),"")</f>
        <v/>
      </c>
      <c r="P376" s="27">
        <f>'DETAILS ACHATS'!$J376*'DETAILS ACHATS'!$M376</f>
        <v>0</v>
      </c>
      <c r="Q376" s="27">
        <f>IF('DETAILS ACHATS'!$N376="DA",'DETAILS ACHATS'!$P376*0.19,0)</f>
        <v>0</v>
      </c>
      <c r="R376" s="27">
        <f>'DETAILS ACHATS'!$P376+'DETAILS ACHATS'!$Q376</f>
        <v>0</v>
      </c>
      <c r="S376" s="23" t="str">
        <f>IF('DETAILS ACHATS'!$A376="","",'DETAILS ACHATS'!$A376+30)</f>
        <v/>
      </c>
      <c r="T376" s="23"/>
      <c r="U376" s="53"/>
      <c r="V376" s="30"/>
    </row>
    <row r="377" spans="1:22" ht="14.25" x14ac:dyDescent="0.2">
      <c r="A377" s="23"/>
      <c r="B377" s="24"/>
      <c r="C377" s="25"/>
      <c r="D377" s="24"/>
      <c r="E377" s="23"/>
      <c r="F377" s="24"/>
      <c r="G377" s="23"/>
      <c r="H377" s="26"/>
      <c r="I377" s="25"/>
      <c r="J377" s="27"/>
      <c r="K377" s="27"/>
      <c r="L377" s="25"/>
      <c r="M377" s="28"/>
      <c r="N377" s="25" t="str">
        <f>IFERROR(VLOOKUP('DETAILS ACHATS'!$C377,#REF!,2,FALSE),"")</f>
        <v/>
      </c>
      <c r="O377" s="29" t="str">
        <f>IF('DETAILS ACHATS'!$N377="EURO",IFERROR(VLOOKUP('DETAILS ACHATS'!$A377,#REF!,4,FALSE),""),"")</f>
        <v/>
      </c>
      <c r="P377" s="27">
        <f>'DETAILS ACHATS'!$J377*'DETAILS ACHATS'!$M377</f>
        <v>0</v>
      </c>
      <c r="Q377" s="27">
        <f>IF('DETAILS ACHATS'!$N377="DA",'DETAILS ACHATS'!$P377*0.19,0)</f>
        <v>0</v>
      </c>
      <c r="R377" s="27">
        <f>'DETAILS ACHATS'!$P377+'DETAILS ACHATS'!$Q377</f>
        <v>0</v>
      </c>
      <c r="S377" s="23" t="str">
        <f>IF('DETAILS ACHATS'!$A377="","",'DETAILS ACHATS'!$A377+30)</f>
        <v/>
      </c>
      <c r="T377" s="23"/>
      <c r="U377" s="53"/>
      <c r="V377" s="30"/>
    </row>
    <row r="378" spans="1:22" ht="14.25" x14ac:dyDescent="0.2">
      <c r="A378" s="23"/>
      <c r="B378" s="24"/>
      <c r="C378" s="25"/>
      <c r="D378" s="24"/>
      <c r="E378" s="23"/>
      <c r="F378" s="24"/>
      <c r="G378" s="23"/>
      <c r="H378" s="26"/>
      <c r="I378" s="25"/>
      <c r="J378" s="27"/>
      <c r="K378" s="27"/>
      <c r="L378" s="25"/>
      <c r="M378" s="28"/>
      <c r="N378" s="25" t="str">
        <f>IFERROR(VLOOKUP('DETAILS ACHATS'!$C378,#REF!,2,FALSE),"")</f>
        <v/>
      </c>
      <c r="O378" s="29" t="str">
        <f>IF('DETAILS ACHATS'!$N378="EURO",IFERROR(VLOOKUP('DETAILS ACHATS'!$A378,#REF!,4,FALSE),""),"")</f>
        <v/>
      </c>
      <c r="P378" s="27">
        <f>'DETAILS ACHATS'!$J378*'DETAILS ACHATS'!$M378</f>
        <v>0</v>
      </c>
      <c r="Q378" s="27">
        <f>IF('DETAILS ACHATS'!$N378="DA",'DETAILS ACHATS'!$P378*0.19,0)</f>
        <v>0</v>
      </c>
      <c r="R378" s="27">
        <f>'DETAILS ACHATS'!$P378+'DETAILS ACHATS'!$Q378</f>
        <v>0</v>
      </c>
      <c r="S378" s="23" t="str">
        <f>IF('DETAILS ACHATS'!$A378="","",'DETAILS ACHATS'!$A378+30)</f>
        <v/>
      </c>
      <c r="T378" s="23"/>
      <c r="U378" s="53"/>
      <c r="V378" s="30"/>
    </row>
    <row r="379" spans="1:22" ht="14.25" x14ac:dyDescent="0.2">
      <c r="A379" s="23"/>
      <c r="B379" s="24"/>
      <c r="C379" s="25"/>
      <c r="D379" s="24"/>
      <c r="E379" s="23"/>
      <c r="F379" s="24"/>
      <c r="G379" s="23"/>
      <c r="H379" s="26"/>
      <c r="I379" s="25"/>
      <c r="J379" s="27"/>
      <c r="K379" s="27"/>
      <c r="L379" s="25"/>
      <c r="M379" s="28"/>
      <c r="N379" s="25" t="str">
        <f>IFERROR(VLOOKUP('DETAILS ACHATS'!$C379,#REF!,2,FALSE),"")</f>
        <v/>
      </c>
      <c r="O379" s="29" t="str">
        <f>IF('DETAILS ACHATS'!$N379="EURO",IFERROR(VLOOKUP('DETAILS ACHATS'!$A379,#REF!,4,FALSE),""),"")</f>
        <v/>
      </c>
      <c r="P379" s="27">
        <f>'DETAILS ACHATS'!$J379*'DETAILS ACHATS'!$M379</f>
        <v>0</v>
      </c>
      <c r="Q379" s="27">
        <f>IF('DETAILS ACHATS'!$N379="DA",'DETAILS ACHATS'!$P379*0.19,0)</f>
        <v>0</v>
      </c>
      <c r="R379" s="27">
        <f>'DETAILS ACHATS'!$P379+'DETAILS ACHATS'!$Q379</f>
        <v>0</v>
      </c>
      <c r="S379" s="23" t="str">
        <f>IF('DETAILS ACHATS'!$A379="","",'DETAILS ACHATS'!$A379+30)</f>
        <v/>
      </c>
      <c r="T379" s="23"/>
      <c r="U379" s="53"/>
      <c r="V379" s="30"/>
    </row>
    <row r="380" spans="1:22" ht="14.25" x14ac:dyDescent="0.2">
      <c r="A380" s="23"/>
      <c r="B380" s="24"/>
      <c r="C380" s="25"/>
      <c r="D380" s="24"/>
      <c r="E380" s="23"/>
      <c r="F380" s="24"/>
      <c r="G380" s="23"/>
      <c r="H380" s="26"/>
      <c r="I380" s="25"/>
      <c r="J380" s="27"/>
      <c r="K380" s="27"/>
      <c r="L380" s="25"/>
      <c r="M380" s="28"/>
      <c r="N380" s="25" t="str">
        <f>IFERROR(VLOOKUP('DETAILS ACHATS'!$C380,#REF!,2,FALSE),"")</f>
        <v/>
      </c>
      <c r="O380" s="29" t="str">
        <f>IF('DETAILS ACHATS'!$N380="EURO",IFERROR(VLOOKUP('DETAILS ACHATS'!$A380,#REF!,4,FALSE),""),"")</f>
        <v/>
      </c>
      <c r="P380" s="27">
        <f>'DETAILS ACHATS'!$J380*'DETAILS ACHATS'!$M380</f>
        <v>0</v>
      </c>
      <c r="Q380" s="27">
        <f>IF('DETAILS ACHATS'!$N380="DA",'DETAILS ACHATS'!$P380*0.19,0)</f>
        <v>0</v>
      </c>
      <c r="R380" s="27">
        <f>'DETAILS ACHATS'!$P380+'DETAILS ACHATS'!$Q380</f>
        <v>0</v>
      </c>
      <c r="S380" s="23" t="str">
        <f>IF('DETAILS ACHATS'!$A380="","",'DETAILS ACHATS'!$A380+30)</f>
        <v/>
      </c>
      <c r="T380" s="23"/>
      <c r="U380" s="53"/>
      <c r="V380" s="30"/>
    </row>
    <row r="381" spans="1:22" ht="14.25" x14ac:dyDescent="0.2">
      <c r="A381" s="23"/>
      <c r="B381" s="24"/>
      <c r="C381" s="25"/>
      <c r="D381" s="24"/>
      <c r="E381" s="23"/>
      <c r="F381" s="24"/>
      <c r="G381" s="23"/>
      <c r="H381" s="26"/>
      <c r="I381" s="25"/>
      <c r="J381" s="27"/>
      <c r="K381" s="27"/>
      <c r="L381" s="25"/>
      <c r="M381" s="28"/>
      <c r="N381" s="25" t="str">
        <f>IFERROR(VLOOKUP('DETAILS ACHATS'!$C381,#REF!,2,FALSE),"")</f>
        <v/>
      </c>
      <c r="O381" s="29" t="str">
        <f>IF('DETAILS ACHATS'!$N381="EURO",IFERROR(VLOOKUP('DETAILS ACHATS'!$A381,#REF!,4,FALSE),""),"")</f>
        <v/>
      </c>
      <c r="P381" s="27">
        <f>'DETAILS ACHATS'!$J381*'DETAILS ACHATS'!$M381</f>
        <v>0</v>
      </c>
      <c r="Q381" s="27">
        <f>IF('DETAILS ACHATS'!$N381="DA",'DETAILS ACHATS'!$P381*0.19,0)</f>
        <v>0</v>
      </c>
      <c r="R381" s="27">
        <f>'DETAILS ACHATS'!$P381+'DETAILS ACHATS'!$Q381</f>
        <v>0</v>
      </c>
      <c r="S381" s="23" t="str">
        <f>IF('DETAILS ACHATS'!$A381="","",'DETAILS ACHATS'!$A381+30)</f>
        <v/>
      </c>
      <c r="T381" s="23"/>
      <c r="U381" s="53"/>
      <c r="V381" s="30"/>
    </row>
    <row r="382" spans="1:22" ht="14.25" x14ac:dyDescent="0.2">
      <c r="A382" s="23"/>
      <c r="B382" s="24"/>
      <c r="C382" s="25"/>
      <c r="D382" s="24"/>
      <c r="E382" s="23"/>
      <c r="F382" s="24"/>
      <c r="G382" s="23"/>
      <c r="H382" s="26"/>
      <c r="I382" s="25"/>
      <c r="J382" s="27"/>
      <c r="K382" s="27"/>
      <c r="L382" s="25"/>
      <c r="M382" s="28"/>
      <c r="N382" s="25" t="str">
        <f>IFERROR(VLOOKUP('DETAILS ACHATS'!$C382,#REF!,2,FALSE),"")</f>
        <v/>
      </c>
      <c r="O382" s="29" t="str">
        <f>IF('DETAILS ACHATS'!$N382="EURO",IFERROR(VLOOKUP('DETAILS ACHATS'!$A382,#REF!,4,FALSE),""),"")</f>
        <v/>
      </c>
      <c r="P382" s="27">
        <f>'DETAILS ACHATS'!$J382*'DETAILS ACHATS'!$M382</f>
        <v>0</v>
      </c>
      <c r="Q382" s="27">
        <f>IF('DETAILS ACHATS'!$N382="DA",'DETAILS ACHATS'!$P382*0.19,0)</f>
        <v>0</v>
      </c>
      <c r="R382" s="27">
        <f>'DETAILS ACHATS'!$P382+'DETAILS ACHATS'!$Q382</f>
        <v>0</v>
      </c>
      <c r="S382" s="23" t="str">
        <f>IF('DETAILS ACHATS'!$A382="","",'DETAILS ACHATS'!$A382+30)</f>
        <v/>
      </c>
      <c r="T382" s="23"/>
      <c r="U382" s="53"/>
      <c r="V382" s="30"/>
    </row>
    <row r="383" spans="1:22" ht="14.25" x14ac:dyDescent="0.2">
      <c r="A383" s="23"/>
      <c r="B383" s="24"/>
      <c r="C383" s="25"/>
      <c r="D383" s="24"/>
      <c r="E383" s="23"/>
      <c r="F383" s="24"/>
      <c r="G383" s="23"/>
      <c r="H383" s="26"/>
      <c r="I383" s="25"/>
      <c r="J383" s="27"/>
      <c r="K383" s="27"/>
      <c r="L383" s="25"/>
      <c r="M383" s="28"/>
      <c r="N383" s="25" t="str">
        <f>IFERROR(VLOOKUP('DETAILS ACHATS'!$C383,#REF!,2,FALSE),"")</f>
        <v/>
      </c>
      <c r="O383" s="29" t="str">
        <f>IF('DETAILS ACHATS'!$N383="EURO",IFERROR(VLOOKUP('DETAILS ACHATS'!$A383,#REF!,4,FALSE),""),"")</f>
        <v/>
      </c>
      <c r="P383" s="27">
        <f>'DETAILS ACHATS'!$J383*'DETAILS ACHATS'!$M383</f>
        <v>0</v>
      </c>
      <c r="Q383" s="27">
        <f>IF('DETAILS ACHATS'!$N383="DA",'DETAILS ACHATS'!$P383*0.19,0)</f>
        <v>0</v>
      </c>
      <c r="R383" s="27">
        <f>'DETAILS ACHATS'!$P383+'DETAILS ACHATS'!$Q383</f>
        <v>0</v>
      </c>
      <c r="S383" s="23" t="str">
        <f>IF('DETAILS ACHATS'!$A383="","",'DETAILS ACHATS'!$A383+30)</f>
        <v/>
      </c>
      <c r="T383" s="23"/>
      <c r="U383" s="53"/>
      <c r="V383" s="30"/>
    </row>
    <row r="384" spans="1:22" ht="14.25" x14ac:dyDescent="0.2">
      <c r="A384" s="23"/>
      <c r="B384" s="24"/>
      <c r="C384" s="25"/>
      <c r="D384" s="24"/>
      <c r="E384" s="23"/>
      <c r="F384" s="24"/>
      <c r="G384" s="23"/>
      <c r="H384" s="26"/>
      <c r="I384" s="25"/>
      <c r="J384" s="27"/>
      <c r="K384" s="27"/>
      <c r="L384" s="25"/>
      <c r="M384" s="28"/>
      <c r="N384" s="25" t="str">
        <f>IFERROR(VLOOKUP('DETAILS ACHATS'!$C384,#REF!,2,FALSE),"")</f>
        <v/>
      </c>
      <c r="O384" s="29" t="str">
        <f>IF('DETAILS ACHATS'!$N384="EURO",IFERROR(VLOOKUP('DETAILS ACHATS'!$A384,#REF!,4,FALSE),""),"")</f>
        <v/>
      </c>
      <c r="P384" s="27">
        <f>'DETAILS ACHATS'!$J384*'DETAILS ACHATS'!$M384</f>
        <v>0</v>
      </c>
      <c r="Q384" s="27">
        <f>IF('DETAILS ACHATS'!$N384="DA",'DETAILS ACHATS'!$P384*0.19,0)</f>
        <v>0</v>
      </c>
      <c r="R384" s="27">
        <f>'DETAILS ACHATS'!$P384+'DETAILS ACHATS'!$Q384</f>
        <v>0</v>
      </c>
      <c r="S384" s="23" t="str">
        <f>IF('DETAILS ACHATS'!$A384="","",'DETAILS ACHATS'!$A384+30)</f>
        <v/>
      </c>
      <c r="T384" s="23"/>
      <c r="U384" s="53"/>
      <c r="V384" s="30"/>
    </row>
    <row r="385" spans="1:22" ht="14.25" x14ac:dyDescent="0.2">
      <c r="A385" s="23"/>
      <c r="B385" s="24"/>
      <c r="C385" s="25"/>
      <c r="D385" s="24"/>
      <c r="E385" s="23"/>
      <c r="F385" s="24"/>
      <c r="G385" s="23"/>
      <c r="H385" s="26"/>
      <c r="I385" s="25"/>
      <c r="J385" s="27"/>
      <c r="K385" s="27"/>
      <c r="L385" s="25"/>
      <c r="M385" s="28"/>
      <c r="N385" s="25" t="str">
        <f>IFERROR(VLOOKUP('DETAILS ACHATS'!$C385,#REF!,2,FALSE),"")</f>
        <v/>
      </c>
      <c r="O385" s="29" t="str">
        <f>IF('DETAILS ACHATS'!$N385="EURO",IFERROR(VLOOKUP('DETAILS ACHATS'!$A385,#REF!,4,FALSE),""),"")</f>
        <v/>
      </c>
      <c r="P385" s="27">
        <f>'DETAILS ACHATS'!$J385*'DETAILS ACHATS'!$M385</f>
        <v>0</v>
      </c>
      <c r="Q385" s="27">
        <f>IF('DETAILS ACHATS'!$N385="DA",'DETAILS ACHATS'!$P385*0.19,0)</f>
        <v>0</v>
      </c>
      <c r="R385" s="27">
        <f>'DETAILS ACHATS'!$P385+'DETAILS ACHATS'!$Q385</f>
        <v>0</v>
      </c>
      <c r="S385" s="23" t="str">
        <f>IF('DETAILS ACHATS'!$A385="","",'DETAILS ACHATS'!$A385+30)</f>
        <v/>
      </c>
      <c r="T385" s="23"/>
      <c r="U385" s="53"/>
      <c r="V385" s="30"/>
    </row>
    <row r="386" spans="1:22" ht="14.25" x14ac:dyDescent="0.2">
      <c r="A386" s="23"/>
      <c r="B386" s="24"/>
      <c r="C386" s="25"/>
      <c r="D386" s="24"/>
      <c r="E386" s="23"/>
      <c r="F386" s="24"/>
      <c r="G386" s="23"/>
      <c r="H386" s="26"/>
      <c r="I386" s="25"/>
      <c r="J386" s="27"/>
      <c r="K386" s="27"/>
      <c r="L386" s="25"/>
      <c r="M386" s="28"/>
      <c r="N386" s="25" t="str">
        <f>IFERROR(VLOOKUP('DETAILS ACHATS'!$C386,#REF!,2,FALSE),"")</f>
        <v/>
      </c>
      <c r="O386" s="29" t="str">
        <f>IF('DETAILS ACHATS'!$N386="EURO",IFERROR(VLOOKUP('DETAILS ACHATS'!$A386,#REF!,4,FALSE),""),"")</f>
        <v/>
      </c>
      <c r="P386" s="27">
        <f>'DETAILS ACHATS'!$J386*'DETAILS ACHATS'!$M386</f>
        <v>0</v>
      </c>
      <c r="Q386" s="27">
        <f>IF('DETAILS ACHATS'!$N386="DA",'DETAILS ACHATS'!$P386*0.19,0)</f>
        <v>0</v>
      </c>
      <c r="R386" s="27">
        <f>'DETAILS ACHATS'!$P386+'DETAILS ACHATS'!$Q386</f>
        <v>0</v>
      </c>
      <c r="S386" s="23" t="str">
        <f>IF('DETAILS ACHATS'!$A386="","",'DETAILS ACHATS'!$A386+30)</f>
        <v/>
      </c>
      <c r="T386" s="23"/>
      <c r="U386" s="53"/>
      <c r="V386" s="30"/>
    </row>
    <row r="387" spans="1:22" ht="14.25" x14ac:dyDescent="0.2">
      <c r="A387" s="23"/>
      <c r="B387" s="24"/>
      <c r="C387" s="25"/>
      <c r="D387" s="24"/>
      <c r="E387" s="23"/>
      <c r="F387" s="24"/>
      <c r="G387" s="23"/>
      <c r="H387" s="26"/>
      <c r="I387" s="25"/>
      <c r="J387" s="27"/>
      <c r="K387" s="27"/>
      <c r="L387" s="25"/>
      <c r="M387" s="28"/>
      <c r="N387" s="25" t="str">
        <f>IFERROR(VLOOKUP('DETAILS ACHATS'!$C387,#REF!,2,FALSE),"")</f>
        <v/>
      </c>
      <c r="O387" s="29" t="str">
        <f>IF('DETAILS ACHATS'!$N387="EURO",IFERROR(VLOOKUP('DETAILS ACHATS'!$A387,#REF!,4,FALSE),""),"")</f>
        <v/>
      </c>
      <c r="P387" s="27">
        <f>'DETAILS ACHATS'!$J387*'DETAILS ACHATS'!$M387</f>
        <v>0</v>
      </c>
      <c r="Q387" s="27">
        <f>IF('DETAILS ACHATS'!$N387="DA",'DETAILS ACHATS'!$P387*0.19,0)</f>
        <v>0</v>
      </c>
      <c r="R387" s="27">
        <f>'DETAILS ACHATS'!$P387+'DETAILS ACHATS'!$Q387</f>
        <v>0</v>
      </c>
      <c r="S387" s="23" t="str">
        <f>IF('DETAILS ACHATS'!$A387="","",'DETAILS ACHATS'!$A387+30)</f>
        <v/>
      </c>
      <c r="T387" s="23"/>
      <c r="U387" s="53"/>
      <c r="V387" s="30"/>
    </row>
    <row r="388" spans="1:22" ht="14.25" x14ac:dyDescent="0.2">
      <c r="A388" s="23"/>
      <c r="B388" s="24"/>
      <c r="C388" s="25"/>
      <c r="D388" s="24"/>
      <c r="E388" s="23"/>
      <c r="F388" s="24"/>
      <c r="G388" s="23"/>
      <c r="H388" s="26"/>
      <c r="I388" s="25"/>
      <c r="J388" s="27"/>
      <c r="K388" s="27"/>
      <c r="L388" s="25"/>
      <c r="M388" s="28"/>
      <c r="N388" s="25" t="str">
        <f>IFERROR(VLOOKUP('DETAILS ACHATS'!$C388,#REF!,2,FALSE),"")</f>
        <v/>
      </c>
      <c r="O388" s="29" t="str">
        <f>IF('DETAILS ACHATS'!$N388="EURO",IFERROR(VLOOKUP('DETAILS ACHATS'!$A388,#REF!,4,FALSE),""),"")</f>
        <v/>
      </c>
      <c r="P388" s="27">
        <f>'DETAILS ACHATS'!$J388*'DETAILS ACHATS'!$M388</f>
        <v>0</v>
      </c>
      <c r="Q388" s="27">
        <f>IF('DETAILS ACHATS'!$N388="DA",'DETAILS ACHATS'!$P388*0.19,0)</f>
        <v>0</v>
      </c>
      <c r="R388" s="27">
        <f>'DETAILS ACHATS'!$P388+'DETAILS ACHATS'!$Q388</f>
        <v>0</v>
      </c>
      <c r="S388" s="23" t="str">
        <f>IF('DETAILS ACHATS'!$A388="","",'DETAILS ACHATS'!$A388+30)</f>
        <v/>
      </c>
      <c r="T388" s="23"/>
      <c r="U388" s="53"/>
      <c r="V388" s="30"/>
    </row>
    <row r="389" spans="1:22" ht="14.25" x14ac:dyDescent="0.2">
      <c r="A389" s="23"/>
      <c r="B389" s="24"/>
      <c r="C389" s="25"/>
      <c r="D389" s="24"/>
      <c r="E389" s="23"/>
      <c r="F389" s="24"/>
      <c r="G389" s="23"/>
      <c r="H389" s="26"/>
      <c r="I389" s="25"/>
      <c r="J389" s="27"/>
      <c r="K389" s="27"/>
      <c r="L389" s="25"/>
      <c r="M389" s="28"/>
      <c r="N389" s="25" t="str">
        <f>IFERROR(VLOOKUP('DETAILS ACHATS'!$C389,#REF!,2,FALSE),"")</f>
        <v/>
      </c>
      <c r="O389" s="29" t="str">
        <f>IF('DETAILS ACHATS'!$N389="EURO",IFERROR(VLOOKUP('DETAILS ACHATS'!$A389,#REF!,4,FALSE),""),"")</f>
        <v/>
      </c>
      <c r="P389" s="27">
        <f>'DETAILS ACHATS'!$J389*'DETAILS ACHATS'!$M389</f>
        <v>0</v>
      </c>
      <c r="Q389" s="27">
        <f>IF('DETAILS ACHATS'!$N389="DA",'DETAILS ACHATS'!$P389*0.19,0)</f>
        <v>0</v>
      </c>
      <c r="R389" s="27">
        <f>'DETAILS ACHATS'!$P389+'DETAILS ACHATS'!$Q389</f>
        <v>0</v>
      </c>
      <c r="S389" s="23" t="str">
        <f>IF('DETAILS ACHATS'!$A389="","",'DETAILS ACHATS'!$A389+30)</f>
        <v/>
      </c>
      <c r="T389" s="23"/>
      <c r="U389" s="53"/>
      <c r="V389" s="30"/>
    </row>
    <row r="390" spans="1:22" ht="14.25" x14ac:dyDescent="0.2">
      <c r="A390" s="23"/>
      <c r="B390" s="24"/>
      <c r="C390" s="25"/>
      <c r="D390" s="24"/>
      <c r="E390" s="23"/>
      <c r="F390" s="24"/>
      <c r="G390" s="23"/>
      <c r="H390" s="26"/>
      <c r="I390" s="25"/>
      <c r="J390" s="27"/>
      <c r="K390" s="27"/>
      <c r="L390" s="25"/>
      <c r="M390" s="28"/>
      <c r="N390" s="25" t="str">
        <f>IFERROR(VLOOKUP('DETAILS ACHATS'!$C390,#REF!,2,FALSE),"")</f>
        <v/>
      </c>
      <c r="O390" s="29" t="str">
        <f>IF('DETAILS ACHATS'!$N390="EURO",IFERROR(VLOOKUP('DETAILS ACHATS'!$A390,#REF!,4,FALSE),""),"")</f>
        <v/>
      </c>
      <c r="P390" s="27">
        <f>'DETAILS ACHATS'!$J390*'DETAILS ACHATS'!$M390</f>
        <v>0</v>
      </c>
      <c r="Q390" s="27">
        <f>IF('DETAILS ACHATS'!$N390="DA",'DETAILS ACHATS'!$P390*0.19,0)</f>
        <v>0</v>
      </c>
      <c r="R390" s="27">
        <f>'DETAILS ACHATS'!$P390+'DETAILS ACHATS'!$Q390</f>
        <v>0</v>
      </c>
      <c r="S390" s="23" t="str">
        <f>IF('DETAILS ACHATS'!$A390="","",'DETAILS ACHATS'!$A390+30)</f>
        <v/>
      </c>
      <c r="T390" s="23"/>
      <c r="U390" s="53"/>
      <c r="V390" s="30"/>
    </row>
    <row r="391" spans="1:22" ht="14.25" x14ac:dyDescent="0.2">
      <c r="A391" s="23"/>
      <c r="B391" s="24"/>
      <c r="C391" s="25"/>
      <c r="D391" s="24"/>
      <c r="E391" s="23"/>
      <c r="F391" s="24"/>
      <c r="G391" s="23"/>
      <c r="H391" s="26"/>
      <c r="I391" s="25"/>
      <c r="J391" s="27"/>
      <c r="K391" s="27"/>
      <c r="L391" s="25"/>
      <c r="M391" s="28"/>
      <c r="N391" s="25" t="str">
        <f>IFERROR(VLOOKUP('DETAILS ACHATS'!$C391,#REF!,2,FALSE),"")</f>
        <v/>
      </c>
      <c r="O391" s="29" t="str">
        <f>IF('DETAILS ACHATS'!$N391="EURO",IFERROR(VLOOKUP('DETAILS ACHATS'!$A391,#REF!,4,FALSE),""),"")</f>
        <v/>
      </c>
      <c r="P391" s="27">
        <f>'DETAILS ACHATS'!$J391*'DETAILS ACHATS'!$M391</f>
        <v>0</v>
      </c>
      <c r="Q391" s="27">
        <f>IF('DETAILS ACHATS'!$N391="DA",'DETAILS ACHATS'!$P391*0.19,0)</f>
        <v>0</v>
      </c>
      <c r="R391" s="27">
        <f>'DETAILS ACHATS'!$P391+'DETAILS ACHATS'!$Q391</f>
        <v>0</v>
      </c>
      <c r="S391" s="23" t="str">
        <f>IF('DETAILS ACHATS'!$A391="","",'DETAILS ACHATS'!$A391+30)</f>
        <v/>
      </c>
      <c r="T391" s="23"/>
      <c r="U391" s="53"/>
      <c r="V391" s="30"/>
    </row>
    <row r="392" spans="1:22" ht="14.25" x14ac:dyDescent="0.2">
      <c r="A392" s="23"/>
      <c r="B392" s="24"/>
      <c r="C392" s="25"/>
      <c r="D392" s="24"/>
      <c r="E392" s="23"/>
      <c r="F392" s="24"/>
      <c r="G392" s="23"/>
      <c r="H392" s="26"/>
      <c r="I392" s="25"/>
      <c r="J392" s="27"/>
      <c r="K392" s="27"/>
      <c r="L392" s="25"/>
      <c r="M392" s="28"/>
      <c r="N392" s="25" t="str">
        <f>IFERROR(VLOOKUP('DETAILS ACHATS'!$C392,#REF!,2,FALSE),"")</f>
        <v/>
      </c>
      <c r="O392" s="29" t="str">
        <f>IF('DETAILS ACHATS'!$N392="EURO",IFERROR(VLOOKUP('DETAILS ACHATS'!$A392,#REF!,4,FALSE),""),"")</f>
        <v/>
      </c>
      <c r="P392" s="27">
        <f>'DETAILS ACHATS'!$J392*'DETAILS ACHATS'!$M392</f>
        <v>0</v>
      </c>
      <c r="Q392" s="27">
        <f>IF('DETAILS ACHATS'!$N392="DA",'DETAILS ACHATS'!$P392*0.19,0)</f>
        <v>0</v>
      </c>
      <c r="R392" s="27">
        <f>'DETAILS ACHATS'!$P392+'DETAILS ACHATS'!$Q392</f>
        <v>0</v>
      </c>
      <c r="S392" s="23" t="str">
        <f>IF('DETAILS ACHATS'!$A392="","",'DETAILS ACHATS'!$A392+30)</f>
        <v/>
      </c>
      <c r="T392" s="23"/>
      <c r="U392" s="53"/>
      <c r="V392" s="30"/>
    </row>
    <row r="393" spans="1:22" ht="14.25" x14ac:dyDescent="0.2">
      <c r="A393" s="23"/>
      <c r="B393" s="24"/>
      <c r="C393" s="25"/>
      <c r="D393" s="24"/>
      <c r="E393" s="23"/>
      <c r="F393" s="24"/>
      <c r="G393" s="23"/>
      <c r="H393" s="26"/>
      <c r="I393" s="25"/>
      <c r="J393" s="27"/>
      <c r="K393" s="27"/>
      <c r="L393" s="25"/>
      <c r="M393" s="28"/>
      <c r="N393" s="25" t="str">
        <f>IFERROR(VLOOKUP('DETAILS ACHATS'!$C393,#REF!,2,FALSE),"")</f>
        <v/>
      </c>
      <c r="O393" s="29" t="str">
        <f>IF('DETAILS ACHATS'!$N393="EURO",IFERROR(VLOOKUP('DETAILS ACHATS'!$A393,#REF!,4,FALSE),""),"")</f>
        <v/>
      </c>
      <c r="P393" s="27">
        <f>'DETAILS ACHATS'!$J393*'DETAILS ACHATS'!$M393</f>
        <v>0</v>
      </c>
      <c r="Q393" s="27">
        <f>IF('DETAILS ACHATS'!$N393="DA",'DETAILS ACHATS'!$P393*0.19,0)</f>
        <v>0</v>
      </c>
      <c r="R393" s="27">
        <f>'DETAILS ACHATS'!$P393+'DETAILS ACHATS'!$Q393</f>
        <v>0</v>
      </c>
      <c r="S393" s="23" t="str">
        <f>IF('DETAILS ACHATS'!$A393="","",'DETAILS ACHATS'!$A393+30)</f>
        <v/>
      </c>
      <c r="T393" s="23"/>
      <c r="U393" s="53"/>
      <c r="V393" s="30"/>
    </row>
    <row r="394" spans="1:22" ht="14.25" x14ac:dyDescent="0.2">
      <c r="A394" s="23"/>
      <c r="B394" s="24"/>
      <c r="C394" s="25"/>
      <c r="D394" s="24"/>
      <c r="E394" s="23"/>
      <c r="F394" s="24"/>
      <c r="G394" s="23"/>
      <c r="H394" s="26"/>
      <c r="I394" s="25"/>
      <c r="J394" s="27"/>
      <c r="K394" s="27"/>
      <c r="L394" s="25"/>
      <c r="M394" s="28"/>
      <c r="N394" s="25" t="str">
        <f>IFERROR(VLOOKUP('DETAILS ACHATS'!$C394,#REF!,2,FALSE),"")</f>
        <v/>
      </c>
      <c r="O394" s="29" t="str">
        <f>IF('DETAILS ACHATS'!$N394="EURO",IFERROR(VLOOKUP('DETAILS ACHATS'!$A394,#REF!,4,FALSE),""),"")</f>
        <v/>
      </c>
      <c r="P394" s="27">
        <f>'DETAILS ACHATS'!$J394*'DETAILS ACHATS'!$M394</f>
        <v>0</v>
      </c>
      <c r="Q394" s="27">
        <f>IF('DETAILS ACHATS'!$N394="DA",'DETAILS ACHATS'!$P394*0.19,0)</f>
        <v>0</v>
      </c>
      <c r="R394" s="27">
        <f>'DETAILS ACHATS'!$P394+'DETAILS ACHATS'!$Q394</f>
        <v>0</v>
      </c>
      <c r="S394" s="23" t="str">
        <f>IF('DETAILS ACHATS'!$A394="","",'DETAILS ACHATS'!$A394+30)</f>
        <v/>
      </c>
      <c r="T394" s="23"/>
      <c r="U394" s="53"/>
      <c r="V394" s="30"/>
    </row>
    <row r="395" spans="1:22" ht="14.25" x14ac:dyDescent="0.2">
      <c r="A395" s="23"/>
      <c r="B395" s="24"/>
      <c r="C395" s="25"/>
      <c r="D395" s="24"/>
      <c r="E395" s="23"/>
      <c r="F395" s="24"/>
      <c r="G395" s="23"/>
      <c r="H395" s="26"/>
      <c r="I395" s="25"/>
      <c r="J395" s="27"/>
      <c r="K395" s="27"/>
      <c r="L395" s="25"/>
      <c r="M395" s="28"/>
      <c r="N395" s="25" t="str">
        <f>IFERROR(VLOOKUP('DETAILS ACHATS'!$C395,#REF!,2,FALSE),"")</f>
        <v/>
      </c>
      <c r="O395" s="29" t="str">
        <f>IF('DETAILS ACHATS'!$N395="EURO",IFERROR(VLOOKUP('DETAILS ACHATS'!$A395,#REF!,4,FALSE),""),"")</f>
        <v/>
      </c>
      <c r="P395" s="27">
        <f>'DETAILS ACHATS'!$J395*'DETAILS ACHATS'!$M395</f>
        <v>0</v>
      </c>
      <c r="Q395" s="27">
        <f>IF('DETAILS ACHATS'!$N395="DA",'DETAILS ACHATS'!$P395*0.19,0)</f>
        <v>0</v>
      </c>
      <c r="R395" s="27">
        <f>'DETAILS ACHATS'!$P395+'DETAILS ACHATS'!$Q395</f>
        <v>0</v>
      </c>
      <c r="S395" s="23" t="str">
        <f>IF('DETAILS ACHATS'!$A395="","",'DETAILS ACHATS'!$A395+30)</f>
        <v/>
      </c>
      <c r="T395" s="23"/>
      <c r="U395" s="53"/>
      <c r="V395" s="30"/>
    </row>
    <row r="396" spans="1:22" ht="14.25" x14ac:dyDescent="0.2">
      <c r="A396" s="23"/>
      <c r="B396" s="24"/>
      <c r="C396" s="25"/>
      <c r="D396" s="24"/>
      <c r="E396" s="23"/>
      <c r="F396" s="24"/>
      <c r="G396" s="23"/>
      <c r="H396" s="26"/>
      <c r="I396" s="25"/>
      <c r="J396" s="27"/>
      <c r="K396" s="27"/>
      <c r="L396" s="25"/>
      <c r="M396" s="28"/>
      <c r="N396" s="25" t="str">
        <f>IFERROR(VLOOKUP('DETAILS ACHATS'!$C396,#REF!,2,FALSE),"")</f>
        <v/>
      </c>
      <c r="O396" s="29" t="str">
        <f>IF('DETAILS ACHATS'!$N396="EURO",IFERROR(VLOOKUP('DETAILS ACHATS'!$A396,#REF!,4,FALSE),""),"")</f>
        <v/>
      </c>
      <c r="P396" s="27">
        <f>'DETAILS ACHATS'!$J396*'DETAILS ACHATS'!$M396</f>
        <v>0</v>
      </c>
      <c r="Q396" s="27">
        <f>IF('DETAILS ACHATS'!$N396="DA",'DETAILS ACHATS'!$P396*0.19,0)</f>
        <v>0</v>
      </c>
      <c r="R396" s="27">
        <f>'DETAILS ACHATS'!$P396+'DETAILS ACHATS'!$Q396</f>
        <v>0</v>
      </c>
      <c r="S396" s="23" t="str">
        <f>IF('DETAILS ACHATS'!$A396="","",'DETAILS ACHATS'!$A396+30)</f>
        <v/>
      </c>
      <c r="T396" s="23"/>
      <c r="U396" s="53"/>
      <c r="V396" s="30"/>
    </row>
    <row r="397" spans="1:22" ht="14.25" x14ac:dyDescent="0.2">
      <c r="A397" s="23"/>
      <c r="B397" s="24"/>
      <c r="C397" s="25"/>
      <c r="D397" s="24"/>
      <c r="E397" s="23"/>
      <c r="F397" s="24"/>
      <c r="G397" s="23"/>
      <c r="H397" s="26"/>
      <c r="I397" s="25"/>
      <c r="J397" s="27"/>
      <c r="K397" s="27"/>
      <c r="L397" s="25"/>
      <c r="M397" s="28"/>
      <c r="N397" s="25" t="str">
        <f>IFERROR(VLOOKUP('DETAILS ACHATS'!$C397,#REF!,2,FALSE),"")</f>
        <v/>
      </c>
      <c r="O397" s="29" t="str">
        <f>IF('DETAILS ACHATS'!$N397="EURO",IFERROR(VLOOKUP('DETAILS ACHATS'!$A397,#REF!,4,FALSE),""),"")</f>
        <v/>
      </c>
      <c r="P397" s="27">
        <f>'DETAILS ACHATS'!$J397*'DETAILS ACHATS'!$M397</f>
        <v>0</v>
      </c>
      <c r="Q397" s="27">
        <f>IF('DETAILS ACHATS'!$N397="DA",'DETAILS ACHATS'!$P397*0.19,0)</f>
        <v>0</v>
      </c>
      <c r="R397" s="27">
        <f>'DETAILS ACHATS'!$P397+'DETAILS ACHATS'!$Q397</f>
        <v>0</v>
      </c>
      <c r="S397" s="23" t="str">
        <f>IF('DETAILS ACHATS'!$A397="","",'DETAILS ACHATS'!$A397+30)</f>
        <v/>
      </c>
      <c r="T397" s="23"/>
      <c r="U397" s="53"/>
      <c r="V397" s="30"/>
    </row>
    <row r="398" spans="1:22" ht="14.25" x14ac:dyDescent="0.2">
      <c r="A398" s="23"/>
      <c r="B398" s="24"/>
      <c r="C398" s="25"/>
      <c r="D398" s="24"/>
      <c r="E398" s="23"/>
      <c r="F398" s="24"/>
      <c r="G398" s="23"/>
      <c r="H398" s="26"/>
      <c r="I398" s="25"/>
      <c r="J398" s="27"/>
      <c r="K398" s="27"/>
      <c r="L398" s="25"/>
      <c r="M398" s="28"/>
      <c r="N398" s="25" t="str">
        <f>IFERROR(VLOOKUP('DETAILS ACHATS'!$C398,#REF!,2,FALSE),"")</f>
        <v/>
      </c>
      <c r="O398" s="29" t="str">
        <f>IF('DETAILS ACHATS'!$N398="EURO",IFERROR(VLOOKUP('DETAILS ACHATS'!$A398,#REF!,4,FALSE),""),"")</f>
        <v/>
      </c>
      <c r="P398" s="27">
        <f>'DETAILS ACHATS'!$J398*'DETAILS ACHATS'!$M398</f>
        <v>0</v>
      </c>
      <c r="Q398" s="27">
        <f>IF('DETAILS ACHATS'!$N398="DA",'DETAILS ACHATS'!$P398*0.19,0)</f>
        <v>0</v>
      </c>
      <c r="R398" s="27">
        <f>'DETAILS ACHATS'!$P398+'DETAILS ACHATS'!$Q398</f>
        <v>0</v>
      </c>
      <c r="S398" s="23" t="str">
        <f>IF('DETAILS ACHATS'!$A398="","",'DETAILS ACHATS'!$A398+30)</f>
        <v/>
      </c>
      <c r="T398" s="23"/>
      <c r="U398" s="53"/>
      <c r="V398" s="30"/>
    </row>
    <row r="399" spans="1:22" ht="14.25" x14ac:dyDescent="0.2">
      <c r="A399" s="23"/>
      <c r="B399" s="24"/>
      <c r="C399" s="25"/>
      <c r="D399" s="24"/>
      <c r="E399" s="23"/>
      <c r="F399" s="24"/>
      <c r="G399" s="23"/>
      <c r="H399" s="26"/>
      <c r="I399" s="25"/>
      <c r="J399" s="27"/>
      <c r="K399" s="27"/>
      <c r="L399" s="25"/>
      <c r="M399" s="28"/>
      <c r="N399" s="25" t="str">
        <f>IFERROR(VLOOKUP('DETAILS ACHATS'!$C399,#REF!,2,FALSE),"")</f>
        <v/>
      </c>
      <c r="O399" s="29" t="str">
        <f>IF('DETAILS ACHATS'!$N399="EURO",IFERROR(VLOOKUP('DETAILS ACHATS'!$A399,#REF!,4,FALSE),""),"")</f>
        <v/>
      </c>
      <c r="P399" s="27">
        <f>'DETAILS ACHATS'!$J399*'DETAILS ACHATS'!$M399</f>
        <v>0</v>
      </c>
      <c r="Q399" s="27">
        <f>IF('DETAILS ACHATS'!$N399="DA",'DETAILS ACHATS'!$P399*0.19,0)</f>
        <v>0</v>
      </c>
      <c r="R399" s="27">
        <f>'DETAILS ACHATS'!$P399+'DETAILS ACHATS'!$Q399</f>
        <v>0</v>
      </c>
      <c r="S399" s="23" t="str">
        <f>IF('DETAILS ACHATS'!$A399="","",'DETAILS ACHATS'!$A399+30)</f>
        <v/>
      </c>
      <c r="T399" s="23"/>
      <c r="U399" s="53"/>
      <c r="V399" s="30"/>
    </row>
    <row r="400" spans="1:22" ht="14.25" x14ac:dyDescent="0.2">
      <c r="A400" s="23"/>
      <c r="B400" s="24"/>
      <c r="C400" s="25"/>
      <c r="D400" s="24"/>
      <c r="E400" s="23"/>
      <c r="F400" s="24"/>
      <c r="G400" s="23"/>
      <c r="H400" s="26"/>
      <c r="I400" s="25"/>
      <c r="J400" s="27"/>
      <c r="K400" s="27"/>
      <c r="L400" s="25"/>
      <c r="M400" s="28"/>
      <c r="N400" s="25" t="str">
        <f>IFERROR(VLOOKUP('DETAILS ACHATS'!$C400,#REF!,2,FALSE),"")</f>
        <v/>
      </c>
      <c r="O400" s="29" t="str">
        <f>IF('DETAILS ACHATS'!$N400="EURO",IFERROR(VLOOKUP('DETAILS ACHATS'!$A400,#REF!,4,FALSE),""),"")</f>
        <v/>
      </c>
      <c r="P400" s="27">
        <f>'DETAILS ACHATS'!$J400*'DETAILS ACHATS'!$M400</f>
        <v>0</v>
      </c>
      <c r="Q400" s="27">
        <f>IF('DETAILS ACHATS'!$N400="DA",'DETAILS ACHATS'!$P400*0.19,0)</f>
        <v>0</v>
      </c>
      <c r="R400" s="27">
        <f>'DETAILS ACHATS'!$P400+'DETAILS ACHATS'!$Q400</f>
        <v>0</v>
      </c>
      <c r="S400" s="23" t="str">
        <f>IF('DETAILS ACHATS'!$A400="","",'DETAILS ACHATS'!$A400+30)</f>
        <v/>
      </c>
      <c r="T400" s="23"/>
      <c r="U400" s="53"/>
      <c r="V400" s="30"/>
    </row>
    <row r="401" spans="1:22" ht="14.25" x14ac:dyDescent="0.2">
      <c r="A401" s="23"/>
      <c r="B401" s="24"/>
      <c r="C401" s="25"/>
      <c r="D401" s="24"/>
      <c r="E401" s="23"/>
      <c r="F401" s="24"/>
      <c r="G401" s="23"/>
      <c r="H401" s="26"/>
      <c r="I401" s="25"/>
      <c r="J401" s="27"/>
      <c r="K401" s="27"/>
      <c r="L401" s="25"/>
      <c r="M401" s="28"/>
      <c r="N401" s="25" t="str">
        <f>IFERROR(VLOOKUP('DETAILS ACHATS'!$C401,#REF!,2,FALSE),"")</f>
        <v/>
      </c>
      <c r="O401" s="29" t="str">
        <f>IF('DETAILS ACHATS'!$N401="EURO",IFERROR(VLOOKUP('DETAILS ACHATS'!$A401,#REF!,4,FALSE),""),"")</f>
        <v/>
      </c>
      <c r="P401" s="27">
        <f>'DETAILS ACHATS'!$J401*'DETAILS ACHATS'!$M401</f>
        <v>0</v>
      </c>
      <c r="Q401" s="27">
        <f>IF('DETAILS ACHATS'!$N401="DA",'DETAILS ACHATS'!$P401*0.19,0)</f>
        <v>0</v>
      </c>
      <c r="R401" s="27">
        <f>'DETAILS ACHATS'!$P401+'DETAILS ACHATS'!$Q401</f>
        <v>0</v>
      </c>
      <c r="S401" s="23" t="str">
        <f>IF('DETAILS ACHATS'!$A401="","",'DETAILS ACHATS'!$A401+30)</f>
        <v/>
      </c>
      <c r="T401" s="23"/>
      <c r="U401" s="53"/>
      <c r="V401" s="30"/>
    </row>
    <row r="402" spans="1:22" ht="14.25" x14ac:dyDescent="0.2">
      <c r="A402" s="23"/>
      <c r="B402" s="24"/>
      <c r="C402" s="25"/>
      <c r="D402" s="24"/>
      <c r="E402" s="23"/>
      <c r="F402" s="24"/>
      <c r="G402" s="23"/>
      <c r="H402" s="26"/>
      <c r="I402" s="25"/>
      <c r="J402" s="27"/>
      <c r="K402" s="27"/>
      <c r="L402" s="25"/>
      <c r="M402" s="28"/>
      <c r="N402" s="25" t="str">
        <f>IFERROR(VLOOKUP('DETAILS ACHATS'!$C402,#REF!,2,FALSE),"")</f>
        <v/>
      </c>
      <c r="O402" s="29" t="str">
        <f>IF('DETAILS ACHATS'!$N402="EURO",IFERROR(VLOOKUP('DETAILS ACHATS'!$A402,#REF!,4,FALSE),""),"")</f>
        <v/>
      </c>
      <c r="P402" s="27">
        <f>'DETAILS ACHATS'!$J402*'DETAILS ACHATS'!$M402</f>
        <v>0</v>
      </c>
      <c r="Q402" s="27">
        <f>IF('DETAILS ACHATS'!$N402="DA",'DETAILS ACHATS'!$P402*0.19,0)</f>
        <v>0</v>
      </c>
      <c r="R402" s="27">
        <f>'DETAILS ACHATS'!$P402+'DETAILS ACHATS'!$Q402</f>
        <v>0</v>
      </c>
      <c r="S402" s="23" t="str">
        <f>IF('DETAILS ACHATS'!$A402="","",'DETAILS ACHATS'!$A402+30)</f>
        <v/>
      </c>
      <c r="T402" s="23"/>
      <c r="U402" s="53"/>
      <c r="V402" s="30"/>
    </row>
    <row r="403" spans="1:22" ht="14.25" x14ac:dyDescent="0.2">
      <c r="A403" s="23"/>
      <c r="B403" s="24"/>
      <c r="C403" s="25"/>
      <c r="D403" s="24"/>
      <c r="E403" s="23"/>
      <c r="F403" s="24"/>
      <c r="G403" s="23"/>
      <c r="H403" s="26"/>
      <c r="I403" s="25"/>
      <c r="J403" s="27"/>
      <c r="K403" s="27"/>
      <c r="L403" s="25"/>
      <c r="M403" s="28"/>
      <c r="N403" s="25" t="str">
        <f>IFERROR(VLOOKUP('DETAILS ACHATS'!$C403,#REF!,2,FALSE),"")</f>
        <v/>
      </c>
      <c r="O403" s="29" t="str">
        <f>IF('DETAILS ACHATS'!$N403="EURO",IFERROR(VLOOKUP('DETAILS ACHATS'!$A403,#REF!,4,FALSE),""),"")</f>
        <v/>
      </c>
      <c r="P403" s="27">
        <f>'DETAILS ACHATS'!$J403*'DETAILS ACHATS'!$M403</f>
        <v>0</v>
      </c>
      <c r="Q403" s="27">
        <f>IF('DETAILS ACHATS'!$N403="DA",'DETAILS ACHATS'!$P403*0.19,0)</f>
        <v>0</v>
      </c>
      <c r="R403" s="27">
        <f>'DETAILS ACHATS'!$P403+'DETAILS ACHATS'!$Q403</f>
        <v>0</v>
      </c>
      <c r="S403" s="23" t="str">
        <f>IF('DETAILS ACHATS'!$A403="","",'DETAILS ACHATS'!$A403+30)</f>
        <v/>
      </c>
      <c r="T403" s="23"/>
      <c r="U403" s="53"/>
      <c r="V403" s="30"/>
    </row>
    <row r="404" spans="1:22" ht="14.25" x14ac:dyDescent="0.2">
      <c r="A404" s="23"/>
      <c r="B404" s="24"/>
      <c r="C404" s="25"/>
      <c r="D404" s="24"/>
      <c r="E404" s="23"/>
      <c r="F404" s="24"/>
      <c r="G404" s="23"/>
      <c r="H404" s="26"/>
      <c r="I404" s="25"/>
      <c r="J404" s="27"/>
      <c r="K404" s="27"/>
      <c r="L404" s="25"/>
      <c r="M404" s="28"/>
      <c r="N404" s="25" t="str">
        <f>IFERROR(VLOOKUP('DETAILS ACHATS'!$C404,#REF!,2,FALSE),"")</f>
        <v/>
      </c>
      <c r="O404" s="29" t="str">
        <f>IF('DETAILS ACHATS'!$N404="EURO",IFERROR(VLOOKUP('DETAILS ACHATS'!$A404,#REF!,4,FALSE),""),"")</f>
        <v/>
      </c>
      <c r="P404" s="27">
        <f>'DETAILS ACHATS'!$J404*'DETAILS ACHATS'!$M404</f>
        <v>0</v>
      </c>
      <c r="Q404" s="27">
        <f>IF('DETAILS ACHATS'!$N404="DA",'DETAILS ACHATS'!$P404*0.19,0)</f>
        <v>0</v>
      </c>
      <c r="R404" s="27">
        <f>'DETAILS ACHATS'!$P404+'DETAILS ACHATS'!$Q404</f>
        <v>0</v>
      </c>
      <c r="S404" s="23" t="str">
        <f>IF('DETAILS ACHATS'!$A404="","",'DETAILS ACHATS'!$A404+30)</f>
        <v/>
      </c>
      <c r="T404" s="23"/>
      <c r="U404" s="53"/>
      <c r="V404" s="30"/>
    </row>
    <row r="405" spans="1:22" ht="14.25" x14ac:dyDescent="0.2">
      <c r="A405" s="23"/>
      <c r="B405" s="24"/>
      <c r="C405" s="25"/>
      <c r="D405" s="24"/>
      <c r="E405" s="23"/>
      <c r="F405" s="24"/>
      <c r="G405" s="23"/>
      <c r="H405" s="26"/>
      <c r="I405" s="25"/>
      <c r="J405" s="27"/>
      <c r="K405" s="27"/>
      <c r="L405" s="25"/>
      <c r="M405" s="28"/>
      <c r="N405" s="25" t="str">
        <f>IFERROR(VLOOKUP('DETAILS ACHATS'!$C405,#REF!,2,FALSE),"")</f>
        <v/>
      </c>
      <c r="O405" s="29" t="str">
        <f>IF('DETAILS ACHATS'!$N405="EURO",IFERROR(VLOOKUP('DETAILS ACHATS'!$A405,#REF!,4,FALSE),""),"")</f>
        <v/>
      </c>
      <c r="P405" s="27">
        <f>'DETAILS ACHATS'!$J405*'DETAILS ACHATS'!$M405</f>
        <v>0</v>
      </c>
      <c r="Q405" s="27">
        <f>IF('DETAILS ACHATS'!$N405="DA",'DETAILS ACHATS'!$P405*0.19,0)</f>
        <v>0</v>
      </c>
      <c r="R405" s="27">
        <f>'DETAILS ACHATS'!$P405+'DETAILS ACHATS'!$Q405</f>
        <v>0</v>
      </c>
      <c r="S405" s="23" t="str">
        <f>IF('DETAILS ACHATS'!$A405="","",'DETAILS ACHATS'!$A405+30)</f>
        <v/>
      </c>
      <c r="T405" s="23"/>
      <c r="U405" s="53"/>
      <c r="V405" s="30"/>
    </row>
    <row r="406" spans="1:22" ht="14.25" x14ac:dyDescent="0.2">
      <c r="A406" s="23"/>
      <c r="B406" s="24"/>
      <c r="C406" s="25"/>
      <c r="D406" s="24"/>
      <c r="E406" s="23"/>
      <c r="F406" s="24"/>
      <c r="G406" s="23"/>
      <c r="H406" s="26"/>
      <c r="I406" s="25"/>
      <c r="J406" s="27"/>
      <c r="K406" s="27"/>
      <c r="L406" s="25"/>
      <c r="M406" s="28"/>
      <c r="N406" s="25" t="str">
        <f>IFERROR(VLOOKUP('DETAILS ACHATS'!$C406,#REF!,2,FALSE),"")</f>
        <v/>
      </c>
      <c r="O406" s="29" t="str">
        <f>IF('DETAILS ACHATS'!$N406="EURO",IFERROR(VLOOKUP('DETAILS ACHATS'!$A406,#REF!,4,FALSE),""),"")</f>
        <v/>
      </c>
      <c r="P406" s="27">
        <f>'DETAILS ACHATS'!$J406*'DETAILS ACHATS'!$M406</f>
        <v>0</v>
      </c>
      <c r="Q406" s="27">
        <f>IF('DETAILS ACHATS'!$N406="DA",'DETAILS ACHATS'!$P406*0.19,0)</f>
        <v>0</v>
      </c>
      <c r="R406" s="27">
        <f>'DETAILS ACHATS'!$P406+'DETAILS ACHATS'!$Q406</f>
        <v>0</v>
      </c>
      <c r="S406" s="23" t="str">
        <f>IF('DETAILS ACHATS'!$A406="","",'DETAILS ACHATS'!$A406+30)</f>
        <v/>
      </c>
      <c r="T406" s="23"/>
      <c r="U406" s="53"/>
      <c r="V406" s="30"/>
    </row>
    <row r="407" spans="1:22" ht="14.25" x14ac:dyDescent="0.2">
      <c r="A407" s="23"/>
      <c r="B407" s="24"/>
      <c r="C407" s="25"/>
      <c r="D407" s="24"/>
      <c r="E407" s="23"/>
      <c r="F407" s="24"/>
      <c r="G407" s="23"/>
      <c r="H407" s="26"/>
      <c r="I407" s="25"/>
      <c r="J407" s="27"/>
      <c r="K407" s="27"/>
      <c r="L407" s="25"/>
      <c r="M407" s="28"/>
      <c r="N407" s="25" t="str">
        <f>IFERROR(VLOOKUP('DETAILS ACHATS'!$C407,#REF!,2,FALSE),"")</f>
        <v/>
      </c>
      <c r="O407" s="29" t="str">
        <f>IF('DETAILS ACHATS'!$N407="EURO",IFERROR(VLOOKUP('DETAILS ACHATS'!$A407,#REF!,4,FALSE),""),"")</f>
        <v/>
      </c>
      <c r="P407" s="27">
        <f>'DETAILS ACHATS'!$J407*'DETAILS ACHATS'!$M407</f>
        <v>0</v>
      </c>
      <c r="Q407" s="27">
        <f>IF('DETAILS ACHATS'!$N407="DA",'DETAILS ACHATS'!$P407*0.19,0)</f>
        <v>0</v>
      </c>
      <c r="R407" s="27">
        <f>'DETAILS ACHATS'!$P407+'DETAILS ACHATS'!$Q407</f>
        <v>0</v>
      </c>
      <c r="S407" s="23" t="str">
        <f>IF('DETAILS ACHATS'!$A407="","",'DETAILS ACHATS'!$A407+30)</f>
        <v/>
      </c>
      <c r="T407" s="23"/>
      <c r="U407" s="53"/>
      <c r="V407" s="30"/>
    </row>
    <row r="408" spans="1:22" ht="14.25" x14ac:dyDescent="0.2">
      <c r="A408" s="23"/>
      <c r="B408" s="24"/>
      <c r="C408" s="25"/>
      <c r="D408" s="24"/>
      <c r="E408" s="23"/>
      <c r="F408" s="24"/>
      <c r="G408" s="23"/>
      <c r="H408" s="26"/>
      <c r="I408" s="25"/>
      <c r="J408" s="27"/>
      <c r="K408" s="27"/>
      <c r="L408" s="25"/>
      <c r="M408" s="28"/>
      <c r="N408" s="25" t="str">
        <f>IFERROR(VLOOKUP('DETAILS ACHATS'!$C408,#REF!,2,FALSE),"")</f>
        <v/>
      </c>
      <c r="O408" s="29" t="str">
        <f>IF('DETAILS ACHATS'!$N408="EURO",IFERROR(VLOOKUP('DETAILS ACHATS'!$A408,#REF!,4,FALSE),""),"")</f>
        <v/>
      </c>
      <c r="P408" s="27">
        <f>'DETAILS ACHATS'!$J408*'DETAILS ACHATS'!$M408</f>
        <v>0</v>
      </c>
      <c r="Q408" s="27">
        <f>IF('DETAILS ACHATS'!$N408="DA",'DETAILS ACHATS'!$P408*0.19,0)</f>
        <v>0</v>
      </c>
      <c r="R408" s="27">
        <f>'DETAILS ACHATS'!$P408+'DETAILS ACHATS'!$Q408</f>
        <v>0</v>
      </c>
      <c r="S408" s="23" t="str">
        <f>IF('DETAILS ACHATS'!$A408="","",'DETAILS ACHATS'!$A408+30)</f>
        <v/>
      </c>
      <c r="T408" s="23"/>
      <c r="U408" s="53"/>
      <c r="V408" s="30"/>
    </row>
    <row r="409" spans="1:22" ht="14.25" x14ac:dyDescent="0.2">
      <c r="A409" s="23"/>
      <c r="B409" s="24"/>
      <c r="C409" s="25"/>
      <c r="D409" s="24"/>
      <c r="E409" s="23"/>
      <c r="F409" s="24"/>
      <c r="G409" s="23"/>
      <c r="H409" s="26"/>
      <c r="I409" s="25"/>
      <c r="J409" s="27"/>
      <c r="K409" s="27"/>
      <c r="L409" s="25"/>
      <c r="M409" s="28"/>
      <c r="N409" s="25" t="str">
        <f>IFERROR(VLOOKUP('DETAILS ACHATS'!$C409,#REF!,2,FALSE),"")</f>
        <v/>
      </c>
      <c r="O409" s="29" t="str">
        <f>IF('DETAILS ACHATS'!$N409="EURO",IFERROR(VLOOKUP('DETAILS ACHATS'!$A409,#REF!,4,FALSE),""),"")</f>
        <v/>
      </c>
      <c r="P409" s="27">
        <f>'DETAILS ACHATS'!$J409*'DETAILS ACHATS'!$M409</f>
        <v>0</v>
      </c>
      <c r="Q409" s="27">
        <f>IF('DETAILS ACHATS'!$N409="DA",'DETAILS ACHATS'!$P409*0.19,0)</f>
        <v>0</v>
      </c>
      <c r="R409" s="27">
        <f>'DETAILS ACHATS'!$P409+'DETAILS ACHATS'!$Q409</f>
        <v>0</v>
      </c>
      <c r="S409" s="23" t="str">
        <f>IF('DETAILS ACHATS'!$A409="","",'DETAILS ACHATS'!$A409+30)</f>
        <v/>
      </c>
      <c r="T409" s="23"/>
      <c r="U409" s="53"/>
      <c r="V409" s="30"/>
    </row>
    <row r="410" spans="1:22" ht="14.25" x14ac:dyDescent="0.2">
      <c r="A410" s="23"/>
      <c r="B410" s="24"/>
      <c r="C410" s="25"/>
      <c r="D410" s="24"/>
      <c r="E410" s="23"/>
      <c r="F410" s="24"/>
      <c r="G410" s="23"/>
      <c r="H410" s="26"/>
      <c r="I410" s="25"/>
      <c r="J410" s="27"/>
      <c r="K410" s="27"/>
      <c r="L410" s="25"/>
      <c r="M410" s="28"/>
      <c r="N410" s="25" t="str">
        <f>IFERROR(VLOOKUP('DETAILS ACHATS'!$C410,#REF!,2,FALSE),"")</f>
        <v/>
      </c>
      <c r="O410" s="29" t="str">
        <f>IF('DETAILS ACHATS'!$N410="EURO",IFERROR(VLOOKUP('DETAILS ACHATS'!$A410,#REF!,4,FALSE),""),"")</f>
        <v/>
      </c>
      <c r="P410" s="27">
        <f>'DETAILS ACHATS'!$J410*'DETAILS ACHATS'!$M410</f>
        <v>0</v>
      </c>
      <c r="Q410" s="27">
        <f>IF('DETAILS ACHATS'!$N410="DA",'DETAILS ACHATS'!$P410*0.19,0)</f>
        <v>0</v>
      </c>
      <c r="R410" s="27">
        <f>'DETAILS ACHATS'!$P410+'DETAILS ACHATS'!$Q410</f>
        <v>0</v>
      </c>
      <c r="S410" s="23" t="str">
        <f>IF('DETAILS ACHATS'!$A410="","",'DETAILS ACHATS'!$A410+30)</f>
        <v/>
      </c>
      <c r="T410" s="23"/>
      <c r="U410" s="53"/>
      <c r="V410" s="30"/>
    </row>
    <row r="411" spans="1:22" ht="14.25" x14ac:dyDescent="0.2">
      <c r="A411" s="23"/>
      <c r="B411" s="24"/>
      <c r="C411" s="25"/>
      <c r="D411" s="24"/>
      <c r="E411" s="23"/>
      <c r="F411" s="24"/>
      <c r="G411" s="23"/>
      <c r="H411" s="26"/>
      <c r="I411" s="25"/>
      <c r="J411" s="27"/>
      <c r="K411" s="27"/>
      <c r="L411" s="25"/>
      <c r="M411" s="28"/>
      <c r="N411" s="25" t="str">
        <f>IFERROR(VLOOKUP('DETAILS ACHATS'!$C411,#REF!,2,FALSE),"")</f>
        <v/>
      </c>
      <c r="O411" s="29" t="str">
        <f>IF('DETAILS ACHATS'!$N411="EURO",IFERROR(VLOOKUP('DETAILS ACHATS'!$A411,#REF!,4,FALSE),""),"")</f>
        <v/>
      </c>
      <c r="P411" s="27">
        <f>'DETAILS ACHATS'!$J411*'DETAILS ACHATS'!$M411</f>
        <v>0</v>
      </c>
      <c r="Q411" s="27">
        <f>IF('DETAILS ACHATS'!$N411="DA",'DETAILS ACHATS'!$P411*0.19,0)</f>
        <v>0</v>
      </c>
      <c r="R411" s="27">
        <f>'DETAILS ACHATS'!$P411+'DETAILS ACHATS'!$Q411</f>
        <v>0</v>
      </c>
      <c r="S411" s="23" t="str">
        <f>IF('DETAILS ACHATS'!$A411="","",'DETAILS ACHATS'!$A411+30)</f>
        <v/>
      </c>
      <c r="T411" s="23"/>
      <c r="U411" s="53"/>
      <c r="V411" s="30"/>
    </row>
    <row r="412" spans="1:22" ht="14.25" x14ac:dyDescent="0.2">
      <c r="A412" s="23"/>
      <c r="B412" s="24"/>
      <c r="C412" s="25"/>
      <c r="D412" s="24"/>
      <c r="E412" s="23"/>
      <c r="F412" s="24"/>
      <c r="G412" s="23"/>
      <c r="H412" s="26"/>
      <c r="I412" s="25"/>
      <c r="J412" s="27"/>
      <c r="K412" s="27"/>
      <c r="L412" s="25"/>
      <c r="M412" s="28"/>
      <c r="N412" s="25" t="str">
        <f>IFERROR(VLOOKUP('DETAILS ACHATS'!$C412,#REF!,2,FALSE),"")</f>
        <v/>
      </c>
      <c r="O412" s="29" t="str">
        <f>IF('DETAILS ACHATS'!$N412="EURO",IFERROR(VLOOKUP('DETAILS ACHATS'!$A412,#REF!,4,FALSE),""),"")</f>
        <v/>
      </c>
      <c r="P412" s="27">
        <f>'DETAILS ACHATS'!$J412*'DETAILS ACHATS'!$M412</f>
        <v>0</v>
      </c>
      <c r="Q412" s="27">
        <f>IF('DETAILS ACHATS'!$N412="DA",'DETAILS ACHATS'!$P412*0.19,0)</f>
        <v>0</v>
      </c>
      <c r="R412" s="27">
        <f>'DETAILS ACHATS'!$P412+'DETAILS ACHATS'!$Q412</f>
        <v>0</v>
      </c>
      <c r="S412" s="23" t="str">
        <f>IF('DETAILS ACHATS'!$A412="","",'DETAILS ACHATS'!$A412+30)</f>
        <v/>
      </c>
      <c r="T412" s="23"/>
      <c r="U412" s="53"/>
      <c r="V412" s="30"/>
    </row>
    <row r="413" spans="1:22" ht="14.25" x14ac:dyDescent="0.2">
      <c r="A413" s="23"/>
      <c r="B413" s="24"/>
      <c r="C413" s="25"/>
      <c r="D413" s="24"/>
      <c r="E413" s="23"/>
      <c r="F413" s="24"/>
      <c r="G413" s="23"/>
      <c r="H413" s="26"/>
      <c r="I413" s="25"/>
      <c r="J413" s="27"/>
      <c r="K413" s="27"/>
      <c r="L413" s="25"/>
      <c r="M413" s="28"/>
      <c r="N413" s="25" t="str">
        <f>IFERROR(VLOOKUP('DETAILS ACHATS'!$C413,#REF!,2,FALSE),"")</f>
        <v/>
      </c>
      <c r="O413" s="29" t="str">
        <f>IF('DETAILS ACHATS'!$N413="EURO",IFERROR(VLOOKUP('DETAILS ACHATS'!$A413,#REF!,4,FALSE),""),"")</f>
        <v/>
      </c>
      <c r="P413" s="27">
        <f>'DETAILS ACHATS'!$J413*'DETAILS ACHATS'!$M413</f>
        <v>0</v>
      </c>
      <c r="Q413" s="27">
        <f>IF('DETAILS ACHATS'!$N413="DA",'DETAILS ACHATS'!$P413*0.19,0)</f>
        <v>0</v>
      </c>
      <c r="R413" s="27">
        <f>'DETAILS ACHATS'!$P413+'DETAILS ACHATS'!$Q413</f>
        <v>0</v>
      </c>
      <c r="S413" s="23" t="str">
        <f>IF('DETAILS ACHATS'!$A413="","",'DETAILS ACHATS'!$A413+30)</f>
        <v/>
      </c>
      <c r="T413" s="23"/>
      <c r="U413" s="53"/>
      <c r="V413" s="30"/>
    </row>
    <row r="414" spans="1:22" ht="14.25" x14ac:dyDescent="0.2">
      <c r="A414" s="23"/>
      <c r="B414" s="24"/>
      <c r="C414" s="25"/>
      <c r="D414" s="24"/>
      <c r="E414" s="23"/>
      <c r="F414" s="24"/>
      <c r="G414" s="23"/>
      <c r="H414" s="26"/>
      <c r="I414" s="25"/>
      <c r="J414" s="27"/>
      <c r="K414" s="27"/>
      <c r="L414" s="25"/>
      <c r="M414" s="28"/>
      <c r="N414" s="25" t="str">
        <f>IFERROR(VLOOKUP('DETAILS ACHATS'!$C414,#REF!,2,FALSE),"")</f>
        <v/>
      </c>
      <c r="O414" s="29" t="str">
        <f>IF('DETAILS ACHATS'!$N414="EURO",IFERROR(VLOOKUP('DETAILS ACHATS'!$A414,#REF!,4,FALSE),""),"")</f>
        <v/>
      </c>
      <c r="P414" s="27">
        <f>'DETAILS ACHATS'!$J414*'DETAILS ACHATS'!$M414</f>
        <v>0</v>
      </c>
      <c r="Q414" s="27">
        <f>IF('DETAILS ACHATS'!$N414="DA",'DETAILS ACHATS'!$P414*0.19,0)</f>
        <v>0</v>
      </c>
      <c r="R414" s="27">
        <f>'DETAILS ACHATS'!$P414+'DETAILS ACHATS'!$Q414</f>
        <v>0</v>
      </c>
      <c r="S414" s="23" t="str">
        <f>IF('DETAILS ACHATS'!$A414="","",'DETAILS ACHATS'!$A414+30)</f>
        <v/>
      </c>
      <c r="T414" s="23"/>
      <c r="U414" s="53"/>
      <c r="V414" s="30"/>
    </row>
    <row r="415" spans="1:22" ht="14.25" x14ac:dyDescent="0.2">
      <c r="A415" s="23"/>
      <c r="B415" s="24"/>
      <c r="C415" s="25"/>
      <c r="D415" s="24"/>
      <c r="E415" s="23"/>
      <c r="F415" s="24"/>
      <c r="G415" s="23"/>
      <c r="H415" s="26"/>
      <c r="I415" s="25"/>
      <c r="J415" s="27"/>
      <c r="K415" s="27"/>
      <c r="L415" s="25"/>
      <c r="M415" s="28"/>
      <c r="N415" s="25" t="str">
        <f>IFERROR(VLOOKUP('DETAILS ACHATS'!$C415,#REF!,2,FALSE),"")</f>
        <v/>
      </c>
      <c r="O415" s="29" t="str">
        <f>IF('DETAILS ACHATS'!$N415="EURO",IFERROR(VLOOKUP('DETAILS ACHATS'!$A415,#REF!,4,FALSE),""),"")</f>
        <v/>
      </c>
      <c r="P415" s="27">
        <f>'DETAILS ACHATS'!$J415*'DETAILS ACHATS'!$M415</f>
        <v>0</v>
      </c>
      <c r="Q415" s="27">
        <f>IF('DETAILS ACHATS'!$N415="DA",'DETAILS ACHATS'!$P415*0.19,0)</f>
        <v>0</v>
      </c>
      <c r="R415" s="27">
        <f>'DETAILS ACHATS'!$P415+'DETAILS ACHATS'!$Q415</f>
        <v>0</v>
      </c>
      <c r="S415" s="23" t="str">
        <f>IF('DETAILS ACHATS'!$A415="","",'DETAILS ACHATS'!$A415+30)</f>
        <v/>
      </c>
      <c r="T415" s="23"/>
      <c r="U415" s="53"/>
      <c r="V415" s="30"/>
    </row>
    <row r="416" spans="1:22" ht="14.25" x14ac:dyDescent="0.2">
      <c r="A416" s="23"/>
      <c r="B416" s="24"/>
      <c r="C416" s="25"/>
      <c r="D416" s="24"/>
      <c r="E416" s="23"/>
      <c r="F416" s="24"/>
      <c r="G416" s="23"/>
      <c r="H416" s="26"/>
      <c r="I416" s="25"/>
      <c r="J416" s="27"/>
      <c r="K416" s="27"/>
      <c r="L416" s="25"/>
      <c r="M416" s="28"/>
      <c r="N416" s="25" t="str">
        <f>IFERROR(VLOOKUP('DETAILS ACHATS'!$C416,#REF!,2,FALSE),"")</f>
        <v/>
      </c>
      <c r="O416" s="29" t="str">
        <f>IF('DETAILS ACHATS'!$N416="EURO",IFERROR(VLOOKUP('DETAILS ACHATS'!$A416,#REF!,4,FALSE),""),"")</f>
        <v/>
      </c>
      <c r="P416" s="27">
        <f>'DETAILS ACHATS'!$J416*'DETAILS ACHATS'!$M416</f>
        <v>0</v>
      </c>
      <c r="Q416" s="27">
        <f>IF('DETAILS ACHATS'!$N416="DA",'DETAILS ACHATS'!$P416*0.19,0)</f>
        <v>0</v>
      </c>
      <c r="R416" s="27">
        <f>'DETAILS ACHATS'!$P416+'DETAILS ACHATS'!$Q416</f>
        <v>0</v>
      </c>
      <c r="S416" s="23" t="str">
        <f>IF('DETAILS ACHATS'!$A416="","",'DETAILS ACHATS'!$A416+30)</f>
        <v/>
      </c>
      <c r="T416" s="23"/>
      <c r="U416" s="53"/>
      <c r="V416" s="30"/>
    </row>
    <row r="417" spans="1:22" ht="14.25" x14ac:dyDescent="0.2">
      <c r="A417" s="23"/>
      <c r="B417" s="24"/>
      <c r="C417" s="25"/>
      <c r="D417" s="24"/>
      <c r="E417" s="23"/>
      <c r="F417" s="24"/>
      <c r="G417" s="23"/>
      <c r="H417" s="26"/>
      <c r="I417" s="25"/>
      <c r="J417" s="27"/>
      <c r="K417" s="27"/>
      <c r="L417" s="25"/>
      <c r="M417" s="28"/>
      <c r="N417" s="25" t="str">
        <f>IFERROR(VLOOKUP('DETAILS ACHATS'!$C417,#REF!,2,FALSE),"")</f>
        <v/>
      </c>
      <c r="O417" s="29" t="str">
        <f>IF('DETAILS ACHATS'!$N417="EURO",IFERROR(VLOOKUP('DETAILS ACHATS'!$A417,#REF!,4,FALSE),""),"")</f>
        <v/>
      </c>
      <c r="P417" s="27">
        <f>'DETAILS ACHATS'!$J417*'DETAILS ACHATS'!$M417</f>
        <v>0</v>
      </c>
      <c r="Q417" s="27">
        <f>IF('DETAILS ACHATS'!$N417="DA",'DETAILS ACHATS'!$P417*0.19,0)</f>
        <v>0</v>
      </c>
      <c r="R417" s="27">
        <f>'DETAILS ACHATS'!$P417+'DETAILS ACHATS'!$Q417</f>
        <v>0</v>
      </c>
      <c r="S417" s="23" t="str">
        <f>IF('DETAILS ACHATS'!$A417="","",'DETAILS ACHATS'!$A417+30)</f>
        <v/>
      </c>
      <c r="T417" s="23"/>
      <c r="U417" s="53"/>
      <c r="V417" s="30"/>
    </row>
    <row r="418" spans="1:22" ht="14.25" x14ac:dyDescent="0.2">
      <c r="A418" s="23"/>
      <c r="B418" s="24"/>
      <c r="C418" s="25"/>
      <c r="D418" s="24"/>
      <c r="E418" s="23"/>
      <c r="F418" s="24"/>
      <c r="G418" s="23"/>
      <c r="H418" s="26"/>
      <c r="I418" s="25"/>
      <c r="J418" s="27"/>
      <c r="K418" s="27"/>
      <c r="L418" s="25"/>
      <c r="M418" s="28"/>
      <c r="N418" s="25" t="str">
        <f>IFERROR(VLOOKUP('DETAILS ACHATS'!$C418,#REF!,2,FALSE),"")</f>
        <v/>
      </c>
      <c r="O418" s="29" t="str">
        <f>IF('DETAILS ACHATS'!$N418="EURO",IFERROR(VLOOKUP('DETAILS ACHATS'!$A418,#REF!,4,FALSE),""),"")</f>
        <v/>
      </c>
      <c r="P418" s="27">
        <f>'DETAILS ACHATS'!$J418*'DETAILS ACHATS'!$M418</f>
        <v>0</v>
      </c>
      <c r="Q418" s="27">
        <f>IF('DETAILS ACHATS'!$N418="DA",'DETAILS ACHATS'!$P418*0.19,0)</f>
        <v>0</v>
      </c>
      <c r="R418" s="27">
        <f>'DETAILS ACHATS'!$P418+'DETAILS ACHATS'!$Q418</f>
        <v>0</v>
      </c>
      <c r="S418" s="23" t="str">
        <f>IF('DETAILS ACHATS'!$A418="","",'DETAILS ACHATS'!$A418+30)</f>
        <v/>
      </c>
      <c r="T418" s="23"/>
      <c r="U418" s="53"/>
      <c r="V418" s="30"/>
    </row>
    <row r="419" spans="1:22" ht="14.25" x14ac:dyDescent="0.2">
      <c r="A419" s="23"/>
      <c r="B419" s="24"/>
      <c r="C419" s="25"/>
      <c r="D419" s="24"/>
      <c r="E419" s="23"/>
      <c r="F419" s="24"/>
      <c r="G419" s="23"/>
      <c r="H419" s="26"/>
      <c r="I419" s="25"/>
      <c r="J419" s="27"/>
      <c r="K419" s="27"/>
      <c r="L419" s="25"/>
      <c r="M419" s="28"/>
      <c r="N419" s="25" t="str">
        <f>IFERROR(VLOOKUP('DETAILS ACHATS'!$C419,#REF!,2,FALSE),"")</f>
        <v/>
      </c>
      <c r="O419" s="29" t="str">
        <f>IF('DETAILS ACHATS'!$N419="EURO",IFERROR(VLOOKUP('DETAILS ACHATS'!$A419,#REF!,4,FALSE),""),"")</f>
        <v/>
      </c>
      <c r="P419" s="27">
        <f>'DETAILS ACHATS'!$J419*'DETAILS ACHATS'!$M419</f>
        <v>0</v>
      </c>
      <c r="Q419" s="27">
        <f>IF('DETAILS ACHATS'!$N419="DA",'DETAILS ACHATS'!$P419*0.19,0)</f>
        <v>0</v>
      </c>
      <c r="R419" s="27">
        <f>'DETAILS ACHATS'!$P419+'DETAILS ACHATS'!$Q419</f>
        <v>0</v>
      </c>
      <c r="S419" s="23" t="str">
        <f>IF('DETAILS ACHATS'!$A419="","",'DETAILS ACHATS'!$A419+30)</f>
        <v/>
      </c>
      <c r="T419" s="23"/>
      <c r="U419" s="53"/>
      <c r="V419" s="30"/>
    </row>
    <row r="420" spans="1:22" ht="14.25" x14ac:dyDescent="0.2">
      <c r="A420" s="23"/>
      <c r="B420" s="24"/>
      <c r="C420" s="25"/>
      <c r="D420" s="24"/>
      <c r="E420" s="23"/>
      <c r="F420" s="24"/>
      <c r="G420" s="23"/>
      <c r="H420" s="26"/>
      <c r="I420" s="25"/>
      <c r="J420" s="27"/>
      <c r="K420" s="27"/>
      <c r="L420" s="25"/>
      <c r="M420" s="28"/>
      <c r="N420" s="25" t="str">
        <f>IFERROR(VLOOKUP('DETAILS ACHATS'!$C420,#REF!,2,FALSE),"")</f>
        <v/>
      </c>
      <c r="O420" s="29" t="str">
        <f>IF('DETAILS ACHATS'!$N420="EURO",IFERROR(VLOOKUP('DETAILS ACHATS'!$A420,#REF!,4,FALSE),""),"")</f>
        <v/>
      </c>
      <c r="P420" s="27">
        <f>'DETAILS ACHATS'!$J420*'DETAILS ACHATS'!$M420</f>
        <v>0</v>
      </c>
      <c r="Q420" s="27">
        <f>IF('DETAILS ACHATS'!$N420="DA",'DETAILS ACHATS'!$P420*0.19,0)</f>
        <v>0</v>
      </c>
      <c r="R420" s="27">
        <f>'DETAILS ACHATS'!$P420+'DETAILS ACHATS'!$Q420</f>
        <v>0</v>
      </c>
      <c r="S420" s="23" t="str">
        <f>IF('DETAILS ACHATS'!$A420="","",'DETAILS ACHATS'!$A420+30)</f>
        <v/>
      </c>
      <c r="T420" s="23"/>
      <c r="U420" s="53"/>
      <c r="V420" s="30"/>
    </row>
    <row r="421" spans="1:22" ht="14.25" x14ac:dyDescent="0.2">
      <c r="A421" s="23"/>
      <c r="B421" s="24"/>
      <c r="C421" s="25"/>
      <c r="D421" s="24"/>
      <c r="E421" s="23"/>
      <c r="F421" s="24"/>
      <c r="G421" s="23"/>
      <c r="H421" s="26"/>
      <c r="I421" s="25"/>
      <c r="J421" s="27"/>
      <c r="K421" s="27"/>
      <c r="L421" s="25"/>
      <c r="M421" s="28"/>
      <c r="N421" s="25" t="str">
        <f>IFERROR(VLOOKUP('DETAILS ACHATS'!$C421,#REF!,2,FALSE),"")</f>
        <v/>
      </c>
      <c r="O421" s="29" t="str">
        <f>IF('DETAILS ACHATS'!$N421="EURO",IFERROR(VLOOKUP('DETAILS ACHATS'!$A421,#REF!,4,FALSE),""),"")</f>
        <v/>
      </c>
      <c r="P421" s="27">
        <f>'DETAILS ACHATS'!$J421*'DETAILS ACHATS'!$M421</f>
        <v>0</v>
      </c>
      <c r="Q421" s="27">
        <f>IF('DETAILS ACHATS'!$N421="DA",'DETAILS ACHATS'!$P421*0.19,0)</f>
        <v>0</v>
      </c>
      <c r="R421" s="27">
        <f>'DETAILS ACHATS'!$P421+'DETAILS ACHATS'!$Q421</f>
        <v>0</v>
      </c>
      <c r="S421" s="23" t="str">
        <f>IF('DETAILS ACHATS'!$A421="","",'DETAILS ACHATS'!$A421+30)</f>
        <v/>
      </c>
      <c r="T421" s="23"/>
      <c r="U421" s="53"/>
      <c r="V421" s="30"/>
    </row>
    <row r="422" spans="1:22" ht="14.25" x14ac:dyDescent="0.2">
      <c r="A422" s="23"/>
      <c r="B422" s="24"/>
      <c r="C422" s="25"/>
      <c r="D422" s="24"/>
      <c r="E422" s="23"/>
      <c r="F422" s="24"/>
      <c r="G422" s="23"/>
      <c r="H422" s="26"/>
      <c r="I422" s="25"/>
      <c r="J422" s="27"/>
      <c r="K422" s="27"/>
      <c r="L422" s="25"/>
      <c r="M422" s="28"/>
      <c r="N422" s="25" t="str">
        <f>IFERROR(VLOOKUP('DETAILS ACHATS'!$C422,#REF!,2,FALSE),"")</f>
        <v/>
      </c>
      <c r="O422" s="29" t="str">
        <f>IF('DETAILS ACHATS'!$N422="EURO",IFERROR(VLOOKUP('DETAILS ACHATS'!$A422,#REF!,4,FALSE),""),"")</f>
        <v/>
      </c>
      <c r="P422" s="27">
        <f>'DETAILS ACHATS'!$J422*'DETAILS ACHATS'!$M422</f>
        <v>0</v>
      </c>
      <c r="Q422" s="27">
        <f>IF('DETAILS ACHATS'!$N422="DA",'DETAILS ACHATS'!$P422*0.19,0)</f>
        <v>0</v>
      </c>
      <c r="R422" s="27">
        <f>'DETAILS ACHATS'!$P422+'DETAILS ACHATS'!$Q422</f>
        <v>0</v>
      </c>
      <c r="S422" s="23" t="str">
        <f>IF('DETAILS ACHATS'!$A422="","",'DETAILS ACHATS'!$A422+30)</f>
        <v/>
      </c>
      <c r="T422" s="23"/>
      <c r="U422" s="53"/>
      <c r="V422" s="30"/>
    </row>
    <row r="423" spans="1:22" ht="14.25" x14ac:dyDescent="0.2">
      <c r="A423" s="23"/>
      <c r="B423" s="24"/>
      <c r="C423" s="25"/>
      <c r="D423" s="24"/>
      <c r="E423" s="23"/>
      <c r="F423" s="24"/>
      <c r="G423" s="23"/>
      <c r="H423" s="26"/>
      <c r="I423" s="25"/>
      <c r="J423" s="27"/>
      <c r="K423" s="27"/>
      <c r="L423" s="25"/>
      <c r="M423" s="28"/>
      <c r="N423" s="25" t="str">
        <f>IFERROR(VLOOKUP('DETAILS ACHATS'!$C423,#REF!,2,FALSE),"")</f>
        <v/>
      </c>
      <c r="O423" s="29" t="str">
        <f>IF('DETAILS ACHATS'!$N423="EURO",IFERROR(VLOOKUP('DETAILS ACHATS'!$A423,#REF!,4,FALSE),""),"")</f>
        <v/>
      </c>
      <c r="P423" s="27">
        <f>'DETAILS ACHATS'!$J423*'DETAILS ACHATS'!$M423</f>
        <v>0</v>
      </c>
      <c r="Q423" s="27">
        <f>IF('DETAILS ACHATS'!$N423="DA",'DETAILS ACHATS'!$P423*0.19,0)</f>
        <v>0</v>
      </c>
      <c r="R423" s="27">
        <f>'DETAILS ACHATS'!$P423+'DETAILS ACHATS'!$Q423</f>
        <v>0</v>
      </c>
      <c r="S423" s="23" t="str">
        <f>IF('DETAILS ACHATS'!$A423="","",'DETAILS ACHATS'!$A423+30)</f>
        <v/>
      </c>
      <c r="T423" s="23"/>
      <c r="U423" s="53"/>
      <c r="V423" s="30"/>
    </row>
    <row r="424" spans="1:22" ht="14.25" x14ac:dyDescent="0.2">
      <c r="A424" s="23"/>
      <c r="B424" s="24"/>
      <c r="C424" s="25"/>
      <c r="D424" s="24"/>
      <c r="E424" s="23"/>
      <c r="F424" s="24"/>
      <c r="G424" s="23"/>
      <c r="H424" s="26"/>
      <c r="I424" s="25"/>
      <c r="J424" s="27"/>
      <c r="K424" s="27"/>
      <c r="L424" s="25"/>
      <c r="M424" s="28"/>
      <c r="N424" s="25" t="str">
        <f>IFERROR(VLOOKUP('DETAILS ACHATS'!$C424,#REF!,2,FALSE),"")</f>
        <v/>
      </c>
      <c r="O424" s="29" t="str">
        <f>IF('DETAILS ACHATS'!$N424="EURO",IFERROR(VLOOKUP('DETAILS ACHATS'!$A424,#REF!,4,FALSE),""),"")</f>
        <v/>
      </c>
      <c r="P424" s="27">
        <f>'DETAILS ACHATS'!$J424*'DETAILS ACHATS'!$M424</f>
        <v>0</v>
      </c>
      <c r="Q424" s="27">
        <f>IF('DETAILS ACHATS'!$N424="DA",'DETAILS ACHATS'!$P424*0.19,0)</f>
        <v>0</v>
      </c>
      <c r="R424" s="27">
        <f>'DETAILS ACHATS'!$P424+'DETAILS ACHATS'!$Q424</f>
        <v>0</v>
      </c>
      <c r="S424" s="23" t="str">
        <f>IF('DETAILS ACHATS'!$A424="","",'DETAILS ACHATS'!$A424+30)</f>
        <v/>
      </c>
      <c r="T424" s="23"/>
      <c r="U424" s="53"/>
      <c r="V424" s="30"/>
    </row>
    <row r="425" spans="1:22" ht="14.25" x14ac:dyDescent="0.2">
      <c r="A425" s="23"/>
      <c r="B425" s="24"/>
      <c r="C425" s="25"/>
      <c r="D425" s="24"/>
      <c r="E425" s="23"/>
      <c r="F425" s="24"/>
      <c r="G425" s="23"/>
      <c r="H425" s="26"/>
      <c r="I425" s="25"/>
      <c r="J425" s="27"/>
      <c r="K425" s="27"/>
      <c r="L425" s="25"/>
      <c r="M425" s="28"/>
      <c r="N425" s="25" t="str">
        <f>IFERROR(VLOOKUP('DETAILS ACHATS'!$C425,#REF!,2,FALSE),"")</f>
        <v/>
      </c>
      <c r="O425" s="29" t="str">
        <f>IF('DETAILS ACHATS'!$N425="EURO",IFERROR(VLOOKUP('DETAILS ACHATS'!$A425,#REF!,4,FALSE),""),"")</f>
        <v/>
      </c>
      <c r="P425" s="27">
        <f>'DETAILS ACHATS'!$J425*'DETAILS ACHATS'!$M425</f>
        <v>0</v>
      </c>
      <c r="Q425" s="27">
        <f>IF('DETAILS ACHATS'!$N425="DA",'DETAILS ACHATS'!$P425*0.19,0)</f>
        <v>0</v>
      </c>
      <c r="R425" s="27">
        <f>'DETAILS ACHATS'!$P425+'DETAILS ACHATS'!$Q425</f>
        <v>0</v>
      </c>
      <c r="S425" s="23" t="str">
        <f>IF('DETAILS ACHATS'!$A425="","",'DETAILS ACHATS'!$A425+30)</f>
        <v/>
      </c>
      <c r="T425" s="23"/>
      <c r="U425" s="53"/>
      <c r="V425" s="30"/>
    </row>
    <row r="426" spans="1:22" ht="14.25" x14ac:dyDescent="0.2">
      <c r="A426" s="23"/>
      <c r="B426" s="24"/>
      <c r="C426" s="25"/>
      <c r="D426" s="24"/>
      <c r="E426" s="23"/>
      <c r="F426" s="24"/>
      <c r="G426" s="23"/>
      <c r="H426" s="26"/>
      <c r="I426" s="25"/>
      <c r="J426" s="27"/>
      <c r="K426" s="27"/>
      <c r="L426" s="25"/>
      <c r="M426" s="28"/>
      <c r="N426" s="25" t="str">
        <f>IFERROR(VLOOKUP('DETAILS ACHATS'!$C426,#REF!,2,FALSE),"")</f>
        <v/>
      </c>
      <c r="O426" s="29" t="str">
        <f>IF('DETAILS ACHATS'!$N426="EURO",IFERROR(VLOOKUP('DETAILS ACHATS'!$A426,#REF!,4,FALSE),""),"")</f>
        <v/>
      </c>
      <c r="P426" s="27">
        <f>'DETAILS ACHATS'!$J426*'DETAILS ACHATS'!$M426</f>
        <v>0</v>
      </c>
      <c r="Q426" s="27">
        <f>IF('DETAILS ACHATS'!$N426="DA",'DETAILS ACHATS'!$P426*0.19,0)</f>
        <v>0</v>
      </c>
      <c r="R426" s="27">
        <f>'DETAILS ACHATS'!$P426+'DETAILS ACHATS'!$Q426</f>
        <v>0</v>
      </c>
      <c r="S426" s="23" t="str">
        <f>IF('DETAILS ACHATS'!$A426="","",'DETAILS ACHATS'!$A426+30)</f>
        <v/>
      </c>
      <c r="T426" s="23"/>
      <c r="U426" s="53"/>
      <c r="V426" s="30"/>
    </row>
    <row r="427" spans="1:22" ht="14.25" x14ac:dyDescent="0.2">
      <c r="A427" s="23"/>
      <c r="B427" s="24"/>
      <c r="C427" s="25"/>
      <c r="D427" s="24"/>
      <c r="E427" s="23"/>
      <c r="F427" s="24"/>
      <c r="G427" s="23"/>
      <c r="H427" s="26"/>
      <c r="I427" s="25"/>
      <c r="J427" s="27"/>
      <c r="K427" s="27"/>
      <c r="L427" s="25"/>
      <c r="M427" s="28"/>
      <c r="N427" s="25" t="str">
        <f>IFERROR(VLOOKUP('DETAILS ACHATS'!$C427,#REF!,2,FALSE),"")</f>
        <v/>
      </c>
      <c r="O427" s="29" t="str">
        <f>IF('DETAILS ACHATS'!$N427="EURO",IFERROR(VLOOKUP('DETAILS ACHATS'!$A427,#REF!,4,FALSE),""),"")</f>
        <v/>
      </c>
      <c r="P427" s="27">
        <f>'DETAILS ACHATS'!$J427*'DETAILS ACHATS'!$M427</f>
        <v>0</v>
      </c>
      <c r="Q427" s="27">
        <f>IF('DETAILS ACHATS'!$N427="DA",'DETAILS ACHATS'!$P427*0.19,0)</f>
        <v>0</v>
      </c>
      <c r="R427" s="27">
        <f>'DETAILS ACHATS'!$P427+'DETAILS ACHATS'!$Q427</f>
        <v>0</v>
      </c>
      <c r="S427" s="23" t="str">
        <f>IF('DETAILS ACHATS'!$A427="","",'DETAILS ACHATS'!$A427+30)</f>
        <v/>
      </c>
      <c r="T427" s="23"/>
      <c r="U427" s="53"/>
      <c r="V427" s="30"/>
    </row>
    <row r="428" spans="1:22" ht="14.25" x14ac:dyDescent="0.2">
      <c r="A428" s="23"/>
      <c r="B428" s="24"/>
      <c r="C428" s="25"/>
      <c r="D428" s="24"/>
      <c r="E428" s="23"/>
      <c r="F428" s="24"/>
      <c r="G428" s="23"/>
      <c r="H428" s="26"/>
      <c r="I428" s="25"/>
      <c r="J428" s="27"/>
      <c r="K428" s="27"/>
      <c r="L428" s="25"/>
      <c r="M428" s="28"/>
      <c r="N428" s="25" t="str">
        <f>IFERROR(VLOOKUP('DETAILS ACHATS'!$C428,#REF!,2,FALSE),"")</f>
        <v/>
      </c>
      <c r="O428" s="29" t="str">
        <f>IF('DETAILS ACHATS'!$N428="EURO",IFERROR(VLOOKUP('DETAILS ACHATS'!$A428,#REF!,4,FALSE),""),"")</f>
        <v/>
      </c>
      <c r="P428" s="27">
        <f>'DETAILS ACHATS'!$J428*'DETAILS ACHATS'!$M428</f>
        <v>0</v>
      </c>
      <c r="Q428" s="27">
        <f>IF('DETAILS ACHATS'!$N428="DA",'DETAILS ACHATS'!$P428*0.19,0)</f>
        <v>0</v>
      </c>
      <c r="R428" s="27">
        <f>'DETAILS ACHATS'!$P428+'DETAILS ACHATS'!$Q428</f>
        <v>0</v>
      </c>
      <c r="S428" s="23" t="str">
        <f>IF('DETAILS ACHATS'!$A428="","",'DETAILS ACHATS'!$A428+30)</f>
        <v/>
      </c>
      <c r="T428" s="23"/>
      <c r="U428" s="53"/>
      <c r="V428" s="30"/>
    </row>
    <row r="429" spans="1:22" ht="14.25" x14ac:dyDescent="0.2">
      <c r="A429" s="23"/>
      <c r="B429" s="24"/>
      <c r="C429" s="25"/>
      <c r="D429" s="24"/>
      <c r="E429" s="23"/>
      <c r="F429" s="24"/>
      <c r="G429" s="23"/>
      <c r="H429" s="26"/>
      <c r="I429" s="25"/>
      <c r="J429" s="27"/>
      <c r="K429" s="27"/>
      <c r="L429" s="25"/>
      <c r="M429" s="28"/>
      <c r="N429" s="25" t="str">
        <f>IFERROR(VLOOKUP('DETAILS ACHATS'!$C429,#REF!,2,FALSE),"")</f>
        <v/>
      </c>
      <c r="O429" s="29" t="str">
        <f>IF('DETAILS ACHATS'!$N429="EURO",IFERROR(VLOOKUP('DETAILS ACHATS'!$A429,#REF!,4,FALSE),""),"")</f>
        <v/>
      </c>
      <c r="P429" s="27">
        <f>'DETAILS ACHATS'!$J429*'DETAILS ACHATS'!$M429</f>
        <v>0</v>
      </c>
      <c r="Q429" s="27">
        <f>IF('DETAILS ACHATS'!$N429="DA",'DETAILS ACHATS'!$P429*0.19,0)</f>
        <v>0</v>
      </c>
      <c r="R429" s="27">
        <f>'DETAILS ACHATS'!$P429+'DETAILS ACHATS'!$Q429</f>
        <v>0</v>
      </c>
      <c r="S429" s="23" t="str">
        <f>IF('DETAILS ACHATS'!$A429="","",'DETAILS ACHATS'!$A429+30)</f>
        <v/>
      </c>
      <c r="T429" s="23"/>
      <c r="U429" s="53"/>
      <c r="V429" s="30"/>
    </row>
    <row r="430" spans="1:22" ht="14.25" x14ac:dyDescent="0.2">
      <c r="A430" s="23"/>
      <c r="B430" s="24"/>
      <c r="C430" s="25"/>
      <c r="D430" s="24"/>
      <c r="E430" s="23"/>
      <c r="F430" s="24"/>
      <c r="G430" s="23"/>
      <c r="H430" s="26"/>
      <c r="I430" s="25"/>
      <c r="J430" s="27"/>
      <c r="K430" s="27"/>
      <c r="L430" s="25"/>
      <c r="M430" s="28"/>
      <c r="N430" s="25" t="str">
        <f>IFERROR(VLOOKUP('DETAILS ACHATS'!$C430,#REF!,2,FALSE),"")</f>
        <v/>
      </c>
      <c r="O430" s="29" t="str">
        <f>IF('DETAILS ACHATS'!$N430="EURO",IFERROR(VLOOKUP('DETAILS ACHATS'!$A430,#REF!,4,FALSE),""),"")</f>
        <v/>
      </c>
      <c r="P430" s="27">
        <f>'DETAILS ACHATS'!$J430*'DETAILS ACHATS'!$M430</f>
        <v>0</v>
      </c>
      <c r="Q430" s="27">
        <f>IF('DETAILS ACHATS'!$N430="DA",'DETAILS ACHATS'!$P430*0.19,0)</f>
        <v>0</v>
      </c>
      <c r="R430" s="27">
        <f>'DETAILS ACHATS'!$P430+'DETAILS ACHATS'!$Q430</f>
        <v>0</v>
      </c>
      <c r="S430" s="23" t="str">
        <f>IF('DETAILS ACHATS'!$A430="","",'DETAILS ACHATS'!$A430+30)</f>
        <v/>
      </c>
      <c r="T430" s="23"/>
      <c r="U430" s="53"/>
      <c r="V430" s="30"/>
    </row>
    <row r="431" spans="1:22" ht="14.25" x14ac:dyDescent="0.2">
      <c r="A431" s="23"/>
      <c r="B431" s="24"/>
      <c r="C431" s="25"/>
      <c r="D431" s="24"/>
      <c r="E431" s="23"/>
      <c r="F431" s="24"/>
      <c r="G431" s="23"/>
      <c r="H431" s="26"/>
      <c r="I431" s="25"/>
      <c r="J431" s="27"/>
      <c r="K431" s="27"/>
      <c r="L431" s="25"/>
      <c r="M431" s="28"/>
      <c r="N431" s="25" t="str">
        <f>IFERROR(VLOOKUP('DETAILS ACHATS'!$C431,#REF!,2,FALSE),"")</f>
        <v/>
      </c>
      <c r="O431" s="29" t="str">
        <f>IF('DETAILS ACHATS'!$N431="EURO",IFERROR(VLOOKUP('DETAILS ACHATS'!$A431,#REF!,4,FALSE),""),"")</f>
        <v/>
      </c>
      <c r="P431" s="27">
        <f>'DETAILS ACHATS'!$J431*'DETAILS ACHATS'!$M431</f>
        <v>0</v>
      </c>
      <c r="Q431" s="27">
        <f>IF('DETAILS ACHATS'!$N431="DA",'DETAILS ACHATS'!$P431*0.19,0)</f>
        <v>0</v>
      </c>
      <c r="R431" s="27">
        <f>'DETAILS ACHATS'!$P431+'DETAILS ACHATS'!$Q431</f>
        <v>0</v>
      </c>
      <c r="S431" s="23" t="str">
        <f>IF('DETAILS ACHATS'!$A431="","",'DETAILS ACHATS'!$A431+30)</f>
        <v/>
      </c>
      <c r="T431" s="23"/>
      <c r="U431" s="53"/>
      <c r="V431" s="30"/>
    </row>
    <row r="432" spans="1:22" ht="14.25" x14ac:dyDescent="0.2">
      <c r="A432" s="23"/>
      <c r="B432" s="24"/>
      <c r="C432" s="25"/>
      <c r="D432" s="24"/>
      <c r="E432" s="23"/>
      <c r="F432" s="24"/>
      <c r="G432" s="23"/>
      <c r="H432" s="26"/>
      <c r="I432" s="25"/>
      <c r="J432" s="27"/>
      <c r="K432" s="27"/>
      <c r="L432" s="25"/>
      <c r="M432" s="28"/>
      <c r="N432" s="25" t="str">
        <f>IFERROR(VLOOKUP('DETAILS ACHATS'!$C432,#REF!,2,FALSE),"")</f>
        <v/>
      </c>
      <c r="O432" s="29" t="str">
        <f>IF('DETAILS ACHATS'!$N432="EURO",IFERROR(VLOOKUP('DETAILS ACHATS'!$A432,#REF!,4,FALSE),""),"")</f>
        <v/>
      </c>
      <c r="P432" s="27">
        <f>'DETAILS ACHATS'!$J432*'DETAILS ACHATS'!$M432</f>
        <v>0</v>
      </c>
      <c r="Q432" s="27">
        <f>IF('DETAILS ACHATS'!$N432="DA",'DETAILS ACHATS'!$P432*0.19,0)</f>
        <v>0</v>
      </c>
      <c r="R432" s="27">
        <f>'DETAILS ACHATS'!$P432+'DETAILS ACHATS'!$Q432</f>
        <v>0</v>
      </c>
      <c r="S432" s="23" t="str">
        <f>IF('DETAILS ACHATS'!$A432="","",'DETAILS ACHATS'!$A432+30)</f>
        <v/>
      </c>
      <c r="T432" s="23"/>
      <c r="U432" s="53"/>
      <c r="V432" s="30"/>
    </row>
    <row r="433" spans="1:22" ht="14.25" x14ac:dyDescent="0.2">
      <c r="A433" s="23"/>
      <c r="B433" s="24"/>
      <c r="C433" s="25"/>
      <c r="D433" s="24"/>
      <c r="E433" s="23"/>
      <c r="F433" s="24"/>
      <c r="G433" s="23"/>
      <c r="H433" s="26"/>
      <c r="I433" s="25"/>
      <c r="J433" s="27"/>
      <c r="K433" s="27"/>
      <c r="L433" s="25"/>
      <c r="M433" s="28"/>
      <c r="N433" s="25" t="str">
        <f>IFERROR(VLOOKUP('DETAILS ACHATS'!$C433,#REF!,2,FALSE),"")</f>
        <v/>
      </c>
      <c r="O433" s="29" t="str">
        <f>IF('DETAILS ACHATS'!$N433="EURO",IFERROR(VLOOKUP('DETAILS ACHATS'!$A433,#REF!,4,FALSE),""),"")</f>
        <v/>
      </c>
      <c r="P433" s="27">
        <f>'DETAILS ACHATS'!$J433*'DETAILS ACHATS'!$M433</f>
        <v>0</v>
      </c>
      <c r="Q433" s="27">
        <f>IF('DETAILS ACHATS'!$N433="DA",'DETAILS ACHATS'!$P433*0.19,0)</f>
        <v>0</v>
      </c>
      <c r="R433" s="27">
        <f>'DETAILS ACHATS'!$P433+'DETAILS ACHATS'!$Q433</f>
        <v>0</v>
      </c>
      <c r="S433" s="23" t="str">
        <f>IF('DETAILS ACHATS'!$A433="","",'DETAILS ACHATS'!$A433+30)</f>
        <v/>
      </c>
      <c r="T433" s="23"/>
      <c r="U433" s="53"/>
      <c r="V433" s="30"/>
    </row>
    <row r="434" spans="1:22" ht="14.25" x14ac:dyDescent="0.2">
      <c r="A434" s="23"/>
      <c r="B434" s="24"/>
      <c r="C434" s="25"/>
      <c r="D434" s="24"/>
      <c r="E434" s="23"/>
      <c r="F434" s="24"/>
      <c r="G434" s="23"/>
      <c r="H434" s="26"/>
      <c r="I434" s="25"/>
      <c r="J434" s="27"/>
      <c r="K434" s="27"/>
      <c r="L434" s="25"/>
      <c r="M434" s="28"/>
      <c r="N434" s="25" t="str">
        <f>IFERROR(VLOOKUP('DETAILS ACHATS'!$C434,#REF!,2,FALSE),"")</f>
        <v/>
      </c>
      <c r="O434" s="29" t="str">
        <f>IF('DETAILS ACHATS'!$N434="EURO",IFERROR(VLOOKUP('DETAILS ACHATS'!$A434,#REF!,4,FALSE),""),"")</f>
        <v/>
      </c>
      <c r="P434" s="27">
        <f>'DETAILS ACHATS'!$J434*'DETAILS ACHATS'!$M434</f>
        <v>0</v>
      </c>
      <c r="Q434" s="27">
        <f>IF('DETAILS ACHATS'!$N434="DA",'DETAILS ACHATS'!$P434*0.19,0)</f>
        <v>0</v>
      </c>
      <c r="R434" s="27">
        <f>'DETAILS ACHATS'!$P434+'DETAILS ACHATS'!$Q434</f>
        <v>0</v>
      </c>
      <c r="S434" s="23" t="str">
        <f>IF('DETAILS ACHATS'!$A434="","",'DETAILS ACHATS'!$A434+30)</f>
        <v/>
      </c>
      <c r="T434" s="23"/>
      <c r="U434" s="53"/>
      <c r="V434" s="30"/>
    </row>
    <row r="435" spans="1:22" ht="14.25" x14ac:dyDescent="0.2">
      <c r="A435" s="23"/>
      <c r="B435" s="24"/>
      <c r="C435" s="25"/>
      <c r="D435" s="24"/>
      <c r="E435" s="23"/>
      <c r="F435" s="24"/>
      <c r="G435" s="23"/>
      <c r="H435" s="26"/>
      <c r="I435" s="25"/>
      <c r="J435" s="27"/>
      <c r="K435" s="27"/>
      <c r="L435" s="25"/>
      <c r="M435" s="28"/>
      <c r="N435" s="25" t="str">
        <f>IFERROR(VLOOKUP('DETAILS ACHATS'!$C435,#REF!,2,FALSE),"")</f>
        <v/>
      </c>
      <c r="O435" s="29" t="str">
        <f>IF('DETAILS ACHATS'!$N435="EURO",IFERROR(VLOOKUP('DETAILS ACHATS'!$A435,#REF!,4,FALSE),""),"")</f>
        <v/>
      </c>
      <c r="P435" s="27">
        <f>'DETAILS ACHATS'!$J435*'DETAILS ACHATS'!$M435</f>
        <v>0</v>
      </c>
      <c r="Q435" s="27">
        <f>IF('DETAILS ACHATS'!$N435="DA",'DETAILS ACHATS'!$P435*0.19,0)</f>
        <v>0</v>
      </c>
      <c r="R435" s="27">
        <f>'DETAILS ACHATS'!$P435+'DETAILS ACHATS'!$Q435</f>
        <v>0</v>
      </c>
      <c r="S435" s="23" t="str">
        <f>IF('DETAILS ACHATS'!$A435="","",'DETAILS ACHATS'!$A435+30)</f>
        <v/>
      </c>
      <c r="T435" s="23"/>
      <c r="U435" s="53"/>
      <c r="V435" s="30"/>
    </row>
    <row r="436" spans="1:22" ht="14.25" x14ac:dyDescent="0.2">
      <c r="A436" s="23"/>
      <c r="B436" s="24"/>
      <c r="C436" s="25"/>
      <c r="D436" s="24"/>
      <c r="E436" s="23"/>
      <c r="F436" s="24"/>
      <c r="G436" s="23"/>
      <c r="H436" s="26"/>
      <c r="I436" s="25"/>
      <c r="J436" s="27"/>
      <c r="K436" s="27"/>
      <c r="L436" s="25"/>
      <c r="M436" s="28"/>
      <c r="N436" s="25" t="str">
        <f>IFERROR(VLOOKUP('DETAILS ACHATS'!$C436,#REF!,2,FALSE),"")</f>
        <v/>
      </c>
      <c r="O436" s="29" t="str">
        <f>IF('DETAILS ACHATS'!$N436="EURO",IFERROR(VLOOKUP('DETAILS ACHATS'!$A436,#REF!,4,FALSE),""),"")</f>
        <v/>
      </c>
      <c r="P436" s="27">
        <f>'DETAILS ACHATS'!$J436*'DETAILS ACHATS'!$M436</f>
        <v>0</v>
      </c>
      <c r="Q436" s="27">
        <f>IF('DETAILS ACHATS'!$N436="DA",'DETAILS ACHATS'!$P436*0.19,0)</f>
        <v>0</v>
      </c>
      <c r="R436" s="27">
        <f>'DETAILS ACHATS'!$P436+'DETAILS ACHATS'!$Q436</f>
        <v>0</v>
      </c>
      <c r="S436" s="23" t="str">
        <f>IF('DETAILS ACHATS'!$A436="","",'DETAILS ACHATS'!$A436+30)</f>
        <v/>
      </c>
      <c r="T436" s="23"/>
      <c r="U436" s="53"/>
      <c r="V436" s="30"/>
    </row>
    <row r="437" spans="1:22" ht="14.25" x14ac:dyDescent="0.2">
      <c r="A437" s="23"/>
      <c r="B437" s="24"/>
      <c r="C437" s="25"/>
      <c r="D437" s="24"/>
      <c r="E437" s="23"/>
      <c r="F437" s="24"/>
      <c r="G437" s="23"/>
      <c r="H437" s="26"/>
      <c r="I437" s="25"/>
      <c r="J437" s="27"/>
      <c r="K437" s="27"/>
      <c r="L437" s="25"/>
      <c r="M437" s="28"/>
      <c r="N437" s="25" t="str">
        <f>IFERROR(VLOOKUP('DETAILS ACHATS'!$C437,#REF!,2,FALSE),"")</f>
        <v/>
      </c>
      <c r="O437" s="29" t="str">
        <f>IF('DETAILS ACHATS'!$N437="EURO",IFERROR(VLOOKUP('DETAILS ACHATS'!$A437,#REF!,4,FALSE),""),"")</f>
        <v/>
      </c>
      <c r="P437" s="27">
        <f>'DETAILS ACHATS'!$J437*'DETAILS ACHATS'!$M437</f>
        <v>0</v>
      </c>
      <c r="Q437" s="27">
        <f>IF('DETAILS ACHATS'!$N437="DA",'DETAILS ACHATS'!$P437*0.19,0)</f>
        <v>0</v>
      </c>
      <c r="R437" s="27">
        <f>'DETAILS ACHATS'!$P437+'DETAILS ACHATS'!$Q437</f>
        <v>0</v>
      </c>
      <c r="S437" s="23" t="str">
        <f>IF('DETAILS ACHATS'!$A437="","",'DETAILS ACHATS'!$A437+30)</f>
        <v/>
      </c>
      <c r="T437" s="23"/>
      <c r="U437" s="53"/>
      <c r="V437" s="30"/>
    </row>
    <row r="438" spans="1:22" ht="14.25" x14ac:dyDescent="0.2">
      <c r="A438" s="23"/>
      <c r="B438" s="24"/>
      <c r="C438" s="25"/>
      <c r="D438" s="24"/>
      <c r="E438" s="23"/>
      <c r="F438" s="24"/>
      <c r="G438" s="23"/>
      <c r="H438" s="26"/>
      <c r="I438" s="25"/>
      <c r="J438" s="27"/>
      <c r="K438" s="27"/>
      <c r="L438" s="25"/>
      <c r="M438" s="28"/>
      <c r="N438" s="25" t="str">
        <f>IFERROR(VLOOKUP('DETAILS ACHATS'!$C438,#REF!,2,FALSE),"")</f>
        <v/>
      </c>
      <c r="O438" s="29" t="str">
        <f>IF('DETAILS ACHATS'!$N438="EURO",IFERROR(VLOOKUP('DETAILS ACHATS'!$A438,#REF!,4,FALSE),""),"")</f>
        <v/>
      </c>
      <c r="P438" s="27">
        <f>'DETAILS ACHATS'!$J438*'DETAILS ACHATS'!$M438</f>
        <v>0</v>
      </c>
      <c r="Q438" s="27">
        <f>IF('DETAILS ACHATS'!$N438="DA",'DETAILS ACHATS'!$P438*0.19,0)</f>
        <v>0</v>
      </c>
      <c r="R438" s="27">
        <f>'DETAILS ACHATS'!$P438+'DETAILS ACHATS'!$Q438</f>
        <v>0</v>
      </c>
      <c r="S438" s="23" t="str">
        <f>IF('DETAILS ACHATS'!$A438="","",'DETAILS ACHATS'!$A438+30)</f>
        <v/>
      </c>
      <c r="T438" s="23"/>
      <c r="U438" s="53"/>
      <c r="V438" s="30"/>
    </row>
    <row r="439" spans="1:22" ht="14.25" x14ac:dyDescent="0.2">
      <c r="A439" s="23"/>
      <c r="B439" s="24"/>
      <c r="C439" s="25"/>
      <c r="D439" s="24"/>
      <c r="E439" s="23"/>
      <c r="F439" s="24"/>
      <c r="G439" s="23"/>
      <c r="H439" s="26"/>
      <c r="I439" s="25"/>
      <c r="J439" s="27"/>
      <c r="K439" s="27"/>
      <c r="L439" s="25"/>
      <c r="M439" s="28"/>
      <c r="N439" s="25" t="str">
        <f>IFERROR(VLOOKUP('DETAILS ACHATS'!$C439,#REF!,2,FALSE),"")</f>
        <v/>
      </c>
      <c r="O439" s="29" t="str">
        <f>IF('DETAILS ACHATS'!$N439="EURO",IFERROR(VLOOKUP('DETAILS ACHATS'!$A439,#REF!,4,FALSE),""),"")</f>
        <v/>
      </c>
      <c r="P439" s="27">
        <f>'DETAILS ACHATS'!$J439*'DETAILS ACHATS'!$M439</f>
        <v>0</v>
      </c>
      <c r="Q439" s="27">
        <f>IF('DETAILS ACHATS'!$N439="DA",'DETAILS ACHATS'!$P439*0.19,0)</f>
        <v>0</v>
      </c>
      <c r="R439" s="27">
        <f>'DETAILS ACHATS'!$P439+'DETAILS ACHATS'!$Q439</f>
        <v>0</v>
      </c>
      <c r="S439" s="23" t="str">
        <f>IF('DETAILS ACHATS'!$A439="","",'DETAILS ACHATS'!$A439+30)</f>
        <v/>
      </c>
      <c r="T439" s="23"/>
      <c r="U439" s="53"/>
      <c r="V439" s="30"/>
    </row>
    <row r="440" spans="1:22" ht="14.25" x14ac:dyDescent="0.2">
      <c r="A440" s="23"/>
      <c r="B440" s="24"/>
      <c r="C440" s="25"/>
      <c r="D440" s="24"/>
      <c r="E440" s="23"/>
      <c r="F440" s="24"/>
      <c r="G440" s="23"/>
      <c r="H440" s="26"/>
      <c r="I440" s="25"/>
      <c r="J440" s="27"/>
      <c r="K440" s="27"/>
      <c r="L440" s="25"/>
      <c r="M440" s="28"/>
      <c r="N440" s="25" t="str">
        <f>IFERROR(VLOOKUP('DETAILS ACHATS'!$C440,#REF!,2,FALSE),"")</f>
        <v/>
      </c>
      <c r="O440" s="29" t="str">
        <f>IF('DETAILS ACHATS'!$N440="EURO",IFERROR(VLOOKUP('DETAILS ACHATS'!$A440,#REF!,4,FALSE),""),"")</f>
        <v/>
      </c>
      <c r="P440" s="27">
        <f>'DETAILS ACHATS'!$J440*'DETAILS ACHATS'!$M440</f>
        <v>0</v>
      </c>
      <c r="Q440" s="27">
        <f>IF('DETAILS ACHATS'!$N440="DA",'DETAILS ACHATS'!$P440*0.19,0)</f>
        <v>0</v>
      </c>
      <c r="R440" s="27">
        <f>'DETAILS ACHATS'!$P440+'DETAILS ACHATS'!$Q440</f>
        <v>0</v>
      </c>
      <c r="S440" s="23" t="str">
        <f>IF('DETAILS ACHATS'!$A440="","",'DETAILS ACHATS'!$A440+30)</f>
        <v/>
      </c>
      <c r="T440" s="23"/>
      <c r="U440" s="53"/>
      <c r="V440" s="30"/>
    </row>
    <row r="441" spans="1:22" ht="14.25" x14ac:dyDescent="0.2">
      <c r="A441" s="23"/>
      <c r="B441" s="24"/>
      <c r="C441" s="25"/>
      <c r="D441" s="24"/>
      <c r="E441" s="23"/>
      <c r="F441" s="24"/>
      <c r="G441" s="23"/>
      <c r="H441" s="26"/>
      <c r="I441" s="25"/>
      <c r="J441" s="27"/>
      <c r="K441" s="27"/>
      <c r="L441" s="25"/>
      <c r="M441" s="28"/>
      <c r="N441" s="25" t="str">
        <f>IFERROR(VLOOKUP('DETAILS ACHATS'!$C441,#REF!,2,FALSE),"")</f>
        <v/>
      </c>
      <c r="O441" s="29" t="str">
        <f>IF('DETAILS ACHATS'!$N441="EURO",IFERROR(VLOOKUP('DETAILS ACHATS'!$A441,#REF!,4,FALSE),""),"")</f>
        <v/>
      </c>
      <c r="P441" s="27">
        <f>'DETAILS ACHATS'!$J441*'DETAILS ACHATS'!$M441</f>
        <v>0</v>
      </c>
      <c r="Q441" s="27">
        <f>IF('DETAILS ACHATS'!$N441="DA",'DETAILS ACHATS'!$P441*0.19,0)</f>
        <v>0</v>
      </c>
      <c r="R441" s="27">
        <f>'DETAILS ACHATS'!$P441+'DETAILS ACHATS'!$Q441</f>
        <v>0</v>
      </c>
      <c r="S441" s="23" t="str">
        <f>IF('DETAILS ACHATS'!$A441="","",'DETAILS ACHATS'!$A441+30)</f>
        <v/>
      </c>
      <c r="T441" s="23"/>
      <c r="U441" s="53"/>
      <c r="V441" s="30"/>
    </row>
    <row r="442" spans="1:22" ht="14.25" x14ac:dyDescent="0.2">
      <c r="A442" s="23"/>
      <c r="B442" s="24"/>
      <c r="C442" s="25"/>
      <c r="D442" s="24"/>
      <c r="E442" s="23"/>
      <c r="F442" s="24"/>
      <c r="G442" s="23"/>
      <c r="H442" s="26"/>
      <c r="I442" s="25"/>
      <c r="J442" s="27"/>
      <c r="K442" s="27"/>
      <c r="L442" s="25"/>
      <c r="M442" s="28"/>
      <c r="N442" s="25" t="str">
        <f>IFERROR(VLOOKUP('DETAILS ACHATS'!$C442,#REF!,2,FALSE),"")</f>
        <v/>
      </c>
      <c r="O442" s="29" t="str">
        <f>IF('DETAILS ACHATS'!$N442="EURO",IFERROR(VLOOKUP('DETAILS ACHATS'!$A442,#REF!,4,FALSE),""),"")</f>
        <v/>
      </c>
      <c r="P442" s="27">
        <f>'DETAILS ACHATS'!$J442*'DETAILS ACHATS'!$M442</f>
        <v>0</v>
      </c>
      <c r="Q442" s="27">
        <f>IF('DETAILS ACHATS'!$N442="DA",'DETAILS ACHATS'!$P442*0.19,0)</f>
        <v>0</v>
      </c>
      <c r="R442" s="27">
        <f>'DETAILS ACHATS'!$P442+'DETAILS ACHATS'!$Q442</f>
        <v>0</v>
      </c>
      <c r="S442" s="23" t="str">
        <f>IF('DETAILS ACHATS'!$A442="","",'DETAILS ACHATS'!$A442+30)</f>
        <v/>
      </c>
      <c r="T442" s="23"/>
      <c r="U442" s="53"/>
      <c r="V442" s="30"/>
    </row>
    <row r="443" spans="1:22" ht="14.25" x14ac:dyDescent="0.2">
      <c r="A443" s="23"/>
      <c r="B443" s="24"/>
      <c r="C443" s="25"/>
      <c r="D443" s="24"/>
      <c r="E443" s="23"/>
      <c r="F443" s="24"/>
      <c r="G443" s="23"/>
      <c r="H443" s="26"/>
      <c r="I443" s="25"/>
      <c r="J443" s="27"/>
      <c r="K443" s="27"/>
      <c r="L443" s="25"/>
      <c r="M443" s="28"/>
      <c r="N443" s="25" t="str">
        <f>IFERROR(VLOOKUP('DETAILS ACHATS'!$C443,#REF!,2,FALSE),"")</f>
        <v/>
      </c>
      <c r="O443" s="29" t="str">
        <f>IF('DETAILS ACHATS'!$N443="EURO",IFERROR(VLOOKUP('DETAILS ACHATS'!$A443,#REF!,4,FALSE),""),"")</f>
        <v/>
      </c>
      <c r="P443" s="27">
        <f>'DETAILS ACHATS'!$J443*'DETAILS ACHATS'!$M443</f>
        <v>0</v>
      </c>
      <c r="Q443" s="27">
        <f>IF('DETAILS ACHATS'!$N443="DA",'DETAILS ACHATS'!$P443*0.19,0)</f>
        <v>0</v>
      </c>
      <c r="R443" s="27">
        <f>'DETAILS ACHATS'!$P443+'DETAILS ACHATS'!$Q443</f>
        <v>0</v>
      </c>
      <c r="S443" s="23" t="str">
        <f>IF('DETAILS ACHATS'!$A443="","",'DETAILS ACHATS'!$A443+30)</f>
        <v/>
      </c>
      <c r="T443" s="23"/>
      <c r="U443" s="53"/>
      <c r="V443" s="30"/>
    </row>
    <row r="444" spans="1:22" ht="14.25" x14ac:dyDescent="0.2">
      <c r="A444" s="23"/>
      <c r="B444" s="24"/>
      <c r="C444" s="25"/>
      <c r="D444" s="24"/>
      <c r="E444" s="23"/>
      <c r="F444" s="24"/>
      <c r="G444" s="23"/>
      <c r="H444" s="26"/>
      <c r="I444" s="25"/>
      <c r="J444" s="27"/>
      <c r="K444" s="27"/>
      <c r="L444" s="25"/>
      <c r="M444" s="28"/>
      <c r="N444" s="25" t="str">
        <f>IFERROR(VLOOKUP('DETAILS ACHATS'!$C444,#REF!,2,FALSE),"")</f>
        <v/>
      </c>
      <c r="O444" s="29" t="str">
        <f>IF('DETAILS ACHATS'!$N444="EURO",IFERROR(VLOOKUP('DETAILS ACHATS'!$A444,#REF!,4,FALSE),""),"")</f>
        <v/>
      </c>
      <c r="P444" s="27">
        <f>'DETAILS ACHATS'!$J444*'DETAILS ACHATS'!$M444</f>
        <v>0</v>
      </c>
      <c r="Q444" s="27">
        <f>IF('DETAILS ACHATS'!$N444="DA",'DETAILS ACHATS'!$P444*0.19,0)</f>
        <v>0</v>
      </c>
      <c r="R444" s="27">
        <f>'DETAILS ACHATS'!$P444+'DETAILS ACHATS'!$Q444</f>
        <v>0</v>
      </c>
      <c r="S444" s="23" t="str">
        <f>IF('DETAILS ACHATS'!$A444="","",'DETAILS ACHATS'!$A444+30)</f>
        <v/>
      </c>
      <c r="T444" s="23"/>
      <c r="U444" s="53"/>
      <c r="V444" s="30"/>
    </row>
    <row r="445" spans="1:22" ht="14.25" x14ac:dyDescent="0.2">
      <c r="A445" s="23"/>
      <c r="B445" s="24"/>
      <c r="C445" s="25"/>
      <c r="D445" s="24"/>
      <c r="E445" s="23"/>
      <c r="F445" s="24"/>
      <c r="G445" s="23"/>
      <c r="H445" s="26"/>
      <c r="I445" s="25"/>
      <c r="J445" s="27"/>
      <c r="K445" s="27"/>
      <c r="L445" s="25"/>
      <c r="M445" s="28"/>
      <c r="N445" s="25" t="str">
        <f>IFERROR(VLOOKUP('DETAILS ACHATS'!$C445,#REF!,2,FALSE),"")</f>
        <v/>
      </c>
      <c r="O445" s="29" t="str">
        <f>IF('DETAILS ACHATS'!$N445="EURO",IFERROR(VLOOKUP('DETAILS ACHATS'!$A445,#REF!,4,FALSE),""),"")</f>
        <v/>
      </c>
      <c r="P445" s="27">
        <f>'DETAILS ACHATS'!$J445*'DETAILS ACHATS'!$M445</f>
        <v>0</v>
      </c>
      <c r="Q445" s="27">
        <f>IF('DETAILS ACHATS'!$N445="DA",'DETAILS ACHATS'!$P445*0.19,0)</f>
        <v>0</v>
      </c>
      <c r="R445" s="27">
        <f>'DETAILS ACHATS'!$P445+'DETAILS ACHATS'!$Q445</f>
        <v>0</v>
      </c>
      <c r="S445" s="23" t="str">
        <f>IF('DETAILS ACHATS'!$A445="","",'DETAILS ACHATS'!$A445+30)</f>
        <v/>
      </c>
      <c r="T445" s="23"/>
      <c r="U445" s="53"/>
      <c r="V445" s="30"/>
    </row>
    <row r="446" spans="1:22" ht="14.25" x14ac:dyDescent="0.2">
      <c r="A446" s="23"/>
      <c r="B446" s="24"/>
      <c r="C446" s="25"/>
      <c r="D446" s="24"/>
      <c r="E446" s="23"/>
      <c r="F446" s="24"/>
      <c r="G446" s="23"/>
      <c r="H446" s="26"/>
      <c r="I446" s="25"/>
      <c r="J446" s="27"/>
      <c r="K446" s="27"/>
      <c r="L446" s="25"/>
      <c r="M446" s="28"/>
      <c r="N446" s="25" t="str">
        <f>IFERROR(VLOOKUP('DETAILS ACHATS'!$C446,#REF!,2,FALSE),"")</f>
        <v/>
      </c>
      <c r="O446" s="29" t="str">
        <f>IF('DETAILS ACHATS'!$N446="EURO",IFERROR(VLOOKUP('DETAILS ACHATS'!$A446,#REF!,4,FALSE),""),"")</f>
        <v/>
      </c>
      <c r="P446" s="27">
        <f>'DETAILS ACHATS'!$J446*'DETAILS ACHATS'!$M446</f>
        <v>0</v>
      </c>
      <c r="Q446" s="27">
        <f>IF('DETAILS ACHATS'!$N446="DA",'DETAILS ACHATS'!$P446*0.19,0)</f>
        <v>0</v>
      </c>
      <c r="R446" s="27">
        <f>'DETAILS ACHATS'!$P446+'DETAILS ACHATS'!$Q446</f>
        <v>0</v>
      </c>
      <c r="S446" s="23" t="str">
        <f>IF('DETAILS ACHATS'!$A446="","",'DETAILS ACHATS'!$A446+30)</f>
        <v/>
      </c>
      <c r="T446" s="23"/>
      <c r="U446" s="53"/>
      <c r="V446" s="30"/>
    </row>
    <row r="447" spans="1:22" ht="14.25" x14ac:dyDescent="0.2">
      <c r="A447" s="23"/>
      <c r="B447" s="24"/>
      <c r="C447" s="25"/>
      <c r="D447" s="24"/>
      <c r="E447" s="23"/>
      <c r="F447" s="24"/>
      <c r="G447" s="23"/>
      <c r="H447" s="26"/>
      <c r="I447" s="25"/>
      <c r="J447" s="27"/>
      <c r="K447" s="27"/>
      <c r="L447" s="25"/>
      <c r="M447" s="28"/>
      <c r="N447" s="25" t="str">
        <f>IFERROR(VLOOKUP('DETAILS ACHATS'!$C447,#REF!,2,FALSE),"")</f>
        <v/>
      </c>
      <c r="O447" s="29" t="str">
        <f>IF('DETAILS ACHATS'!$N447="EURO",IFERROR(VLOOKUP('DETAILS ACHATS'!$A447,#REF!,4,FALSE),""),"")</f>
        <v/>
      </c>
      <c r="P447" s="27">
        <f>'DETAILS ACHATS'!$J447*'DETAILS ACHATS'!$M447</f>
        <v>0</v>
      </c>
      <c r="Q447" s="27">
        <f>IF('DETAILS ACHATS'!$N447="DA",'DETAILS ACHATS'!$P447*0.19,0)</f>
        <v>0</v>
      </c>
      <c r="R447" s="27">
        <f>'DETAILS ACHATS'!$P447+'DETAILS ACHATS'!$Q447</f>
        <v>0</v>
      </c>
      <c r="S447" s="23" t="str">
        <f>IF('DETAILS ACHATS'!$A447="","",'DETAILS ACHATS'!$A447+30)</f>
        <v/>
      </c>
      <c r="T447" s="23"/>
      <c r="U447" s="53"/>
      <c r="V447" s="30"/>
    </row>
    <row r="448" spans="1:22" ht="14.25" x14ac:dyDescent="0.2">
      <c r="A448" s="23"/>
      <c r="B448" s="24"/>
      <c r="C448" s="25"/>
      <c r="D448" s="24"/>
      <c r="E448" s="23"/>
      <c r="F448" s="24"/>
      <c r="G448" s="23"/>
      <c r="H448" s="26"/>
      <c r="I448" s="25"/>
      <c r="J448" s="27"/>
      <c r="K448" s="27"/>
      <c r="L448" s="25"/>
      <c r="M448" s="28"/>
      <c r="N448" s="25" t="str">
        <f>IFERROR(VLOOKUP('DETAILS ACHATS'!$C448,#REF!,2,FALSE),"")</f>
        <v/>
      </c>
      <c r="O448" s="29" t="str">
        <f>IF('DETAILS ACHATS'!$N448="EURO",IFERROR(VLOOKUP('DETAILS ACHATS'!$A448,#REF!,4,FALSE),""),"")</f>
        <v/>
      </c>
      <c r="P448" s="27">
        <f>'DETAILS ACHATS'!$J448*'DETAILS ACHATS'!$M448</f>
        <v>0</v>
      </c>
      <c r="Q448" s="27">
        <f>IF('DETAILS ACHATS'!$N448="DA",'DETAILS ACHATS'!$P448*0.19,0)</f>
        <v>0</v>
      </c>
      <c r="R448" s="27">
        <f>'DETAILS ACHATS'!$P448+'DETAILS ACHATS'!$Q448</f>
        <v>0</v>
      </c>
      <c r="S448" s="23" t="str">
        <f>IF('DETAILS ACHATS'!$A448="","",'DETAILS ACHATS'!$A448+30)</f>
        <v/>
      </c>
      <c r="T448" s="23"/>
      <c r="U448" s="53"/>
      <c r="V448" s="30"/>
    </row>
    <row r="449" spans="1:22" ht="14.25" x14ac:dyDescent="0.2">
      <c r="A449" s="23"/>
      <c r="B449" s="24"/>
      <c r="C449" s="25"/>
      <c r="D449" s="24"/>
      <c r="E449" s="23"/>
      <c r="F449" s="24"/>
      <c r="G449" s="23"/>
      <c r="H449" s="26"/>
      <c r="I449" s="25"/>
      <c r="J449" s="27"/>
      <c r="K449" s="27"/>
      <c r="L449" s="25"/>
      <c r="M449" s="28"/>
      <c r="N449" s="25" t="str">
        <f>IFERROR(VLOOKUP('DETAILS ACHATS'!$C449,#REF!,2,FALSE),"")</f>
        <v/>
      </c>
      <c r="O449" s="29" t="str">
        <f>IF('DETAILS ACHATS'!$N449="EURO",IFERROR(VLOOKUP('DETAILS ACHATS'!$A449,#REF!,4,FALSE),""),"")</f>
        <v/>
      </c>
      <c r="P449" s="27">
        <f>'DETAILS ACHATS'!$J449*'DETAILS ACHATS'!$M449</f>
        <v>0</v>
      </c>
      <c r="Q449" s="27">
        <f>IF('DETAILS ACHATS'!$N449="DA",'DETAILS ACHATS'!$P449*0.19,0)</f>
        <v>0</v>
      </c>
      <c r="R449" s="27">
        <f>'DETAILS ACHATS'!$P449+'DETAILS ACHATS'!$Q449</f>
        <v>0</v>
      </c>
      <c r="S449" s="23" t="str">
        <f>IF('DETAILS ACHATS'!$A449="","",'DETAILS ACHATS'!$A449+30)</f>
        <v/>
      </c>
      <c r="T449" s="23"/>
      <c r="U449" s="53"/>
      <c r="V449" s="30"/>
    </row>
    <row r="450" spans="1:22" ht="14.25" x14ac:dyDescent="0.2">
      <c r="A450" s="23"/>
      <c r="B450" s="24"/>
      <c r="C450" s="25"/>
      <c r="D450" s="24"/>
      <c r="E450" s="23"/>
      <c r="F450" s="24"/>
      <c r="G450" s="23"/>
      <c r="H450" s="26"/>
      <c r="I450" s="25"/>
      <c r="J450" s="27"/>
      <c r="K450" s="27"/>
      <c r="L450" s="25"/>
      <c r="M450" s="28"/>
      <c r="N450" s="25" t="str">
        <f>IFERROR(VLOOKUP('DETAILS ACHATS'!$C450,#REF!,2,FALSE),"")</f>
        <v/>
      </c>
      <c r="O450" s="29" t="str">
        <f>IF('DETAILS ACHATS'!$N450="EURO",IFERROR(VLOOKUP('DETAILS ACHATS'!$A450,#REF!,4,FALSE),""),"")</f>
        <v/>
      </c>
      <c r="P450" s="27">
        <f>'DETAILS ACHATS'!$J450*'DETAILS ACHATS'!$M450</f>
        <v>0</v>
      </c>
      <c r="Q450" s="27">
        <f>IF('DETAILS ACHATS'!$N450="DA",'DETAILS ACHATS'!$P450*0.19,0)</f>
        <v>0</v>
      </c>
      <c r="R450" s="27">
        <f>'DETAILS ACHATS'!$P450+'DETAILS ACHATS'!$Q450</f>
        <v>0</v>
      </c>
      <c r="S450" s="23" t="str">
        <f>IF('DETAILS ACHATS'!$A450="","",'DETAILS ACHATS'!$A450+30)</f>
        <v/>
      </c>
      <c r="T450" s="23"/>
      <c r="U450" s="53"/>
      <c r="V450" s="30"/>
    </row>
    <row r="451" spans="1:22" ht="14.25" x14ac:dyDescent="0.2">
      <c r="A451" s="23"/>
      <c r="B451" s="24"/>
      <c r="C451" s="25"/>
      <c r="D451" s="24"/>
      <c r="E451" s="23"/>
      <c r="F451" s="24"/>
      <c r="G451" s="23"/>
      <c r="H451" s="26"/>
      <c r="I451" s="25"/>
      <c r="J451" s="27"/>
      <c r="K451" s="27"/>
      <c r="L451" s="25"/>
      <c r="M451" s="28"/>
      <c r="N451" s="25" t="str">
        <f>IFERROR(VLOOKUP('DETAILS ACHATS'!$C451,#REF!,2,FALSE),"")</f>
        <v/>
      </c>
      <c r="O451" s="29" t="str">
        <f>IF('DETAILS ACHATS'!$N451="EURO",IFERROR(VLOOKUP('DETAILS ACHATS'!$A451,#REF!,4,FALSE),""),"")</f>
        <v/>
      </c>
      <c r="P451" s="27">
        <f>'DETAILS ACHATS'!$J451*'DETAILS ACHATS'!$M451</f>
        <v>0</v>
      </c>
      <c r="Q451" s="27">
        <f>IF('DETAILS ACHATS'!$N451="DA",'DETAILS ACHATS'!$P451*0.19,0)</f>
        <v>0</v>
      </c>
      <c r="R451" s="27">
        <f>'DETAILS ACHATS'!$P451+'DETAILS ACHATS'!$Q451</f>
        <v>0</v>
      </c>
      <c r="S451" s="23" t="str">
        <f>IF('DETAILS ACHATS'!$A451="","",'DETAILS ACHATS'!$A451+30)</f>
        <v/>
      </c>
      <c r="T451" s="23"/>
      <c r="U451" s="53"/>
      <c r="V451" s="30"/>
    </row>
    <row r="452" spans="1:22" ht="14.25" x14ac:dyDescent="0.2">
      <c r="A452" s="23"/>
      <c r="B452" s="24"/>
      <c r="C452" s="25"/>
      <c r="D452" s="24"/>
      <c r="E452" s="23"/>
      <c r="F452" s="24"/>
      <c r="G452" s="23"/>
      <c r="H452" s="26"/>
      <c r="I452" s="25"/>
      <c r="J452" s="27"/>
      <c r="K452" s="27"/>
      <c r="L452" s="25"/>
      <c r="M452" s="28"/>
      <c r="N452" s="25" t="str">
        <f>IFERROR(VLOOKUP('DETAILS ACHATS'!$C452,#REF!,2,FALSE),"")</f>
        <v/>
      </c>
      <c r="O452" s="29" t="str">
        <f>IF('DETAILS ACHATS'!$N452="EURO",IFERROR(VLOOKUP('DETAILS ACHATS'!$A452,#REF!,4,FALSE),""),"")</f>
        <v/>
      </c>
      <c r="P452" s="27">
        <f>'DETAILS ACHATS'!$J452*'DETAILS ACHATS'!$M452</f>
        <v>0</v>
      </c>
      <c r="Q452" s="27">
        <f>IF('DETAILS ACHATS'!$N452="DA",'DETAILS ACHATS'!$P452*0.19,0)</f>
        <v>0</v>
      </c>
      <c r="R452" s="27">
        <f>'DETAILS ACHATS'!$P452+'DETAILS ACHATS'!$Q452</f>
        <v>0</v>
      </c>
      <c r="S452" s="23" t="str">
        <f>IF('DETAILS ACHATS'!$A452="","",'DETAILS ACHATS'!$A452+30)</f>
        <v/>
      </c>
      <c r="T452" s="23"/>
      <c r="U452" s="53"/>
      <c r="V452" s="30"/>
    </row>
    <row r="453" spans="1:22" ht="14.25" x14ac:dyDescent="0.2">
      <c r="A453" s="23"/>
      <c r="B453" s="24"/>
      <c r="C453" s="25"/>
      <c r="D453" s="24"/>
      <c r="E453" s="23"/>
      <c r="F453" s="24"/>
      <c r="G453" s="23"/>
      <c r="H453" s="26"/>
      <c r="I453" s="25"/>
      <c r="J453" s="27"/>
      <c r="K453" s="27"/>
      <c r="L453" s="25"/>
      <c r="M453" s="28"/>
      <c r="N453" s="25" t="str">
        <f>IFERROR(VLOOKUP('DETAILS ACHATS'!$C453,#REF!,2,FALSE),"")</f>
        <v/>
      </c>
      <c r="O453" s="29" t="str">
        <f>IF('DETAILS ACHATS'!$N453="EURO",IFERROR(VLOOKUP('DETAILS ACHATS'!$A453,#REF!,4,FALSE),""),"")</f>
        <v/>
      </c>
      <c r="P453" s="27">
        <f>'DETAILS ACHATS'!$J453*'DETAILS ACHATS'!$M453</f>
        <v>0</v>
      </c>
      <c r="Q453" s="27">
        <f>IF('DETAILS ACHATS'!$N453="DA",'DETAILS ACHATS'!$P453*0.19,0)</f>
        <v>0</v>
      </c>
      <c r="R453" s="27">
        <f>'DETAILS ACHATS'!$P453+'DETAILS ACHATS'!$Q453</f>
        <v>0</v>
      </c>
      <c r="S453" s="23" t="str">
        <f>IF('DETAILS ACHATS'!$A453="","",'DETAILS ACHATS'!$A453+30)</f>
        <v/>
      </c>
      <c r="T453" s="23"/>
      <c r="U453" s="53"/>
      <c r="V453" s="30"/>
    </row>
    <row r="454" spans="1:22" ht="14.25" x14ac:dyDescent="0.2">
      <c r="A454" s="23"/>
      <c r="B454" s="24"/>
      <c r="C454" s="25"/>
      <c r="D454" s="24"/>
      <c r="E454" s="23"/>
      <c r="F454" s="24"/>
      <c r="G454" s="23"/>
      <c r="H454" s="26"/>
      <c r="I454" s="25"/>
      <c r="J454" s="27"/>
      <c r="K454" s="27"/>
      <c r="L454" s="25"/>
      <c r="M454" s="28"/>
      <c r="N454" s="25" t="str">
        <f>IFERROR(VLOOKUP('DETAILS ACHATS'!$C454,#REF!,2,FALSE),"")</f>
        <v/>
      </c>
      <c r="O454" s="29" t="str">
        <f>IF('DETAILS ACHATS'!$N454="EURO",IFERROR(VLOOKUP('DETAILS ACHATS'!$A454,#REF!,4,FALSE),""),"")</f>
        <v/>
      </c>
      <c r="P454" s="27">
        <f>'DETAILS ACHATS'!$J454*'DETAILS ACHATS'!$M454</f>
        <v>0</v>
      </c>
      <c r="Q454" s="27">
        <f>IF('DETAILS ACHATS'!$N454="DA",'DETAILS ACHATS'!$P454*0.19,0)</f>
        <v>0</v>
      </c>
      <c r="R454" s="27">
        <f>'DETAILS ACHATS'!$P454+'DETAILS ACHATS'!$Q454</f>
        <v>0</v>
      </c>
      <c r="S454" s="23" t="str">
        <f>IF('DETAILS ACHATS'!$A454="","",'DETAILS ACHATS'!$A454+30)</f>
        <v/>
      </c>
      <c r="T454" s="23"/>
      <c r="U454" s="53"/>
      <c r="V454" s="30"/>
    </row>
    <row r="455" spans="1:22" ht="14.25" x14ac:dyDescent="0.2">
      <c r="A455" s="23"/>
      <c r="B455" s="24"/>
      <c r="C455" s="25"/>
      <c r="D455" s="24"/>
      <c r="E455" s="23"/>
      <c r="F455" s="24"/>
      <c r="G455" s="23"/>
      <c r="H455" s="26"/>
      <c r="I455" s="25"/>
      <c r="J455" s="27"/>
      <c r="K455" s="27"/>
      <c r="L455" s="25"/>
      <c r="M455" s="28"/>
      <c r="N455" s="25" t="str">
        <f>IFERROR(VLOOKUP('DETAILS ACHATS'!$C455,#REF!,2,FALSE),"")</f>
        <v/>
      </c>
      <c r="O455" s="29" t="str">
        <f>IF('DETAILS ACHATS'!$N455="EURO",IFERROR(VLOOKUP('DETAILS ACHATS'!$A455,#REF!,4,FALSE),""),"")</f>
        <v/>
      </c>
      <c r="P455" s="27">
        <f>'DETAILS ACHATS'!$J455*'DETAILS ACHATS'!$M455</f>
        <v>0</v>
      </c>
      <c r="Q455" s="27">
        <f>IF('DETAILS ACHATS'!$N455="DA",'DETAILS ACHATS'!$P455*0.19,0)</f>
        <v>0</v>
      </c>
      <c r="R455" s="27">
        <f>'DETAILS ACHATS'!$P455+'DETAILS ACHATS'!$Q455</f>
        <v>0</v>
      </c>
      <c r="S455" s="23" t="str">
        <f>IF('DETAILS ACHATS'!$A455="","",'DETAILS ACHATS'!$A455+30)</f>
        <v/>
      </c>
      <c r="T455" s="23"/>
      <c r="U455" s="53"/>
      <c r="V455" s="30"/>
    </row>
    <row r="456" spans="1:22" ht="14.25" x14ac:dyDescent="0.2">
      <c r="A456" s="23"/>
      <c r="B456" s="24"/>
      <c r="C456" s="25"/>
      <c r="D456" s="24"/>
      <c r="E456" s="23"/>
      <c r="F456" s="24"/>
      <c r="G456" s="23"/>
      <c r="H456" s="26"/>
      <c r="I456" s="25"/>
      <c r="J456" s="27"/>
      <c r="K456" s="27"/>
      <c r="L456" s="25"/>
      <c r="M456" s="28"/>
      <c r="N456" s="25" t="str">
        <f>IFERROR(VLOOKUP('DETAILS ACHATS'!$C456,#REF!,2,FALSE),"")</f>
        <v/>
      </c>
      <c r="O456" s="29" t="str">
        <f>IF('DETAILS ACHATS'!$N456="EURO",IFERROR(VLOOKUP('DETAILS ACHATS'!$A456,#REF!,4,FALSE),""),"")</f>
        <v/>
      </c>
      <c r="P456" s="27">
        <f>'DETAILS ACHATS'!$J456*'DETAILS ACHATS'!$M456</f>
        <v>0</v>
      </c>
      <c r="Q456" s="27">
        <f>IF('DETAILS ACHATS'!$N456="DA",'DETAILS ACHATS'!$P456*0.19,0)</f>
        <v>0</v>
      </c>
      <c r="R456" s="27">
        <f>'DETAILS ACHATS'!$P456+'DETAILS ACHATS'!$Q456</f>
        <v>0</v>
      </c>
      <c r="S456" s="23" t="str">
        <f>IF('DETAILS ACHATS'!$A456="","",'DETAILS ACHATS'!$A456+30)</f>
        <v/>
      </c>
      <c r="T456" s="23"/>
      <c r="U456" s="53"/>
      <c r="V456" s="30"/>
    </row>
    <row r="457" spans="1:22" ht="14.25" x14ac:dyDescent="0.2">
      <c r="A457" s="23"/>
      <c r="B457" s="24"/>
      <c r="C457" s="25"/>
      <c r="D457" s="24"/>
      <c r="E457" s="23"/>
      <c r="F457" s="24"/>
      <c r="G457" s="23"/>
      <c r="H457" s="26"/>
      <c r="I457" s="25"/>
      <c r="J457" s="27"/>
      <c r="K457" s="27"/>
      <c r="L457" s="25"/>
      <c r="M457" s="28"/>
      <c r="N457" s="25" t="str">
        <f>IFERROR(VLOOKUP('DETAILS ACHATS'!$C457,#REF!,2,FALSE),"")</f>
        <v/>
      </c>
      <c r="O457" s="29" t="str">
        <f>IF('DETAILS ACHATS'!$N457="EURO",IFERROR(VLOOKUP('DETAILS ACHATS'!$A457,#REF!,4,FALSE),""),"")</f>
        <v/>
      </c>
      <c r="P457" s="27">
        <f>'DETAILS ACHATS'!$J457*'DETAILS ACHATS'!$M457</f>
        <v>0</v>
      </c>
      <c r="Q457" s="27">
        <f>IF('DETAILS ACHATS'!$N457="DA",'DETAILS ACHATS'!$P457*0.19,0)</f>
        <v>0</v>
      </c>
      <c r="R457" s="27">
        <f>'DETAILS ACHATS'!$P457+'DETAILS ACHATS'!$Q457</f>
        <v>0</v>
      </c>
      <c r="S457" s="23" t="str">
        <f>IF('DETAILS ACHATS'!$A457="","",'DETAILS ACHATS'!$A457+30)</f>
        <v/>
      </c>
      <c r="T457" s="23"/>
      <c r="U457" s="53"/>
      <c r="V457" s="30"/>
    </row>
    <row r="458" spans="1:22" ht="14.25" x14ac:dyDescent="0.2">
      <c r="A458" s="23"/>
      <c r="B458" s="24"/>
      <c r="C458" s="25"/>
      <c r="D458" s="24"/>
      <c r="E458" s="23"/>
      <c r="F458" s="24"/>
      <c r="G458" s="23"/>
      <c r="H458" s="26"/>
      <c r="I458" s="25"/>
      <c r="J458" s="27"/>
      <c r="K458" s="27"/>
      <c r="L458" s="25"/>
      <c r="M458" s="28"/>
      <c r="N458" s="25" t="str">
        <f>IFERROR(VLOOKUP('DETAILS ACHATS'!$C458,#REF!,2,FALSE),"")</f>
        <v/>
      </c>
      <c r="O458" s="29" t="str">
        <f>IF('DETAILS ACHATS'!$N458="EURO",IFERROR(VLOOKUP('DETAILS ACHATS'!$A458,#REF!,4,FALSE),""),"")</f>
        <v/>
      </c>
      <c r="P458" s="27">
        <f>'DETAILS ACHATS'!$J458*'DETAILS ACHATS'!$M458</f>
        <v>0</v>
      </c>
      <c r="Q458" s="27">
        <f>IF('DETAILS ACHATS'!$N458="DA",'DETAILS ACHATS'!$P458*0.19,0)</f>
        <v>0</v>
      </c>
      <c r="R458" s="27">
        <f>'DETAILS ACHATS'!$P458+'DETAILS ACHATS'!$Q458</f>
        <v>0</v>
      </c>
      <c r="S458" s="23" t="str">
        <f>IF('DETAILS ACHATS'!$A458="","",'DETAILS ACHATS'!$A458+30)</f>
        <v/>
      </c>
      <c r="T458" s="23"/>
      <c r="U458" s="53"/>
      <c r="V458" s="30"/>
    </row>
    <row r="459" spans="1:22" ht="14.25" x14ac:dyDescent="0.2">
      <c r="A459" s="23"/>
      <c r="B459" s="24"/>
      <c r="C459" s="25"/>
      <c r="D459" s="24"/>
      <c r="E459" s="23"/>
      <c r="F459" s="24"/>
      <c r="G459" s="23"/>
      <c r="H459" s="26"/>
      <c r="I459" s="25"/>
      <c r="J459" s="27"/>
      <c r="K459" s="27"/>
      <c r="L459" s="25"/>
      <c r="M459" s="28"/>
      <c r="N459" s="25" t="str">
        <f>IFERROR(VLOOKUP('DETAILS ACHATS'!$C459,#REF!,2,FALSE),"")</f>
        <v/>
      </c>
      <c r="O459" s="29" t="str">
        <f>IF('DETAILS ACHATS'!$N459="EURO",IFERROR(VLOOKUP('DETAILS ACHATS'!$A459,#REF!,4,FALSE),""),"")</f>
        <v/>
      </c>
      <c r="P459" s="27">
        <f>'DETAILS ACHATS'!$J459*'DETAILS ACHATS'!$M459</f>
        <v>0</v>
      </c>
      <c r="Q459" s="27">
        <f>IF('DETAILS ACHATS'!$N459="DA",'DETAILS ACHATS'!$P459*0.19,0)</f>
        <v>0</v>
      </c>
      <c r="R459" s="27">
        <f>'DETAILS ACHATS'!$P459+'DETAILS ACHATS'!$Q459</f>
        <v>0</v>
      </c>
      <c r="S459" s="23" t="str">
        <f>IF('DETAILS ACHATS'!$A459="","",'DETAILS ACHATS'!$A459+30)</f>
        <v/>
      </c>
      <c r="T459" s="23"/>
      <c r="U459" s="53"/>
      <c r="V459" s="30"/>
    </row>
    <row r="460" spans="1:22" ht="14.25" x14ac:dyDescent="0.2">
      <c r="A460" s="23"/>
      <c r="B460" s="24"/>
      <c r="C460" s="25"/>
      <c r="D460" s="24"/>
      <c r="E460" s="23"/>
      <c r="F460" s="24"/>
      <c r="G460" s="23"/>
      <c r="H460" s="26"/>
      <c r="I460" s="25"/>
      <c r="J460" s="27"/>
      <c r="K460" s="27"/>
      <c r="L460" s="25"/>
      <c r="M460" s="28"/>
      <c r="N460" s="25" t="str">
        <f>IFERROR(VLOOKUP('DETAILS ACHATS'!$C460,#REF!,2,FALSE),"")</f>
        <v/>
      </c>
      <c r="O460" s="29" t="str">
        <f>IF('DETAILS ACHATS'!$N460="EURO",IFERROR(VLOOKUP('DETAILS ACHATS'!$A460,#REF!,4,FALSE),""),"")</f>
        <v/>
      </c>
      <c r="P460" s="27">
        <f>'DETAILS ACHATS'!$J460*'DETAILS ACHATS'!$M460</f>
        <v>0</v>
      </c>
      <c r="Q460" s="27">
        <f>IF('DETAILS ACHATS'!$N460="DA",'DETAILS ACHATS'!$P460*0.19,0)</f>
        <v>0</v>
      </c>
      <c r="R460" s="27">
        <f>'DETAILS ACHATS'!$P460+'DETAILS ACHATS'!$Q460</f>
        <v>0</v>
      </c>
      <c r="S460" s="23" t="str">
        <f>IF('DETAILS ACHATS'!$A460="","",'DETAILS ACHATS'!$A460+30)</f>
        <v/>
      </c>
      <c r="T460" s="23"/>
      <c r="U460" s="53"/>
      <c r="V460" s="30"/>
    </row>
    <row r="461" spans="1:22" ht="14.25" x14ac:dyDescent="0.2">
      <c r="A461" s="23"/>
      <c r="B461" s="24"/>
      <c r="C461" s="25"/>
      <c r="D461" s="24"/>
      <c r="E461" s="23"/>
      <c r="F461" s="24"/>
      <c r="G461" s="23"/>
      <c r="H461" s="26"/>
      <c r="I461" s="25"/>
      <c r="J461" s="27"/>
      <c r="K461" s="27"/>
      <c r="L461" s="25"/>
      <c r="M461" s="28"/>
      <c r="N461" s="25" t="str">
        <f>IFERROR(VLOOKUP('DETAILS ACHATS'!$C461,#REF!,2,FALSE),"")</f>
        <v/>
      </c>
      <c r="O461" s="29" t="str">
        <f>IF('DETAILS ACHATS'!$N461="EURO",IFERROR(VLOOKUP('DETAILS ACHATS'!$A461,#REF!,4,FALSE),""),"")</f>
        <v/>
      </c>
      <c r="P461" s="27">
        <f>'DETAILS ACHATS'!$J461*'DETAILS ACHATS'!$M461</f>
        <v>0</v>
      </c>
      <c r="Q461" s="27">
        <f>IF('DETAILS ACHATS'!$N461="DA",'DETAILS ACHATS'!$P461*0.19,0)</f>
        <v>0</v>
      </c>
      <c r="R461" s="27">
        <f>'DETAILS ACHATS'!$P461+'DETAILS ACHATS'!$Q461</f>
        <v>0</v>
      </c>
      <c r="S461" s="23" t="str">
        <f>IF('DETAILS ACHATS'!$A461="","",'DETAILS ACHATS'!$A461+30)</f>
        <v/>
      </c>
      <c r="T461" s="23"/>
      <c r="U461" s="53"/>
      <c r="V461" s="30"/>
    </row>
    <row r="462" spans="1:22" ht="14.25" x14ac:dyDescent="0.2">
      <c r="A462" s="23"/>
      <c r="B462" s="24"/>
      <c r="C462" s="25"/>
      <c r="D462" s="24"/>
      <c r="E462" s="23"/>
      <c r="F462" s="24"/>
      <c r="G462" s="23"/>
      <c r="H462" s="26"/>
      <c r="I462" s="25"/>
      <c r="J462" s="27"/>
      <c r="K462" s="27"/>
      <c r="L462" s="25"/>
      <c r="M462" s="28"/>
      <c r="N462" s="25" t="str">
        <f>IFERROR(VLOOKUP('DETAILS ACHATS'!$C462,#REF!,2,FALSE),"")</f>
        <v/>
      </c>
      <c r="O462" s="29" t="str">
        <f>IF('DETAILS ACHATS'!$N462="EURO",IFERROR(VLOOKUP('DETAILS ACHATS'!$A462,#REF!,4,FALSE),""),"")</f>
        <v/>
      </c>
      <c r="P462" s="27">
        <f>'DETAILS ACHATS'!$J462*'DETAILS ACHATS'!$M462</f>
        <v>0</v>
      </c>
      <c r="Q462" s="27">
        <f>IF('DETAILS ACHATS'!$N462="DA",'DETAILS ACHATS'!$P462*0.19,0)</f>
        <v>0</v>
      </c>
      <c r="R462" s="27">
        <f>'DETAILS ACHATS'!$P462+'DETAILS ACHATS'!$Q462</f>
        <v>0</v>
      </c>
      <c r="S462" s="23" t="str">
        <f>IF('DETAILS ACHATS'!$A462="","",'DETAILS ACHATS'!$A462+30)</f>
        <v/>
      </c>
      <c r="T462" s="23"/>
      <c r="U462" s="53"/>
      <c r="V462" s="30"/>
    </row>
    <row r="463" spans="1:22" ht="14.25" x14ac:dyDescent="0.2">
      <c r="A463" s="23"/>
      <c r="B463" s="24"/>
      <c r="C463" s="25"/>
      <c r="D463" s="24"/>
      <c r="E463" s="23"/>
      <c r="F463" s="24"/>
      <c r="G463" s="23"/>
      <c r="H463" s="26"/>
      <c r="I463" s="25"/>
      <c r="J463" s="27"/>
      <c r="K463" s="27"/>
      <c r="L463" s="25"/>
      <c r="M463" s="28"/>
      <c r="N463" s="25" t="str">
        <f>IFERROR(VLOOKUP('DETAILS ACHATS'!$C463,#REF!,2,FALSE),"")</f>
        <v/>
      </c>
      <c r="O463" s="29" t="str">
        <f>IF('DETAILS ACHATS'!$N463="EURO",IFERROR(VLOOKUP('DETAILS ACHATS'!$A463,#REF!,4,FALSE),""),"")</f>
        <v/>
      </c>
      <c r="P463" s="27">
        <f>'DETAILS ACHATS'!$J463*'DETAILS ACHATS'!$M463</f>
        <v>0</v>
      </c>
      <c r="Q463" s="27">
        <f>IF('DETAILS ACHATS'!$N463="DA",'DETAILS ACHATS'!$P463*0.19,0)</f>
        <v>0</v>
      </c>
      <c r="R463" s="27">
        <f>'DETAILS ACHATS'!$P463+'DETAILS ACHATS'!$Q463</f>
        <v>0</v>
      </c>
      <c r="S463" s="23" t="str">
        <f>IF('DETAILS ACHATS'!$A463="","",'DETAILS ACHATS'!$A463+30)</f>
        <v/>
      </c>
      <c r="T463" s="23"/>
      <c r="U463" s="53"/>
      <c r="V463" s="30"/>
    </row>
    <row r="464" spans="1:22" ht="14.25" x14ac:dyDescent="0.2">
      <c r="A464" s="23"/>
      <c r="B464" s="24"/>
      <c r="C464" s="25"/>
      <c r="D464" s="24"/>
      <c r="E464" s="23"/>
      <c r="F464" s="24"/>
      <c r="G464" s="23"/>
      <c r="H464" s="26"/>
      <c r="I464" s="25"/>
      <c r="J464" s="27"/>
      <c r="K464" s="27"/>
      <c r="L464" s="25"/>
      <c r="M464" s="28"/>
      <c r="N464" s="25" t="str">
        <f>IFERROR(VLOOKUP('DETAILS ACHATS'!$C464,#REF!,2,FALSE),"")</f>
        <v/>
      </c>
      <c r="O464" s="29" t="str">
        <f>IF('DETAILS ACHATS'!$N464="EURO",IFERROR(VLOOKUP('DETAILS ACHATS'!$A464,#REF!,4,FALSE),""),"")</f>
        <v/>
      </c>
      <c r="P464" s="27">
        <f>'DETAILS ACHATS'!$J464*'DETAILS ACHATS'!$M464</f>
        <v>0</v>
      </c>
      <c r="Q464" s="27">
        <f>IF('DETAILS ACHATS'!$N464="DA",'DETAILS ACHATS'!$P464*0.19,0)</f>
        <v>0</v>
      </c>
      <c r="R464" s="27">
        <f>'DETAILS ACHATS'!$P464+'DETAILS ACHATS'!$Q464</f>
        <v>0</v>
      </c>
      <c r="S464" s="23" t="str">
        <f>IF('DETAILS ACHATS'!$A464="","",'DETAILS ACHATS'!$A464+30)</f>
        <v/>
      </c>
      <c r="T464" s="23"/>
      <c r="U464" s="53"/>
      <c r="V464" s="30"/>
    </row>
    <row r="465" spans="1:22" ht="14.25" x14ac:dyDescent="0.2">
      <c r="A465" s="23"/>
      <c r="B465" s="24"/>
      <c r="C465" s="25"/>
      <c r="D465" s="24"/>
      <c r="E465" s="23"/>
      <c r="F465" s="24"/>
      <c r="G465" s="23"/>
      <c r="H465" s="26"/>
      <c r="I465" s="25"/>
      <c r="J465" s="27"/>
      <c r="K465" s="27"/>
      <c r="L465" s="25"/>
      <c r="M465" s="28"/>
      <c r="N465" s="25" t="str">
        <f>IFERROR(VLOOKUP('DETAILS ACHATS'!$C465,#REF!,2,FALSE),"")</f>
        <v/>
      </c>
      <c r="O465" s="29" t="str">
        <f>IF('DETAILS ACHATS'!$N465="EURO",IFERROR(VLOOKUP('DETAILS ACHATS'!$A465,#REF!,4,FALSE),""),"")</f>
        <v/>
      </c>
      <c r="P465" s="27">
        <f>'DETAILS ACHATS'!$J465*'DETAILS ACHATS'!$M465</f>
        <v>0</v>
      </c>
      <c r="Q465" s="27">
        <f>IF('DETAILS ACHATS'!$N465="DA",'DETAILS ACHATS'!$P465*0.19,0)</f>
        <v>0</v>
      </c>
      <c r="R465" s="27">
        <f>'DETAILS ACHATS'!$P465+'DETAILS ACHATS'!$Q465</f>
        <v>0</v>
      </c>
      <c r="S465" s="23" t="str">
        <f>IF('DETAILS ACHATS'!$A465="","",'DETAILS ACHATS'!$A465+30)</f>
        <v/>
      </c>
      <c r="T465" s="23"/>
      <c r="U465" s="53"/>
      <c r="V465" s="30"/>
    </row>
    <row r="466" spans="1:22" ht="14.25" x14ac:dyDescent="0.2">
      <c r="A466" s="23"/>
      <c r="B466" s="24"/>
      <c r="C466" s="25"/>
      <c r="D466" s="24"/>
      <c r="E466" s="23"/>
      <c r="F466" s="24"/>
      <c r="G466" s="23"/>
      <c r="H466" s="26"/>
      <c r="I466" s="25"/>
      <c r="J466" s="27"/>
      <c r="K466" s="27"/>
      <c r="L466" s="25"/>
      <c r="M466" s="28"/>
      <c r="N466" s="25" t="str">
        <f>IFERROR(VLOOKUP('DETAILS ACHATS'!$C466,#REF!,2,FALSE),"")</f>
        <v/>
      </c>
      <c r="O466" s="29" t="str">
        <f>IF('DETAILS ACHATS'!$N466="EURO",IFERROR(VLOOKUP('DETAILS ACHATS'!$A466,#REF!,4,FALSE),""),"")</f>
        <v/>
      </c>
      <c r="P466" s="27">
        <f>'DETAILS ACHATS'!$J466*'DETAILS ACHATS'!$M466</f>
        <v>0</v>
      </c>
      <c r="Q466" s="27">
        <f>IF('DETAILS ACHATS'!$N466="DA",'DETAILS ACHATS'!$P466*0.19,0)</f>
        <v>0</v>
      </c>
      <c r="R466" s="27">
        <f>'DETAILS ACHATS'!$P466+'DETAILS ACHATS'!$Q466</f>
        <v>0</v>
      </c>
      <c r="S466" s="23" t="str">
        <f>IF('DETAILS ACHATS'!$A466="","",'DETAILS ACHATS'!$A466+30)</f>
        <v/>
      </c>
      <c r="T466" s="23"/>
      <c r="U466" s="53"/>
      <c r="V466" s="30"/>
    </row>
    <row r="467" spans="1:22" ht="14.25" x14ac:dyDescent="0.2">
      <c r="A467" s="23"/>
      <c r="B467" s="24"/>
      <c r="C467" s="25"/>
      <c r="D467" s="24"/>
      <c r="E467" s="23"/>
      <c r="F467" s="24"/>
      <c r="G467" s="23"/>
      <c r="H467" s="26"/>
      <c r="I467" s="25"/>
      <c r="J467" s="27"/>
      <c r="K467" s="27"/>
      <c r="L467" s="25"/>
      <c r="M467" s="28"/>
      <c r="N467" s="25" t="str">
        <f>IFERROR(VLOOKUP('DETAILS ACHATS'!$C467,#REF!,2,FALSE),"")</f>
        <v/>
      </c>
      <c r="O467" s="29" t="str">
        <f>IF('DETAILS ACHATS'!$N467="EURO",IFERROR(VLOOKUP('DETAILS ACHATS'!$A467,#REF!,4,FALSE),""),"")</f>
        <v/>
      </c>
      <c r="P467" s="27">
        <f>'DETAILS ACHATS'!$J467*'DETAILS ACHATS'!$M467</f>
        <v>0</v>
      </c>
      <c r="Q467" s="27">
        <f>IF('DETAILS ACHATS'!$N467="DA",'DETAILS ACHATS'!$P467*0.19,0)</f>
        <v>0</v>
      </c>
      <c r="R467" s="27">
        <f>'DETAILS ACHATS'!$P467+'DETAILS ACHATS'!$Q467</f>
        <v>0</v>
      </c>
      <c r="S467" s="23" t="str">
        <f>IF('DETAILS ACHATS'!$A467="","",'DETAILS ACHATS'!$A467+30)</f>
        <v/>
      </c>
      <c r="T467" s="23"/>
      <c r="U467" s="53"/>
      <c r="V467" s="30"/>
    </row>
    <row r="468" spans="1:22" ht="14.25" x14ac:dyDescent="0.2">
      <c r="A468" s="23"/>
      <c r="B468" s="24"/>
      <c r="C468" s="25"/>
      <c r="D468" s="24"/>
      <c r="E468" s="23"/>
      <c r="F468" s="24"/>
      <c r="G468" s="23"/>
      <c r="H468" s="26"/>
      <c r="I468" s="25"/>
      <c r="J468" s="27"/>
      <c r="K468" s="27"/>
      <c r="L468" s="25"/>
      <c r="M468" s="28"/>
      <c r="N468" s="25" t="str">
        <f>IFERROR(VLOOKUP('DETAILS ACHATS'!$C468,#REF!,2,FALSE),"")</f>
        <v/>
      </c>
      <c r="O468" s="29" t="str">
        <f>IF('DETAILS ACHATS'!$N468="EURO",IFERROR(VLOOKUP('DETAILS ACHATS'!$A468,#REF!,4,FALSE),""),"")</f>
        <v/>
      </c>
      <c r="P468" s="27">
        <f>'DETAILS ACHATS'!$J468*'DETAILS ACHATS'!$M468</f>
        <v>0</v>
      </c>
      <c r="Q468" s="27">
        <f>IF('DETAILS ACHATS'!$N468="DA",'DETAILS ACHATS'!$P468*0.19,0)</f>
        <v>0</v>
      </c>
      <c r="R468" s="27">
        <f>'DETAILS ACHATS'!$P468+'DETAILS ACHATS'!$Q468</f>
        <v>0</v>
      </c>
      <c r="S468" s="23" t="str">
        <f>IF('DETAILS ACHATS'!$A468="","",'DETAILS ACHATS'!$A468+30)</f>
        <v/>
      </c>
      <c r="T468" s="23"/>
      <c r="U468" s="53"/>
      <c r="V468" s="30"/>
    </row>
    <row r="469" spans="1:22" ht="14.25" x14ac:dyDescent="0.2">
      <c r="A469" s="23"/>
      <c r="B469" s="24"/>
      <c r="C469" s="25"/>
      <c r="D469" s="24"/>
      <c r="E469" s="23"/>
      <c r="F469" s="24"/>
      <c r="G469" s="23"/>
      <c r="H469" s="26"/>
      <c r="I469" s="25"/>
      <c r="J469" s="27"/>
      <c r="K469" s="27"/>
      <c r="L469" s="25"/>
      <c r="M469" s="28"/>
      <c r="N469" s="25" t="str">
        <f>IFERROR(VLOOKUP('DETAILS ACHATS'!$C469,#REF!,2,FALSE),"")</f>
        <v/>
      </c>
      <c r="O469" s="29" t="str">
        <f>IF('DETAILS ACHATS'!$N469="EURO",IFERROR(VLOOKUP('DETAILS ACHATS'!$A469,#REF!,4,FALSE),""),"")</f>
        <v/>
      </c>
      <c r="P469" s="27">
        <f>'DETAILS ACHATS'!$J469*'DETAILS ACHATS'!$M469</f>
        <v>0</v>
      </c>
      <c r="Q469" s="27">
        <f>IF('DETAILS ACHATS'!$N469="DA",'DETAILS ACHATS'!$P469*0.19,0)</f>
        <v>0</v>
      </c>
      <c r="R469" s="27">
        <f>'DETAILS ACHATS'!$P469+'DETAILS ACHATS'!$Q469</f>
        <v>0</v>
      </c>
      <c r="S469" s="23" t="str">
        <f>IF('DETAILS ACHATS'!$A469="","",'DETAILS ACHATS'!$A469+30)</f>
        <v/>
      </c>
      <c r="T469" s="23"/>
      <c r="U469" s="53"/>
      <c r="V469" s="30"/>
    </row>
    <row r="470" spans="1:22" ht="14.25" x14ac:dyDescent="0.2">
      <c r="A470" s="23"/>
      <c r="B470" s="24"/>
      <c r="C470" s="25"/>
      <c r="D470" s="24"/>
      <c r="E470" s="23"/>
      <c r="F470" s="24"/>
      <c r="G470" s="23"/>
      <c r="H470" s="26"/>
      <c r="I470" s="25"/>
      <c r="J470" s="27"/>
      <c r="K470" s="27"/>
      <c r="L470" s="25"/>
      <c r="M470" s="28"/>
      <c r="N470" s="25" t="str">
        <f>IFERROR(VLOOKUP('DETAILS ACHATS'!$C470,#REF!,2,FALSE),"")</f>
        <v/>
      </c>
      <c r="O470" s="29" t="str">
        <f>IF('DETAILS ACHATS'!$N470="EURO",IFERROR(VLOOKUP('DETAILS ACHATS'!$A470,#REF!,4,FALSE),""),"")</f>
        <v/>
      </c>
      <c r="P470" s="27">
        <f>'DETAILS ACHATS'!$J470*'DETAILS ACHATS'!$M470</f>
        <v>0</v>
      </c>
      <c r="Q470" s="27">
        <f>IF('DETAILS ACHATS'!$N470="DA",'DETAILS ACHATS'!$P470*0.19,0)</f>
        <v>0</v>
      </c>
      <c r="R470" s="27">
        <f>'DETAILS ACHATS'!$P470+'DETAILS ACHATS'!$Q470</f>
        <v>0</v>
      </c>
      <c r="S470" s="23" t="str">
        <f>IF('DETAILS ACHATS'!$A470="","",'DETAILS ACHATS'!$A470+30)</f>
        <v/>
      </c>
      <c r="T470" s="23"/>
      <c r="U470" s="53"/>
      <c r="V470" s="30"/>
    </row>
    <row r="471" spans="1:22" ht="14.25" x14ac:dyDescent="0.2">
      <c r="A471" s="23"/>
      <c r="B471" s="24"/>
      <c r="C471" s="25"/>
      <c r="D471" s="24"/>
      <c r="E471" s="23"/>
      <c r="F471" s="24"/>
      <c r="G471" s="23"/>
      <c r="H471" s="26"/>
      <c r="I471" s="25"/>
      <c r="J471" s="27"/>
      <c r="K471" s="27"/>
      <c r="L471" s="25"/>
      <c r="M471" s="28"/>
      <c r="N471" s="25" t="str">
        <f>IFERROR(VLOOKUP('DETAILS ACHATS'!$C471,#REF!,2,FALSE),"")</f>
        <v/>
      </c>
      <c r="O471" s="29" t="str">
        <f>IF('DETAILS ACHATS'!$N471="EURO",IFERROR(VLOOKUP('DETAILS ACHATS'!$A471,#REF!,4,FALSE),""),"")</f>
        <v/>
      </c>
      <c r="P471" s="27">
        <f>'DETAILS ACHATS'!$J471*'DETAILS ACHATS'!$M471</f>
        <v>0</v>
      </c>
      <c r="Q471" s="27">
        <f>IF('DETAILS ACHATS'!$N471="DA",'DETAILS ACHATS'!$P471*0.19,0)</f>
        <v>0</v>
      </c>
      <c r="R471" s="27">
        <f>'DETAILS ACHATS'!$P471+'DETAILS ACHATS'!$Q471</f>
        <v>0</v>
      </c>
      <c r="S471" s="23" t="str">
        <f>IF('DETAILS ACHATS'!$A471="","",'DETAILS ACHATS'!$A471+30)</f>
        <v/>
      </c>
      <c r="T471" s="23"/>
      <c r="U471" s="53"/>
      <c r="V471" s="30"/>
    </row>
    <row r="472" spans="1:22" ht="14.25" x14ac:dyDescent="0.2">
      <c r="A472" s="23"/>
      <c r="B472" s="24"/>
      <c r="C472" s="25"/>
      <c r="D472" s="24"/>
      <c r="E472" s="23"/>
      <c r="F472" s="24"/>
      <c r="G472" s="23"/>
      <c r="H472" s="26"/>
      <c r="I472" s="25"/>
      <c r="J472" s="27"/>
      <c r="K472" s="27"/>
      <c r="L472" s="25"/>
      <c r="M472" s="28"/>
      <c r="N472" s="25" t="str">
        <f>IFERROR(VLOOKUP('DETAILS ACHATS'!$C472,#REF!,2,FALSE),"")</f>
        <v/>
      </c>
      <c r="O472" s="29" t="str">
        <f>IF('DETAILS ACHATS'!$N472="EURO",IFERROR(VLOOKUP('DETAILS ACHATS'!$A472,#REF!,4,FALSE),""),"")</f>
        <v/>
      </c>
      <c r="P472" s="27">
        <f>'DETAILS ACHATS'!$J472*'DETAILS ACHATS'!$M472</f>
        <v>0</v>
      </c>
      <c r="Q472" s="27">
        <f>IF('DETAILS ACHATS'!$N472="DA",'DETAILS ACHATS'!$P472*0.19,0)</f>
        <v>0</v>
      </c>
      <c r="R472" s="27">
        <f>'DETAILS ACHATS'!$P472+'DETAILS ACHATS'!$Q472</f>
        <v>0</v>
      </c>
      <c r="S472" s="23" t="str">
        <f>IF('DETAILS ACHATS'!$A472="","",'DETAILS ACHATS'!$A472+30)</f>
        <v/>
      </c>
      <c r="T472" s="23"/>
      <c r="U472" s="53"/>
      <c r="V472" s="30"/>
    </row>
    <row r="473" spans="1:22" ht="14.25" x14ac:dyDescent="0.2">
      <c r="A473" s="23"/>
      <c r="B473" s="24"/>
      <c r="C473" s="25"/>
      <c r="D473" s="24"/>
      <c r="E473" s="23"/>
      <c r="F473" s="24"/>
      <c r="G473" s="23"/>
      <c r="H473" s="26"/>
      <c r="I473" s="25"/>
      <c r="J473" s="27"/>
      <c r="K473" s="27"/>
      <c r="L473" s="25"/>
      <c r="M473" s="28"/>
      <c r="N473" s="25" t="str">
        <f>IFERROR(VLOOKUP('DETAILS ACHATS'!$C473,#REF!,2,FALSE),"")</f>
        <v/>
      </c>
      <c r="O473" s="29" t="str">
        <f>IF('DETAILS ACHATS'!$N473="EURO",IFERROR(VLOOKUP('DETAILS ACHATS'!$A473,#REF!,4,FALSE),""),"")</f>
        <v/>
      </c>
      <c r="P473" s="27">
        <f>'DETAILS ACHATS'!$J473*'DETAILS ACHATS'!$M473</f>
        <v>0</v>
      </c>
      <c r="Q473" s="27">
        <f>IF('DETAILS ACHATS'!$N473="DA",'DETAILS ACHATS'!$P473*0.19,0)</f>
        <v>0</v>
      </c>
      <c r="R473" s="27">
        <f>'DETAILS ACHATS'!$P473+'DETAILS ACHATS'!$Q473</f>
        <v>0</v>
      </c>
      <c r="S473" s="23" t="str">
        <f>IF('DETAILS ACHATS'!$A473="","",'DETAILS ACHATS'!$A473+30)</f>
        <v/>
      </c>
      <c r="T473" s="23"/>
      <c r="U473" s="53"/>
      <c r="V473" s="30"/>
    </row>
    <row r="474" spans="1:22" ht="14.25" x14ac:dyDescent="0.2">
      <c r="A474" s="23"/>
      <c r="B474" s="24"/>
      <c r="C474" s="25"/>
      <c r="D474" s="24"/>
      <c r="E474" s="23"/>
      <c r="F474" s="24"/>
      <c r="G474" s="23"/>
      <c r="H474" s="26"/>
      <c r="I474" s="25"/>
      <c r="J474" s="27"/>
      <c r="K474" s="27"/>
      <c r="L474" s="25"/>
      <c r="M474" s="28"/>
      <c r="N474" s="25" t="str">
        <f>IFERROR(VLOOKUP('DETAILS ACHATS'!$C474,#REF!,2,FALSE),"")</f>
        <v/>
      </c>
      <c r="O474" s="29" t="str">
        <f>IF('DETAILS ACHATS'!$N474="EURO",IFERROR(VLOOKUP('DETAILS ACHATS'!$A474,#REF!,4,FALSE),""),"")</f>
        <v/>
      </c>
      <c r="P474" s="27">
        <f>'DETAILS ACHATS'!$J474*'DETAILS ACHATS'!$M474</f>
        <v>0</v>
      </c>
      <c r="Q474" s="27">
        <f>IF('DETAILS ACHATS'!$N474="DA",'DETAILS ACHATS'!$P474*0.19,0)</f>
        <v>0</v>
      </c>
      <c r="R474" s="27">
        <f>'DETAILS ACHATS'!$P474+'DETAILS ACHATS'!$Q474</f>
        <v>0</v>
      </c>
      <c r="S474" s="23" t="str">
        <f>IF('DETAILS ACHATS'!$A474="","",'DETAILS ACHATS'!$A474+30)</f>
        <v/>
      </c>
      <c r="T474" s="23"/>
      <c r="U474" s="53"/>
      <c r="V474" s="30"/>
    </row>
    <row r="475" spans="1:22" ht="14.25" x14ac:dyDescent="0.2">
      <c r="A475" s="23"/>
      <c r="B475" s="24"/>
      <c r="C475" s="25"/>
      <c r="D475" s="24"/>
      <c r="E475" s="23"/>
      <c r="F475" s="24"/>
      <c r="G475" s="23"/>
      <c r="H475" s="26"/>
      <c r="I475" s="25"/>
      <c r="J475" s="27"/>
      <c r="K475" s="27"/>
      <c r="L475" s="25"/>
      <c r="M475" s="28"/>
      <c r="N475" s="25" t="str">
        <f>IFERROR(VLOOKUP('DETAILS ACHATS'!$C475,#REF!,2,FALSE),"")</f>
        <v/>
      </c>
      <c r="O475" s="29" t="str">
        <f>IF('DETAILS ACHATS'!$N475="EURO",IFERROR(VLOOKUP('DETAILS ACHATS'!$A475,#REF!,4,FALSE),""),"")</f>
        <v/>
      </c>
      <c r="P475" s="27">
        <f>'DETAILS ACHATS'!$J475*'DETAILS ACHATS'!$M475</f>
        <v>0</v>
      </c>
      <c r="Q475" s="27">
        <f>IF('DETAILS ACHATS'!$N475="DA",'DETAILS ACHATS'!$P475*0.19,0)</f>
        <v>0</v>
      </c>
      <c r="R475" s="27">
        <f>'DETAILS ACHATS'!$P475+'DETAILS ACHATS'!$Q475</f>
        <v>0</v>
      </c>
      <c r="S475" s="23" t="str">
        <f>IF('DETAILS ACHATS'!$A475="","",'DETAILS ACHATS'!$A475+30)</f>
        <v/>
      </c>
      <c r="T475" s="23"/>
      <c r="U475" s="53"/>
      <c r="V475" s="30"/>
    </row>
    <row r="476" spans="1:22" ht="14.25" x14ac:dyDescent="0.2">
      <c r="A476" s="23"/>
      <c r="B476" s="24"/>
      <c r="C476" s="25"/>
      <c r="D476" s="24"/>
      <c r="E476" s="23"/>
      <c r="F476" s="24"/>
      <c r="G476" s="23"/>
      <c r="H476" s="26"/>
      <c r="I476" s="25"/>
      <c r="J476" s="27"/>
      <c r="K476" s="27"/>
      <c r="L476" s="25"/>
      <c r="M476" s="28"/>
      <c r="N476" s="25" t="str">
        <f>IFERROR(VLOOKUP('DETAILS ACHATS'!$C476,#REF!,2,FALSE),"")</f>
        <v/>
      </c>
      <c r="O476" s="29" t="str">
        <f>IF('DETAILS ACHATS'!$N476="EURO",IFERROR(VLOOKUP('DETAILS ACHATS'!$A476,#REF!,4,FALSE),""),"")</f>
        <v/>
      </c>
      <c r="P476" s="27">
        <f>'DETAILS ACHATS'!$J476*'DETAILS ACHATS'!$M476</f>
        <v>0</v>
      </c>
      <c r="Q476" s="27">
        <f>IF('DETAILS ACHATS'!$N476="DA",'DETAILS ACHATS'!$P476*0.19,0)</f>
        <v>0</v>
      </c>
      <c r="R476" s="27">
        <f>'DETAILS ACHATS'!$P476+'DETAILS ACHATS'!$Q476</f>
        <v>0</v>
      </c>
      <c r="S476" s="23" t="str">
        <f>IF('DETAILS ACHATS'!$A476="","",'DETAILS ACHATS'!$A476+30)</f>
        <v/>
      </c>
      <c r="T476" s="23"/>
      <c r="U476" s="53"/>
      <c r="V476" s="30"/>
    </row>
    <row r="477" spans="1:22" ht="14.25" x14ac:dyDescent="0.2">
      <c r="A477" s="23"/>
      <c r="B477" s="24"/>
      <c r="C477" s="25"/>
      <c r="D477" s="24"/>
      <c r="E477" s="23"/>
      <c r="F477" s="24"/>
      <c r="G477" s="23"/>
      <c r="H477" s="26"/>
      <c r="I477" s="25"/>
      <c r="J477" s="27"/>
      <c r="K477" s="27"/>
      <c r="L477" s="25"/>
      <c r="M477" s="28"/>
      <c r="N477" s="25" t="str">
        <f>IFERROR(VLOOKUP('DETAILS ACHATS'!$C477,#REF!,2,FALSE),"")</f>
        <v/>
      </c>
      <c r="O477" s="29" t="str">
        <f>IF('DETAILS ACHATS'!$N477="EURO",IFERROR(VLOOKUP('DETAILS ACHATS'!$A477,#REF!,4,FALSE),""),"")</f>
        <v/>
      </c>
      <c r="P477" s="27">
        <f>'DETAILS ACHATS'!$J477*'DETAILS ACHATS'!$M477</f>
        <v>0</v>
      </c>
      <c r="Q477" s="27">
        <f>IF('DETAILS ACHATS'!$N477="DA",'DETAILS ACHATS'!$P477*0.19,0)</f>
        <v>0</v>
      </c>
      <c r="R477" s="27">
        <f>'DETAILS ACHATS'!$P477+'DETAILS ACHATS'!$Q477</f>
        <v>0</v>
      </c>
      <c r="S477" s="23" t="str">
        <f>IF('DETAILS ACHATS'!$A477="","",'DETAILS ACHATS'!$A477+30)</f>
        <v/>
      </c>
      <c r="T477" s="23"/>
      <c r="U477" s="53"/>
      <c r="V477" s="30"/>
    </row>
    <row r="478" spans="1:22" ht="14.25" x14ac:dyDescent="0.2">
      <c r="A478" s="23"/>
      <c r="B478" s="24"/>
      <c r="C478" s="25"/>
      <c r="D478" s="24"/>
      <c r="E478" s="23"/>
      <c r="F478" s="24"/>
      <c r="G478" s="23"/>
      <c r="H478" s="26"/>
      <c r="I478" s="25"/>
      <c r="J478" s="27"/>
      <c r="K478" s="27"/>
      <c r="L478" s="25"/>
      <c r="M478" s="28"/>
      <c r="N478" s="25" t="str">
        <f>IFERROR(VLOOKUP('DETAILS ACHATS'!$C478,#REF!,2,FALSE),"")</f>
        <v/>
      </c>
      <c r="O478" s="29" t="str">
        <f>IF('DETAILS ACHATS'!$N478="EURO",IFERROR(VLOOKUP('DETAILS ACHATS'!$A478,#REF!,4,FALSE),""),"")</f>
        <v/>
      </c>
      <c r="P478" s="27">
        <f>'DETAILS ACHATS'!$J478*'DETAILS ACHATS'!$M478</f>
        <v>0</v>
      </c>
      <c r="Q478" s="27">
        <f>IF('DETAILS ACHATS'!$N478="DA",'DETAILS ACHATS'!$P478*0.19,0)</f>
        <v>0</v>
      </c>
      <c r="R478" s="27">
        <f>'DETAILS ACHATS'!$P478+'DETAILS ACHATS'!$Q478</f>
        <v>0</v>
      </c>
      <c r="S478" s="23" t="str">
        <f>IF('DETAILS ACHATS'!$A478="","",'DETAILS ACHATS'!$A478+30)</f>
        <v/>
      </c>
      <c r="T478" s="23"/>
      <c r="U478" s="53"/>
      <c r="V478" s="30"/>
    </row>
    <row r="479" spans="1:22" ht="14.25" x14ac:dyDescent="0.2">
      <c r="A479" s="23"/>
      <c r="B479" s="24"/>
      <c r="C479" s="25"/>
      <c r="D479" s="24"/>
      <c r="E479" s="23"/>
      <c r="F479" s="24"/>
      <c r="G479" s="23"/>
      <c r="H479" s="26"/>
      <c r="I479" s="25"/>
      <c r="J479" s="27"/>
      <c r="K479" s="27"/>
      <c r="L479" s="25"/>
      <c r="M479" s="28"/>
      <c r="N479" s="25" t="str">
        <f>IFERROR(VLOOKUP('DETAILS ACHATS'!$C479,#REF!,2,FALSE),"")</f>
        <v/>
      </c>
      <c r="O479" s="29" t="str">
        <f>IF('DETAILS ACHATS'!$N479="EURO",IFERROR(VLOOKUP('DETAILS ACHATS'!$A479,#REF!,4,FALSE),""),"")</f>
        <v/>
      </c>
      <c r="P479" s="27">
        <f>'DETAILS ACHATS'!$J479*'DETAILS ACHATS'!$M479</f>
        <v>0</v>
      </c>
      <c r="Q479" s="27">
        <f>IF('DETAILS ACHATS'!$N479="DA",'DETAILS ACHATS'!$P479*0.19,0)</f>
        <v>0</v>
      </c>
      <c r="R479" s="27">
        <f>'DETAILS ACHATS'!$P479+'DETAILS ACHATS'!$Q479</f>
        <v>0</v>
      </c>
      <c r="S479" s="23" t="str">
        <f>IF('DETAILS ACHATS'!$A479="","",'DETAILS ACHATS'!$A479+30)</f>
        <v/>
      </c>
      <c r="T479" s="23"/>
      <c r="U479" s="53"/>
      <c r="V479" s="30"/>
    </row>
    <row r="480" spans="1:22" ht="14.25" x14ac:dyDescent="0.2">
      <c r="A480" s="23"/>
      <c r="B480" s="24"/>
      <c r="C480" s="25"/>
      <c r="D480" s="24"/>
      <c r="E480" s="23"/>
      <c r="F480" s="24"/>
      <c r="G480" s="23"/>
      <c r="H480" s="26"/>
      <c r="I480" s="25"/>
      <c r="J480" s="27"/>
      <c r="K480" s="27"/>
      <c r="L480" s="25"/>
      <c r="M480" s="28"/>
      <c r="N480" s="25" t="str">
        <f>IFERROR(VLOOKUP('DETAILS ACHATS'!$C480,#REF!,2,FALSE),"")</f>
        <v/>
      </c>
      <c r="O480" s="29" t="str">
        <f>IF('DETAILS ACHATS'!$N480="EURO",IFERROR(VLOOKUP('DETAILS ACHATS'!$A480,#REF!,4,FALSE),""),"")</f>
        <v/>
      </c>
      <c r="P480" s="27">
        <f>'DETAILS ACHATS'!$J480*'DETAILS ACHATS'!$M480</f>
        <v>0</v>
      </c>
      <c r="Q480" s="27">
        <f>IF('DETAILS ACHATS'!$N480="DA",'DETAILS ACHATS'!$P480*0.19,0)</f>
        <v>0</v>
      </c>
      <c r="R480" s="27">
        <f>'DETAILS ACHATS'!$P480+'DETAILS ACHATS'!$Q480</f>
        <v>0</v>
      </c>
      <c r="S480" s="23" t="str">
        <f>IF('DETAILS ACHATS'!$A480="","",'DETAILS ACHATS'!$A480+30)</f>
        <v/>
      </c>
      <c r="T480" s="23"/>
      <c r="U480" s="53"/>
      <c r="V480" s="30"/>
    </row>
    <row r="481" spans="1:22" ht="14.25" x14ac:dyDescent="0.2">
      <c r="A481" s="23"/>
      <c r="B481" s="24"/>
      <c r="C481" s="25"/>
      <c r="D481" s="24"/>
      <c r="E481" s="23"/>
      <c r="F481" s="24"/>
      <c r="G481" s="23"/>
      <c r="H481" s="26"/>
      <c r="I481" s="25"/>
      <c r="J481" s="27"/>
      <c r="K481" s="27"/>
      <c r="L481" s="25"/>
      <c r="M481" s="28"/>
      <c r="N481" s="25" t="str">
        <f>IFERROR(VLOOKUP('DETAILS ACHATS'!$C481,#REF!,2,FALSE),"")</f>
        <v/>
      </c>
      <c r="O481" s="29" t="str">
        <f>IF('DETAILS ACHATS'!$N481="EURO",IFERROR(VLOOKUP('DETAILS ACHATS'!$A481,#REF!,4,FALSE),""),"")</f>
        <v/>
      </c>
      <c r="P481" s="27">
        <f>'DETAILS ACHATS'!$J481*'DETAILS ACHATS'!$M481</f>
        <v>0</v>
      </c>
      <c r="Q481" s="27">
        <f>IF('DETAILS ACHATS'!$N481="DA",'DETAILS ACHATS'!$P481*0.19,0)</f>
        <v>0</v>
      </c>
      <c r="R481" s="27">
        <f>'DETAILS ACHATS'!$P481+'DETAILS ACHATS'!$Q481</f>
        <v>0</v>
      </c>
      <c r="S481" s="23" t="str">
        <f>IF('DETAILS ACHATS'!$A481="","",'DETAILS ACHATS'!$A481+30)</f>
        <v/>
      </c>
      <c r="T481" s="23"/>
      <c r="U481" s="53"/>
      <c r="V481" s="30"/>
    </row>
    <row r="482" spans="1:22" ht="14.25" x14ac:dyDescent="0.2">
      <c r="A482" s="23"/>
      <c r="B482" s="24"/>
      <c r="C482" s="25"/>
      <c r="D482" s="24"/>
      <c r="E482" s="23"/>
      <c r="F482" s="24"/>
      <c r="G482" s="23"/>
      <c r="H482" s="26"/>
      <c r="I482" s="25"/>
      <c r="J482" s="27"/>
      <c r="K482" s="27"/>
      <c r="L482" s="25"/>
      <c r="M482" s="28"/>
      <c r="N482" s="25" t="str">
        <f>IFERROR(VLOOKUP('DETAILS ACHATS'!$C482,#REF!,2,FALSE),"")</f>
        <v/>
      </c>
      <c r="O482" s="29" t="str">
        <f>IF('DETAILS ACHATS'!$N482="EURO",IFERROR(VLOOKUP('DETAILS ACHATS'!$A482,#REF!,4,FALSE),""),"")</f>
        <v/>
      </c>
      <c r="P482" s="27">
        <f>'DETAILS ACHATS'!$J482*'DETAILS ACHATS'!$M482</f>
        <v>0</v>
      </c>
      <c r="Q482" s="27">
        <f>IF('DETAILS ACHATS'!$N482="DA",'DETAILS ACHATS'!$P482*0.19,0)</f>
        <v>0</v>
      </c>
      <c r="R482" s="27">
        <f>'DETAILS ACHATS'!$P482+'DETAILS ACHATS'!$Q482</f>
        <v>0</v>
      </c>
      <c r="S482" s="23" t="str">
        <f>IF('DETAILS ACHATS'!$A482="","",'DETAILS ACHATS'!$A482+30)</f>
        <v/>
      </c>
      <c r="T482" s="23"/>
      <c r="U482" s="53"/>
      <c r="V482" s="30"/>
    </row>
    <row r="483" spans="1:22" ht="14.25" x14ac:dyDescent="0.2">
      <c r="A483" s="23"/>
      <c r="B483" s="24"/>
      <c r="C483" s="25"/>
      <c r="D483" s="24"/>
      <c r="E483" s="23"/>
      <c r="F483" s="24"/>
      <c r="G483" s="23"/>
      <c r="H483" s="26"/>
      <c r="I483" s="25"/>
      <c r="J483" s="27"/>
      <c r="K483" s="27"/>
      <c r="L483" s="25"/>
      <c r="M483" s="28"/>
      <c r="N483" s="25" t="str">
        <f>IFERROR(VLOOKUP('DETAILS ACHATS'!$C483,#REF!,2,FALSE),"")</f>
        <v/>
      </c>
      <c r="O483" s="29" t="str">
        <f>IF('DETAILS ACHATS'!$N483="EURO",IFERROR(VLOOKUP('DETAILS ACHATS'!$A483,#REF!,4,FALSE),""),"")</f>
        <v/>
      </c>
      <c r="P483" s="27">
        <f>'DETAILS ACHATS'!$J483*'DETAILS ACHATS'!$M483</f>
        <v>0</v>
      </c>
      <c r="Q483" s="27">
        <f>IF('DETAILS ACHATS'!$N483="DA",'DETAILS ACHATS'!$P483*0.19,0)</f>
        <v>0</v>
      </c>
      <c r="R483" s="27">
        <f>'DETAILS ACHATS'!$P483+'DETAILS ACHATS'!$Q483</f>
        <v>0</v>
      </c>
      <c r="S483" s="23" t="str">
        <f>IF('DETAILS ACHATS'!$A483="","",'DETAILS ACHATS'!$A483+30)</f>
        <v/>
      </c>
      <c r="T483" s="23"/>
      <c r="U483" s="53"/>
      <c r="V483" s="30"/>
    </row>
    <row r="484" spans="1:22" ht="14.25" x14ac:dyDescent="0.2">
      <c r="A484" s="23"/>
      <c r="B484" s="24"/>
      <c r="C484" s="25"/>
      <c r="D484" s="24"/>
      <c r="E484" s="23"/>
      <c r="F484" s="24"/>
      <c r="G484" s="23"/>
      <c r="H484" s="26"/>
      <c r="I484" s="25"/>
      <c r="J484" s="27"/>
      <c r="K484" s="27"/>
      <c r="L484" s="25"/>
      <c r="M484" s="28"/>
      <c r="N484" s="25" t="str">
        <f>IFERROR(VLOOKUP('DETAILS ACHATS'!$C484,#REF!,2,FALSE),"")</f>
        <v/>
      </c>
      <c r="O484" s="29" t="str">
        <f>IF('DETAILS ACHATS'!$N484="EURO",IFERROR(VLOOKUP('DETAILS ACHATS'!$A484,#REF!,4,FALSE),""),"")</f>
        <v/>
      </c>
      <c r="P484" s="27">
        <f>'DETAILS ACHATS'!$J484*'DETAILS ACHATS'!$M484</f>
        <v>0</v>
      </c>
      <c r="Q484" s="27">
        <f>IF('DETAILS ACHATS'!$N484="DA",'DETAILS ACHATS'!$P484*0.19,0)</f>
        <v>0</v>
      </c>
      <c r="R484" s="27">
        <f>'DETAILS ACHATS'!$P484+'DETAILS ACHATS'!$Q484</f>
        <v>0</v>
      </c>
      <c r="S484" s="23" t="str">
        <f>IF('DETAILS ACHATS'!$A484="","",'DETAILS ACHATS'!$A484+30)</f>
        <v/>
      </c>
      <c r="T484" s="23"/>
      <c r="U484" s="53"/>
      <c r="V484" s="30"/>
    </row>
    <row r="485" spans="1:22" ht="14.25" x14ac:dyDescent="0.2">
      <c r="A485" s="23"/>
      <c r="B485" s="24"/>
      <c r="C485" s="25"/>
      <c r="D485" s="24"/>
      <c r="E485" s="23"/>
      <c r="F485" s="24"/>
      <c r="G485" s="23"/>
      <c r="H485" s="26"/>
      <c r="I485" s="25"/>
      <c r="J485" s="27"/>
      <c r="K485" s="27"/>
      <c r="L485" s="25"/>
      <c r="M485" s="28"/>
      <c r="N485" s="25" t="str">
        <f>IFERROR(VLOOKUP('DETAILS ACHATS'!$C485,#REF!,2,FALSE),"")</f>
        <v/>
      </c>
      <c r="O485" s="29" t="str">
        <f>IF('DETAILS ACHATS'!$N485="EURO",IFERROR(VLOOKUP('DETAILS ACHATS'!$A485,#REF!,4,FALSE),""),"")</f>
        <v/>
      </c>
      <c r="P485" s="27">
        <f>'DETAILS ACHATS'!$J485*'DETAILS ACHATS'!$M485</f>
        <v>0</v>
      </c>
      <c r="Q485" s="27">
        <f>IF('DETAILS ACHATS'!$N485="DA",'DETAILS ACHATS'!$P485*0.19,0)</f>
        <v>0</v>
      </c>
      <c r="R485" s="27">
        <f>'DETAILS ACHATS'!$P485+'DETAILS ACHATS'!$Q485</f>
        <v>0</v>
      </c>
      <c r="S485" s="23" t="str">
        <f>IF('DETAILS ACHATS'!$A485="","",'DETAILS ACHATS'!$A485+30)</f>
        <v/>
      </c>
      <c r="T485" s="23"/>
      <c r="U485" s="53"/>
      <c r="V485" s="30"/>
    </row>
    <row r="486" spans="1:22" ht="14.25" x14ac:dyDescent="0.2">
      <c r="A486" s="23"/>
      <c r="B486" s="24"/>
      <c r="C486" s="25"/>
      <c r="D486" s="24"/>
      <c r="E486" s="23"/>
      <c r="F486" s="24"/>
      <c r="G486" s="23"/>
      <c r="H486" s="26"/>
      <c r="I486" s="25"/>
      <c r="J486" s="27"/>
      <c r="K486" s="27"/>
      <c r="L486" s="25"/>
      <c r="M486" s="28"/>
      <c r="N486" s="25" t="str">
        <f>IFERROR(VLOOKUP('DETAILS ACHATS'!$C486,#REF!,2,FALSE),"")</f>
        <v/>
      </c>
      <c r="O486" s="29" t="str">
        <f>IF('DETAILS ACHATS'!$N486="EURO",IFERROR(VLOOKUP('DETAILS ACHATS'!$A486,#REF!,4,FALSE),""),"")</f>
        <v/>
      </c>
      <c r="P486" s="27">
        <f>'DETAILS ACHATS'!$J486*'DETAILS ACHATS'!$M486</f>
        <v>0</v>
      </c>
      <c r="Q486" s="27">
        <f>IF('DETAILS ACHATS'!$N486="DA",'DETAILS ACHATS'!$P486*0.19,0)</f>
        <v>0</v>
      </c>
      <c r="R486" s="27">
        <f>'DETAILS ACHATS'!$P486+'DETAILS ACHATS'!$Q486</f>
        <v>0</v>
      </c>
      <c r="S486" s="23" t="str">
        <f>IF('DETAILS ACHATS'!$A486="","",'DETAILS ACHATS'!$A486+30)</f>
        <v/>
      </c>
      <c r="T486" s="23"/>
      <c r="U486" s="53"/>
      <c r="V486" s="30"/>
    </row>
    <row r="487" spans="1:22" ht="14.25" x14ac:dyDescent="0.2">
      <c r="A487" s="23"/>
      <c r="B487" s="24"/>
      <c r="C487" s="25"/>
      <c r="D487" s="24"/>
      <c r="E487" s="23"/>
      <c r="F487" s="24"/>
      <c r="G487" s="23"/>
      <c r="H487" s="26"/>
      <c r="I487" s="25"/>
      <c r="J487" s="27"/>
      <c r="K487" s="27"/>
      <c r="L487" s="25"/>
      <c r="M487" s="28"/>
      <c r="N487" s="25" t="str">
        <f>IFERROR(VLOOKUP('DETAILS ACHATS'!$C487,#REF!,2,FALSE),"")</f>
        <v/>
      </c>
      <c r="O487" s="29" t="str">
        <f>IF('DETAILS ACHATS'!$N487="EURO",IFERROR(VLOOKUP('DETAILS ACHATS'!$A487,#REF!,4,FALSE),""),"")</f>
        <v/>
      </c>
      <c r="P487" s="27">
        <f>'DETAILS ACHATS'!$J487*'DETAILS ACHATS'!$M487</f>
        <v>0</v>
      </c>
      <c r="Q487" s="27">
        <f>IF('DETAILS ACHATS'!$N487="DA",'DETAILS ACHATS'!$P487*0.19,0)</f>
        <v>0</v>
      </c>
      <c r="R487" s="27">
        <f>'DETAILS ACHATS'!$P487+'DETAILS ACHATS'!$Q487</f>
        <v>0</v>
      </c>
      <c r="S487" s="23" t="str">
        <f>IF('DETAILS ACHATS'!$A487="","",'DETAILS ACHATS'!$A487+30)</f>
        <v/>
      </c>
      <c r="T487" s="23"/>
      <c r="U487" s="53"/>
      <c r="V487" s="30"/>
    </row>
    <row r="488" spans="1:22" ht="14.25" x14ac:dyDescent="0.2">
      <c r="A488" s="23"/>
      <c r="B488" s="24"/>
      <c r="C488" s="25"/>
      <c r="D488" s="24"/>
      <c r="E488" s="23"/>
      <c r="F488" s="24"/>
      <c r="G488" s="23"/>
      <c r="H488" s="26"/>
      <c r="I488" s="25"/>
      <c r="J488" s="27"/>
      <c r="K488" s="27"/>
      <c r="L488" s="25"/>
      <c r="M488" s="28"/>
      <c r="N488" s="25" t="str">
        <f>IFERROR(VLOOKUP('DETAILS ACHATS'!$C488,#REF!,2,FALSE),"")</f>
        <v/>
      </c>
      <c r="O488" s="29" t="str">
        <f>IF('DETAILS ACHATS'!$N488="EURO",IFERROR(VLOOKUP('DETAILS ACHATS'!$A488,#REF!,4,FALSE),""),"")</f>
        <v/>
      </c>
      <c r="P488" s="27">
        <f>'DETAILS ACHATS'!$J488*'DETAILS ACHATS'!$M488</f>
        <v>0</v>
      </c>
      <c r="Q488" s="27">
        <f>IF('DETAILS ACHATS'!$N488="DA",'DETAILS ACHATS'!$P488*0.19,0)</f>
        <v>0</v>
      </c>
      <c r="R488" s="27">
        <f>'DETAILS ACHATS'!$P488+'DETAILS ACHATS'!$Q488</f>
        <v>0</v>
      </c>
      <c r="S488" s="23" t="str">
        <f>IF('DETAILS ACHATS'!$A488="","",'DETAILS ACHATS'!$A488+30)</f>
        <v/>
      </c>
      <c r="T488" s="23"/>
      <c r="U488" s="53"/>
      <c r="V488" s="30"/>
    </row>
    <row r="489" spans="1:22" ht="14.25" x14ac:dyDescent="0.2">
      <c r="A489" s="23"/>
      <c r="B489" s="24"/>
      <c r="C489" s="25"/>
      <c r="D489" s="24"/>
      <c r="E489" s="23"/>
      <c r="F489" s="24"/>
      <c r="G489" s="23"/>
      <c r="H489" s="26"/>
      <c r="I489" s="25"/>
      <c r="J489" s="27"/>
      <c r="K489" s="27"/>
      <c r="L489" s="25"/>
      <c r="M489" s="28"/>
      <c r="N489" s="25" t="str">
        <f>IFERROR(VLOOKUP('DETAILS ACHATS'!$C489,#REF!,2,FALSE),"")</f>
        <v/>
      </c>
      <c r="O489" s="29" t="str">
        <f>IF('DETAILS ACHATS'!$N489="EURO",IFERROR(VLOOKUP('DETAILS ACHATS'!$A489,#REF!,4,FALSE),""),"")</f>
        <v/>
      </c>
      <c r="P489" s="27">
        <f>'DETAILS ACHATS'!$J489*'DETAILS ACHATS'!$M489</f>
        <v>0</v>
      </c>
      <c r="Q489" s="27">
        <f>IF('DETAILS ACHATS'!$N489="DA",'DETAILS ACHATS'!$P489*0.19,0)</f>
        <v>0</v>
      </c>
      <c r="R489" s="27">
        <f>'DETAILS ACHATS'!$P489+'DETAILS ACHATS'!$Q489</f>
        <v>0</v>
      </c>
      <c r="S489" s="23" t="str">
        <f>IF('DETAILS ACHATS'!$A489="","",'DETAILS ACHATS'!$A489+30)</f>
        <v/>
      </c>
      <c r="T489" s="23"/>
      <c r="U489" s="53"/>
      <c r="V489" s="30"/>
    </row>
    <row r="490" spans="1:22" ht="14.25" x14ac:dyDescent="0.2">
      <c r="A490" s="23"/>
      <c r="B490" s="24"/>
      <c r="C490" s="25"/>
      <c r="D490" s="24"/>
      <c r="E490" s="23"/>
      <c r="F490" s="24"/>
      <c r="G490" s="23"/>
      <c r="H490" s="26"/>
      <c r="I490" s="25"/>
      <c r="J490" s="27"/>
      <c r="K490" s="27"/>
      <c r="L490" s="25"/>
      <c r="M490" s="28"/>
      <c r="N490" s="25" t="str">
        <f>IFERROR(VLOOKUP('DETAILS ACHATS'!$C490,#REF!,2,FALSE),"")</f>
        <v/>
      </c>
      <c r="O490" s="29" t="str">
        <f>IF('DETAILS ACHATS'!$N490="EURO",IFERROR(VLOOKUP('DETAILS ACHATS'!$A490,#REF!,4,FALSE),""),"")</f>
        <v/>
      </c>
      <c r="P490" s="27">
        <f>'DETAILS ACHATS'!$J490*'DETAILS ACHATS'!$M490</f>
        <v>0</v>
      </c>
      <c r="Q490" s="27">
        <f>IF('DETAILS ACHATS'!$N490="DA",'DETAILS ACHATS'!$P490*0.19,0)</f>
        <v>0</v>
      </c>
      <c r="R490" s="27">
        <f>'DETAILS ACHATS'!$P490+'DETAILS ACHATS'!$Q490</f>
        <v>0</v>
      </c>
      <c r="S490" s="23" t="str">
        <f>IF('DETAILS ACHATS'!$A490="","",'DETAILS ACHATS'!$A490+30)</f>
        <v/>
      </c>
      <c r="T490" s="23"/>
      <c r="U490" s="53"/>
      <c r="V490" s="30"/>
    </row>
    <row r="491" spans="1:22" ht="14.25" x14ac:dyDescent="0.2">
      <c r="A491" s="23"/>
      <c r="B491" s="24"/>
      <c r="C491" s="25"/>
      <c r="D491" s="24"/>
      <c r="E491" s="23"/>
      <c r="F491" s="24"/>
      <c r="G491" s="23"/>
      <c r="H491" s="26"/>
      <c r="I491" s="25"/>
      <c r="J491" s="27"/>
      <c r="K491" s="27"/>
      <c r="L491" s="25"/>
      <c r="M491" s="28"/>
      <c r="N491" s="25" t="str">
        <f>IFERROR(VLOOKUP('DETAILS ACHATS'!$C491,#REF!,2,FALSE),"")</f>
        <v/>
      </c>
      <c r="O491" s="29" t="str">
        <f>IF('DETAILS ACHATS'!$N491="EURO",IFERROR(VLOOKUP('DETAILS ACHATS'!$A491,#REF!,4,FALSE),""),"")</f>
        <v/>
      </c>
      <c r="P491" s="27">
        <f>'DETAILS ACHATS'!$J491*'DETAILS ACHATS'!$M491</f>
        <v>0</v>
      </c>
      <c r="Q491" s="27">
        <f>IF('DETAILS ACHATS'!$N491="DA",'DETAILS ACHATS'!$P491*0.19,0)</f>
        <v>0</v>
      </c>
      <c r="R491" s="27">
        <f>'DETAILS ACHATS'!$P491+'DETAILS ACHATS'!$Q491</f>
        <v>0</v>
      </c>
      <c r="S491" s="23" t="str">
        <f>IF('DETAILS ACHATS'!$A491="","",'DETAILS ACHATS'!$A491+30)</f>
        <v/>
      </c>
      <c r="T491" s="23"/>
      <c r="U491" s="53"/>
      <c r="V491" s="30"/>
    </row>
    <row r="492" spans="1:22" ht="14.25" x14ac:dyDescent="0.2">
      <c r="A492" s="23"/>
      <c r="B492" s="24"/>
      <c r="C492" s="25"/>
      <c r="D492" s="24"/>
      <c r="E492" s="23"/>
      <c r="F492" s="24"/>
      <c r="G492" s="23"/>
      <c r="H492" s="26"/>
      <c r="I492" s="25"/>
      <c r="J492" s="27"/>
      <c r="K492" s="27"/>
      <c r="L492" s="25"/>
      <c r="M492" s="28"/>
      <c r="N492" s="25" t="str">
        <f>IFERROR(VLOOKUP('DETAILS ACHATS'!$C492,#REF!,2,FALSE),"")</f>
        <v/>
      </c>
      <c r="O492" s="29" t="str">
        <f>IF('DETAILS ACHATS'!$N492="EURO",IFERROR(VLOOKUP('DETAILS ACHATS'!$A492,#REF!,4,FALSE),""),"")</f>
        <v/>
      </c>
      <c r="P492" s="27">
        <f>'DETAILS ACHATS'!$J492*'DETAILS ACHATS'!$M492</f>
        <v>0</v>
      </c>
      <c r="Q492" s="27">
        <f>IF('DETAILS ACHATS'!$N492="DA",'DETAILS ACHATS'!$P492*0.19,0)</f>
        <v>0</v>
      </c>
      <c r="R492" s="27">
        <f>'DETAILS ACHATS'!$P492+'DETAILS ACHATS'!$Q492</f>
        <v>0</v>
      </c>
      <c r="S492" s="23" t="str">
        <f>IF('DETAILS ACHATS'!$A492="","",'DETAILS ACHATS'!$A492+30)</f>
        <v/>
      </c>
      <c r="T492" s="23"/>
      <c r="U492" s="53"/>
      <c r="V492" s="30"/>
    </row>
    <row r="493" spans="1:22" ht="14.25" x14ac:dyDescent="0.2">
      <c r="A493" s="23"/>
      <c r="B493" s="24"/>
      <c r="C493" s="25"/>
      <c r="D493" s="24"/>
      <c r="E493" s="23"/>
      <c r="F493" s="24"/>
      <c r="G493" s="23"/>
      <c r="H493" s="26"/>
      <c r="I493" s="25"/>
      <c r="J493" s="27"/>
      <c r="K493" s="27"/>
      <c r="L493" s="25"/>
      <c r="M493" s="28"/>
      <c r="N493" s="25" t="str">
        <f>IFERROR(VLOOKUP('DETAILS ACHATS'!$C493,#REF!,2,FALSE),"")</f>
        <v/>
      </c>
      <c r="O493" s="29" t="str">
        <f>IF('DETAILS ACHATS'!$N493="EURO",IFERROR(VLOOKUP('DETAILS ACHATS'!$A493,#REF!,4,FALSE),""),"")</f>
        <v/>
      </c>
      <c r="P493" s="27">
        <f>'DETAILS ACHATS'!$J493*'DETAILS ACHATS'!$M493</f>
        <v>0</v>
      </c>
      <c r="Q493" s="27">
        <f>IF('DETAILS ACHATS'!$N493="DA",'DETAILS ACHATS'!$P493*0.19,0)</f>
        <v>0</v>
      </c>
      <c r="R493" s="27">
        <f>'DETAILS ACHATS'!$P493+'DETAILS ACHATS'!$Q493</f>
        <v>0</v>
      </c>
      <c r="S493" s="23" t="str">
        <f>IF('DETAILS ACHATS'!$A493="","",'DETAILS ACHATS'!$A493+30)</f>
        <v/>
      </c>
      <c r="T493" s="23"/>
      <c r="U493" s="53"/>
      <c r="V493" s="30"/>
    </row>
    <row r="494" spans="1:22" ht="14.25" x14ac:dyDescent="0.2">
      <c r="A494" s="23"/>
      <c r="B494" s="24"/>
      <c r="C494" s="25"/>
      <c r="D494" s="24"/>
      <c r="E494" s="23"/>
      <c r="F494" s="24"/>
      <c r="G494" s="23"/>
      <c r="H494" s="26"/>
      <c r="I494" s="25"/>
      <c r="J494" s="27"/>
      <c r="K494" s="27"/>
      <c r="L494" s="25"/>
      <c r="M494" s="28"/>
      <c r="N494" s="25" t="str">
        <f>IFERROR(VLOOKUP('DETAILS ACHATS'!$C494,#REF!,2,FALSE),"")</f>
        <v/>
      </c>
      <c r="O494" s="29" t="str">
        <f>IF('DETAILS ACHATS'!$N494="EURO",IFERROR(VLOOKUP('DETAILS ACHATS'!$A494,#REF!,4,FALSE),""),"")</f>
        <v/>
      </c>
      <c r="P494" s="27">
        <f>'DETAILS ACHATS'!$J494*'DETAILS ACHATS'!$M494</f>
        <v>0</v>
      </c>
      <c r="Q494" s="27">
        <f>IF('DETAILS ACHATS'!$N494="DA",'DETAILS ACHATS'!$P494*0.19,0)</f>
        <v>0</v>
      </c>
      <c r="R494" s="27">
        <f>'DETAILS ACHATS'!$P494+'DETAILS ACHATS'!$Q494</f>
        <v>0</v>
      </c>
      <c r="S494" s="23" t="str">
        <f>IF('DETAILS ACHATS'!$A494="","",'DETAILS ACHATS'!$A494+30)</f>
        <v/>
      </c>
      <c r="T494" s="23"/>
      <c r="U494" s="53"/>
      <c r="V494" s="30"/>
    </row>
    <row r="495" spans="1:22" ht="14.25" x14ac:dyDescent="0.2">
      <c r="A495" s="23"/>
      <c r="B495" s="24"/>
      <c r="C495" s="25"/>
      <c r="D495" s="24"/>
      <c r="E495" s="23"/>
      <c r="F495" s="24"/>
      <c r="G495" s="23"/>
      <c r="H495" s="26"/>
      <c r="I495" s="25"/>
      <c r="J495" s="27"/>
      <c r="K495" s="27"/>
      <c r="L495" s="25"/>
      <c r="M495" s="28"/>
      <c r="N495" s="25" t="str">
        <f>IFERROR(VLOOKUP('DETAILS ACHATS'!$C495,#REF!,2,FALSE),"")</f>
        <v/>
      </c>
      <c r="O495" s="29" t="str">
        <f>IF('DETAILS ACHATS'!$N495="EURO",IFERROR(VLOOKUP('DETAILS ACHATS'!$A495,#REF!,4,FALSE),""),"")</f>
        <v/>
      </c>
      <c r="P495" s="27">
        <f>'DETAILS ACHATS'!$J495*'DETAILS ACHATS'!$M495</f>
        <v>0</v>
      </c>
      <c r="Q495" s="27">
        <f>IF('DETAILS ACHATS'!$N495="DA",'DETAILS ACHATS'!$P495*0.19,0)</f>
        <v>0</v>
      </c>
      <c r="R495" s="27">
        <f>'DETAILS ACHATS'!$P495+'DETAILS ACHATS'!$Q495</f>
        <v>0</v>
      </c>
      <c r="S495" s="23" t="str">
        <f>IF('DETAILS ACHATS'!$A495="","",'DETAILS ACHATS'!$A495+30)</f>
        <v/>
      </c>
      <c r="T495" s="23"/>
      <c r="U495" s="53"/>
      <c r="V495" s="30"/>
    </row>
    <row r="496" spans="1:22" ht="14.25" x14ac:dyDescent="0.2">
      <c r="A496" s="23"/>
      <c r="B496" s="24"/>
      <c r="C496" s="25"/>
      <c r="D496" s="24"/>
      <c r="E496" s="23"/>
      <c r="F496" s="24"/>
      <c r="G496" s="23"/>
      <c r="H496" s="26"/>
      <c r="I496" s="25"/>
      <c r="J496" s="27"/>
      <c r="K496" s="27"/>
      <c r="L496" s="25"/>
      <c r="M496" s="28"/>
      <c r="N496" s="25" t="str">
        <f>IFERROR(VLOOKUP('DETAILS ACHATS'!$C496,#REF!,2,FALSE),"")</f>
        <v/>
      </c>
      <c r="O496" s="29" t="str">
        <f>IF('DETAILS ACHATS'!$N496="EURO",IFERROR(VLOOKUP('DETAILS ACHATS'!$A496,#REF!,4,FALSE),""),"")</f>
        <v/>
      </c>
      <c r="P496" s="27">
        <f>'DETAILS ACHATS'!$J496*'DETAILS ACHATS'!$M496</f>
        <v>0</v>
      </c>
      <c r="Q496" s="27">
        <f>IF('DETAILS ACHATS'!$N496="DA",'DETAILS ACHATS'!$P496*0.19,0)</f>
        <v>0</v>
      </c>
      <c r="R496" s="27">
        <f>'DETAILS ACHATS'!$P496+'DETAILS ACHATS'!$Q496</f>
        <v>0</v>
      </c>
      <c r="S496" s="23" t="str">
        <f>IF('DETAILS ACHATS'!$A496="","",'DETAILS ACHATS'!$A496+30)</f>
        <v/>
      </c>
      <c r="T496" s="23"/>
      <c r="U496" s="53"/>
      <c r="V496" s="30"/>
    </row>
    <row r="497" spans="1:22" ht="14.25" x14ac:dyDescent="0.2">
      <c r="A497" s="23"/>
      <c r="B497" s="24"/>
      <c r="C497" s="25"/>
      <c r="D497" s="24"/>
      <c r="E497" s="23"/>
      <c r="F497" s="24"/>
      <c r="G497" s="23"/>
      <c r="H497" s="26"/>
      <c r="I497" s="25"/>
      <c r="J497" s="27"/>
      <c r="K497" s="27"/>
      <c r="L497" s="25"/>
      <c r="M497" s="28"/>
      <c r="N497" s="25" t="str">
        <f>IFERROR(VLOOKUP('DETAILS ACHATS'!$C497,#REF!,2,FALSE),"")</f>
        <v/>
      </c>
      <c r="O497" s="29" t="str">
        <f>IF('DETAILS ACHATS'!$N497="EURO",IFERROR(VLOOKUP('DETAILS ACHATS'!$A497,#REF!,4,FALSE),""),"")</f>
        <v/>
      </c>
      <c r="P497" s="27">
        <f>'DETAILS ACHATS'!$J497*'DETAILS ACHATS'!$M497</f>
        <v>0</v>
      </c>
      <c r="Q497" s="27">
        <f>IF('DETAILS ACHATS'!$N497="DA",'DETAILS ACHATS'!$P497*0.19,0)</f>
        <v>0</v>
      </c>
      <c r="R497" s="27">
        <f>'DETAILS ACHATS'!$P497+'DETAILS ACHATS'!$Q497</f>
        <v>0</v>
      </c>
      <c r="S497" s="23" t="str">
        <f>IF('DETAILS ACHATS'!$A497="","",'DETAILS ACHATS'!$A497+30)</f>
        <v/>
      </c>
      <c r="T497" s="23"/>
      <c r="U497" s="53"/>
      <c r="V497" s="30"/>
    </row>
    <row r="498" spans="1:22" ht="14.25" x14ac:dyDescent="0.2">
      <c r="A498" s="23"/>
      <c r="B498" s="24"/>
      <c r="C498" s="25"/>
      <c r="D498" s="24"/>
      <c r="E498" s="23"/>
      <c r="F498" s="24"/>
      <c r="G498" s="23"/>
      <c r="H498" s="26"/>
      <c r="I498" s="25"/>
      <c r="J498" s="27"/>
      <c r="K498" s="27"/>
      <c r="L498" s="25"/>
      <c r="M498" s="28"/>
      <c r="N498" s="25" t="str">
        <f>IFERROR(VLOOKUP('DETAILS ACHATS'!$C498,#REF!,2,FALSE),"")</f>
        <v/>
      </c>
      <c r="O498" s="29" t="str">
        <f>IF('DETAILS ACHATS'!$N498="EURO",IFERROR(VLOOKUP('DETAILS ACHATS'!$A498,#REF!,4,FALSE),""),"")</f>
        <v/>
      </c>
      <c r="P498" s="27">
        <f>'DETAILS ACHATS'!$J498*'DETAILS ACHATS'!$M498</f>
        <v>0</v>
      </c>
      <c r="Q498" s="27">
        <f>IF('DETAILS ACHATS'!$N498="DA",'DETAILS ACHATS'!$P498*0.19,0)</f>
        <v>0</v>
      </c>
      <c r="R498" s="27">
        <f>'DETAILS ACHATS'!$P498+'DETAILS ACHATS'!$Q498</f>
        <v>0</v>
      </c>
      <c r="S498" s="23" t="str">
        <f>IF('DETAILS ACHATS'!$A498="","",'DETAILS ACHATS'!$A498+30)</f>
        <v/>
      </c>
      <c r="T498" s="23"/>
      <c r="U498" s="53"/>
      <c r="V498" s="30"/>
    </row>
    <row r="499" spans="1:22" ht="14.25" x14ac:dyDescent="0.2">
      <c r="A499" s="23"/>
      <c r="B499" s="24"/>
      <c r="C499" s="25"/>
      <c r="D499" s="24"/>
      <c r="E499" s="23"/>
      <c r="F499" s="24"/>
      <c r="G499" s="23"/>
      <c r="H499" s="26"/>
      <c r="I499" s="25"/>
      <c r="J499" s="27"/>
      <c r="K499" s="27"/>
      <c r="L499" s="25"/>
      <c r="M499" s="28"/>
      <c r="N499" s="25" t="str">
        <f>IFERROR(VLOOKUP('DETAILS ACHATS'!$C499,#REF!,2,FALSE),"")</f>
        <v/>
      </c>
      <c r="O499" s="29" t="str">
        <f>IF('DETAILS ACHATS'!$N499="EURO",IFERROR(VLOOKUP('DETAILS ACHATS'!$A499,#REF!,4,FALSE),""),"")</f>
        <v/>
      </c>
      <c r="P499" s="27">
        <f>'DETAILS ACHATS'!$J499*'DETAILS ACHATS'!$M499</f>
        <v>0</v>
      </c>
      <c r="Q499" s="27">
        <f>IF('DETAILS ACHATS'!$N499="DA",'DETAILS ACHATS'!$P499*0.19,0)</f>
        <v>0</v>
      </c>
      <c r="R499" s="27">
        <f>'DETAILS ACHATS'!$P499+'DETAILS ACHATS'!$Q499</f>
        <v>0</v>
      </c>
      <c r="S499" s="23" t="str">
        <f>IF('DETAILS ACHATS'!$A499="","",'DETAILS ACHATS'!$A499+30)</f>
        <v/>
      </c>
      <c r="T499" s="23"/>
      <c r="U499" s="53"/>
      <c r="V499" s="30"/>
    </row>
    <row r="500" spans="1:22" ht="14.25" x14ac:dyDescent="0.2">
      <c r="A500" s="33"/>
      <c r="B500" s="34"/>
      <c r="C500" s="35"/>
      <c r="D500" s="34"/>
      <c r="E500" s="33"/>
      <c r="F500" s="34"/>
      <c r="G500" s="33"/>
      <c r="H500" s="36"/>
      <c r="I500" s="35"/>
      <c r="J500" s="37"/>
      <c r="K500" s="37"/>
      <c r="L500" s="35"/>
      <c r="M500" s="38"/>
      <c r="N500" s="35" t="str">
        <f>IFERROR(VLOOKUP('DETAILS ACHATS'!$C500,#REF!,2,FALSE),"")</f>
        <v/>
      </c>
      <c r="O500" s="39" t="str">
        <f>IF('DETAILS ACHATS'!$N500="EURO",IFERROR(VLOOKUP('DETAILS ACHATS'!$A500,#REF!,4,FALSE),""),"")</f>
        <v/>
      </c>
      <c r="P500" s="37">
        <f>'DETAILS ACHATS'!$J500*'DETAILS ACHATS'!$M500</f>
        <v>0</v>
      </c>
      <c r="Q500" s="37">
        <f>IF('DETAILS ACHATS'!$N500="DA",'DETAILS ACHATS'!$P500*0.19,0)</f>
        <v>0</v>
      </c>
      <c r="R500" s="37">
        <f>'DETAILS ACHATS'!$P500+'DETAILS ACHATS'!$Q500</f>
        <v>0</v>
      </c>
      <c r="S500" s="33" t="str">
        <f>IF('DETAILS ACHATS'!$A500="","",'DETAILS ACHATS'!$A500+30)</f>
        <v/>
      </c>
      <c r="T500" s="33"/>
      <c r="U500" s="54"/>
      <c r="V500" s="40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0.39997558519241921"/>
  </sheetPr>
  <dimension ref="A14:D17"/>
  <sheetViews>
    <sheetView tabSelected="1" workbookViewId="0">
      <pane ySplit="14" topLeftCell="A15" activePane="bottomLeft" state="frozen"/>
      <selection activeCell="C84" sqref="C84"/>
      <selection pane="bottomLeft" activeCell="J8" sqref="J8"/>
    </sheetView>
  </sheetViews>
  <sheetFormatPr baseColWidth="10" defaultRowHeight="15" x14ac:dyDescent="0.25"/>
  <cols>
    <col min="1" max="1" width="20.85546875" bestFit="1" customWidth="1"/>
    <col min="2" max="2" width="23.42578125" bestFit="1" customWidth="1"/>
    <col min="3" max="3" width="20.7109375" bestFit="1" customWidth="1"/>
    <col min="4" max="4" width="20.28515625" bestFit="1" customWidth="1"/>
  </cols>
  <sheetData>
    <row r="14" spans="1:4" x14ac:dyDescent="0.25">
      <c r="A14" s="49" t="s">
        <v>88</v>
      </c>
      <c r="B14" t="s">
        <v>90</v>
      </c>
      <c r="C14" t="s">
        <v>91</v>
      </c>
      <c r="D14" t="s">
        <v>92</v>
      </c>
    </row>
    <row r="15" spans="1:4" x14ac:dyDescent="0.25">
      <c r="A15" s="2" t="s">
        <v>18</v>
      </c>
      <c r="B15" s="1">
        <v>145393.01</v>
      </c>
      <c r="C15" s="1">
        <v>4841.4735999999994</v>
      </c>
      <c r="D15" s="1">
        <v>25481.439999999999</v>
      </c>
    </row>
    <row r="16" spans="1:4" x14ac:dyDescent="0.25">
      <c r="A16" s="2" t="s">
        <v>22</v>
      </c>
      <c r="B16" s="1">
        <v>0</v>
      </c>
      <c r="C16" s="1">
        <v>3637.1262999999999</v>
      </c>
      <c r="D16" s="1">
        <v>23042.77</v>
      </c>
    </row>
    <row r="17" spans="1:4" x14ac:dyDescent="0.25">
      <c r="A17" s="2" t="s">
        <v>89</v>
      </c>
      <c r="B17" s="50">
        <v>145393.01</v>
      </c>
      <c r="C17" s="50">
        <v>8478.5998999999993</v>
      </c>
      <c r="D17" s="50">
        <v>48524.21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9"/>
  </sheetPr>
  <dimension ref="A3:D18"/>
  <sheetViews>
    <sheetView workbookViewId="0">
      <pane ySplit="3" topLeftCell="A4" activePane="bottomLeft" state="frozen"/>
      <selection activeCell="C84" sqref="C84"/>
      <selection pane="bottomLeft" activeCell="H10" sqref="H10"/>
    </sheetView>
  </sheetViews>
  <sheetFormatPr baseColWidth="10" defaultRowHeight="15" x14ac:dyDescent="0.25"/>
  <cols>
    <col min="1" max="1" width="20.85546875" bestFit="1" customWidth="1"/>
    <col min="2" max="2" width="23.42578125" customWidth="1"/>
    <col min="3" max="3" width="20.7109375" customWidth="1"/>
    <col min="4" max="4" width="20.28515625" customWidth="1"/>
    <col min="5" max="5" width="20.28515625" bestFit="1" customWidth="1"/>
  </cols>
  <sheetData>
    <row r="3" spans="1:4" x14ac:dyDescent="0.25">
      <c r="A3" s="49" t="s">
        <v>88</v>
      </c>
      <c r="B3" t="s">
        <v>90</v>
      </c>
      <c r="C3" t="s">
        <v>91</v>
      </c>
      <c r="D3" t="s">
        <v>92</v>
      </c>
    </row>
    <row r="4" spans="1:4" x14ac:dyDescent="0.25">
      <c r="A4" s="2" t="s">
        <v>44</v>
      </c>
      <c r="B4" s="51">
        <v>4053795.4865999999</v>
      </c>
      <c r="C4" s="51">
        <v>1064237.5189999999</v>
      </c>
      <c r="D4" s="51">
        <v>7434163.5574580012</v>
      </c>
    </row>
    <row r="5" spans="1:4" x14ac:dyDescent="0.25">
      <c r="A5" s="2" t="s">
        <v>104</v>
      </c>
      <c r="B5" s="51">
        <v>785749.5</v>
      </c>
      <c r="C5" s="51">
        <v>79192.513000000006</v>
      </c>
      <c r="D5" s="51">
        <v>693184.11</v>
      </c>
    </row>
    <row r="6" spans="1:4" x14ac:dyDescent="0.25">
      <c r="A6" s="2" t="s">
        <v>43</v>
      </c>
      <c r="B6" s="51">
        <v>430139.35</v>
      </c>
      <c r="C6" s="51">
        <v>221976.62</v>
      </c>
      <c r="D6" s="51">
        <v>1654558.1439999999</v>
      </c>
    </row>
    <row r="7" spans="1:4" x14ac:dyDescent="0.25">
      <c r="A7" s="2" t="s">
        <v>20</v>
      </c>
      <c r="B7" s="51">
        <v>1423993.4</v>
      </c>
      <c r="C7" s="51">
        <v>362692.51999999996</v>
      </c>
      <c r="D7" s="51">
        <v>1940398.6</v>
      </c>
    </row>
    <row r="8" spans="1:4" x14ac:dyDescent="0.25">
      <c r="A8" s="2" t="s">
        <v>19</v>
      </c>
      <c r="B8" s="51">
        <v>5253567.1980000008</v>
      </c>
      <c r="C8" s="51">
        <v>680191.97059999988</v>
      </c>
      <c r="D8" s="51">
        <v>4973914.4560000002</v>
      </c>
    </row>
    <row r="9" spans="1:4" x14ac:dyDescent="0.25">
      <c r="A9" s="2" t="s">
        <v>111</v>
      </c>
      <c r="B9" s="51">
        <v>487502.8</v>
      </c>
      <c r="C9" s="51">
        <v>51463.576699999998</v>
      </c>
      <c r="D9" s="51">
        <v>393116.38399999996</v>
      </c>
    </row>
    <row r="10" spans="1:4" x14ac:dyDescent="0.25">
      <c r="A10" s="2" t="s">
        <v>42</v>
      </c>
      <c r="B10" s="51">
        <v>1328845.4999999998</v>
      </c>
      <c r="C10" s="51">
        <v>97847.567999999985</v>
      </c>
      <c r="D10" s="51">
        <v>585248.00719999999</v>
      </c>
    </row>
    <row r="11" spans="1:4" x14ac:dyDescent="0.25">
      <c r="A11" s="2" t="s">
        <v>21</v>
      </c>
      <c r="B11" s="51">
        <v>423472</v>
      </c>
      <c r="C11" s="51">
        <v>14136</v>
      </c>
      <c r="D11" s="51">
        <v>98839.319999999992</v>
      </c>
    </row>
    <row r="12" spans="1:4" x14ac:dyDescent="0.25">
      <c r="A12" s="2" t="s">
        <v>30</v>
      </c>
      <c r="B12" s="51">
        <v>382813.44</v>
      </c>
      <c r="C12" s="51">
        <v>49657.250499999995</v>
      </c>
      <c r="D12" s="51">
        <v>625198.11899999995</v>
      </c>
    </row>
    <row r="13" spans="1:4" x14ac:dyDescent="0.25">
      <c r="A13" s="2" t="s">
        <v>46</v>
      </c>
      <c r="B13" s="51">
        <v>3575723.4515579999</v>
      </c>
      <c r="C13" s="51">
        <v>511147.72799999994</v>
      </c>
      <c r="D13" s="51">
        <v>3108163.7049000002</v>
      </c>
    </row>
    <row r="14" spans="1:4" x14ac:dyDescent="0.25">
      <c r="A14" s="2" t="s">
        <v>29</v>
      </c>
      <c r="B14" s="51">
        <v>72481.099999999991</v>
      </c>
      <c r="C14" s="51">
        <v>921.5</v>
      </c>
      <c r="D14" s="51">
        <v>14433.6</v>
      </c>
    </row>
    <row r="15" spans="1:4" x14ac:dyDescent="0.25">
      <c r="A15" s="2" t="s">
        <v>115</v>
      </c>
      <c r="B15" s="51">
        <v>0</v>
      </c>
      <c r="C15" s="51">
        <v>0</v>
      </c>
      <c r="D15" s="51">
        <v>41925.631999999998</v>
      </c>
    </row>
    <row r="16" spans="1:4" x14ac:dyDescent="0.25">
      <c r="A16" s="2" t="s">
        <v>17</v>
      </c>
      <c r="B16" s="51">
        <v>2717773.7180000003</v>
      </c>
      <c r="C16" s="51">
        <v>433651.42290000001</v>
      </c>
      <c r="D16" s="51">
        <v>2939829.4983000006</v>
      </c>
    </row>
    <row r="17" spans="1:4" x14ac:dyDescent="0.25">
      <c r="A17" s="2" t="s">
        <v>93</v>
      </c>
      <c r="B17" s="51">
        <v>0</v>
      </c>
      <c r="C17" s="51">
        <v>0</v>
      </c>
      <c r="D17" s="51">
        <v>0</v>
      </c>
    </row>
    <row r="18" spans="1:4" x14ac:dyDescent="0.25">
      <c r="A18" s="2" t="s">
        <v>89</v>
      </c>
      <c r="B18" s="51">
        <v>20935856.944158003</v>
      </c>
      <c r="C18" s="51">
        <v>3567116.1887000003</v>
      </c>
      <c r="D18" s="51">
        <v>24502973.132858001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DETAILS ACHATS</vt:lpstr>
      <vt:lpstr>RECAPE ACHAT PAR CNTR CHARGE</vt:lpstr>
      <vt:lpstr>RECAPE ACHAT PAR TYPE ARTICLE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 briki</dc:creator>
  <cp:lastModifiedBy>hosni briki</cp:lastModifiedBy>
  <cp:lastPrinted>2018-06-12T08:25:37Z</cp:lastPrinted>
  <dcterms:created xsi:type="dcterms:W3CDTF">2018-04-29T11:21:13Z</dcterms:created>
  <dcterms:modified xsi:type="dcterms:W3CDTF">2018-06-13T11:14:47Z</dcterms:modified>
</cp:coreProperties>
</file>