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Info\Desktop\"/>
    </mc:Choice>
  </mc:AlternateContent>
  <bookViews>
    <workbookView xWindow="120" yWindow="195" windowWidth="18915" windowHeight="8445" tabRatio="865" activeTab="3"/>
  </bookViews>
  <sheets>
    <sheet name="idh" sheetId="2" r:id="rId1"/>
    <sheet name="pt" sheetId="3" state="hidden" r:id="rId2"/>
    <sheet name="LISTE PF" sheetId="16" state="hidden" r:id="rId3"/>
    <sheet name="VENTES PF" sheetId="17" r:id="rId4"/>
    <sheet name="PREVISIONS" sheetId="18" r:id="rId5"/>
    <sheet name="VENTES CONDIT" sheetId="19" r:id="rId6"/>
  </sheets>
  <definedNames>
    <definedName name="mm">#REF!</definedName>
  </definedNames>
  <calcPr calcId="152511"/>
</workbook>
</file>

<file path=xl/calcChain.xml><?xml version="1.0" encoding="utf-8"?>
<calcChain xmlns="http://schemas.openxmlformats.org/spreadsheetml/2006/main">
  <c r="I254" i="3" l="1"/>
  <c r="I279" i="3"/>
  <c r="I80" i="3"/>
  <c r="I48" i="3"/>
  <c r="E10" i="2" s="1"/>
  <c r="I105" i="3"/>
  <c r="I172" i="3"/>
  <c r="E5" i="2" s="1"/>
  <c r="I255" i="3"/>
  <c r="E213" i="2" s="1"/>
  <c r="I280" i="3"/>
  <c r="E191" i="2" s="1"/>
  <c r="I81" i="3"/>
  <c r="I49" i="3"/>
  <c r="I106" i="3"/>
  <c r="I173" i="3"/>
  <c r="I256" i="3"/>
  <c r="E157" i="2" s="1"/>
  <c r="I281" i="3"/>
  <c r="I82" i="3"/>
  <c r="I50" i="3"/>
  <c r="I107" i="3"/>
  <c r="I174" i="3"/>
  <c r="I257" i="3"/>
  <c r="E219" i="2" s="1"/>
  <c r="I282" i="3"/>
  <c r="E158" i="2" s="1"/>
  <c r="I83" i="3"/>
  <c r="E19" i="2" s="1"/>
  <c r="I51" i="3"/>
  <c r="E24" i="2" s="1"/>
  <c r="I108" i="3"/>
  <c r="I175" i="3"/>
  <c r="I258" i="3"/>
  <c r="E159" i="2" s="1"/>
  <c r="I283" i="3"/>
  <c r="I84" i="3"/>
  <c r="I52" i="3"/>
  <c r="I109" i="3"/>
  <c r="I176" i="3"/>
  <c r="I259" i="3"/>
  <c r="I284" i="3"/>
  <c r="I85" i="3"/>
  <c r="I53" i="3"/>
  <c r="I110" i="3"/>
  <c r="I177" i="3"/>
  <c r="I260" i="3"/>
  <c r="I285" i="3"/>
  <c r="I86" i="3"/>
  <c r="I54" i="3"/>
  <c r="I111" i="3"/>
  <c r="I178" i="3"/>
  <c r="E17" i="2" s="1"/>
  <c r="I87" i="3"/>
  <c r="I261" i="3"/>
  <c r="I286" i="3"/>
  <c r="I88" i="3"/>
  <c r="I55" i="3"/>
  <c r="I112" i="3"/>
  <c r="I179" i="3"/>
  <c r="I262" i="3"/>
  <c r="I56" i="3"/>
  <c r="I89" i="3"/>
  <c r="I263" i="3"/>
  <c r="I287" i="3"/>
  <c r="I264" i="3"/>
  <c r="I288" i="3"/>
  <c r="I90" i="3"/>
  <c r="I57" i="3"/>
  <c r="I113" i="3"/>
  <c r="I180" i="3"/>
  <c r="I265" i="3"/>
  <c r="I289" i="3"/>
  <c r="I91" i="3"/>
  <c r="I58" i="3"/>
  <c r="I114" i="3"/>
  <c r="I181" i="3"/>
  <c r="I230" i="3"/>
  <c r="E155" i="2" s="1"/>
  <c r="I242" i="3"/>
  <c r="E181" i="2" s="1"/>
  <c r="I23" i="3"/>
  <c r="E61" i="2" s="1"/>
  <c r="I134" i="3"/>
  <c r="E3" i="2" s="1"/>
  <c r="I37" i="3"/>
  <c r="I213" i="3"/>
  <c r="I24" i="3"/>
  <c r="I231" i="3"/>
  <c r="I243" i="3"/>
  <c r="I25" i="3"/>
  <c r="I135" i="3"/>
  <c r="I38" i="3"/>
  <c r="I214" i="3"/>
  <c r="I232" i="3"/>
  <c r="I244" i="3"/>
  <c r="I26" i="3"/>
  <c r="I136" i="3"/>
  <c r="I39" i="3"/>
  <c r="I215" i="3"/>
  <c r="I233" i="3"/>
  <c r="I245" i="3"/>
  <c r="I27" i="3"/>
  <c r="I137" i="3"/>
  <c r="I40" i="3"/>
  <c r="I216" i="3"/>
  <c r="I138" i="3"/>
  <c r="I139" i="3"/>
  <c r="I182" i="3"/>
  <c r="I234" i="3"/>
  <c r="I246" i="3"/>
  <c r="I140" i="3"/>
  <c r="I235" i="3"/>
  <c r="I247" i="3"/>
  <c r="I28" i="3"/>
  <c r="I141" i="3"/>
  <c r="I41" i="3"/>
  <c r="I217" i="3"/>
  <c r="I29" i="3"/>
  <c r="I133" i="3"/>
  <c r="I152" i="3"/>
  <c r="I225" i="3"/>
  <c r="E25" i="2" s="1"/>
  <c r="I159" i="3"/>
  <c r="I153" i="3"/>
  <c r="I160" i="3"/>
  <c r="I154" i="3"/>
  <c r="I161" i="3"/>
  <c r="I155" i="3"/>
  <c r="I156" i="3"/>
  <c r="I226" i="3"/>
  <c r="I162" i="3"/>
  <c r="I227" i="3"/>
  <c r="I157" i="3"/>
  <c r="I163" i="3"/>
  <c r="I158" i="3"/>
  <c r="I164" i="3"/>
  <c r="I2" i="3"/>
  <c r="E162" i="2" s="1"/>
  <c r="I3" i="3"/>
  <c r="I4" i="3"/>
  <c r="I5" i="3"/>
  <c r="I10" i="3"/>
  <c r="I11" i="3"/>
  <c r="E161" i="2" s="1"/>
  <c r="I12" i="3"/>
  <c r="I13" i="3"/>
  <c r="I18" i="3"/>
  <c r="I19" i="3"/>
  <c r="I20" i="3"/>
  <c r="I21" i="3"/>
  <c r="I22" i="3"/>
  <c r="I6" i="3"/>
  <c r="I14" i="3"/>
  <c r="I7" i="3"/>
  <c r="I15" i="3"/>
  <c r="I8" i="3"/>
  <c r="I16" i="3"/>
  <c r="I9" i="3"/>
  <c r="I17" i="3"/>
  <c r="I59" i="3"/>
  <c r="I115" i="3"/>
  <c r="I183" i="3"/>
  <c r="I60" i="3"/>
  <c r="I116" i="3"/>
  <c r="I184" i="3"/>
  <c r="I61" i="3"/>
  <c r="I185" i="3"/>
  <c r="I62" i="3"/>
  <c r="I117" i="3"/>
  <c r="I186" i="3"/>
  <c r="I63" i="3"/>
  <c r="I187" i="3"/>
  <c r="I64" i="3"/>
  <c r="I118" i="3"/>
  <c r="I188" i="3"/>
  <c r="I119" i="3"/>
  <c r="I189" i="3"/>
  <c r="I92" i="3"/>
  <c r="I65" i="3"/>
  <c r="I120" i="3"/>
  <c r="I190" i="3"/>
  <c r="I93" i="3"/>
  <c r="I191" i="3"/>
  <c r="I66" i="3"/>
  <c r="I192" i="3"/>
  <c r="I67" i="3"/>
  <c r="I193" i="3"/>
  <c r="I30" i="3"/>
  <c r="I142" i="3"/>
  <c r="I165" i="3"/>
  <c r="I31" i="3"/>
  <c r="I42" i="3"/>
  <c r="I218" i="3"/>
  <c r="I143" i="3"/>
  <c r="I194" i="3"/>
  <c r="I219" i="3"/>
  <c r="I166" i="3"/>
  <c r="I167" i="3"/>
  <c r="I168" i="3"/>
  <c r="I169" i="3"/>
  <c r="I195" i="3"/>
  <c r="I196" i="3"/>
  <c r="I197" i="3"/>
  <c r="I198" i="3"/>
  <c r="I131" i="3"/>
  <c r="I199" i="3"/>
  <c r="I266" i="3"/>
  <c r="I290" i="3"/>
  <c r="I94" i="3"/>
  <c r="I68" i="3"/>
  <c r="I121" i="3"/>
  <c r="I200" i="3"/>
  <c r="I267" i="3"/>
  <c r="I291" i="3"/>
  <c r="I95" i="3"/>
  <c r="I69" i="3"/>
  <c r="I122" i="3"/>
  <c r="I201" i="3"/>
  <c r="I268" i="3"/>
  <c r="I292" i="3"/>
  <c r="I96" i="3"/>
  <c r="I70" i="3"/>
  <c r="I123" i="3"/>
  <c r="I202" i="3"/>
  <c r="I269" i="3"/>
  <c r="I293" i="3"/>
  <c r="I97" i="3"/>
  <c r="I71" i="3"/>
  <c r="I124" i="3"/>
  <c r="I203" i="3"/>
  <c r="I270" i="3"/>
  <c r="I294" i="3"/>
  <c r="I98" i="3"/>
  <c r="I72" i="3"/>
  <c r="I125" i="3"/>
  <c r="I204" i="3"/>
  <c r="I271" i="3"/>
  <c r="I295" i="3"/>
  <c r="I99" i="3"/>
  <c r="I73" i="3"/>
  <c r="I126" i="3"/>
  <c r="I205" i="3"/>
  <c r="I272" i="3"/>
  <c r="I296" i="3"/>
  <c r="I100" i="3"/>
  <c r="I74" i="3"/>
  <c r="I127" i="3"/>
  <c r="I206" i="3"/>
  <c r="I273" i="3"/>
  <c r="I297" i="3"/>
  <c r="I101" i="3"/>
  <c r="I75" i="3"/>
  <c r="I128" i="3"/>
  <c r="I207" i="3"/>
  <c r="I274" i="3"/>
  <c r="I298" i="3"/>
  <c r="I76" i="3"/>
  <c r="I275" i="3"/>
  <c r="I299" i="3"/>
  <c r="I132" i="3"/>
  <c r="I208" i="3"/>
  <c r="I276" i="3"/>
  <c r="I300" i="3"/>
  <c r="I102" i="3"/>
  <c r="I77" i="3"/>
  <c r="I129" i="3"/>
  <c r="I209" i="3"/>
  <c r="I277" i="3"/>
  <c r="I301" i="3"/>
  <c r="I103" i="3"/>
  <c r="I78" i="3"/>
  <c r="I210" i="3"/>
  <c r="I278" i="3"/>
  <c r="I302" i="3"/>
  <c r="I104" i="3"/>
  <c r="I79" i="3"/>
  <c r="I130" i="3"/>
  <c r="I211" i="3"/>
  <c r="I236" i="3"/>
  <c r="I248" i="3"/>
  <c r="I32" i="3"/>
  <c r="I144" i="3"/>
  <c r="I43" i="3"/>
  <c r="I220" i="3"/>
  <c r="I237" i="3"/>
  <c r="I249" i="3"/>
  <c r="I33" i="3"/>
  <c r="I145" i="3"/>
  <c r="I44" i="3"/>
  <c r="I221" i="3"/>
  <c r="I238" i="3"/>
  <c r="I250" i="3"/>
  <c r="I34" i="3"/>
  <c r="I146" i="3"/>
  <c r="I45" i="3"/>
  <c r="I222" i="3"/>
  <c r="I239" i="3"/>
  <c r="I251" i="3"/>
  <c r="I35" i="3"/>
  <c r="I147" i="3"/>
  <c r="I46" i="3"/>
  <c r="I223" i="3"/>
  <c r="I148" i="3"/>
  <c r="I149" i="3"/>
  <c r="I212" i="3"/>
  <c r="I240" i="3"/>
  <c r="I252" i="3"/>
  <c r="I150" i="3"/>
  <c r="I241" i="3"/>
  <c r="I253" i="3"/>
  <c r="I36" i="3"/>
  <c r="I151" i="3"/>
  <c r="I47" i="3"/>
  <c r="I224" i="3"/>
  <c r="I228" i="3"/>
  <c r="I170" i="3"/>
  <c r="I171" i="3"/>
  <c r="I229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C2" i="2"/>
  <c r="C3" i="2"/>
  <c r="C4" i="2"/>
  <c r="C5" i="2"/>
  <c r="C6" i="2"/>
  <c r="C154" i="2"/>
  <c r="C155" i="2"/>
  <c r="C156" i="2"/>
  <c r="C157" i="2"/>
  <c r="C158" i="2"/>
  <c r="C159" i="2"/>
  <c r="C160" i="2"/>
  <c r="C163" i="2"/>
  <c r="C164" i="2"/>
  <c r="C161" i="2"/>
  <c r="C162" i="2"/>
  <c r="C172" i="2"/>
  <c r="C173" i="2"/>
  <c r="C174" i="2"/>
  <c r="C175" i="2"/>
  <c r="C177" i="2"/>
  <c r="C178" i="2"/>
  <c r="C8" i="2"/>
  <c r="C7" i="2"/>
  <c r="C9" i="2"/>
  <c r="C10" i="2"/>
  <c r="C11" i="2"/>
  <c r="C13" i="2"/>
  <c r="C14" i="2"/>
  <c r="C12" i="2"/>
  <c r="C15" i="2"/>
  <c r="C16" i="2"/>
  <c r="C21" i="2"/>
  <c r="C22" i="2"/>
  <c r="C25" i="2"/>
  <c r="C18" i="2"/>
  <c r="C19" i="2"/>
  <c r="C23" i="2"/>
  <c r="C24" i="2"/>
  <c r="C20" i="2"/>
  <c r="C17" i="2"/>
  <c r="C26" i="2"/>
  <c r="C27" i="2"/>
  <c r="C166" i="2"/>
  <c r="C167" i="2"/>
  <c r="C165" i="2"/>
  <c r="C168" i="2"/>
  <c r="C169" i="2"/>
  <c r="C170" i="2"/>
  <c r="C171" i="2"/>
  <c r="C176" i="2"/>
  <c r="C179" i="2"/>
  <c r="C180" i="2"/>
  <c r="C181" i="2"/>
  <c r="C182" i="2"/>
  <c r="C183" i="2"/>
  <c r="C184" i="2"/>
  <c r="C185" i="2"/>
  <c r="C186" i="2"/>
  <c r="C187" i="2"/>
  <c r="C189" i="2"/>
  <c r="C188" i="2"/>
  <c r="C190" i="2"/>
  <c r="C191" i="2"/>
  <c r="C193" i="2"/>
  <c r="C192" i="2"/>
  <c r="C204" i="2"/>
  <c r="C205" i="2"/>
  <c r="C203" i="2"/>
  <c r="C210" i="2"/>
  <c r="C211" i="2"/>
  <c r="C218" i="2"/>
  <c r="C219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8" i="2"/>
  <c r="C49" i="2"/>
  <c r="C52" i="2"/>
  <c r="C45" i="2"/>
  <c r="C44" i="2"/>
  <c r="C42" i="2"/>
  <c r="C50" i="2"/>
  <c r="C51" i="2"/>
  <c r="C53" i="2"/>
  <c r="C46" i="2"/>
  <c r="C47" i="2"/>
  <c r="C43" i="2"/>
  <c r="C54" i="2"/>
  <c r="C197" i="2"/>
  <c r="C196" i="2"/>
  <c r="C194" i="2"/>
  <c r="C195" i="2"/>
  <c r="C198" i="2"/>
  <c r="C199" i="2"/>
  <c r="C200" i="2"/>
  <c r="C202" i="2"/>
  <c r="C201" i="2"/>
  <c r="C207" i="2"/>
  <c r="C206" i="2"/>
  <c r="C209" i="2"/>
  <c r="C208" i="2"/>
  <c r="C212" i="2"/>
  <c r="C213" i="2"/>
  <c r="C214" i="2"/>
  <c r="C215" i="2"/>
  <c r="C216" i="2"/>
  <c r="C217" i="2"/>
  <c r="C220" i="2"/>
  <c r="C223" i="2"/>
  <c r="C224" i="2"/>
  <c r="C221" i="2"/>
  <c r="C222" i="2"/>
  <c r="C228" i="2"/>
  <c r="C227" i="2"/>
  <c r="C225" i="2"/>
  <c r="C226" i="2"/>
  <c r="C229" i="2"/>
  <c r="C230" i="2"/>
  <c r="C231" i="2"/>
  <c r="C233" i="2"/>
  <c r="C234" i="2"/>
  <c r="C232" i="2"/>
  <c r="C242" i="2"/>
  <c r="C243" i="2"/>
  <c r="C244" i="2"/>
  <c r="C245" i="2"/>
  <c r="C246" i="2"/>
  <c r="C247" i="2"/>
  <c r="C55" i="2"/>
  <c r="C56" i="2"/>
  <c r="C57" i="2"/>
  <c r="C65" i="2"/>
  <c r="C66" i="2"/>
  <c r="C69" i="2"/>
  <c r="C61" i="2"/>
  <c r="C62" i="2"/>
  <c r="C58" i="2"/>
  <c r="C67" i="2"/>
  <c r="C68" i="2"/>
  <c r="C70" i="2"/>
  <c r="C63" i="2"/>
  <c r="C64" i="2"/>
  <c r="C60" i="2"/>
  <c r="C59" i="2"/>
  <c r="C71" i="2"/>
  <c r="C236" i="2"/>
  <c r="C237" i="2"/>
  <c r="C235" i="2"/>
  <c r="C240" i="2"/>
  <c r="C241" i="2"/>
  <c r="C238" i="2"/>
  <c r="C239" i="2"/>
  <c r="C248" i="2"/>
  <c r="C249" i="2"/>
  <c r="C251" i="2"/>
  <c r="C252" i="2"/>
  <c r="C250" i="2"/>
  <c r="C253" i="2"/>
  <c r="C261" i="2"/>
  <c r="C262" i="2"/>
  <c r="C263" i="2"/>
  <c r="C264" i="2"/>
  <c r="C265" i="2"/>
  <c r="C266" i="2"/>
  <c r="C72" i="2"/>
  <c r="C73" i="2"/>
  <c r="C75" i="2"/>
  <c r="C74" i="2"/>
  <c r="C83" i="2"/>
  <c r="C84" i="2"/>
  <c r="C87" i="2"/>
  <c r="C79" i="2"/>
  <c r="C80" i="2"/>
  <c r="C78" i="2"/>
  <c r="C76" i="2"/>
  <c r="C85" i="2"/>
  <c r="C86" i="2"/>
  <c r="C88" i="2"/>
  <c r="C81" i="2"/>
  <c r="C82" i="2"/>
  <c r="C77" i="2"/>
  <c r="C89" i="2"/>
  <c r="C90" i="2"/>
  <c r="C91" i="2"/>
  <c r="C92" i="2"/>
  <c r="C93" i="2"/>
  <c r="C94" i="2"/>
  <c r="C254" i="2"/>
  <c r="C255" i="2"/>
  <c r="C256" i="2"/>
  <c r="C257" i="2"/>
  <c r="C258" i="2"/>
  <c r="C259" i="2"/>
  <c r="C260" i="2"/>
  <c r="C267" i="2"/>
  <c r="C268" i="2"/>
  <c r="C270" i="2"/>
  <c r="C269" i="2"/>
  <c r="C271" i="2"/>
  <c r="C280" i="2"/>
  <c r="C281" i="2"/>
  <c r="C282" i="2"/>
  <c r="C283" i="2"/>
  <c r="C286" i="2"/>
  <c r="C287" i="2"/>
  <c r="C95" i="2"/>
  <c r="C96" i="2"/>
  <c r="C97" i="2"/>
  <c r="C98" i="2"/>
  <c r="C99" i="2"/>
  <c r="C106" i="2"/>
  <c r="C107" i="2"/>
  <c r="C110" i="2"/>
  <c r="C103" i="2"/>
  <c r="C102" i="2"/>
  <c r="C100" i="2"/>
  <c r="C108" i="2"/>
  <c r="C109" i="2"/>
  <c r="C111" i="2"/>
  <c r="C104" i="2"/>
  <c r="C105" i="2"/>
  <c r="C101" i="2"/>
  <c r="C112" i="2"/>
  <c r="C273" i="2"/>
  <c r="C272" i="2"/>
  <c r="C274" i="2"/>
  <c r="C275" i="2"/>
  <c r="C276" i="2"/>
  <c r="C277" i="2"/>
  <c r="C278" i="2"/>
  <c r="C279" i="2"/>
  <c r="C285" i="2"/>
  <c r="C284" i="2"/>
  <c r="C288" i="2"/>
  <c r="C289" i="2"/>
  <c r="C290" i="2"/>
  <c r="C298" i="2"/>
  <c r="C299" i="2"/>
  <c r="C297" i="2"/>
  <c r="C300" i="2"/>
  <c r="C301" i="2"/>
  <c r="C302" i="2"/>
  <c r="C303" i="2"/>
  <c r="C327" i="2"/>
  <c r="C328" i="2"/>
  <c r="C113" i="2"/>
  <c r="C115" i="2"/>
  <c r="C114" i="2"/>
  <c r="C116" i="2"/>
  <c r="C117" i="2"/>
  <c r="C118" i="2"/>
  <c r="C126" i="2"/>
  <c r="C127" i="2"/>
  <c r="C130" i="2"/>
  <c r="C122" i="2"/>
  <c r="C123" i="2"/>
  <c r="C119" i="2"/>
  <c r="C128" i="2"/>
  <c r="C129" i="2"/>
  <c r="C131" i="2"/>
  <c r="C124" i="2"/>
  <c r="C125" i="2"/>
  <c r="C121" i="2"/>
  <c r="C120" i="2"/>
  <c r="C294" i="2"/>
  <c r="C293" i="2"/>
  <c r="C291" i="2"/>
  <c r="C292" i="2"/>
  <c r="C295" i="2"/>
  <c r="C296" i="2"/>
  <c r="C304" i="2"/>
  <c r="C305" i="2"/>
  <c r="C306" i="2"/>
  <c r="C307" i="2"/>
  <c r="C308" i="2"/>
  <c r="C309" i="2"/>
  <c r="C321" i="2"/>
  <c r="C322" i="2"/>
  <c r="C320" i="2"/>
  <c r="C323" i="2"/>
  <c r="C324" i="2"/>
  <c r="C325" i="2"/>
  <c r="C326" i="2"/>
  <c r="C132" i="2"/>
  <c r="C133" i="2"/>
  <c r="C134" i="2"/>
  <c r="C135" i="2"/>
  <c r="C143" i="2"/>
  <c r="C144" i="2"/>
  <c r="C147" i="2"/>
  <c r="C139" i="2"/>
  <c r="C140" i="2"/>
  <c r="C138" i="2"/>
  <c r="C136" i="2"/>
  <c r="C145" i="2"/>
  <c r="C146" i="2"/>
  <c r="C148" i="2"/>
  <c r="C141" i="2"/>
  <c r="C142" i="2"/>
  <c r="C137" i="2"/>
  <c r="C149" i="2"/>
  <c r="C150" i="2"/>
  <c r="C152" i="2"/>
  <c r="C151" i="2"/>
  <c r="C310" i="2"/>
  <c r="C311" i="2"/>
  <c r="C312" i="2"/>
  <c r="C313" i="2"/>
  <c r="C315" i="2"/>
  <c r="C314" i="2"/>
  <c r="C316" i="2"/>
  <c r="C317" i="2"/>
  <c r="C318" i="2"/>
  <c r="C319" i="2"/>
  <c r="C330" i="2"/>
  <c r="C331" i="2"/>
  <c r="C329" i="2"/>
  <c r="C153" i="2"/>
  <c r="C335" i="2"/>
  <c r="C334" i="2"/>
  <c r="C332" i="2"/>
  <c r="C333" i="2"/>
  <c r="C337" i="2"/>
  <c r="C338" i="2"/>
  <c r="C336" i="2"/>
  <c r="E2" i="2"/>
  <c r="E4" i="2"/>
  <c r="E6" i="2"/>
  <c r="E154" i="2"/>
  <c r="E156" i="2"/>
  <c r="E163" i="2"/>
  <c r="E172" i="2"/>
  <c r="E173" i="2"/>
  <c r="E174" i="2"/>
  <c r="E175" i="2"/>
  <c r="E177" i="2"/>
  <c r="E178" i="2"/>
  <c r="E8" i="2"/>
  <c r="E7" i="2"/>
  <c r="E9" i="2"/>
  <c r="E11" i="2"/>
  <c r="E14" i="2"/>
  <c r="E15" i="2"/>
  <c r="E21" i="2"/>
  <c r="E23" i="2"/>
  <c r="E20" i="2"/>
  <c r="E26" i="2"/>
  <c r="E166" i="2"/>
  <c r="E168" i="2"/>
  <c r="E169" i="2"/>
  <c r="E170" i="2"/>
  <c r="E171" i="2"/>
  <c r="E179" i="2"/>
  <c r="E183" i="2"/>
  <c r="E185" i="2"/>
  <c r="E186" i="2"/>
  <c r="E187" i="2"/>
  <c r="E189" i="2"/>
  <c r="E188" i="2"/>
  <c r="E190" i="2"/>
  <c r="E193" i="2"/>
  <c r="E192" i="2"/>
  <c r="E204" i="2"/>
  <c r="E205" i="2"/>
  <c r="E210" i="2"/>
  <c r="E218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8" i="2"/>
  <c r="E49" i="2"/>
  <c r="E52" i="2"/>
  <c r="E44" i="2"/>
  <c r="E42" i="2"/>
  <c r="E50" i="2"/>
  <c r="E51" i="2"/>
  <c r="E53" i="2"/>
  <c r="E46" i="2"/>
  <c r="E47" i="2"/>
  <c r="E43" i="2"/>
  <c r="E54" i="2"/>
  <c r="E196" i="2"/>
  <c r="E195" i="2"/>
  <c r="E199" i="2"/>
  <c r="E202" i="2"/>
  <c r="E207" i="2"/>
  <c r="E209" i="2"/>
  <c r="E212" i="2"/>
  <c r="E214" i="2"/>
  <c r="E216" i="2"/>
  <c r="E220" i="2"/>
  <c r="E223" i="2"/>
  <c r="E224" i="2"/>
  <c r="E222" i="2"/>
  <c r="E227" i="2"/>
  <c r="E226" i="2"/>
  <c r="E229" i="2"/>
  <c r="E230" i="2"/>
  <c r="E231" i="2"/>
  <c r="E233" i="2"/>
  <c r="E232" i="2"/>
  <c r="E242" i="2"/>
  <c r="E243" i="2"/>
  <c r="E244" i="2"/>
  <c r="E245" i="2"/>
  <c r="E246" i="2"/>
  <c r="E247" i="2"/>
  <c r="E55" i="2"/>
  <c r="E56" i="2"/>
  <c r="E57" i="2"/>
  <c r="E65" i="2"/>
  <c r="E66" i="2"/>
  <c r="E69" i="2"/>
  <c r="E62" i="2"/>
  <c r="E58" i="2"/>
  <c r="E67" i="2"/>
  <c r="E68" i="2"/>
  <c r="E70" i="2"/>
  <c r="E63" i="2"/>
  <c r="E64" i="2"/>
  <c r="E60" i="2"/>
  <c r="E59" i="2"/>
  <c r="E71" i="2"/>
  <c r="E236" i="2"/>
  <c r="E237" i="2"/>
  <c r="E235" i="2"/>
  <c r="E240" i="2"/>
  <c r="E241" i="2"/>
  <c r="E239" i="2"/>
  <c r="E248" i="2"/>
  <c r="E249" i="2"/>
  <c r="E251" i="2"/>
  <c r="E252" i="2"/>
  <c r="E250" i="2"/>
  <c r="E253" i="2"/>
  <c r="E261" i="2"/>
  <c r="E262" i="2"/>
  <c r="E263" i="2"/>
  <c r="E264" i="2"/>
  <c r="E265" i="2"/>
  <c r="E266" i="2"/>
  <c r="E72" i="2"/>
  <c r="E73" i="2"/>
  <c r="E75" i="2"/>
  <c r="E74" i="2"/>
  <c r="E83" i="2"/>
  <c r="E84" i="2"/>
  <c r="E87" i="2"/>
  <c r="E79" i="2"/>
  <c r="E80" i="2"/>
  <c r="E78" i="2"/>
  <c r="E76" i="2"/>
  <c r="E85" i="2"/>
  <c r="E86" i="2"/>
  <c r="E88" i="2"/>
  <c r="E81" i="2"/>
  <c r="E82" i="2"/>
  <c r="E77" i="2"/>
  <c r="E89" i="2"/>
  <c r="E90" i="2"/>
  <c r="E91" i="2"/>
  <c r="E92" i="2"/>
  <c r="E93" i="2"/>
  <c r="E94" i="2"/>
  <c r="E254" i="2"/>
  <c r="E255" i="2"/>
  <c r="E256" i="2"/>
  <c r="E257" i="2"/>
  <c r="E258" i="2"/>
  <c r="E259" i="2"/>
  <c r="E260" i="2"/>
  <c r="E267" i="2"/>
  <c r="E268" i="2"/>
  <c r="E270" i="2"/>
  <c r="E269" i="2"/>
  <c r="E271" i="2"/>
  <c r="E280" i="2"/>
  <c r="E281" i="2"/>
  <c r="E282" i="2"/>
  <c r="E283" i="2"/>
  <c r="E286" i="2"/>
  <c r="E287" i="2"/>
  <c r="E95" i="2"/>
  <c r="E96" i="2"/>
  <c r="E97" i="2"/>
  <c r="E98" i="2"/>
  <c r="E99" i="2"/>
  <c r="E106" i="2"/>
  <c r="E107" i="2"/>
  <c r="E110" i="2"/>
  <c r="E103" i="2"/>
  <c r="E102" i="2"/>
  <c r="E100" i="2"/>
  <c r="E108" i="2"/>
  <c r="E109" i="2"/>
  <c r="E111" i="2"/>
  <c r="E104" i="2"/>
  <c r="E105" i="2"/>
  <c r="E101" i="2"/>
  <c r="E112" i="2"/>
  <c r="E273" i="2"/>
  <c r="E272" i="2"/>
  <c r="E274" i="2"/>
  <c r="E275" i="2"/>
  <c r="E276" i="2"/>
  <c r="E277" i="2"/>
  <c r="E278" i="2"/>
  <c r="E279" i="2"/>
  <c r="E285" i="2"/>
  <c r="E284" i="2"/>
  <c r="E288" i="2"/>
  <c r="E289" i="2"/>
  <c r="E290" i="2"/>
  <c r="E298" i="2"/>
  <c r="E299" i="2"/>
  <c r="E297" i="2"/>
  <c r="E300" i="2"/>
  <c r="E301" i="2"/>
  <c r="E302" i="2"/>
  <c r="E303" i="2"/>
  <c r="E327" i="2"/>
  <c r="E328" i="2"/>
  <c r="E113" i="2"/>
  <c r="E115" i="2"/>
  <c r="E114" i="2"/>
  <c r="E116" i="2"/>
  <c r="E117" i="2"/>
  <c r="E118" i="2"/>
  <c r="E126" i="2"/>
  <c r="E127" i="2"/>
  <c r="E130" i="2"/>
  <c r="E122" i="2"/>
  <c r="E123" i="2"/>
  <c r="E119" i="2"/>
  <c r="E128" i="2"/>
  <c r="E129" i="2"/>
  <c r="E131" i="2"/>
  <c r="E124" i="2"/>
  <c r="E125" i="2"/>
  <c r="E121" i="2"/>
  <c r="E120" i="2"/>
  <c r="E294" i="2"/>
  <c r="E293" i="2"/>
  <c r="E291" i="2"/>
  <c r="E292" i="2"/>
  <c r="E295" i="2"/>
  <c r="E296" i="2"/>
  <c r="E304" i="2"/>
  <c r="E305" i="2"/>
  <c r="E306" i="2"/>
  <c r="E307" i="2"/>
  <c r="E308" i="2"/>
  <c r="E309" i="2"/>
  <c r="E321" i="2"/>
  <c r="E322" i="2"/>
  <c r="E320" i="2"/>
  <c r="E323" i="2"/>
  <c r="E324" i="2"/>
  <c r="E325" i="2"/>
  <c r="E326" i="2"/>
  <c r="E132" i="2"/>
  <c r="E133" i="2"/>
  <c r="E134" i="2"/>
  <c r="E135" i="2"/>
  <c r="E143" i="2"/>
  <c r="E144" i="2"/>
  <c r="E147" i="2"/>
  <c r="E139" i="2"/>
  <c r="E140" i="2"/>
  <c r="E138" i="2"/>
  <c r="E136" i="2"/>
  <c r="E145" i="2"/>
  <c r="E146" i="2"/>
  <c r="E148" i="2"/>
  <c r="E141" i="2"/>
  <c r="E142" i="2"/>
  <c r="E137" i="2"/>
  <c r="E149" i="2"/>
  <c r="E150" i="2"/>
  <c r="E152" i="2"/>
  <c r="E151" i="2"/>
  <c r="E310" i="2"/>
  <c r="E311" i="2"/>
  <c r="E312" i="2"/>
  <c r="E313" i="2"/>
  <c r="E315" i="2"/>
  <c r="E314" i="2"/>
  <c r="E316" i="2"/>
  <c r="E317" i="2"/>
  <c r="E318" i="2"/>
  <c r="E319" i="2"/>
  <c r="E330" i="2"/>
  <c r="E331" i="2"/>
  <c r="E329" i="2"/>
  <c r="E153" i="2"/>
  <c r="E335" i="2"/>
  <c r="E334" i="2"/>
  <c r="E332" i="2"/>
  <c r="E333" i="2"/>
  <c r="E337" i="2"/>
  <c r="E338" i="2"/>
  <c r="E336" i="2"/>
  <c r="H2" i="2"/>
  <c r="H3" i="2"/>
  <c r="H4" i="2"/>
  <c r="H5" i="2"/>
  <c r="H6" i="2"/>
  <c r="H154" i="2"/>
  <c r="H155" i="2"/>
  <c r="H156" i="2"/>
  <c r="H157" i="2"/>
  <c r="H158" i="2"/>
  <c r="H159" i="2"/>
  <c r="H160" i="2"/>
  <c r="H163" i="2"/>
  <c r="H164" i="2"/>
  <c r="H161" i="2"/>
  <c r="H162" i="2"/>
  <c r="H172" i="2"/>
  <c r="H173" i="2"/>
  <c r="H174" i="2"/>
  <c r="H175" i="2"/>
  <c r="H177" i="2"/>
  <c r="H178" i="2"/>
  <c r="H8" i="2"/>
  <c r="H7" i="2"/>
  <c r="H9" i="2"/>
  <c r="H10" i="2"/>
  <c r="H11" i="2"/>
  <c r="H13" i="2"/>
  <c r="H14" i="2"/>
  <c r="H12" i="2"/>
  <c r="H15" i="2"/>
  <c r="H16" i="2"/>
  <c r="H21" i="2"/>
  <c r="H22" i="2"/>
  <c r="H25" i="2"/>
  <c r="H18" i="2"/>
  <c r="H19" i="2"/>
  <c r="H23" i="2"/>
  <c r="H24" i="2"/>
  <c r="H20" i="2"/>
  <c r="H17" i="2"/>
  <c r="H26" i="2"/>
  <c r="H27" i="2"/>
  <c r="H166" i="2"/>
  <c r="H167" i="2"/>
  <c r="H165" i="2"/>
  <c r="H168" i="2"/>
  <c r="H169" i="2"/>
  <c r="H170" i="2"/>
  <c r="H171" i="2"/>
  <c r="H176" i="2"/>
  <c r="H179" i="2"/>
  <c r="H180" i="2"/>
  <c r="H181" i="2"/>
  <c r="H182" i="2"/>
  <c r="H183" i="2"/>
  <c r="H184" i="2"/>
  <c r="H185" i="2"/>
  <c r="H186" i="2"/>
  <c r="H187" i="2"/>
  <c r="H189" i="2"/>
  <c r="H188" i="2"/>
  <c r="H190" i="2"/>
  <c r="H191" i="2"/>
  <c r="H193" i="2"/>
  <c r="H192" i="2"/>
  <c r="H204" i="2"/>
  <c r="H205" i="2"/>
  <c r="H203" i="2"/>
  <c r="H210" i="2"/>
  <c r="H211" i="2"/>
  <c r="H218" i="2"/>
  <c r="H219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8" i="2"/>
  <c r="H49" i="2"/>
  <c r="H52" i="2"/>
  <c r="H45" i="2"/>
  <c r="H44" i="2"/>
  <c r="H42" i="2"/>
  <c r="H50" i="2"/>
  <c r="H51" i="2"/>
  <c r="H53" i="2"/>
  <c r="H46" i="2"/>
  <c r="H47" i="2"/>
  <c r="H43" i="2"/>
  <c r="H54" i="2"/>
  <c r="H197" i="2"/>
  <c r="H196" i="2"/>
  <c r="H194" i="2"/>
  <c r="H195" i="2"/>
  <c r="H198" i="2"/>
  <c r="H199" i="2"/>
  <c r="H200" i="2"/>
  <c r="H202" i="2"/>
  <c r="H201" i="2"/>
  <c r="H207" i="2"/>
  <c r="H206" i="2"/>
  <c r="H209" i="2"/>
  <c r="H208" i="2"/>
  <c r="H212" i="2"/>
  <c r="H213" i="2"/>
  <c r="H214" i="2"/>
  <c r="H215" i="2"/>
  <c r="H216" i="2"/>
  <c r="H217" i="2"/>
  <c r="H220" i="2"/>
  <c r="H223" i="2"/>
  <c r="H224" i="2"/>
  <c r="H221" i="2"/>
  <c r="H222" i="2"/>
  <c r="H228" i="2"/>
  <c r="H227" i="2"/>
  <c r="H225" i="2"/>
  <c r="H226" i="2"/>
  <c r="H229" i="2"/>
  <c r="H230" i="2"/>
  <c r="H231" i="2"/>
  <c r="H233" i="2"/>
  <c r="H234" i="2"/>
  <c r="H232" i="2"/>
  <c r="H242" i="2"/>
  <c r="H243" i="2"/>
  <c r="H244" i="2"/>
  <c r="H245" i="2"/>
  <c r="H246" i="2"/>
  <c r="H247" i="2"/>
  <c r="H55" i="2"/>
  <c r="H56" i="2"/>
  <c r="H57" i="2"/>
  <c r="H65" i="2"/>
  <c r="H66" i="2"/>
  <c r="H69" i="2"/>
  <c r="H61" i="2"/>
  <c r="H62" i="2"/>
  <c r="H58" i="2"/>
  <c r="H67" i="2"/>
  <c r="H68" i="2"/>
  <c r="H70" i="2"/>
  <c r="H63" i="2"/>
  <c r="H64" i="2"/>
  <c r="H60" i="2"/>
  <c r="H59" i="2"/>
  <c r="H71" i="2"/>
  <c r="H236" i="2"/>
  <c r="H237" i="2"/>
  <c r="H235" i="2"/>
  <c r="H240" i="2"/>
  <c r="H241" i="2"/>
  <c r="H238" i="2"/>
  <c r="H239" i="2"/>
  <c r="H248" i="2"/>
  <c r="H249" i="2"/>
  <c r="H251" i="2"/>
  <c r="H252" i="2"/>
  <c r="H250" i="2"/>
  <c r="H253" i="2"/>
  <c r="H261" i="2"/>
  <c r="H262" i="2"/>
  <c r="H263" i="2"/>
  <c r="H264" i="2"/>
  <c r="H265" i="2"/>
  <c r="H266" i="2"/>
  <c r="H72" i="2"/>
  <c r="H73" i="2"/>
  <c r="H75" i="2"/>
  <c r="H74" i="2"/>
  <c r="H83" i="2"/>
  <c r="H84" i="2"/>
  <c r="H87" i="2"/>
  <c r="H79" i="2"/>
  <c r="H80" i="2"/>
  <c r="H78" i="2"/>
  <c r="H76" i="2"/>
  <c r="H85" i="2"/>
  <c r="H86" i="2"/>
  <c r="H88" i="2"/>
  <c r="H81" i="2"/>
  <c r="H82" i="2"/>
  <c r="H77" i="2"/>
  <c r="H89" i="2"/>
  <c r="H90" i="2"/>
  <c r="H91" i="2"/>
  <c r="H92" i="2"/>
  <c r="H93" i="2"/>
  <c r="H94" i="2"/>
  <c r="H254" i="2"/>
  <c r="H255" i="2"/>
  <c r="H256" i="2"/>
  <c r="H257" i="2"/>
  <c r="H258" i="2"/>
  <c r="H259" i="2"/>
  <c r="H260" i="2"/>
  <c r="H267" i="2"/>
  <c r="H268" i="2"/>
  <c r="H270" i="2"/>
  <c r="H269" i="2"/>
  <c r="H271" i="2"/>
  <c r="H280" i="2"/>
  <c r="H281" i="2"/>
  <c r="H282" i="2"/>
  <c r="H283" i="2"/>
  <c r="H286" i="2"/>
  <c r="H287" i="2"/>
  <c r="H95" i="2"/>
  <c r="H96" i="2"/>
  <c r="H97" i="2"/>
  <c r="H98" i="2"/>
  <c r="H99" i="2"/>
  <c r="H106" i="2"/>
  <c r="H107" i="2"/>
  <c r="H110" i="2"/>
  <c r="H103" i="2"/>
  <c r="H102" i="2"/>
  <c r="H100" i="2"/>
  <c r="H108" i="2"/>
  <c r="H109" i="2"/>
  <c r="H111" i="2"/>
  <c r="H104" i="2"/>
  <c r="H105" i="2"/>
  <c r="H101" i="2"/>
  <c r="H112" i="2"/>
  <c r="H273" i="2"/>
  <c r="H272" i="2"/>
  <c r="H274" i="2"/>
  <c r="H275" i="2"/>
  <c r="H276" i="2"/>
  <c r="H277" i="2"/>
  <c r="H278" i="2"/>
  <c r="H279" i="2"/>
  <c r="H285" i="2"/>
  <c r="H284" i="2"/>
  <c r="H288" i="2"/>
  <c r="H289" i="2"/>
  <c r="H290" i="2"/>
  <c r="H298" i="2"/>
  <c r="H299" i="2"/>
  <c r="H297" i="2"/>
  <c r="H300" i="2"/>
  <c r="H301" i="2"/>
  <c r="H302" i="2"/>
  <c r="H303" i="2"/>
  <c r="H327" i="2"/>
  <c r="H328" i="2"/>
  <c r="H113" i="2"/>
  <c r="H115" i="2"/>
  <c r="H114" i="2"/>
  <c r="H116" i="2"/>
  <c r="H117" i="2"/>
  <c r="H118" i="2"/>
  <c r="H126" i="2"/>
  <c r="H127" i="2"/>
  <c r="H130" i="2"/>
  <c r="H122" i="2"/>
  <c r="H123" i="2"/>
  <c r="H119" i="2"/>
  <c r="H128" i="2"/>
  <c r="H129" i="2"/>
  <c r="H131" i="2"/>
  <c r="H124" i="2"/>
  <c r="H125" i="2"/>
  <c r="H121" i="2"/>
  <c r="H120" i="2"/>
  <c r="H294" i="2"/>
  <c r="H293" i="2"/>
  <c r="H291" i="2"/>
  <c r="H292" i="2"/>
  <c r="H295" i="2"/>
  <c r="H296" i="2"/>
  <c r="H304" i="2"/>
  <c r="H305" i="2"/>
  <c r="H306" i="2"/>
  <c r="H307" i="2"/>
  <c r="H308" i="2"/>
  <c r="H309" i="2"/>
  <c r="H321" i="2"/>
  <c r="H322" i="2"/>
  <c r="H320" i="2"/>
  <c r="H323" i="2"/>
  <c r="H324" i="2"/>
  <c r="H325" i="2"/>
  <c r="H326" i="2"/>
  <c r="H132" i="2"/>
  <c r="H133" i="2"/>
  <c r="H134" i="2"/>
  <c r="H135" i="2"/>
  <c r="H143" i="2"/>
  <c r="H144" i="2"/>
  <c r="H147" i="2"/>
  <c r="H139" i="2"/>
  <c r="H140" i="2"/>
  <c r="H138" i="2"/>
  <c r="H136" i="2"/>
  <c r="H145" i="2"/>
  <c r="H146" i="2"/>
  <c r="H148" i="2"/>
  <c r="H141" i="2"/>
  <c r="H142" i="2"/>
  <c r="H137" i="2"/>
  <c r="H149" i="2"/>
  <c r="H150" i="2"/>
  <c r="H152" i="2"/>
  <c r="H151" i="2"/>
  <c r="H310" i="2"/>
  <c r="H311" i="2"/>
  <c r="H312" i="2"/>
  <c r="H313" i="2"/>
  <c r="H315" i="2"/>
  <c r="H314" i="2"/>
  <c r="H316" i="2"/>
  <c r="H317" i="2"/>
  <c r="H318" i="2"/>
  <c r="H319" i="2"/>
  <c r="H330" i="2"/>
  <c r="H331" i="2"/>
  <c r="H329" i="2"/>
  <c r="H153" i="2"/>
  <c r="H335" i="2"/>
  <c r="H334" i="2"/>
  <c r="H332" i="2"/>
  <c r="H333" i="2"/>
  <c r="H337" i="2"/>
  <c r="H338" i="2"/>
  <c r="H336" i="2"/>
  <c r="J2" i="2"/>
  <c r="J3" i="2"/>
  <c r="J4" i="2"/>
  <c r="J5" i="2"/>
  <c r="J6" i="2"/>
  <c r="J154" i="2"/>
  <c r="J155" i="2"/>
  <c r="J156" i="2"/>
  <c r="J157" i="2"/>
  <c r="J158" i="2"/>
  <c r="J159" i="2"/>
  <c r="J160" i="2"/>
  <c r="J163" i="2"/>
  <c r="J164" i="2"/>
  <c r="J161" i="2"/>
  <c r="J162" i="2"/>
  <c r="J172" i="2"/>
  <c r="J173" i="2"/>
  <c r="J174" i="2"/>
  <c r="J175" i="2"/>
  <c r="J177" i="2"/>
  <c r="J178" i="2"/>
  <c r="J8" i="2"/>
  <c r="J7" i="2"/>
  <c r="J9" i="2"/>
  <c r="J10" i="2"/>
  <c r="J11" i="2"/>
  <c r="J13" i="2"/>
  <c r="J14" i="2"/>
  <c r="J12" i="2"/>
  <c r="J15" i="2"/>
  <c r="J16" i="2"/>
  <c r="J21" i="2"/>
  <c r="J22" i="2"/>
  <c r="J25" i="2"/>
  <c r="J18" i="2"/>
  <c r="J19" i="2"/>
  <c r="J23" i="2"/>
  <c r="J24" i="2"/>
  <c r="J20" i="2"/>
  <c r="J17" i="2"/>
  <c r="J26" i="2"/>
  <c r="J27" i="2"/>
  <c r="J166" i="2"/>
  <c r="J167" i="2"/>
  <c r="J165" i="2"/>
  <c r="J168" i="2"/>
  <c r="J169" i="2"/>
  <c r="J170" i="2"/>
  <c r="J171" i="2"/>
  <c r="J176" i="2"/>
  <c r="J179" i="2"/>
  <c r="J180" i="2"/>
  <c r="J181" i="2"/>
  <c r="J182" i="2"/>
  <c r="J183" i="2"/>
  <c r="J184" i="2"/>
  <c r="J185" i="2"/>
  <c r="J186" i="2"/>
  <c r="J187" i="2"/>
  <c r="J189" i="2"/>
  <c r="J188" i="2"/>
  <c r="J190" i="2"/>
  <c r="J191" i="2"/>
  <c r="J193" i="2"/>
  <c r="J192" i="2"/>
  <c r="J204" i="2"/>
  <c r="J205" i="2"/>
  <c r="J203" i="2"/>
  <c r="J210" i="2"/>
  <c r="J211" i="2"/>
  <c r="J218" i="2"/>
  <c r="J219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8" i="2"/>
  <c r="J49" i="2"/>
  <c r="J52" i="2"/>
  <c r="J45" i="2"/>
  <c r="J44" i="2"/>
  <c r="J42" i="2"/>
  <c r="J50" i="2"/>
  <c r="J51" i="2"/>
  <c r="J53" i="2"/>
  <c r="J46" i="2"/>
  <c r="J47" i="2"/>
  <c r="J43" i="2"/>
  <c r="J54" i="2"/>
  <c r="J197" i="2"/>
  <c r="J196" i="2"/>
  <c r="J194" i="2"/>
  <c r="J195" i="2"/>
  <c r="J198" i="2"/>
  <c r="J199" i="2"/>
  <c r="J200" i="2"/>
  <c r="J202" i="2"/>
  <c r="J201" i="2"/>
  <c r="J207" i="2"/>
  <c r="J206" i="2"/>
  <c r="J209" i="2"/>
  <c r="J208" i="2"/>
  <c r="J212" i="2"/>
  <c r="J213" i="2"/>
  <c r="J214" i="2"/>
  <c r="J215" i="2"/>
  <c r="J216" i="2"/>
  <c r="J217" i="2"/>
  <c r="J220" i="2"/>
  <c r="J223" i="2"/>
  <c r="J224" i="2"/>
  <c r="J221" i="2"/>
  <c r="J222" i="2"/>
  <c r="J228" i="2"/>
  <c r="J227" i="2"/>
  <c r="J225" i="2"/>
  <c r="J226" i="2"/>
  <c r="J229" i="2"/>
  <c r="J230" i="2"/>
  <c r="J231" i="2"/>
  <c r="J233" i="2"/>
  <c r="J234" i="2"/>
  <c r="J232" i="2"/>
  <c r="J242" i="2"/>
  <c r="J243" i="2"/>
  <c r="J244" i="2"/>
  <c r="J245" i="2"/>
  <c r="J246" i="2"/>
  <c r="J247" i="2"/>
  <c r="J55" i="2"/>
  <c r="J56" i="2"/>
  <c r="J57" i="2"/>
  <c r="J65" i="2"/>
  <c r="J66" i="2"/>
  <c r="J69" i="2"/>
  <c r="J61" i="2"/>
  <c r="J62" i="2"/>
  <c r="J58" i="2"/>
  <c r="J67" i="2"/>
  <c r="J68" i="2"/>
  <c r="J70" i="2"/>
  <c r="J63" i="2"/>
  <c r="J64" i="2"/>
  <c r="J60" i="2"/>
  <c r="J59" i="2"/>
  <c r="J71" i="2"/>
  <c r="J236" i="2"/>
  <c r="J237" i="2"/>
  <c r="J235" i="2"/>
  <c r="J240" i="2"/>
  <c r="J241" i="2"/>
  <c r="J238" i="2"/>
  <c r="J239" i="2"/>
  <c r="J248" i="2"/>
  <c r="J249" i="2"/>
  <c r="J251" i="2"/>
  <c r="J252" i="2"/>
  <c r="J250" i="2"/>
  <c r="J253" i="2"/>
  <c r="J261" i="2"/>
  <c r="J262" i="2"/>
  <c r="J263" i="2"/>
  <c r="J264" i="2"/>
  <c r="J265" i="2"/>
  <c r="J266" i="2"/>
  <c r="J72" i="2"/>
  <c r="J73" i="2"/>
  <c r="J75" i="2"/>
  <c r="J74" i="2"/>
  <c r="J83" i="2"/>
  <c r="J84" i="2"/>
  <c r="J87" i="2"/>
  <c r="J79" i="2"/>
  <c r="J80" i="2"/>
  <c r="J78" i="2"/>
  <c r="J76" i="2"/>
  <c r="J85" i="2"/>
  <c r="J86" i="2"/>
  <c r="J88" i="2"/>
  <c r="J81" i="2"/>
  <c r="J82" i="2"/>
  <c r="J77" i="2"/>
  <c r="J89" i="2"/>
  <c r="J90" i="2"/>
  <c r="J91" i="2"/>
  <c r="J92" i="2"/>
  <c r="J93" i="2"/>
  <c r="J94" i="2"/>
  <c r="J254" i="2"/>
  <c r="J255" i="2"/>
  <c r="J256" i="2"/>
  <c r="J257" i="2"/>
  <c r="J258" i="2"/>
  <c r="J259" i="2"/>
  <c r="J260" i="2"/>
  <c r="J267" i="2"/>
  <c r="J268" i="2"/>
  <c r="J270" i="2"/>
  <c r="J269" i="2"/>
  <c r="J271" i="2"/>
  <c r="J280" i="2"/>
  <c r="J281" i="2"/>
  <c r="J282" i="2"/>
  <c r="J283" i="2"/>
  <c r="J286" i="2"/>
  <c r="J287" i="2"/>
  <c r="J95" i="2"/>
  <c r="J96" i="2"/>
  <c r="J97" i="2"/>
  <c r="J98" i="2"/>
  <c r="J99" i="2"/>
  <c r="J106" i="2"/>
  <c r="J107" i="2"/>
  <c r="J110" i="2"/>
  <c r="J103" i="2"/>
  <c r="J102" i="2"/>
  <c r="J100" i="2"/>
  <c r="J108" i="2"/>
  <c r="J109" i="2"/>
  <c r="J111" i="2"/>
  <c r="J104" i="2"/>
  <c r="J105" i="2"/>
  <c r="J101" i="2"/>
  <c r="J112" i="2"/>
  <c r="J273" i="2"/>
  <c r="J272" i="2"/>
  <c r="J274" i="2"/>
  <c r="J275" i="2"/>
  <c r="J276" i="2"/>
  <c r="J277" i="2"/>
  <c r="J278" i="2"/>
  <c r="J279" i="2"/>
  <c r="J285" i="2"/>
  <c r="J284" i="2"/>
  <c r="J288" i="2"/>
  <c r="J289" i="2"/>
  <c r="J290" i="2"/>
  <c r="J298" i="2"/>
  <c r="J299" i="2"/>
  <c r="J297" i="2"/>
  <c r="J300" i="2"/>
  <c r="J301" i="2"/>
  <c r="J302" i="2"/>
  <c r="J303" i="2"/>
  <c r="J327" i="2"/>
  <c r="J328" i="2"/>
  <c r="J113" i="2"/>
  <c r="J115" i="2"/>
  <c r="J114" i="2"/>
  <c r="J116" i="2"/>
  <c r="J117" i="2"/>
  <c r="J118" i="2"/>
  <c r="J126" i="2"/>
  <c r="J127" i="2"/>
  <c r="J130" i="2"/>
  <c r="J122" i="2"/>
  <c r="J123" i="2"/>
  <c r="J119" i="2"/>
  <c r="J128" i="2"/>
  <c r="J129" i="2"/>
  <c r="J131" i="2"/>
  <c r="J124" i="2"/>
  <c r="J125" i="2"/>
  <c r="J121" i="2"/>
  <c r="J120" i="2"/>
  <c r="J294" i="2"/>
  <c r="J293" i="2"/>
  <c r="J291" i="2"/>
  <c r="J292" i="2"/>
  <c r="J295" i="2"/>
  <c r="J296" i="2"/>
  <c r="J304" i="2"/>
  <c r="J305" i="2"/>
  <c r="J306" i="2"/>
  <c r="J307" i="2"/>
  <c r="J308" i="2"/>
  <c r="J309" i="2"/>
  <c r="J321" i="2"/>
  <c r="J322" i="2"/>
  <c r="J320" i="2"/>
  <c r="J323" i="2"/>
  <c r="J324" i="2"/>
  <c r="J325" i="2"/>
  <c r="J326" i="2"/>
  <c r="J132" i="2"/>
  <c r="J133" i="2"/>
  <c r="J134" i="2"/>
  <c r="J135" i="2"/>
  <c r="J143" i="2"/>
  <c r="J144" i="2"/>
  <c r="J147" i="2"/>
  <c r="J139" i="2"/>
  <c r="J140" i="2"/>
  <c r="J138" i="2"/>
  <c r="J136" i="2"/>
  <c r="J145" i="2"/>
  <c r="J146" i="2"/>
  <c r="J148" i="2"/>
  <c r="J141" i="2"/>
  <c r="J142" i="2"/>
  <c r="J137" i="2"/>
  <c r="J149" i="2"/>
  <c r="J150" i="2"/>
  <c r="J152" i="2"/>
  <c r="J151" i="2"/>
  <c r="J310" i="2"/>
  <c r="J311" i="2"/>
  <c r="J312" i="2"/>
  <c r="J313" i="2"/>
  <c r="J315" i="2"/>
  <c r="J314" i="2"/>
  <c r="J316" i="2"/>
  <c r="J317" i="2"/>
  <c r="J318" i="2"/>
  <c r="J319" i="2"/>
  <c r="J330" i="2"/>
  <c r="J331" i="2"/>
  <c r="J329" i="2"/>
  <c r="J153" i="2"/>
  <c r="J335" i="2"/>
  <c r="J334" i="2"/>
  <c r="J332" i="2"/>
  <c r="J333" i="2"/>
  <c r="J337" i="2"/>
  <c r="J338" i="2"/>
  <c r="J336" i="2"/>
  <c r="K2" i="2"/>
  <c r="K3" i="2"/>
  <c r="K4" i="2"/>
  <c r="K5" i="2"/>
  <c r="K6" i="2"/>
  <c r="K154" i="2"/>
  <c r="K155" i="2"/>
  <c r="K156" i="2"/>
  <c r="K157" i="2"/>
  <c r="K158" i="2"/>
  <c r="K159" i="2"/>
  <c r="K160" i="2"/>
  <c r="K163" i="2"/>
  <c r="K164" i="2"/>
  <c r="K161" i="2"/>
  <c r="K162" i="2"/>
  <c r="K172" i="2"/>
  <c r="K173" i="2"/>
  <c r="K174" i="2"/>
  <c r="K175" i="2"/>
  <c r="K177" i="2"/>
  <c r="K178" i="2"/>
  <c r="K8" i="2"/>
  <c r="K7" i="2"/>
  <c r="K9" i="2"/>
  <c r="K10" i="2"/>
  <c r="K11" i="2"/>
  <c r="K13" i="2"/>
  <c r="K14" i="2"/>
  <c r="K12" i="2"/>
  <c r="K15" i="2"/>
  <c r="K16" i="2"/>
  <c r="K21" i="2"/>
  <c r="K22" i="2"/>
  <c r="K25" i="2"/>
  <c r="K18" i="2"/>
  <c r="K19" i="2"/>
  <c r="K23" i="2"/>
  <c r="K24" i="2"/>
  <c r="K20" i="2"/>
  <c r="K17" i="2"/>
  <c r="K26" i="2"/>
  <c r="K27" i="2"/>
  <c r="K166" i="2"/>
  <c r="K167" i="2"/>
  <c r="K165" i="2"/>
  <c r="K168" i="2"/>
  <c r="K169" i="2"/>
  <c r="K170" i="2"/>
  <c r="K171" i="2"/>
  <c r="K176" i="2"/>
  <c r="K179" i="2"/>
  <c r="K180" i="2"/>
  <c r="K181" i="2"/>
  <c r="K182" i="2"/>
  <c r="K183" i="2"/>
  <c r="K184" i="2"/>
  <c r="K185" i="2"/>
  <c r="K186" i="2"/>
  <c r="K187" i="2"/>
  <c r="K189" i="2"/>
  <c r="K188" i="2"/>
  <c r="K190" i="2"/>
  <c r="K191" i="2"/>
  <c r="K193" i="2"/>
  <c r="K192" i="2"/>
  <c r="K204" i="2"/>
  <c r="K205" i="2"/>
  <c r="K203" i="2"/>
  <c r="K210" i="2"/>
  <c r="K211" i="2"/>
  <c r="K218" i="2"/>
  <c r="K219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8" i="2"/>
  <c r="K49" i="2"/>
  <c r="K52" i="2"/>
  <c r="K45" i="2"/>
  <c r="K44" i="2"/>
  <c r="K42" i="2"/>
  <c r="K50" i="2"/>
  <c r="K51" i="2"/>
  <c r="K53" i="2"/>
  <c r="K46" i="2"/>
  <c r="K47" i="2"/>
  <c r="K43" i="2"/>
  <c r="K54" i="2"/>
  <c r="K197" i="2"/>
  <c r="K196" i="2"/>
  <c r="K194" i="2"/>
  <c r="K195" i="2"/>
  <c r="K198" i="2"/>
  <c r="K199" i="2"/>
  <c r="K200" i="2"/>
  <c r="K202" i="2"/>
  <c r="K201" i="2"/>
  <c r="K207" i="2"/>
  <c r="K206" i="2"/>
  <c r="K209" i="2"/>
  <c r="K208" i="2"/>
  <c r="K212" i="2"/>
  <c r="K213" i="2"/>
  <c r="K214" i="2"/>
  <c r="K215" i="2"/>
  <c r="K216" i="2"/>
  <c r="K217" i="2"/>
  <c r="K220" i="2"/>
  <c r="K223" i="2"/>
  <c r="K224" i="2"/>
  <c r="K221" i="2"/>
  <c r="K222" i="2"/>
  <c r="K228" i="2"/>
  <c r="K227" i="2"/>
  <c r="K225" i="2"/>
  <c r="K226" i="2"/>
  <c r="K229" i="2"/>
  <c r="K230" i="2"/>
  <c r="K231" i="2"/>
  <c r="K233" i="2"/>
  <c r="K234" i="2"/>
  <c r="K232" i="2"/>
  <c r="K242" i="2"/>
  <c r="K243" i="2"/>
  <c r="K244" i="2"/>
  <c r="K245" i="2"/>
  <c r="K246" i="2"/>
  <c r="K247" i="2"/>
  <c r="K55" i="2"/>
  <c r="K56" i="2"/>
  <c r="K57" i="2"/>
  <c r="K65" i="2"/>
  <c r="K66" i="2"/>
  <c r="K69" i="2"/>
  <c r="K61" i="2"/>
  <c r="K62" i="2"/>
  <c r="K58" i="2"/>
  <c r="K67" i="2"/>
  <c r="K68" i="2"/>
  <c r="K70" i="2"/>
  <c r="K63" i="2"/>
  <c r="K64" i="2"/>
  <c r="K60" i="2"/>
  <c r="K59" i="2"/>
  <c r="K71" i="2"/>
  <c r="K236" i="2"/>
  <c r="K237" i="2"/>
  <c r="K235" i="2"/>
  <c r="K240" i="2"/>
  <c r="K241" i="2"/>
  <c r="K238" i="2"/>
  <c r="K239" i="2"/>
  <c r="K248" i="2"/>
  <c r="K249" i="2"/>
  <c r="K251" i="2"/>
  <c r="K252" i="2"/>
  <c r="K250" i="2"/>
  <c r="K253" i="2"/>
  <c r="K261" i="2"/>
  <c r="K262" i="2"/>
  <c r="K263" i="2"/>
  <c r="K264" i="2"/>
  <c r="K265" i="2"/>
  <c r="K266" i="2"/>
  <c r="K72" i="2"/>
  <c r="K73" i="2"/>
  <c r="K75" i="2"/>
  <c r="K74" i="2"/>
  <c r="K83" i="2"/>
  <c r="K84" i="2"/>
  <c r="K87" i="2"/>
  <c r="K79" i="2"/>
  <c r="K80" i="2"/>
  <c r="K78" i="2"/>
  <c r="K76" i="2"/>
  <c r="K85" i="2"/>
  <c r="K86" i="2"/>
  <c r="K88" i="2"/>
  <c r="K81" i="2"/>
  <c r="K82" i="2"/>
  <c r="K77" i="2"/>
  <c r="K89" i="2"/>
  <c r="K90" i="2"/>
  <c r="K91" i="2"/>
  <c r="K92" i="2"/>
  <c r="K93" i="2"/>
  <c r="K94" i="2"/>
  <c r="K254" i="2"/>
  <c r="K255" i="2"/>
  <c r="K256" i="2"/>
  <c r="K257" i="2"/>
  <c r="K258" i="2"/>
  <c r="K259" i="2"/>
  <c r="K260" i="2"/>
  <c r="K267" i="2"/>
  <c r="K268" i="2"/>
  <c r="K270" i="2"/>
  <c r="K269" i="2"/>
  <c r="K271" i="2"/>
  <c r="K280" i="2"/>
  <c r="K281" i="2"/>
  <c r="K282" i="2"/>
  <c r="K283" i="2"/>
  <c r="K286" i="2"/>
  <c r="K287" i="2"/>
  <c r="K95" i="2"/>
  <c r="K96" i="2"/>
  <c r="K97" i="2"/>
  <c r="K98" i="2"/>
  <c r="K99" i="2"/>
  <c r="K106" i="2"/>
  <c r="K107" i="2"/>
  <c r="K110" i="2"/>
  <c r="K103" i="2"/>
  <c r="K102" i="2"/>
  <c r="K100" i="2"/>
  <c r="K108" i="2"/>
  <c r="K109" i="2"/>
  <c r="K111" i="2"/>
  <c r="K104" i="2"/>
  <c r="K105" i="2"/>
  <c r="K101" i="2"/>
  <c r="K112" i="2"/>
  <c r="K273" i="2"/>
  <c r="K272" i="2"/>
  <c r="K274" i="2"/>
  <c r="K275" i="2"/>
  <c r="K276" i="2"/>
  <c r="K277" i="2"/>
  <c r="K278" i="2"/>
  <c r="K279" i="2"/>
  <c r="K285" i="2"/>
  <c r="K284" i="2"/>
  <c r="K288" i="2"/>
  <c r="K289" i="2"/>
  <c r="K290" i="2"/>
  <c r="K298" i="2"/>
  <c r="K299" i="2"/>
  <c r="K297" i="2"/>
  <c r="K300" i="2"/>
  <c r="K301" i="2"/>
  <c r="K302" i="2"/>
  <c r="K303" i="2"/>
  <c r="K327" i="2"/>
  <c r="K328" i="2"/>
  <c r="K113" i="2"/>
  <c r="K115" i="2"/>
  <c r="K114" i="2"/>
  <c r="K116" i="2"/>
  <c r="K117" i="2"/>
  <c r="K118" i="2"/>
  <c r="K126" i="2"/>
  <c r="K127" i="2"/>
  <c r="K130" i="2"/>
  <c r="K122" i="2"/>
  <c r="K123" i="2"/>
  <c r="K119" i="2"/>
  <c r="K128" i="2"/>
  <c r="K129" i="2"/>
  <c r="K131" i="2"/>
  <c r="K124" i="2"/>
  <c r="K125" i="2"/>
  <c r="K121" i="2"/>
  <c r="K120" i="2"/>
  <c r="K294" i="2"/>
  <c r="K293" i="2"/>
  <c r="K291" i="2"/>
  <c r="K292" i="2"/>
  <c r="K295" i="2"/>
  <c r="K296" i="2"/>
  <c r="K304" i="2"/>
  <c r="K305" i="2"/>
  <c r="K306" i="2"/>
  <c r="K307" i="2"/>
  <c r="K308" i="2"/>
  <c r="K309" i="2"/>
  <c r="K321" i="2"/>
  <c r="K322" i="2"/>
  <c r="K320" i="2"/>
  <c r="K323" i="2"/>
  <c r="K324" i="2"/>
  <c r="K325" i="2"/>
  <c r="K326" i="2"/>
  <c r="K132" i="2"/>
  <c r="K133" i="2"/>
  <c r="K134" i="2"/>
  <c r="K135" i="2"/>
  <c r="K143" i="2"/>
  <c r="K144" i="2"/>
  <c r="K147" i="2"/>
  <c r="K139" i="2"/>
  <c r="K140" i="2"/>
  <c r="K138" i="2"/>
  <c r="K136" i="2"/>
  <c r="K145" i="2"/>
  <c r="K146" i="2"/>
  <c r="K148" i="2"/>
  <c r="K141" i="2"/>
  <c r="K142" i="2"/>
  <c r="K137" i="2"/>
  <c r="K149" i="2"/>
  <c r="K150" i="2"/>
  <c r="K152" i="2"/>
  <c r="K151" i="2"/>
  <c r="K310" i="2"/>
  <c r="K311" i="2"/>
  <c r="K312" i="2"/>
  <c r="K313" i="2"/>
  <c r="K315" i="2"/>
  <c r="K314" i="2"/>
  <c r="K316" i="2"/>
  <c r="K317" i="2"/>
  <c r="K318" i="2"/>
  <c r="K319" i="2"/>
  <c r="K330" i="2"/>
  <c r="K331" i="2"/>
  <c r="K329" i="2"/>
  <c r="K153" i="2"/>
  <c r="K335" i="2"/>
  <c r="K334" i="2"/>
  <c r="K332" i="2"/>
  <c r="K333" i="2"/>
  <c r="K337" i="2"/>
  <c r="K338" i="2"/>
  <c r="K336" i="2"/>
  <c r="E165" i="2" l="1"/>
  <c r="E27" i="2"/>
  <c r="E22" i="2"/>
  <c r="E16" i="2"/>
  <c r="E12" i="2"/>
  <c r="E13" i="2"/>
  <c r="E18" i="2"/>
  <c r="E164" i="2"/>
  <c r="E160" i="2"/>
  <c r="E238" i="2"/>
  <c r="E234" i="2"/>
  <c r="E225" i="2"/>
  <c r="E228" i="2"/>
  <c r="E221" i="2"/>
  <c r="E217" i="2"/>
  <c r="E215" i="2"/>
  <c r="E208" i="2"/>
  <c r="E206" i="2"/>
  <c r="E201" i="2"/>
  <c r="E200" i="2"/>
  <c r="E198" i="2"/>
  <c r="E194" i="2"/>
  <c r="E197" i="2"/>
  <c r="E45" i="2"/>
  <c r="E211" i="2"/>
  <c r="E203" i="2"/>
  <c r="E184" i="2"/>
  <c r="E182" i="2"/>
  <c r="E180" i="2"/>
  <c r="E176" i="2"/>
  <c r="E167" i="2"/>
</calcChain>
</file>

<file path=xl/sharedStrings.xml><?xml version="1.0" encoding="utf-8"?>
<sst xmlns="http://schemas.openxmlformats.org/spreadsheetml/2006/main" count="3297" uniqueCount="812">
  <si>
    <t>VERRE</t>
  </si>
  <si>
    <t>Date</t>
  </si>
  <si>
    <t>N° Factures</t>
  </si>
  <si>
    <t>Code Article</t>
  </si>
  <si>
    <t>Quantite</t>
  </si>
  <si>
    <t>Conversion</t>
  </si>
  <si>
    <t>Um</t>
  </si>
  <si>
    <t>11026</t>
  </si>
  <si>
    <t>10526</t>
  </si>
  <si>
    <t>10826</t>
  </si>
  <si>
    <t>11226</t>
  </si>
  <si>
    <t>10522</t>
  </si>
  <si>
    <t>20122</t>
  </si>
  <si>
    <t>20121</t>
  </si>
  <si>
    <t>10521</t>
  </si>
  <si>
    <t>31922</t>
  </si>
  <si>
    <t>10513</t>
  </si>
  <si>
    <t>10511</t>
  </si>
  <si>
    <t>784112000</t>
  </si>
  <si>
    <t>SS10611</t>
  </si>
  <si>
    <t>10611</t>
  </si>
  <si>
    <t>784122002</t>
  </si>
  <si>
    <t>SS10511</t>
  </si>
  <si>
    <t>10813</t>
  </si>
  <si>
    <t>10811</t>
  </si>
  <si>
    <t>10613</t>
  </si>
  <si>
    <t>10713</t>
  </si>
  <si>
    <t>20113</t>
  </si>
  <si>
    <t>20111</t>
  </si>
  <si>
    <t>20222</t>
  </si>
  <si>
    <t>11022</t>
  </si>
  <si>
    <t>10626</t>
  </si>
  <si>
    <t>20126</t>
  </si>
  <si>
    <t>10622</t>
  </si>
  <si>
    <t>10621</t>
  </si>
  <si>
    <t>10911</t>
  </si>
  <si>
    <t>797078001</t>
  </si>
  <si>
    <t>10913</t>
  </si>
  <si>
    <t>11013</t>
  </si>
  <si>
    <t>11211</t>
  </si>
  <si>
    <t>11213</t>
  </si>
  <si>
    <t>10722</t>
  </si>
  <si>
    <t>10821</t>
  </si>
  <si>
    <t>10711</t>
  </si>
  <si>
    <t>11113</t>
  </si>
  <si>
    <t>11011</t>
  </si>
  <si>
    <t>797078000</t>
  </si>
  <si>
    <t>11111</t>
  </si>
  <si>
    <t>11413</t>
  </si>
  <si>
    <t>10822</t>
  </si>
  <si>
    <t>SS10811</t>
  </si>
  <si>
    <t>type</t>
  </si>
  <si>
    <t>pt_part</t>
  </si>
  <si>
    <t>pt_desc1+ +pt_desc2</t>
  </si>
  <si>
    <t>LIGNE</t>
  </si>
  <si>
    <t>Desc Ligne</t>
  </si>
  <si>
    <t>pt_article</t>
  </si>
  <si>
    <t>pt_group</t>
  </si>
  <si>
    <t>pt_size</t>
  </si>
  <si>
    <t>pt_site</t>
  </si>
  <si>
    <t>BOUTEILLES VERRES 1L CONSIGNE</t>
  </si>
  <si>
    <t>EM01</t>
  </si>
  <si>
    <t>BTS 1L</t>
  </si>
  <si>
    <t/>
  </si>
  <si>
    <t>1000</t>
  </si>
  <si>
    <t>784112001</t>
  </si>
  <si>
    <t>BOUTEILLES VERRES 1L DEPOT</t>
  </si>
  <si>
    <t>784112002</t>
  </si>
  <si>
    <t>BOUTEILLES VERRES 1L PRET</t>
  </si>
  <si>
    <t>784112003</t>
  </si>
  <si>
    <t>BOUTEILLES VERRES 1L PROD</t>
  </si>
  <si>
    <t>CASIERS 12 BOUTEILLES CONSIGNE</t>
  </si>
  <si>
    <t>797078002</t>
  </si>
  <si>
    <t>CASIERS 12 BOUTEILLES DEPOT</t>
  </si>
  <si>
    <t>797078004</t>
  </si>
  <si>
    <t>CASIERS 12 BOUTEILLES PRET</t>
  </si>
  <si>
    <t>797078006</t>
  </si>
  <si>
    <t>CASIERS 12 BOUTEILLES PROD</t>
  </si>
  <si>
    <t>784112005</t>
  </si>
  <si>
    <t>BOUTEILLES VERRES 1/4L PROD</t>
  </si>
  <si>
    <t>EM02</t>
  </si>
  <si>
    <t>BTS 0,25L</t>
  </si>
  <si>
    <t>BOUTEILLES VERRES 1/4L CONSIGNE</t>
  </si>
  <si>
    <t>784122003</t>
  </si>
  <si>
    <t>BOUTEILLES VERRES 1/4 L DEPOT</t>
  </si>
  <si>
    <t>784122004</t>
  </si>
  <si>
    <t>BOUTEILLES VERRES 1/4L PRET</t>
  </si>
  <si>
    <t>CASIERS 24 BOUTEILLES CONSIGNE</t>
  </si>
  <si>
    <t>797078003</t>
  </si>
  <si>
    <t>CASIERS 24 BOUTEILLES DEPOT</t>
  </si>
  <si>
    <t>797078005</t>
  </si>
  <si>
    <t>CASIERS 24 BOUTEILLES PRET</t>
  </si>
  <si>
    <t>797078007</t>
  </si>
  <si>
    <t>CASIERS 24 BOUTEILLES PROD</t>
  </si>
  <si>
    <t xml:space="preserve">JUS PAMPLEMOUSSE 1L PET </t>
  </si>
  <si>
    <t>PF01</t>
  </si>
  <si>
    <t>BOISSON AROMATISEE 1L</t>
  </si>
  <si>
    <t>1L</t>
  </si>
  <si>
    <t>01</t>
  </si>
  <si>
    <t>201L1</t>
  </si>
  <si>
    <t>JUS PAMPLMOUSSE LIGHT 1L PET</t>
  </si>
  <si>
    <t>20221</t>
  </si>
  <si>
    <t xml:space="preserve">JUS D'ABRICOT 1L PET </t>
  </si>
  <si>
    <t>02</t>
  </si>
  <si>
    <t>20321</t>
  </si>
  <si>
    <t xml:space="preserve">JUS D'ORANGE 1L PET </t>
  </si>
  <si>
    <t>03</t>
  </si>
  <si>
    <t>20421</t>
  </si>
  <si>
    <t xml:space="preserve">JUS MANGUE 1L PET </t>
  </si>
  <si>
    <t>04</t>
  </si>
  <si>
    <t>22621</t>
  </si>
  <si>
    <t xml:space="preserve">JUS MANDARINE 1L PET </t>
  </si>
  <si>
    <t>26</t>
  </si>
  <si>
    <t>31521</t>
  </si>
  <si>
    <t xml:space="preserve">AQUA FRUITA 1L PET </t>
  </si>
  <si>
    <t>15</t>
  </si>
  <si>
    <t>E20121</t>
  </si>
  <si>
    <t>JUS PAMPLEMOUSSE 1L PET Expor</t>
  </si>
  <si>
    <t>E201L1</t>
  </si>
  <si>
    <t>JUS PAMPLMOUSSE LIGHT 1L PET Export</t>
  </si>
  <si>
    <t>MB20121</t>
  </si>
  <si>
    <t>MB20221</t>
  </si>
  <si>
    <t>MB20321</t>
  </si>
  <si>
    <t>MB20421</t>
  </si>
  <si>
    <t>MB22621</t>
  </si>
  <si>
    <t>20123</t>
  </si>
  <si>
    <t xml:space="preserve">JUS PAMPLEMOUS 0,25L PET </t>
  </si>
  <si>
    <t>PF02</t>
  </si>
  <si>
    <t>BOISSON AROM 0,25L PET</t>
  </si>
  <si>
    <t>0.25L</t>
  </si>
  <si>
    <t>20223</t>
  </si>
  <si>
    <t xml:space="preserve">JUS D'ABRICOT 0,25L PET </t>
  </si>
  <si>
    <t>20323</t>
  </si>
  <si>
    <t xml:space="preserve">JUS D'ORANGE 0,25L PET </t>
  </si>
  <si>
    <t>20423</t>
  </si>
  <si>
    <t xml:space="preserve">JUS MANGUE 0,25L PET </t>
  </si>
  <si>
    <t>22623</t>
  </si>
  <si>
    <t xml:space="preserve">JUS MANDARINE 0.25L PET </t>
  </si>
  <si>
    <t>E20223</t>
  </si>
  <si>
    <t>JUS D'ABRICOT 0,25L PET Exportation</t>
  </si>
  <si>
    <t>MB20123</t>
  </si>
  <si>
    <t>MB20223</t>
  </si>
  <si>
    <t>MB20323</t>
  </si>
  <si>
    <t>MB20423</t>
  </si>
  <si>
    <t>MB22623</t>
  </si>
  <si>
    <t xml:space="preserve">CIDRE 2L PET </t>
  </si>
  <si>
    <t>PF03</t>
  </si>
  <si>
    <t>BOISSON 2L PET</t>
  </si>
  <si>
    <t>2L</t>
  </si>
  <si>
    <t>05</t>
  </si>
  <si>
    <t xml:space="preserve">FRAISE 2L PET </t>
  </si>
  <si>
    <t>06</t>
  </si>
  <si>
    <t xml:space="preserve">PECHE 2L PET </t>
  </si>
  <si>
    <t>07</t>
  </si>
  <si>
    <t xml:space="preserve">ORANGE 2L PET </t>
  </si>
  <si>
    <t>08</t>
  </si>
  <si>
    <t>10922</t>
  </si>
  <si>
    <t xml:space="preserve">CITRON 2L PET </t>
  </si>
  <si>
    <t>09</t>
  </si>
  <si>
    <t xml:space="preserve">ANANAS 2L PET </t>
  </si>
  <si>
    <t>10</t>
  </si>
  <si>
    <t>11122</t>
  </si>
  <si>
    <t xml:space="preserve">BEIDA 2L PET </t>
  </si>
  <si>
    <t>11</t>
  </si>
  <si>
    <t>11222</t>
  </si>
  <si>
    <t xml:space="preserve">POMME VERTE 2L PET </t>
  </si>
  <si>
    <t>12</t>
  </si>
  <si>
    <t>11322</t>
  </si>
  <si>
    <t xml:space="preserve">COLA 2L PET </t>
  </si>
  <si>
    <t>13</t>
  </si>
  <si>
    <t>11522</t>
  </si>
  <si>
    <t xml:space="preserve">CASSIS 2L PET </t>
  </si>
  <si>
    <t>12622</t>
  </si>
  <si>
    <t xml:space="preserve">MANDARINE 2L PET </t>
  </si>
  <si>
    <t>E10522</t>
  </si>
  <si>
    <t>CIDRE 2L PET Export ation</t>
  </si>
  <si>
    <t>E10622</t>
  </si>
  <si>
    <t>FRAISE 2L PET Export ation</t>
  </si>
  <si>
    <t>E10722</t>
  </si>
  <si>
    <t>PECHE 2L PET Export ation</t>
  </si>
  <si>
    <t>E10822</t>
  </si>
  <si>
    <t>ORANGE 2L PET Export ation</t>
  </si>
  <si>
    <t>E10922</t>
  </si>
  <si>
    <t>CITRON 2L PET Export ation</t>
  </si>
  <si>
    <t>E11022</t>
  </si>
  <si>
    <t>ANANAS 2L PET Export ation</t>
  </si>
  <si>
    <t>E11222</t>
  </si>
  <si>
    <t>POMME VERTE 2L PET Expor tation</t>
  </si>
  <si>
    <t>E11522</t>
  </si>
  <si>
    <t>CASSIS 2L PET Export ation</t>
  </si>
  <si>
    <t>E11622</t>
  </si>
  <si>
    <t>MANDARINE 2L PET Export ation</t>
  </si>
  <si>
    <t>MB10522</t>
  </si>
  <si>
    <t>MB10622</t>
  </si>
  <si>
    <t>MB10722</t>
  </si>
  <si>
    <t>MB10822</t>
  </si>
  <si>
    <t>MB10922</t>
  </si>
  <si>
    <t>MB11022</t>
  </si>
  <si>
    <t>MB11122</t>
  </si>
  <si>
    <t>MB11222</t>
  </si>
  <si>
    <t>MB11322</t>
  </si>
  <si>
    <t>MB11522</t>
  </si>
  <si>
    <t>MB12622</t>
  </si>
  <si>
    <t xml:space="preserve">CIDRE 1L PET </t>
  </si>
  <si>
    <t>PF04</t>
  </si>
  <si>
    <t>BOISSON 1L PET</t>
  </si>
  <si>
    <t xml:space="preserve">FRAISE 1L PET </t>
  </si>
  <si>
    <t>10721</t>
  </si>
  <si>
    <t xml:space="preserve">PECHE 1L PET </t>
  </si>
  <si>
    <t xml:space="preserve">ORANGE 1L PET </t>
  </si>
  <si>
    <t>10921</t>
  </si>
  <si>
    <t xml:space="preserve">CITRON 1L PET </t>
  </si>
  <si>
    <t>11021</t>
  </si>
  <si>
    <t xml:space="preserve">ANANAS 1L PET </t>
  </si>
  <si>
    <t>11121</t>
  </si>
  <si>
    <t xml:space="preserve">BEIDA  1L PET </t>
  </si>
  <si>
    <t>111L1</t>
  </si>
  <si>
    <t xml:space="preserve">BEIDA LIGHT 1L PET </t>
  </si>
  <si>
    <t>16</t>
  </si>
  <si>
    <t>11221</t>
  </si>
  <si>
    <t xml:space="preserve">POMME VERTE 1L PET </t>
  </si>
  <si>
    <t>113L1</t>
  </si>
  <si>
    <t xml:space="preserve">COLA LIGHT 1L PET </t>
  </si>
  <si>
    <t>17</t>
  </si>
  <si>
    <t>11521</t>
  </si>
  <si>
    <t xml:space="preserve">CASSIS 1L PET </t>
  </si>
  <si>
    <t>12621</t>
  </si>
  <si>
    <t xml:space="preserve">MANDARINE 1L PET </t>
  </si>
  <si>
    <t>E111L1</t>
  </si>
  <si>
    <t xml:space="preserve">BEIDA LIGHT 1L PET Expor </t>
  </si>
  <si>
    <t>E113L1</t>
  </si>
  <si>
    <t xml:space="preserve">COLA LIGHT 1L PET Expor </t>
  </si>
  <si>
    <t>MB10521</t>
  </si>
  <si>
    <t>MB10621</t>
  </si>
  <si>
    <t>MB10721</t>
  </si>
  <si>
    <t>MB10821</t>
  </si>
  <si>
    <t>MB10921</t>
  </si>
  <si>
    <t>MB11021</t>
  </si>
  <si>
    <t>MB11121</t>
  </si>
  <si>
    <t>MB11221</t>
  </si>
  <si>
    <t>MB11521</t>
  </si>
  <si>
    <t>MB12621</t>
  </si>
  <si>
    <t>10523</t>
  </si>
  <si>
    <t xml:space="preserve">CIDRE 0,25L PET </t>
  </si>
  <si>
    <t>PF05</t>
  </si>
  <si>
    <t>BOISSON 0,25L PET</t>
  </si>
  <si>
    <t>10623</t>
  </si>
  <si>
    <t xml:space="preserve">FRAISE 0,25L PET </t>
  </si>
  <si>
    <t>10723</t>
  </si>
  <si>
    <t xml:space="preserve">PECHE 0,25L PET </t>
  </si>
  <si>
    <t>10823</t>
  </si>
  <si>
    <t xml:space="preserve">ORANGE 0,25L PET </t>
  </si>
  <si>
    <t>10923</t>
  </si>
  <si>
    <t xml:space="preserve">CITRON 0,25L PET </t>
  </si>
  <si>
    <t>11023</t>
  </si>
  <si>
    <t xml:space="preserve">ANANAS 0,25L PET </t>
  </si>
  <si>
    <t>11123</t>
  </si>
  <si>
    <t xml:space="preserve">BEIDA 0,25L PET </t>
  </si>
  <si>
    <t>11223</t>
  </si>
  <si>
    <t xml:space="preserve">POMME VERTE 0,25L PET </t>
  </si>
  <si>
    <t>11523</t>
  </si>
  <si>
    <t xml:space="preserve">CASSIS 0.25L PET </t>
  </si>
  <si>
    <t>12623</t>
  </si>
  <si>
    <t xml:space="preserve">MANDARINE 0.25L PET </t>
  </si>
  <si>
    <t>E10523</t>
  </si>
  <si>
    <t>CIDRE 0,25L PET Export ation</t>
  </si>
  <si>
    <t>E10623</t>
  </si>
  <si>
    <t>FRAISE 0,25L PET Export ation</t>
  </si>
  <si>
    <t>E10823</t>
  </si>
  <si>
    <t>ORANGE 0,25L PET Export ation</t>
  </si>
  <si>
    <t>E11023</t>
  </si>
  <si>
    <t>ANANAS 0,25L PET Export ation</t>
  </si>
  <si>
    <t>E11123</t>
  </si>
  <si>
    <t>BEIDA 0,25L PET Export ation</t>
  </si>
  <si>
    <t>E11223</t>
  </si>
  <si>
    <t>POMME VERTE 0,25L PET Ex portation</t>
  </si>
  <si>
    <t>MB10523</t>
  </si>
  <si>
    <t>MB10623</t>
  </si>
  <si>
    <t>MB10723</t>
  </si>
  <si>
    <t>MB10823</t>
  </si>
  <si>
    <t>MB10923</t>
  </si>
  <si>
    <t>MB11023</t>
  </si>
  <si>
    <t>MB11123</t>
  </si>
  <si>
    <t>MB11223</t>
  </si>
  <si>
    <t>MB11523</t>
  </si>
  <si>
    <t>MB12623</t>
  </si>
  <si>
    <t>EMB11424</t>
  </si>
  <si>
    <t xml:space="preserve">BITTER 1,5L PET export </t>
  </si>
  <si>
    <t>PF06</t>
  </si>
  <si>
    <t>BOISSON 1.5L PET</t>
  </si>
  <si>
    <t>14</t>
  </si>
  <si>
    <t>MB11424</t>
  </si>
  <si>
    <t xml:space="preserve">BITTER 1,5L PET </t>
  </si>
  <si>
    <t>31524</t>
  </si>
  <si>
    <t xml:space="preserve">AQUA FRUITA 1,5L PET </t>
  </si>
  <si>
    <t>PF07</t>
  </si>
  <si>
    <t>BOISSON AROMATISEE 1,5 L</t>
  </si>
  <si>
    <t>1.5L</t>
  </si>
  <si>
    <t xml:space="preserve">JUS PAMPLEMOUSSE 2L PET </t>
  </si>
  <si>
    <t>PF08</t>
  </si>
  <si>
    <t>BOISSON AROMATISE 2L PET</t>
  </si>
  <si>
    <t xml:space="preserve">JUS D'ABRICOT 2L PET </t>
  </si>
  <si>
    <t>20322</t>
  </si>
  <si>
    <t xml:space="preserve">JUS D'ORANGE 2L PET </t>
  </si>
  <si>
    <t>20422</t>
  </si>
  <si>
    <t xml:space="preserve">JUS MANGUE 2L PET </t>
  </si>
  <si>
    <t>21022</t>
  </si>
  <si>
    <t xml:space="preserve">JUS D'ANANAS 2L PET </t>
  </si>
  <si>
    <t>22422</t>
  </si>
  <si>
    <t>JUS FRUIT EXOTIQUE 2L PE T</t>
  </si>
  <si>
    <t>24</t>
  </si>
  <si>
    <t>22522</t>
  </si>
  <si>
    <t xml:space="preserve">JUS PECHE POIRE 2L PET </t>
  </si>
  <si>
    <t>25</t>
  </si>
  <si>
    <t>22622</t>
  </si>
  <si>
    <t xml:space="preserve">JUS MANDARINE 2L PET </t>
  </si>
  <si>
    <t>E20122</t>
  </si>
  <si>
    <t>JUS PAMPLEMOUSSE 2L PET Exportation</t>
  </si>
  <si>
    <t>E20422</t>
  </si>
  <si>
    <t>JUS MANGUE 2L PET Export ation</t>
  </si>
  <si>
    <t>MB20122</t>
  </si>
  <si>
    <t>MB20222</t>
  </si>
  <si>
    <t>MB20322</t>
  </si>
  <si>
    <t>MB20422</t>
  </si>
  <si>
    <t>MB21022</t>
  </si>
  <si>
    <t>MB22422</t>
  </si>
  <si>
    <t>MB22522</t>
  </si>
  <si>
    <t>MB22622</t>
  </si>
  <si>
    <t>31921</t>
  </si>
  <si>
    <t>EAU FRUITEE A L'ORANGE 1 L PET</t>
  </si>
  <si>
    <t>PF10</t>
  </si>
  <si>
    <t>EAU FRUITEE 1L</t>
  </si>
  <si>
    <t>19</t>
  </si>
  <si>
    <t>32021</t>
  </si>
  <si>
    <t>EAU FRUITEE A LA MANDARI NE  1L PET</t>
  </si>
  <si>
    <t>20</t>
  </si>
  <si>
    <t>32121</t>
  </si>
  <si>
    <t>EAU FRUITEE AU PAMELO  1L PET</t>
  </si>
  <si>
    <t>21</t>
  </si>
  <si>
    <t>322L1</t>
  </si>
  <si>
    <t>EAU FRUITEE LIGHT AU PAMELO 1L PET</t>
  </si>
  <si>
    <t>22</t>
  </si>
  <si>
    <t>32321</t>
  </si>
  <si>
    <t>EAU FRUITEE ABRICOT-PECH E 1L PET</t>
  </si>
  <si>
    <t>23</t>
  </si>
  <si>
    <t>32721</t>
  </si>
  <si>
    <t xml:space="preserve">EAU MULTI-FRUITS 1L PET </t>
  </si>
  <si>
    <t>27</t>
  </si>
  <si>
    <t>32821</t>
  </si>
  <si>
    <t>EAU FRUITEE FRAMBOISE AU LAIT 1L PET</t>
  </si>
  <si>
    <t>28</t>
  </si>
  <si>
    <t>31926</t>
  </si>
  <si>
    <t>EAU FRUITEE A L'ORANGE 0.33L PET</t>
  </si>
  <si>
    <t>PF11</t>
  </si>
  <si>
    <t>JUS 0.33L PET</t>
  </si>
  <si>
    <t>0.33L</t>
  </si>
  <si>
    <t>32026</t>
  </si>
  <si>
    <t>EAU FRUITEE A LA MANDARI NE  0.33L PET</t>
  </si>
  <si>
    <t>32126</t>
  </si>
  <si>
    <t>EAU FRUITEE AU PAMELO 0.33L PET</t>
  </si>
  <si>
    <t>32326</t>
  </si>
  <si>
    <t>EAU FRUITEE ABRICOT-PECH E 0.33L PET</t>
  </si>
  <si>
    <t>32726</t>
  </si>
  <si>
    <t>EAU MULTI-FRUITS 0.33L P ET</t>
  </si>
  <si>
    <t>32826</t>
  </si>
  <si>
    <t>EAU FRUITEE FRAMBOISE AU LAIT 0.33L PET</t>
  </si>
  <si>
    <t>E20126</t>
  </si>
  <si>
    <t>JUS PAMPLEMOUSSE 0.33L PET Expor</t>
  </si>
  <si>
    <t>E31926</t>
  </si>
  <si>
    <t>EAU FRUITEE A L'ORANGE 0.33 PET Expor</t>
  </si>
  <si>
    <t>E32026</t>
  </si>
  <si>
    <t>EAU FRUITEE A LA MANDARI NE  0.33L PET Expor</t>
  </si>
  <si>
    <t>E32126</t>
  </si>
  <si>
    <t>EAU FRUITEE AU PAMELO 0.33 PET Expor</t>
  </si>
  <si>
    <t>E32326</t>
  </si>
  <si>
    <t>EAU FRUITEE ABRICOT-PECH E 0.33L PET Expor</t>
  </si>
  <si>
    <t xml:space="preserve">CIDRE 0,33L PET </t>
  </si>
  <si>
    <t>PF13</t>
  </si>
  <si>
    <t>BOISSON 0.33 L PET</t>
  </si>
  <si>
    <t xml:space="preserve">FRAISE 0,33L PET </t>
  </si>
  <si>
    <t>10726</t>
  </si>
  <si>
    <t xml:space="preserve">PECHE 0,33L PET </t>
  </si>
  <si>
    <t xml:space="preserve">ORANGE 0,33L PET </t>
  </si>
  <si>
    <t>10926</t>
  </si>
  <si>
    <t xml:space="preserve">CITRON 0,33L PET </t>
  </si>
  <si>
    <t xml:space="preserve">ANANAS 0,33L PET </t>
  </si>
  <si>
    <t>11126</t>
  </si>
  <si>
    <t xml:space="preserve">BEIDA 0,33L PET </t>
  </si>
  <si>
    <t xml:space="preserve">POMME VERTE 0,33L PET </t>
  </si>
  <si>
    <t>11526</t>
  </si>
  <si>
    <t xml:space="preserve">CASSIS 0.33L PET </t>
  </si>
  <si>
    <t>12626</t>
  </si>
  <si>
    <t xml:space="preserve">MANDARINE 0.33L PET </t>
  </si>
  <si>
    <t>22426</t>
  </si>
  <si>
    <t>JUS FRUIT EXOTIQUE 0.33L PET</t>
  </si>
  <si>
    <t>E10526</t>
  </si>
  <si>
    <t xml:space="preserve">CIDRE 0.33 PET Expor </t>
  </si>
  <si>
    <t>E10626</t>
  </si>
  <si>
    <t xml:space="preserve">FRAISE 0,33L PET Expor </t>
  </si>
  <si>
    <t>E10726</t>
  </si>
  <si>
    <t xml:space="preserve">PECHE 0,33L PET Expor </t>
  </si>
  <si>
    <t>E10826</t>
  </si>
  <si>
    <t xml:space="preserve">ORANGE 0,33L PET Expor </t>
  </si>
  <si>
    <t>E10926</t>
  </si>
  <si>
    <t xml:space="preserve">CITRON 0,33L PET Expor </t>
  </si>
  <si>
    <t>E11026</t>
  </si>
  <si>
    <t xml:space="preserve">ANANAS 0,33L PET Expor </t>
  </si>
  <si>
    <t>E11126</t>
  </si>
  <si>
    <t xml:space="preserve">BEIDA 0,33L PET Expor </t>
  </si>
  <si>
    <t>E11226</t>
  </si>
  <si>
    <t>POMME VERTE 0,33L PET Expor</t>
  </si>
  <si>
    <t>E11426</t>
  </si>
  <si>
    <t xml:space="preserve">BITTER 0,33L PET export </t>
  </si>
  <si>
    <t>E11526</t>
  </si>
  <si>
    <t xml:space="preserve">CASSIS 0.33L PET Expor </t>
  </si>
  <si>
    <t>E12626</t>
  </si>
  <si>
    <t>MANDARINE 0.33L PET Expo Expor</t>
  </si>
  <si>
    <t>E22426</t>
  </si>
  <si>
    <t>JUS FRUIT EXOTIQUE 0.33L PET Expor</t>
  </si>
  <si>
    <t>MB10526</t>
  </si>
  <si>
    <t>MB10626</t>
  </si>
  <si>
    <t>MB10726</t>
  </si>
  <si>
    <t>MB10826</t>
  </si>
  <si>
    <t>MB10926</t>
  </si>
  <si>
    <t>MB11026</t>
  </si>
  <si>
    <t>MB11126</t>
  </si>
  <si>
    <t>MB11226</t>
  </si>
  <si>
    <t>MB11526</t>
  </si>
  <si>
    <t>MB12626</t>
  </si>
  <si>
    <t>MB22426</t>
  </si>
  <si>
    <t xml:space="preserve">JUS PAMPLEMOUS 0,33L PET </t>
  </si>
  <si>
    <t>PF14</t>
  </si>
  <si>
    <t>BOISSON AROM 0.33L PET</t>
  </si>
  <si>
    <t>20226</t>
  </si>
  <si>
    <t xml:space="preserve">JUS D'ABRICOT 0,33L PET </t>
  </si>
  <si>
    <t>20326</t>
  </si>
  <si>
    <t xml:space="preserve">JUS D'ORANGE 0,33L PET </t>
  </si>
  <si>
    <t>20426</t>
  </si>
  <si>
    <t xml:space="preserve">JUS MANGUE 0,33L PET </t>
  </si>
  <si>
    <t>22626</t>
  </si>
  <si>
    <t xml:space="preserve">JUS MANDARINE 0.33L PET </t>
  </si>
  <si>
    <t>E20326</t>
  </si>
  <si>
    <t>JUS D'ORANGE 0,33L PET Expor</t>
  </si>
  <si>
    <t>E22626</t>
  </si>
  <si>
    <t>JUS MANDARINE 0.33L PET Expor</t>
  </si>
  <si>
    <t>MB20126</t>
  </si>
  <si>
    <t>MB20226</t>
  </si>
  <si>
    <t>MB20326</t>
  </si>
  <si>
    <t>MB20426</t>
  </si>
  <si>
    <t>MB22626</t>
  </si>
  <si>
    <t>EAU FRUITE A L'ORANGE 02 L</t>
  </si>
  <si>
    <t>PF15</t>
  </si>
  <si>
    <t>EAU FRUITEE 2L</t>
  </si>
  <si>
    <t>32322</t>
  </si>
  <si>
    <t>EAU FRUITE ABRICO/PECHE 02L</t>
  </si>
  <si>
    <t>32422</t>
  </si>
  <si>
    <t>EAU FRUITE RAISIN MUR 02L</t>
  </si>
  <si>
    <t>JUS PAMPLEMOUSSE 1L VERRE</t>
  </si>
  <si>
    <t>VF01</t>
  </si>
  <si>
    <t>BOISSON AROMAT 1 L</t>
  </si>
  <si>
    <t>20211</t>
  </si>
  <si>
    <t xml:space="preserve">JUS D'ABRICOT 1L VERRE </t>
  </si>
  <si>
    <t>20311</t>
  </si>
  <si>
    <t xml:space="preserve">JUS ORANGE 1L VERRE </t>
  </si>
  <si>
    <t>20411</t>
  </si>
  <si>
    <t xml:space="preserve">JUS MANGUE 1L VERRE </t>
  </si>
  <si>
    <t>22511</t>
  </si>
  <si>
    <t>JUS PECHE POIRE AU LAIT 1L VERRE</t>
  </si>
  <si>
    <t>22611</t>
  </si>
  <si>
    <t xml:space="preserve">JUS MANDARINE 1L VERRE </t>
  </si>
  <si>
    <t>MB20111</t>
  </si>
  <si>
    <t>MB20211</t>
  </si>
  <si>
    <t>MB20311</t>
  </si>
  <si>
    <t>MB20411</t>
  </si>
  <si>
    <t>MB22511</t>
  </si>
  <si>
    <t>MB22611</t>
  </si>
  <si>
    <t>JUS PAMPLEMOUSSE 0,25L VERRE</t>
  </si>
  <si>
    <t>VF02</t>
  </si>
  <si>
    <t>BOISSON AROMAT  0.25 L</t>
  </si>
  <si>
    <t>20213</t>
  </si>
  <si>
    <t>JUS D'ABRICOT 0,25L VERRE</t>
  </si>
  <si>
    <t>20313</t>
  </si>
  <si>
    <t xml:space="preserve">JUS ORANGE 0,25L VERRE </t>
  </si>
  <si>
    <t>20413</t>
  </si>
  <si>
    <t xml:space="preserve">JUS MANGUE 0,25L VERRE </t>
  </si>
  <si>
    <t>22513</t>
  </si>
  <si>
    <t>JUS PECHE POIRE AU LAIT 0.25L VERRE</t>
  </si>
  <si>
    <t>22613</t>
  </si>
  <si>
    <t>JUS MANDARINE 0.25L VERRE</t>
  </si>
  <si>
    <t>MB20113</t>
  </si>
  <si>
    <t>MB20213</t>
  </si>
  <si>
    <t>MB20313</t>
  </si>
  <si>
    <t>MB20413</t>
  </si>
  <si>
    <t>MB22513</t>
  </si>
  <si>
    <t>MB22613</t>
  </si>
  <si>
    <t xml:space="preserve">CIDRE 1L VERRE </t>
  </si>
  <si>
    <t>VF04</t>
  </si>
  <si>
    <t>BOISSON 1 L</t>
  </si>
  <si>
    <t xml:space="preserve">FRAISE 1L VERRE </t>
  </si>
  <si>
    <t xml:space="preserve">PECHE 1L VERRE </t>
  </si>
  <si>
    <t xml:space="preserve">ORANGE 1L VERRE </t>
  </si>
  <si>
    <t xml:space="preserve">CITRON 1L VERRE </t>
  </si>
  <si>
    <t xml:space="preserve">ANANAS 1L VERRE </t>
  </si>
  <si>
    <t xml:space="preserve">BEIDA 1L VERRE </t>
  </si>
  <si>
    <t xml:space="preserve">TEFAH 1L VERRE </t>
  </si>
  <si>
    <t>11311</t>
  </si>
  <si>
    <t xml:space="preserve">COLA 1L VERRE </t>
  </si>
  <si>
    <t>11411</t>
  </si>
  <si>
    <t xml:space="preserve">BITTER 1L VERRE </t>
  </si>
  <si>
    <t>11511</t>
  </si>
  <si>
    <t xml:space="preserve">CASSIS 1L VERRE </t>
  </si>
  <si>
    <t>12611</t>
  </si>
  <si>
    <t xml:space="preserve">MANDARINE 1L VERRE </t>
  </si>
  <si>
    <t>MB10511</t>
  </si>
  <si>
    <t>MB10611</t>
  </si>
  <si>
    <t>MB10711</t>
  </si>
  <si>
    <t>MB10811</t>
  </si>
  <si>
    <t>MB10911</t>
  </si>
  <si>
    <t>MB11011</t>
  </si>
  <si>
    <t>MB11111</t>
  </si>
  <si>
    <t>MB11211</t>
  </si>
  <si>
    <t>MB11311</t>
  </si>
  <si>
    <t>MB11411</t>
  </si>
  <si>
    <t>MB11511</t>
  </si>
  <si>
    <t>MB12611</t>
  </si>
  <si>
    <t xml:space="preserve">CIDRE 0,25L VERRE </t>
  </si>
  <si>
    <t>VF05</t>
  </si>
  <si>
    <t>BOISSON 0.25L VERRE</t>
  </si>
  <si>
    <t xml:space="preserve">FRAISE 0,25L VERRE </t>
  </si>
  <si>
    <t xml:space="preserve">PECHE 0,25L VERRE </t>
  </si>
  <si>
    <t xml:space="preserve">ORANGE 0,25L VERRE </t>
  </si>
  <si>
    <t xml:space="preserve">CITRON 0,25L VERRE </t>
  </si>
  <si>
    <t xml:space="preserve">ANANAS 0,25L VERRE </t>
  </si>
  <si>
    <t xml:space="preserve">BEIDA 0,25L VERRE </t>
  </si>
  <si>
    <t xml:space="preserve">TEFAH 0,25L VERRE </t>
  </si>
  <si>
    <t xml:space="preserve">BITTER 0,25L VERRE </t>
  </si>
  <si>
    <t>11513</t>
  </si>
  <si>
    <t xml:space="preserve">CASSIS 0.25L VERRE </t>
  </si>
  <si>
    <t>12613</t>
  </si>
  <si>
    <t xml:space="preserve">MANDARINE 0.25L VERRE </t>
  </si>
  <si>
    <t>MB10513</t>
  </si>
  <si>
    <t>MB10613</t>
  </si>
  <si>
    <t>MB10713</t>
  </si>
  <si>
    <t>MB10813</t>
  </si>
  <si>
    <t>MB10913</t>
  </si>
  <si>
    <t>MB11013</t>
  </si>
  <si>
    <t>MB11113</t>
  </si>
  <si>
    <t>MB11213</t>
  </si>
  <si>
    <t>MB11413</t>
  </si>
  <si>
    <t>MB11513</t>
  </si>
  <si>
    <t>MB12613</t>
  </si>
  <si>
    <t xml:space="preserve">CIDRE LIGHT 1L VERRE </t>
  </si>
  <si>
    <t>VF06</t>
  </si>
  <si>
    <t>LIGHT SODA 1L VERRE</t>
  </si>
  <si>
    <t xml:space="preserve">FRAISE LIGHT 1L VERRE </t>
  </si>
  <si>
    <t>SS10711</t>
  </si>
  <si>
    <t xml:space="preserve">PECHE LIGHT 1L VERRE </t>
  </si>
  <si>
    <t xml:space="preserve">ORANGE LIGHT 1L VERRE </t>
  </si>
  <si>
    <t>SS10911</t>
  </si>
  <si>
    <t xml:space="preserve">CITRON LIGHT 1L VERRE </t>
  </si>
  <si>
    <t>SS11011</t>
  </si>
  <si>
    <t xml:space="preserve">ANANAS LIGHT 1L VERRE </t>
  </si>
  <si>
    <t>SS11111</t>
  </si>
  <si>
    <t xml:space="preserve">BEIDA LIGHT 1L VERRE </t>
  </si>
  <si>
    <t>SS11211</t>
  </si>
  <si>
    <t xml:space="preserve">TEFAH LIGHT 1L VERRE </t>
  </si>
  <si>
    <t>SS11311</t>
  </si>
  <si>
    <t xml:space="preserve">COLA LIGHT 1L VERRE </t>
  </si>
  <si>
    <t>SS11411</t>
  </si>
  <si>
    <t xml:space="preserve">BITTER LIGHT 1L VERRE </t>
  </si>
  <si>
    <t>SS11511</t>
  </si>
  <si>
    <t xml:space="preserve">CASSIS LIGHT 1L VERRE </t>
  </si>
  <si>
    <t>SS12611</t>
  </si>
  <si>
    <t xml:space="preserve">MANDARINE LIGHT 1L VERRE </t>
  </si>
  <si>
    <t>SS20111</t>
  </si>
  <si>
    <t>JUS PAMPLEMOUSSE LIGHT 1L VERRE</t>
  </si>
  <si>
    <t>VF07</t>
  </si>
  <si>
    <t>LIGHT AROMAT 1L VERRE</t>
  </si>
  <si>
    <t>18</t>
  </si>
  <si>
    <t>SS20211</t>
  </si>
  <si>
    <t>JUS D'ABRICOT LIGHT 1L V ERRE</t>
  </si>
  <si>
    <t>SS20311</t>
  </si>
  <si>
    <t>JUS ORANGE LIGHT 1L VERR E</t>
  </si>
  <si>
    <t>SS20411</t>
  </si>
  <si>
    <t>JUS MANGUE LIGHT 1L VERR E</t>
  </si>
  <si>
    <t>SS20611</t>
  </si>
  <si>
    <t>JUS MANDARINE LIGHT 1L V ERRE</t>
  </si>
  <si>
    <t>contenance</t>
  </si>
  <si>
    <t>VOL L</t>
  </si>
  <si>
    <t>Qte un</t>
  </si>
  <si>
    <t>Qte L</t>
  </si>
  <si>
    <t>786117001</t>
  </si>
  <si>
    <t xml:space="preserve">PALETTES PLASTIQUES </t>
  </si>
  <si>
    <t>EM05</t>
  </si>
  <si>
    <t>AUTRES EMBALLAGES</t>
  </si>
  <si>
    <t>786117002</t>
  </si>
  <si>
    <t xml:space="preserve">FEUILLES INTERCALAIRES </t>
  </si>
  <si>
    <t>786417000</t>
  </si>
  <si>
    <t>786417001</t>
  </si>
  <si>
    <t xml:space="preserve">F,POL,BDA 3CM </t>
  </si>
  <si>
    <t>EMB10526</t>
  </si>
  <si>
    <t>CIDRE 0,33L PET EXPORTATION</t>
  </si>
  <si>
    <t>EMB10626</t>
  </si>
  <si>
    <t xml:space="preserve">FRAISE 0,33L PET Export </t>
  </si>
  <si>
    <t>EMB10826</t>
  </si>
  <si>
    <t xml:space="preserve">ORANGE 0,33L PET EXPORT </t>
  </si>
  <si>
    <t>EMB11226</t>
  </si>
  <si>
    <t>POMME VERTE 0,33L PET EXPORTATION</t>
  </si>
  <si>
    <t>EMB11426</t>
  </si>
  <si>
    <t>MB11426</t>
  </si>
  <si>
    <t xml:space="preserve">BITTER 0,33L PET </t>
  </si>
  <si>
    <t>fa</t>
  </si>
  <si>
    <t>FA</t>
  </si>
  <si>
    <t>CS</t>
  </si>
  <si>
    <t>un</t>
  </si>
  <si>
    <t>cs</t>
  </si>
  <si>
    <t>UN</t>
  </si>
  <si>
    <t xml:space="preserve">CONSIGNE PALETTES BOIS </t>
  </si>
  <si>
    <t>786417100</t>
  </si>
  <si>
    <t xml:space="preserve">DECONSIGN PALETTE BOIS </t>
  </si>
  <si>
    <t>MB11313</t>
  </si>
  <si>
    <t>COLA 0.25L VERRE</t>
  </si>
  <si>
    <t>MB11611</t>
  </si>
  <si>
    <t>FRAMBOISE 1L VERRE</t>
  </si>
  <si>
    <t>MB11613</t>
  </si>
  <si>
    <t>FRAMBOISE 0.25L VERRE</t>
  </si>
  <si>
    <t>MB11621</t>
  </si>
  <si>
    <t>FRAMBOISE 1L PET</t>
  </si>
  <si>
    <t>MB11622</t>
  </si>
  <si>
    <t>FRAMBOISE 2L PET</t>
  </si>
  <si>
    <t>MB11626</t>
  </si>
  <si>
    <t>FRAMBOISE 33CL PET</t>
  </si>
  <si>
    <t>MB31922</t>
  </si>
  <si>
    <t>EAU FRUITE ORANGE 2L PET</t>
  </si>
  <si>
    <t>MB31926</t>
  </si>
  <si>
    <t>EAU FRUITEE A L'ORANGE 0.33 PET</t>
  </si>
  <si>
    <t>MB32226</t>
  </si>
  <si>
    <t>EAU FRUITEE ABRICOT0.33L PET</t>
  </si>
  <si>
    <t>MB32422</t>
  </si>
  <si>
    <t>EAU FRUITE RAISIN MURE2L PET</t>
  </si>
  <si>
    <t>FV141434</t>
  </si>
  <si>
    <t>FV141435</t>
  </si>
  <si>
    <t>FP117161</t>
  </si>
  <si>
    <t>FP117162</t>
  </si>
  <si>
    <t>FP117164</t>
  </si>
  <si>
    <t>FV400000</t>
  </si>
  <si>
    <t>FV400001</t>
  </si>
  <si>
    <t>FV400002</t>
  </si>
  <si>
    <t>FP400000</t>
  </si>
  <si>
    <t>FP400001</t>
  </si>
  <si>
    <t>FV400003</t>
  </si>
  <si>
    <t>FP400002</t>
  </si>
  <si>
    <t>FV400004</t>
  </si>
  <si>
    <t>FP400003</t>
  </si>
  <si>
    <t>FV400005</t>
  </si>
  <si>
    <t>FP400004</t>
  </si>
  <si>
    <t>FP400005</t>
  </si>
  <si>
    <t>FV400006</t>
  </si>
  <si>
    <t>FV400007</t>
  </si>
  <si>
    <t>FV400008</t>
  </si>
  <si>
    <t>FV400009</t>
  </si>
  <si>
    <t>FV400010</t>
  </si>
  <si>
    <t>FV400011</t>
  </si>
  <si>
    <t>FV400012</t>
  </si>
  <si>
    <t>FV400013</t>
  </si>
  <si>
    <t>FV400014</t>
  </si>
  <si>
    <t>FV400015</t>
  </si>
  <si>
    <t>FP400006</t>
  </si>
  <si>
    <t>FP400007</t>
  </si>
  <si>
    <t>FV400016</t>
  </si>
  <si>
    <t>FP400008</t>
  </si>
  <si>
    <t>FV400017</t>
  </si>
  <si>
    <t>FV400018</t>
  </si>
  <si>
    <t>FP400009</t>
  </si>
  <si>
    <t>FV400019</t>
  </si>
  <si>
    <t>FV400020</t>
  </si>
  <si>
    <t>FV400021</t>
  </si>
  <si>
    <t>FV400022</t>
  </si>
  <si>
    <t>FV400023</t>
  </si>
  <si>
    <t>FP400010</t>
  </si>
  <si>
    <t>FV400024</t>
  </si>
  <si>
    <t>FV400025</t>
  </si>
  <si>
    <t>FP400011</t>
  </si>
  <si>
    <t>FP400012</t>
  </si>
  <si>
    <t>FV400026</t>
  </si>
  <si>
    <t>FP400013</t>
  </si>
  <si>
    <t>FV400027</t>
  </si>
  <si>
    <t>FP400014</t>
  </si>
  <si>
    <t>FP400015</t>
  </si>
  <si>
    <t>FP400016</t>
  </si>
  <si>
    <t>FV400028</t>
  </si>
  <si>
    <t>FP400017</t>
  </si>
  <si>
    <t>FP400018</t>
  </si>
  <si>
    <t>FV400029</t>
  </si>
  <si>
    <t>FV400030</t>
  </si>
  <si>
    <t>FV400031</t>
  </si>
  <si>
    <t>FV400032</t>
  </si>
  <si>
    <t>FV400033</t>
  </si>
  <si>
    <t>FV400034</t>
  </si>
  <si>
    <t>FV400035</t>
  </si>
  <si>
    <t>FP400019</t>
  </si>
  <si>
    <t>FP400020</t>
  </si>
  <si>
    <t>FV400036</t>
  </si>
  <si>
    <t>FV400037</t>
  </si>
  <si>
    <t>FP400021</t>
  </si>
  <si>
    <t>FV400038</t>
  </si>
  <si>
    <t>FP400022</t>
  </si>
  <si>
    <t>FP400023</t>
  </si>
  <si>
    <t>FP400024</t>
  </si>
  <si>
    <t>FP400025</t>
  </si>
  <si>
    <t>FP400026</t>
  </si>
  <si>
    <t>FV400039</t>
  </si>
  <si>
    <t>FP400027</t>
  </si>
  <si>
    <t>FV400040</t>
  </si>
  <si>
    <t>FV400041</t>
  </si>
  <si>
    <t>FV400042</t>
  </si>
  <si>
    <t>FV400043</t>
  </si>
  <si>
    <t>FP400028</t>
  </si>
  <si>
    <t>FP400029</t>
  </si>
  <si>
    <t>FV400044</t>
  </si>
  <si>
    <t>FV400045</t>
  </si>
  <si>
    <t>FV400046</t>
  </si>
  <si>
    <t>FP400030</t>
  </si>
  <si>
    <t>FP400031</t>
  </si>
  <si>
    <t>FV400047</t>
  </si>
  <si>
    <t>FV400048</t>
  </si>
  <si>
    <t>FV400049</t>
  </si>
  <si>
    <t>FV400050</t>
  </si>
  <si>
    <t>FV400051</t>
  </si>
  <si>
    <t>FV400052</t>
  </si>
  <si>
    <t>FV400053</t>
  </si>
  <si>
    <t>FV400054</t>
  </si>
  <si>
    <t>FP400032</t>
  </si>
  <si>
    <t>FV400055</t>
  </si>
  <si>
    <t>FV400056</t>
  </si>
  <si>
    <t>FP400033</t>
  </si>
  <si>
    <t>FP400034</t>
  </si>
  <si>
    <t>FP400035</t>
  </si>
  <si>
    <t>FP400036</t>
  </si>
  <si>
    <t>FV400057</t>
  </si>
  <si>
    <t>FV400058</t>
  </si>
  <si>
    <t>FP400037</t>
  </si>
  <si>
    <t>FP400038</t>
  </si>
  <si>
    <t>FP400039</t>
  </si>
  <si>
    <t>FV400060</t>
  </si>
  <si>
    <t>FV400059</t>
  </si>
  <si>
    <t>FP400040</t>
  </si>
  <si>
    <t>FV400061</t>
  </si>
  <si>
    <t>FV400062</t>
  </si>
  <si>
    <t>FP400041</t>
  </si>
  <si>
    <t>FP400042</t>
  </si>
  <si>
    <t>FP400043</t>
  </si>
  <si>
    <t>FV400063</t>
  </si>
  <si>
    <t>FV400064</t>
  </si>
  <si>
    <t>FV400065</t>
  </si>
  <si>
    <t>FV400066</t>
  </si>
  <si>
    <t>FP400044</t>
  </si>
  <si>
    <t>FP400045</t>
  </si>
  <si>
    <t>FV400067</t>
  </si>
  <si>
    <t>FV400068</t>
  </si>
  <si>
    <t>FP400046</t>
  </si>
  <si>
    <t>FV400069</t>
  </si>
  <si>
    <t>FP400047</t>
  </si>
  <si>
    <t>FV400070</t>
  </si>
  <si>
    <t>FV400071</t>
  </si>
  <si>
    <t>FV400072</t>
  </si>
  <si>
    <t>FV400073</t>
  </si>
  <si>
    <t>FV400074</t>
  </si>
  <si>
    <t>FP400048</t>
  </si>
  <si>
    <t>FV400075</t>
  </si>
  <si>
    <t>FV400076</t>
  </si>
  <si>
    <t>FP400049</t>
  </si>
  <si>
    <t>FV400077</t>
  </si>
  <si>
    <t>FV400078</t>
  </si>
  <si>
    <t>FP400050</t>
  </si>
  <si>
    <t>FP400051</t>
  </si>
  <si>
    <t>FP400052</t>
  </si>
  <si>
    <t>FV400079</t>
  </si>
  <si>
    <t>FV400080</t>
  </si>
  <si>
    <t>FV400081</t>
  </si>
  <si>
    <t>FP400053</t>
  </si>
  <si>
    <t>FV400082</t>
  </si>
  <si>
    <t>FP400054</t>
  </si>
  <si>
    <t>FV400083</t>
  </si>
  <si>
    <t>FV400084</t>
  </si>
  <si>
    <t>FP400055</t>
  </si>
  <si>
    <t>FV400085</t>
  </si>
  <si>
    <t>FV400086</t>
  </si>
  <si>
    <t>FV400088</t>
  </si>
  <si>
    <t>FV400087</t>
  </si>
  <si>
    <t>FP400056</t>
  </si>
  <si>
    <t>FV400089</t>
  </si>
  <si>
    <t>FV400090</t>
  </si>
  <si>
    <t>FP400057</t>
  </si>
  <si>
    <t>FP400058</t>
  </si>
  <si>
    <t>FV400091</t>
  </si>
  <si>
    <t>FV400092</t>
  </si>
  <si>
    <t>CODE PF</t>
  </si>
  <si>
    <t>DESIG 1</t>
  </si>
  <si>
    <t>DESIG 2</t>
  </si>
  <si>
    <t>FAMILLE</t>
  </si>
  <si>
    <t>UM</t>
  </si>
  <si>
    <t xml:space="preserve">TYPE </t>
  </si>
  <si>
    <t>CONTENANCE</t>
  </si>
  <si>
    <t>VENTES</t>
  </si>
  <si>
    <t>PREV AN</t>
  </si>
  <si>
    <t>PREV MENS</t>
  </si>
  <si>
    <t>PREV QUINZ</t>
  </si>
  <si>
    <t>PREV DECADE</t>
  </si>
  <si>
    <t>PREV HEBDO</t>
  </si>
  <si>
    <t>PREV JOUR</t>
  </si>
  <si>
    <t>P.E.T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</si>
</sst>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</font>
    <font>
      <b/>
      <i/>
      <sz val="16"/>
      <color rgb="FFFFFF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2" fillId="0" borderId="0">
      <alignment vertical="center"/>
    </xf>
    <xf numFmtId="9" fontId="2" fillId="0" borderId="0" applyFont="0" applyFill="0" applyBorder="0" applyAlignment="0" applyProtection="0"/>
    <xf numFmtId="0" fontId="1" fillId="0" borderId="0"/>
    <xf numFmtId="0" fontId="3" fillId="0" borderId="0"/>
  </cellStyleXfs>
  <cellXfs count="14">
    <xf numFmtId="0" fontId="0" fillId="0" borderId="0" xfId="0"/>
    <xf numFmtId="4" fontId="0" fillId="0" borderId="0" xfId="0" applyNumberFormat="1"/>
    <xf numFmtId="14" fontId="0" fillId="0" borderId="0" xfId="0" applyNumberFormat="1"/>
    <xf numFmtId="0" fontId="0" fillId="0" borderId="0" xfId="0" applyNumberFormat="1"/>
    <xf numFmtId="1" fontId="0" fillId="0" borderId="0" xfId="0" applyNumberFormat="1"/>
    <xf numFmtId="0" fontId="0" fillId="0" borderId="0" xfId="0" applyAlignment="1">
      <alignment horizontal="left"/>
    </xf>
    <xf numFmtId="0" fontId="0" fillId="2" borderId="0" xfId="0" applyFill="1"/>
    <xf numFmtId="0" fontId="4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0" fontId="0" fillId="2" borderId="0" xfId="0" applyNumberFormat="1" applyFill="1"/>
    <xf numFmtId="0" fontId="0" fillId="0" borderId="0" xfId="0" applyNumberFormat="1" applyFont="1"/>
    <xf numFmtId="4" fontId="7" fillId="0" borderId="0" xfId="0" applyNumberFormat="1" applyFont="1" applyAlignment="1">
      <alignment horizontal="center"/>
    </xf>
    <xf numFmtId="4" fontId="6" fillId="0" borderId="0" xfId="0" applyNumberFormat="1" applyFont="1"/>
  </cellXfs>
  <cellStyles count="5">
    <cellStyle name="Normal" xfId="0" builtinId="0"/>
    <cellStyle name="Normal 2" xfId="1"/>
    <cellStyle name="Normal 2 2" xfId="3"/>
    <cellStyle name="Normal 3" xfId="4"/>
    <cellStyle name="Pourcentage 2" xfId="2"/>
  </cellStyles>
  <dxfs count="23"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4" formatCode="#,##0.00"/>
    </dxf>
    <dxf>
      <numFmt numFmtId="0" formatCode="General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4" formatCode="#,##0.00"/>
    </dxf>
    <dxf>
      <numFmt numFmtId="0" formatCode="General"/>
    </dxf>
    <dxf>
      <alignment horizontal="lef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4" formatCode="#,##0.00"/>
    </dxf>
    <dxf>
      <numFmt numFmtId="0" formatCode="General"/>
    </dxf>
    <dxf>
      <numFmt numFmtId="4" formatCode="#,##0.00"/>
    </dxf>
    <dxf>
      <numFmt numFmtId="0" formatCode="General"/>
    </dxf>
    <dxf>
      <numFmt numFmtId="4" formatCode="#,##0.0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4" formatCode="#,##0.00"/>
    </dxf>
    <dxf>
      <numFmt numFmtId="0" formatCode="General"/>
    </dxf>
    <dxf>
      <numFmt numFmtId="4" formatCode="#,##0.00"/>
    </dxf>
    <dxf>
      <numFmt numFmtId="0" formatCode="General"/>
    </dxf>
    <dxf>
      <numFmt numFmtId="4" formatCode="#,##0.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idh" displayName="idh" ref="A1:K339" totalsRowCount="1">
  <autoFilter ref="A1:K338"/>
  <sortState ref="A2:K338">
    <sortCondition ref="B1:B338"/>
  </sortState>
  <tableColumns count="11">
    <tableColumn id="29" name="Date" dataDxfId="22" totalsRowDxfId="21"/>
    <tableColumn id="76" name="N° Factures" dataDxfId="20" totalsRowDxfId="19"/>
    <tableColumn id="1" name="type" dataDxfId="18" totalsRowDxfId="17">
      <calculatedColumnFormula>IF(LEFT(idh[[#This Row],[N° Factures]],2)="fp","PET","VERRE")</calculatedColumnFormula>
    </tableColumn>
    <tableColumn id="208" name="Code Article" dataDxfId="16"/>
    <tableColumn id="2" name="contenance" dataDxfId="15">
      <calculatedColumnFormula>VLOOKUP(idh[[#This Row],[Code Article]],pt[],9,FALSE)</calculatedColumnFormula>
    </tableColumn>
    <tableColumn id="209" name="Quantite" dataDxfId="14"/>
    <tableColumn id="77" name="Conversion" dataDxfId="13" totalsRowDxfId="12"/>
    <tableColumn id="3" name="VOL L" dataDxfId="11" totalsRowDxfId="10">
      <calculatedColumnFormula>VLOOKUP(idh[[#This Row],[Code Article]],pt[],7,FALSE)</calculatedColumnFormula>
    </tableColumn>
    <tableColumn id="28" name="Um" dataDxfId="9" totalsRowDxfId="8"/>
    <tableColumn id="4" name="Qte un" dataDxfId="7">
      <calculatedColumnFormula>idh[[#This Row],[Quantite]]*idh[[#This Row],[Conversion]]</calculatedColumnFormula>
    </tableColumn>
    <tableColumn id="5" name="Qte L" dataDxfId="6">
      <calculatedColumnFormula>idh[[#This Row],[Quantite]]*idh[[#This Row],[Conversion]]*idh[[#This Row],[VOL L]]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pt" displayName="pt" ref="A1:I319" totalsRowShown="0">
  <autoFilter ref="A1:I319"/>
  <sortState ref="A2:I319">
    <sortCondition ref="C1:C294"/>
  </sortState>
  <tableColumns count="9">
    <tableColumn id="1" name="pt_part"/>
    <tableColumn id="2" name="pt_desc1+ +pt_desc2"/>
    <tableColumn id="3" name="LIGNE"/>
    <tableColumn id="4" name="Desc Ligne"/>
    <tableColumn id="5" name="pt_article"/>
    <tableColumn id="6" name="pt_group"/>
    <tableColumn id="7" name="pt_size"/>
    <tableColumn id="8" name="pt_site"/>
    <tableColumn id="9" name="contenance" dataDxfId="5">
      <calculatedColumnFormula>IF(LEFT(pt[[#This Row],[pt_part]],1)="3",CONCATENATE(pt[[#This Row],[pt_article]],"-JN"),pt[[#This Row],[pt_article]])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G2" insertRow="1" totalsRowShown="0" headerRowDxfId="4">
  <autoFilter ref="A1:G2"/>
  <tableColumns count="7">
    <tableColumn id="1" name="CODE PF"/>
    <tableColumn id="2" name="DESIG 1"/>
    <tableColumn id="3" name="DESIG 2"/>
    <tableColumn id="4" name="FAMILLE"/>
    <tableColumn id="5" name="UM"/>
    <tableColumn id="7" name="CONTENANCE"/>
    <tableColumn id="6" name="TYPE 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9" name="Tableau9" displayName="Tableau9" ref="A1:H2" insertRow="1" totalsRowShown="0">
  <autoFilter ref="A1:H2"/>
  <tableColumns count="8">
    <tableColumn id="1" name="CODE PF"/>
    <tableColumn id="2" name="DESIG 1"/>
    <tableColumn id="3" name="DESIG 2"/>
    <tableColumn id="4" name="FAMILLE"/>
    <tableColumn id="5" name="UM"/>
    <tableColumn id="6" name="CONTENANCE"/>
    <tableColumn id="7" name="TYPE "/>
    <tableColumn id="8" name="VENT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0" name="Tableau10" displayName="Tableau10" ref="A1:M2" insertRow="1" totalsRowShown="0">
  <autoFilter ref="A1:M2"/>
  <tableColumns count="13">
    <tableColumn id="1" name="CODE PF"/>
    <tableColumn id="2" name="DESIG 1"/>
    <tableColumn id="3" name="DESIG 2"/>
    <tableColumn id="4" name="FAMILLE"/>
    <tableColumn id="5" name="UM"/>
    <tableColumn id="6" name="CONTENANCE"/>
    <tableColumn id="7" name="TYPE "/>
    <tableColumn id="8" name="PREV AN"/>
    <tableColumn id="9" name="PREV MENS"/>
    <tableColumn id="10" name="PREV QUINZ"/>
    <tableColumn id="11" name="PREV DECADE"/>
    <tableColumn id="12" name="PREV HEBDO"/>
    <tableColumn id="13" name="PREV JOUR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1" name="Tableau11" displayName="Tableau11" ref="A4:E5" totalsRowShown="0" headerRowDxfId="3">
  <autoFilter ref="A4:E5"/>
  <tableColumns count="5">
    <tableColumn id="1" name="FAMILLE"/>
    <tableColumn id="2" name="UM"/>
    <tableColumn id="3" name="CONTENANCE"/>
    <tableColumn id="4" name="TYPE "/>
    <tableColumn id="5" name="VENTES" dataDxfId="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2" name="Tableau12" displayName="Tableau12" ref="G4:K5" totalsRowShown="0" headerRowDxfId="1">
  <autoFilter ref="G4:K5"/>
  <tableColumns count="5">
    <tableColumn id="1" name="FAMILLE"/>
    <tableColumn id="2" name="UM"/>
    <tableColumn id="3" name="CONTENANCE"/>
    <tableColumn id="4" name="TYPE "/>
    <tableColumn id="5" name="VENT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9"/>
  <sheetViews>
    <sheetView workbookViewId="0">
      <pane ySplit="1" topLeftCell="A47" activePane="bottomLeft" state="frozen"/>
      <selection pane="bottomLeft" activeCell="C9" sqref="C9"/>
    </sheetView>
  </sheetViews>
  <sheetFormatPr baseColWidth="10" defaultRowHeight="15" x14ac:dyDescent="0.25"/>
  <cols>
    <col min="1" max="1" width="10.7109375" bestFit="1" customWidth="1"/>
    <col min="2" max="2" width="13.28515625" bestFit="1" customWidth="1"/>
    <col min="3" max="3" width="7.28515625" bestFit="1" customWidth="1"/>
    <col min="4" max="4" width="14.140625" style="4" bestFit="1" customWidth="1"/>
    <col min="5" max="5" width="13.5703125" style="4" bestFit="1" customWidth="1"/>
    <col min="6" max="6" width="11.140625" bestFit="1" customWidth="1"/>
    <col min="7" max="7" width="13.28515625" bestFit="1" customWidth="1"/>
    <col min="8" max="8" width="8.140625" bestFit="1" customWidth="1"/>
    <col min="9" max="9" width="6.42578125" bestFit="1" customWidth="1"/>
    <col min="10" max="10" width="9.28515625" bestFit="1" customWidth="1"/>
    <col min="11" max="11" width="8" bestFit="1" customWidth="1"/>
  </cols>
  <sheetData>
    <row r="1" spans="1:11" x14ac:dyDescent="0.25">
      <c r="A1" s="1" t="s">
        <v>1</v>
      </c>
      <c r="B1" s="1" t="s">
        <v>2</v>
      </c>
      <c r="C1" s="1" t="s">
        <v>51</v>
      </c>
      <c r="D1" s="1" t="s">
        <v>3</v>
      </c>
      <c r="E1" s="1" t="s">
        <v>587</v>
      </c>
      <c r="F1" s="1" t="s">
        <v>4</v>
      </c>
      <c r="G1" s="1" t="s">
        <v>5</v>
      </c>
      <c r="H1" s="1" t="s">
        <v>588</v>
      </c>
      <c r="I1" s="1" t="s">
        <v>6</v>
      </c>
      <c r="J1" t="s">
        <v>589</v>
      </c>
      <c r="K1" t="s">
        <v>590</v>
      </c>
    </row>
    <row r="2" spans="1:11" x14ac:dyDescent="0.25">
      <c r="A2" s="2">
        <v>41641</v>
      </c>
      <c r="B2" s="3" t="s">
        <v>642</v>
      </c>
      <c r="C2" s="3" t="str">
        <f>IF(LEFT(idh[[#This Row],[N° Factures]],2)="fp","PET","VERRE")</f>
        <v>PET</v>
      </c>
      <c r="D2" s="3" t="s">
        <v>12</v>
      </c>
      <c r="E2" s="3" t="str">
        <f>VLOOKUP(idh[[#This Row],[Code Article]],pt[],9,FALSE)</f>
        <v>2L</v>
      </c>
      <c r="F2" s="3">
        <v>800</v>
      </c>
      <c r="G2" s="3">
        <v>6</v>
      </c>
      <c r="H2" s="3">
        <f>VLOOKUP(idh[[#This Row],[Code Article]],pt[],7,FALSE)</f>
        <v>2</v>
      </c>
      <c r="I2" s="3" t="s">
        <v>611</v>
      </c>
      <c r="J2" s="3">
        <f>idh[[#This Row],[Quantite]]*idh[[#This Row],[Conversion]]</f>
        <v>4800</v>
      </c>
      <c r="K2" s="3">
        <f>idh[[#This Row],[Quantite]]*idh[[#This Row],[Conversion]]*idh[[#This Row],[VOL L]]</f>
        <v>9600</v>
      </c>
    </row>
    <row r="3" spans="1:11" x14ac:dyDescent="0.25">
      <c r="A3" s="2">
        <v>41641</v>
      </c>
      <c r="B3" s="3" t="s">
        <v>643</v>
      </c>
      <c r="C3" s="3" t="str">
        <f>IF(LEFT(idh[[#This Row],[N° Factures]],2)="fp","PET","VERRE")</f>
        <v>PET</v>
      </c>
      <c r="D3" s="3" t="s">
        <v>12</v>
      </c>
      <c r="E3" s="3" t="str">
        <f>VLOOKUP(idh[[#This Row],[Code Article]],pt[],9,FALSE)</f>
        <v>2L</v>
      </c>
      <c r="F3" s="3">
        <v>-800</v>
      </c>
      <c r="G3" s="3">
        <v>6</v>
      </c>
      <c r="H3" s="3">
        <f>VLOOKUP(idh[[#This Row],[Code Article]],pt[],7,FALSE)</f>
        <v>2</v>
      </c>
      <c r="I3" s="3" t="s">
        <v>611</v>
      </c>
      <c r="J3" s="3">
        <f>idh[[#This Row],[Quantite]]*idh[[#This Row],[Conversion]]</f>
        <v>-4800</v>
      </c>
      <c r="K3" s="3">
        <f>idh[[#This Row],[Quantite]]*idh[[#This Row],[Conversion]]*idh[[#This Row],[VOL L]]</f>
        <v>-9600</v>
      </c>
    </row>
    <row r="4" spans="1:11" x14ac:dyDescent="0.25">
      <c r="A4" s="2">
        <v>41641</v>
      </c>
      <c r="B4" s="3" t="s">
        <v>644</v>
      </c>
      <c r="C4" s="3" t="str">
        <f>IF(LEFT(idh[[#This Row],[N° Factures]],2)="fp","PET","VERRE")</f>
        <v>PET</v>
      </c>
      <c r="D4" s="3" t="s">
        <v>11</v>
      </c>
      <c r="E4" s="3" t="str">
        <f>VLOOKUP(idh[[#This Row],[Code Article]],pt[],9,FALSE)</f>
        <v>2L</v>
      </c>
      <c r="F4" s="3">
        <v>80</v>
      </c>
      <c r="G4" s="3">
        <v>6</v>
      </c>
      <c r="H4" s="3">
        <f>VLOOKUP(idh[[#This Row],[Code Article]],pt[],7,FALSE)</f>
        <v>2</v>
      </c>
      <c r="I4" s="3" t="s">
        <v>612</v>
      </c>
      <c r="J4" s="3">
        <f>idh[[#This Row],[Quantite]]*idh[[#This Row],[Conversion]]</f>
        <v>480</v>
      </c>
      <c r="K4" s="3">
        <f>idh[[#This Row],[Quantite]]*idh[[#This Row],[Conversion]]*idh[[#This Row],[VOL L]]</f>
        <v>960</v>
      </c>
    </row>
    <row r="5" spans="1:11" x14ac:dyDescent="0.25">
      <c r="A5" s="2">
        <v>41641</v>
      </c>
      <c r="B5" s="3" t="s">
        <v>648</v>
      </c>
      <c r="C5" s="3" t="str">
        <f>IF(LEFT(idh[[#This Row],[N° Factures]],2)="fp","PET","VERRE")</f>
        <v>PET</v>
      </c>
      <c r="D5" s="3" t="s">
        <v>8</v>
      </c>
      <c r="E5" s="3" t="str">
        <f>VLOOKUP(idh[[#This Row],[Code Article]],pt[],9,FALSE)</f>
        <v>0.33L</v>
      </c>
      <c r="F5" s="3">
        <v>1680</v>
      </c>
      <c r="G5" s="3">
        <v>12</v>
      </c>
      <c r="H5" s="3">
        <f>VLOOKUP(idh[[#This Row],[Code Article]],pt[],7,FALSE)</f>
        <v>0.33</v>
      </c>
      <c r="I5" s="3" t="s">
        <v>612</v>
      </c>
      <c r="J5" s="3">
        <f>idh[[#This Row],[Quantite]]*idh[[#This Row],[Conversion]]</f>
        <v>20160</v>
      </c>
      <c r="K5" s="3">
        <f>idh[[#This Row],[Quantite]]*idh[[#This Row],[Conversion]]*idh[[#This Row],[VOL L]]</f>
        <v>6652.8</v>
      </c>
    </row>
    <row r="6" spans="1:11" x14ac:dyDescent="0.25">
      <c r="A6" s="2">
        <v>41641</v>
      </c>
      <c r="B6" s="3" t="s">
        <v>649</v>
      </c>
      <c r="C6" s="3" t="str">
        <f>IF(LEFT(idh[[#This Row],[N° Factures]],2)="fp","PET","VERRE")</f>
        <v>PET</v>
      </c>
      <c r="D6" s="3" t="s">
        <v>8</v>
      </c>
      <c r="E6" s="3" t="str">
        <f>VLOOKUP(idh[[#This Row],[Code Article]],pt[],9,FALSE)</f>
        <v>0.33L</v>
      </c>
      <c r="F6" s="3">
        <v>420</v>
      </c>
      <c r="G6" s="3">
        <v>12</v>
      </c>
      <c r="H6" s="3">
        <f>VLOOKUP(idh[[#This Row],[Code Article]],pt[],7,FALSE)</f>
        <v>0.33</v>
      </c>
      <c r="I6" s="3" t="s">
        <v>612</v>
      </c>
      <c r="J6" s="3">
        <f>idh[[#This Row],[Quantite]]*idh[[#This Row],[Conversion]]</f>
        <v>5040</v>
      </c>
      <c r="K6" s="3">
        <f>idh[[#This Row],[Quantite]]*idh[[#This Row],[Conversion]]*idh[[#This Row],[VOL L]]</f>
        <v>1663.2</v>
      </c>
    </row>
    <row r="7" spans="1:11" x14ac:dyDescent="0.25">
      <c r="A7" s="2">
        <v>41643</v>
      </c>
      <c r="B7" s="3" t="s">
        <v>651</v>
      </c>
      <c r="C7" s="3" t="str">
        <f>IF(LEFT(idh[[#This Row],[N° Factures]],2)="fp","PET","VERRE")</f>
        <v>PET</v>
      </c>
      <c r="D7" s="3" t="s">
        <v>14</v>
      </c>
      <c r="E7" s="3" t="str">
        <f>VLOOKUP(idh[[#This Row],[Code Article]],pt[],9,FALSE)</f>
        <v>1L</v>
      </c>
      <c r="F7" s="3">
        <v>280</v>
      </c>
      <c r="G7" s="3">
        <v>6</v>
      </c>
      <c r="H7" s="3">
        <f>VLOOKUP(idh[[#This Row],[Code Article]],pt[],7,FALSE)</f>
        <v>1</v>
      </c>
      <c r="I7" s="3" t="s">
        <v>612</v>
      </c>
      <c r="J7" s="3">
        <f>idh[[#This Row],[Quantite]]*idh[[#This Row],[Conversion]]</f>
        <v>1680</v>
      </c>
      <c r="K7" s="3">
        <f>idh[[#This Row],[Quantite]]*idh[[#This Row],[Conversion]]*idh[[#This Row],[VOL L]]</f>
        <v>1680</v>
      </c>
    </row>
    <row r="8" spans="1:11" x14ac:dyDescent="0.25">
      <c r="A8" s="2">
        <v>41643</v>
      </c>
      <c r="B8" s="3" t="s">
        <v>651</v>
      </c>
      <c r="C8" s="3" t="str">
        <f>IF(LEFT(idh[[#This Row],[N° Factures]],2)="fp","PET","VERRE")</f>
        <v>PET</v>
      </c>
      <c r="D8" s="3" t="s">
        <v>11</v>
      </c>
      <c r="E8" s="3" t="str">
        <f>VLOOKUP(idh[[#This Row],[Code Article]],pt[],9,FALSE)</f>
        <v>2L</v>
      </c>
      <c r="F8" s="3">
        <v>640</v>
      </c>
      <c r="G8" s="3">
        <v>6</v>
      </c>
      <c r="H8" s="3">
        <f>VLOOKUP(idh[[#This Row],[Code Article]],pt[],7,FALSE)</f>
        <v>2</v>
      </c>
      <c r="I8" s="3" t="s">
        <v>612</v>
      </c>
      <c r="J8" s="3">
        <f>idh[[#This Row],[Quantite]]*idh[[#This Row],[Conversion]]</f>
        <v>3840</v>
      </c>
      <c r="K8" s="3">
        <f>idh[[#This Row],[Quantite]]*idh[[#This Row],[Conversion]]*idh[[#This Row],[VOL L]]</f>
        <v>7680</v>
      </c>
    </row>
    <row r="9" spans="1:11" x14ac:dyDescent="0.25">
      <c r="A9" s="2">
        <v>41643</v>
      </c>
      <c r="B9" s="3" t="s">
        <v>653</v>
      </c>
      <c r="C9" s="3" t="str">
        <f>IF(LEFT(idh[[#This Row],[N° Factures]],2)="fp","PET","VERRE")</f>
        <v>PET</v>
      </c>
      <c r="D9" s="3" t="s">
        <v>8</v>
      </c>
      <c r="E9" s="3" t="str">
        <f>VLOOKUP(idh[[#This Row],[Code Article]],pt[],9,FALSE)</f>
        <v>0.33L</v>
      </c>
      <c r="F9" s="3">
        <v>840</v>
      </c>
      <c r="G9" s="3">
        <v>12</v>
      </c>
      <c r="H9" s="3">
        <f>VLOOKUP(idh[[#This Row],[Code Article]],pt[],7,FALSE)</f>
        <v>0.33</v>
      </c>
      <c r="I9" s="3" t="s">
        <v>611</v>
      </c>
      <c r="J9" s="3">
        <f>idh[[#This Row],[Quantite]]*idh[[#This Row],[Conversion]]</f>
        <v>10080</v>
      </c>
      <c r="K9" s="3">
        <f>idh[[#This Row],[Quantite]]*idh[[#This Row],[Conversion]]*idh[[#This Row],[VOL L]]</f>
        <v>3326.4</v>
      </c>
    </row>
    <row r="10" spans="1:11" x14ac:dyDescent="0.25">
      <c r="A10" s="2">
        <v>41643</v>
      </c>
      <c r="B10" s="3" t="s">
        <v>653</v>
      </c>
      <c r="C10" s="3" t="str">
        <f>IF(LEFT(idh[[#This Row],[N° Factures]],2)="fp","PET","VERRE")</f>
        <v>PET</v>
      </c>
      <c r="D10" s="3" t="s">
        <v>11</v>
      </c>
      <c r="E10" s="3" t="str">
        <f>VLOOKUP(idh[[#This Row],[Code Article]],pt[],9,FALSE)</f>
        <v>2L</v>
      </c>
      <c r="F10" s="3">
        <v>320</v>
      </c>
      <c r="G10" s="3">
        <v>6</v>
      </c>
      <c r="H10" s="3">
        <f>VLOOKUP(idh[[#This Row],[Code Article]],pt[],7,FALSE)</f>
        <v>2</v>
      </c>
      <c r="I10" s="3" t="s">
        <v>611</v>
      </c>
      <c r="J10" s="3">
        <f>idh[[#This Row],[Quantite]]*idh[[#This Row],[Conversion]]</f>
        <v>1920</v>
      </c>
      <c r="K10" s="3">
        <f>idh[[#This Row],[Quantite]]*idh[[#This Row],[Conversion]]*idh[[#This Row],[VOL L]]</f>
        <v>3840</v>
      </c>
    </row>
    <row r="11" spans="1:11" x14ac:dyDescent="0.25">
      <c r="A11" s="2">
        <v>41643</v>
      </c>
      <c r="B11" s="3" t="s">
        <v>653</v>
      </c>
      <c r="C11" s="3" t="str">
        <f>IF(LEFT(idh[[#This Row],[N° Factures]],2)="fp","PET","VERRE")</f>
        <v>PET</v>
      </c>
      <c r="D11" s="3" t="s">
        <v>12</v>
      </c>
      <c r="E11" s="3" t="str">
        <f>VLOOKUP(idh[[#This Row],[Code Article]],pt[],9,FALSE)</f>
        <v>2L</v>
      </c>
      <c r="F11" s="3">
        <v>160</v>
      </c>
      <c r="G11" s="3">
        <v>6</v>
      </c>
      <c r="H11" s="3">
        <f>VLOOKUP(idh[[#This Row],[Code Article]],pt[],7,FALSE)</f>
        <v>2</v>
      </c>
      <c r="I11" s="3" t="s">
        <v>611</v>
      </c>
      <c r="J11" s="3">
        <f>idh[[#This Row],[Quantite]]*idh[[#This Row],[Conversion]]</f>
        <v>960</v>
      </c>
      <c r="K11" s="3">
        <f>idh[[#This Row],[Quantite]]*idh[[#This Row],[Conversion]]*idh[[#This Row],[VOL L]]</f>
        <v>1920</v>
      </c>
    </row>
    <row r="12" spans="1:11" x14ac:dyDescent="0.25">
      <c r="A12" s="2">
        <v>41643</v>
      </c>
      <c r="B12" s="3" t="s">
        <v>655</v>
      </c>
      <c r="C12" s="3" t="str">
        <f>IF(LEFT(idh[[#This Row],[N° Factures]],2)="fp","PET","VERRE")</f>
        <v>PET</v>
      </c>
      <c r="D12" s="3" t="s">
        <v>8</v>
      </c>
      <c r="E12" s="3" t="str">
        <f>VLOOKUP(idh[[#This Row],[Code Article]],pt[],9,FALSE)</f>
        <v>0.33L</v>
      </c>
      <c r="F12" s="3">
        <v>2100</v>
      </c>
      <c r="G12" s="3">
        <v>12</v>
      </c>
      <c r="H12" s="3">
        <f>VLOOKUP(idh[[#This Row],[Code Article]],pt[],7,FALSE)</f>
        <v>0.33</v>
      </c>
      <c r="I12" s="3" t="s">
        <v>612</v>
      </c>
      <c r="J12" s="3">
        <f>idh[[#This Row],[Quantite]]*idh[[#This Row],[Conversion]]</f>
        <v>25200</v>
      </c>
      <c r="K12" s="3">
        <f>idh[[#This Row],[Quantite]]*idh[[#This Row],[Conversion]]*idh[[#This Row],[VOL L]]</f>
        <v>8316</v>
      </c>
    </row>
    <row r="13" spans="1:11" x14ac:dyDescent="0.25">
      <c r="A13" s="2">
        <v>41643</v>
      </c>
      <c r="B13" s="3" t="s">
        <v>655</v>
      </c>
      <c r="C13" s="3" t="str">
        <f>IF(LEFT(idh[[#This Row],[N° Factures]],2)="fp","PET","VERRE")</f>
        <v>PET</v>
      </c>
      <c r="D13" s="3" t="s">
        <v>12</v>
      </c>
      <c r="E13" s="3" t="str">
        <f>VLOOKUP(idh[[#This Row],[Code Article]],pt[],9,FALSE)</f>
        <v>2L</v>
      </c>
      <c r="F13" s="3">
        <v>640</v>
      </c>
      <c r="G13" s="3">
        <v>6</v>
      </c>
      <c r="H13" s="3">
        <f>VLOOKUP(idh[[#This Row],[Code Article]],pt[],7,FALSE)</f>
        <v>2</v>
      </c>
      <c r="I13" s="3" t="s">
        <v>612</v>
      </c>
      <c r="J13" s="3">
        <f>idh[[#This Row],[Quantite]]*idh[[#This Row],[Conversion]]</f>
        <v>3840</v>
      </c>
      <c r="K13" s="3">
        <f>idh[[#This Row],[Quantite]]*idh[[#This Row],[Conversion]]*idh[[#This Row],[VOL L]]</f>
        <v>7680</v>
      </c>
    </row>
    <row r="14" spans="1:11" x14ac:dyDescent="0.25">
      <c r="A14" s="2">
        <v>41643</v>
      </c>
      <c r="B14" s="3" t="s">
        <v>655</v>
      </c>
      <c r="C14" s="3" t="str">
        <f>IF(LEFT(idh[[#This Row],[N° Factures]],2)="fp","PET","VERRE")</f>
        <v>PET</v>
      </c>
      <c r="D14" s="3" t="s">
        <v>11</v>
      </c>
      <c r="E14" s="3" t="str">
        <f>VLOOKUP(idh[[#This Row],[Code Article]],pt[],9,FALSE)</f>
        <v>2L</v>
      </c>
      <c r="F14" s="3">
        <v>3200</v>
      </c>
      <c r="G14" s="3">
        <v>6</v>
      </c>
      <c r="H14" s="3">
        <f>VLOOKUP(idh[[#This Row],[Code Article]],pt[],7,FALSE)</f>
        <v>2</v>
      </c>
      <c r="I14" s="3" t="s">
        <v>612</v>
      </c>
      <c r="J14" s="3">
        <f>idh[[#This Row],[Quantite]]*idh[[#This Row],[Conversion]]</f>
        <v>19200</v>
      </c>
      <c r="K14" s="3">
        <f>idh[[#This Row],[Quantite]]*idh[[#This Row],[Conversion]]*idh[[#This Row],[VOL L]]</f>
        <v>38400</v>
      </c>
    </row>
    <row r="15" spans="1:11" x14ac:dyDescent="0.25">
      <c r="A15" s="2">
        <v>41643</v>
      </c>
      <c r="B15" s="3" t="s">
        <v>656</v>
      </c>
      <c r="C15" s="3" t="str">
        <f>IF(LEFT(idh[[#This Row],[N° Factures]],2)="fp","PET","VERRE")</f>
        <v>PET</v>
      </c>
      <c r="D15" s="3" t="s">
        <v>11</v>
      </c>
      <c r="E15" s="3" t="str">
        <f>VLOOKUP(idh[[#This Row],[Code Article]],pt[],9,FALSE)</f>
        <v>2L</v>
      </c>
      <c r="F15" s="3">
        <v>320</v>
      </c>
      <c r="G15" s="3">
        <v>6</v>
      </c>
      <c r="H15" s="3">
        <f>VLOOKUP(idh[[#This Row],[Code Article]],pt[],7,FALSE)</f>
        <v>2</v>
      </c>
      <c r="I15" s="3" t="s">
        <v>612</v>
      </c>
      <c r="J15" s="3">
        <f>idh[[#This Row],[Quantite]]*idh[[#This Row],[Conversion]]</f>
        <v>1920</v>
      </c>
      <c r="K15" s="3">
        <f>idh[[#This Row],[Quantite]]*idh[[#This Row],[Conversion]]*idh[[#This Row],[VOL L]]</f>
        <v>3840</v>
      </c>
    </row>
    <row r="16" spans="1:11" x14ac:dyDescent="0.25">
      <c r="A16" s="2">
        <v>41643</v>
      </c>
      <c r="B16" s="3" t="s">
        <v>667</v>
      </c>
      <c r="C16" s="3" t="str">
        <f>IF(LEFT(idh[[#This Row],[N° Factures]],2)="fp","PET","VERRE")</f>
        <v>PET</v>
      </c>
      <c r="D16" s="3" t="s">
        <v>8</v>
      </c>
      <c r="E16" s="3" t="str">
        <f>VLOOKUP(idh[[#This Row],[Code Article]],pt[],9,FALSE)</f>
        <v>0.33L</v>
      </c>
      <c r="F16" s="3">
        <v>1680</v>
      </c>
      <c r="G16" s="3">
        <v>12</v>
      </c>
      <c r="H16" s="3">
        <f>VLOOKUP(idh[[#This Row],[Code Article]],pt[],7,FALSE)</f>
        <v>0.33</v>
      </c>
      <c r="I16" s="3" t="s">
        <v>611</v>
      </c>
      <c r="J16" s="3">
        <f>idh[[#This Row],[Quantite]]*idh[[#This Row],[Conversion]]</f>
        <v>20160</v>
      </c>
      <c r="K16" s="3">
        <f>idh[[#This Row],[Quantite]]*idh[[#This Row],[Conversion]]*idh[[#This Row],[VOL L]]</f>
        <v>6652.8</v>
      </c>
    </row>
    <row r="17" spans="1:11" x14ac:dyDescent="0.25">
      <c r="A17" s="2">
        <v>41643</v>
      </c>
      <c r="B17" s="3" t="s">
        <v>668</v>
      </c>
      <c r="C17" s="3" t="str">
        <f>IF(LEFT(idh[[#This Row],[N° Factures]],2)="fp","PET","VERRE")</f>
        <v>PET</v>
      </c>
      <c r="D17" s="3" t="s">
        <v>386</v>
      </c>
      <c r="E17" s="3" t="str">
        <f>VLOOKUP(idh[[#This Row],[Code Article]],pt[],9,FALSE)</f>
        <v>0.33L</v>
      </c>
      <c r="F17" s="3">
        <v>689</v>
      </c>
      <c r="G17" s="3">
        <v>12</v>
      </c>
      <c r="H17" s="3">
        <f>VLOOKUP(idh[[#This Row],[Code Article]],pt[],7,FALSE)</f>
        <v>0.33</v>
      </c>
      <c r="I17" s="3" t="s">
        <v>611</v>
      </c>
      <c r="J17" s="3">
        <f>idh[[#This Row],[Quantite]]*idh[[#This Row],[Conversion]]</f>
        <v>8268</v>
      </c>
      <c r="K17" s="3">
        <f>idh[[#This Row],[Quantite]]*idh[[#This Row],[Conversion]]*idh[[#This Row],[VOL L]]</f>
        <v>2728.44</v>
      </c>
    </row>
    <row r="18" spans="1:11" x14ac:dyDescent="0.25">
      <c r="A18" s="2">
        <v>41643</v>
      </c>
      <c r="B18" s="3" t="s">
        <v>668</v>
      </c>
      <c r="C18" s="3" t="str">
        <f>IF(LEFT(idh[[#This Row],[N° Factures]],2)="fp","PET","VERRE")</f>
        <v>PET</v>
      </c>
      <c r="D18" s="3" t="s">
        <v>13</v>
      </c>
      <c r="E18" s="3" t="str">
        <f>VLOOKUP(idh[[#This Row],[Code Article]],pt[],9,FALSE)</f>
        <v>1L</v>
      </c>
      <c r="F18" s="3">
        <v>3</v>
      </c>
      <c r="G18" s="3">
        <v>6</v>
      </c>
      <c r="H18" s="3">
        <f>VLOOKUP(idh[[#This Row],[Code Article]],pt[],7,FALSE)</f>
        <v>1</v>
      </c>
      <c r="I18" s="3" t="s">
        <v>611</v>
      </c>
      <c r="J18" s="3">
        <f>idh[[#This Row],[Quantite]]*idh[[#This Row],[Conversion]]</f>
        <v>18</v>
      </c>
      <c r="K18" s="3">
        <f>idh[[#This Row],[Quantite]]*idh[[#This Row],[Conversion]]*idh[[#This Row],[VOL L]]</f>
        <v>18</v>
      </c>
    </row>
    <row r="19" spans="1:11" x14ac:dyDescent="0.25">
      <c r="A19" s="2">
        <v>41643</v>
      </c>
      <c r="B19" s="3" t="s">
        <v>668</v>
      </c>
      <c r="C19" s="3" t="str">
        <f>IF(LEFT(idh[[#This Row],[N° Factures]],2)="fp","PET","VERRE")</f>
        <v>PET</v>
      </c>
      <c r="D19" s="3" t="s">
        <v>42</v>
      </c>
      <c r="E19" s="3" t="str">
        <f>VLOOKUP(idh[[#This Row],[Code Article]],pt[],9,FALSE)</f>
        <v>1L</v>
      </c>
      <c r="F19" s="3">
        <v>40</v>
      </c>
      <c r="G19" s="3">
        <v>6</v>
      </c>
      <c r="H19" s="3">
        <f>VLOOKUP(idh[[#This Row],[Code Article]],pt[],7,FALSE)</f>
        <v>1</v>
      </c>
      <c r="I19" s="3" t="s">
        <v>611</v>
      </c>
      <c r="J19" s="3">
        <f>idh[[#This Row],[Quantite]]*idh[[#This Row],[Conversion]]</f>
        <v>240</v>
      </c>
      <c r="K19" s="3">
        <f>idh[[#This Row],[Quantite]]*idh[[#This Row],[Conversion]]*idh[[#This Row],[VOL L]]</f>
        <v>240</v>
      </c>
    </row>
    <row r="20" spans="1:11" x14ac:dyDescent="0.25">
      <c r="A20" s="2">
        <v>41643</v>
      </c>
      <c r="B20" s="3" t="s">
        <v>668</v>
      </c>
      <c r="C20" s="3" t="str">
        <f>IF(LEFT(idh[[#This Row],[N° Factures]],2)="fp","PET","VERRE")</f>
        <v>PET</v>
      </c>
      <c r="D20" s="3" t="s">
        <v>214</v>
      </c>
      <c r="E20" s="3" t="str">
        <f>VLOOKUP(idh[[#This Row],[Code Article]],pt[],9,FALSE)</f>
        <v>1L</v>
      </c>
      <c r="F20" s="3">
        <v>30</v>
      </c>
      <c r="G20" s="3">
        <v>6</v>
      </c>
      <c r="H20" s="3">
        <f>VLOOKUP(idh[[#This Row],[Code Article]],pt[],7,FALSE)</f>
        <v>1</v>
      </c>
      <c r="I20" s="3" t="s">
        <v>611</v>
      </c>
      <c r="J20" s="3">
        <f>idh[[#This Row],[Quantite]]*idh[[#This Row],[Conversion]]</f>
        <v>180</v>
      </c>
      <c r="K20" s="3">
        <f>idh[[#This Row],[Quantite]]*idh[[#This Row],[Conversion]]*idh[[#This Row],[VOL L]]</f>
        <v>180</v>
      </c>
    </row>
    <row r="21" spans="1:11" x14ac:dyDescent="0.25">
      <c r="A21" s="2">
        <v>41643</v>
      </c>
      <c r="B21" s="3" t="s">
        <v>668</v>
      </c>
      <c r="C21" s="3" t="str">
        <f>IF(LEFT(idh[[#This Row],[N° Factures]],2)="fp","PET","VERRE")</f>
        <v>PET</v>
      </c>
      <c r="D21" s="3" t="s">
        <v>12</v>
      </c>
      <c r="E21" s="3" t="str">
        <f>VLOOKUP(idh[[#This Row],[Code Article]],pt[],9,FALSE)</f>
        <v>2L</v>
      </c>
      <c r="F21" s="3">
        <v>11</v>
      </c>
      <c r="G21" s="3">
        <v>6</v>
      </c>
      <c r="H21" s="3">
        <f>VLOOKUP(idh[[#This Row],[Code Article]],pt[],7,FALSE)</f>
        <v>2</v>
      </c>
      <c r="I21" s="3" t="s">
        <v>611</v>
      </c>
      <c r="J21" s="3">
        <f>idh[[#This Row],[Quantite]]*idh[[#This Row],[Conversion]]</f>
        <v>66</v>
      </c>
      <c r="K21" s="3">
        <f>idh[[#This Row],[Quantite]]*idh[[#This Row],[Conversion]]*idh[[#This Row],[VOL L]]</f>
        <v>132</v>
      </c>
    </row>
    <row r="22" spans="1:11" x14ac:dyDescent="0.25">
      <c r="A22" s="2">
        <v>41643</v>
      </c>
      <c r="B22" s="3" t="s">
        <v>668</v>
      </c>
      <c r="C22" s="3" t="str">
        <f>IF(LEFT(idh[[#This Row],[N° Factures]],2)="fp","PET","VERRE")</f>
        <v>PET</v>
      </c>
      <c r="D22" s="3" t="s">
        <v>11</v>
      </c>
      <c r="E22" s="3" t="str">
        <f>VLOOKUP(idh[[#This Row],[Code Article]],pt[],9,FALSE)</f>
        <v>2L</v>
      </c>
      <c r="F22" s="3">
        <v>71</v>
      </c>
      <c r="G22" s="3">
        <v>6</v>
      </c>
      <c r="H22" s="3">
        <f>VLOOKUP(idh[[#This Row],[Code Article]],pt[],7,FALSE)</f>
        <v>2</v>
      </c>
      <c r="I22" s="3" t="s">
        <v>611</v>
      </c>
      <c r="J22" s="3">
        <f>idh[[#This Row],[Quantite]]*idh[[#This Row],[Conversion]]</f>
        <v>426</v>
      </c>
      <c r="K22" s="3">
        <f>idh[[#This Row],[Quantite]]*idh[[#This Row],[Conversion]]*idh[[#This Row],[VOL L]]</f>
        <v>852</v>
      </c>
    </row>
    <row r="23" spans="1:11" x14ac:dyDescent="0.25">
      <c r="A23" s="2">
        <v>41643</v>
      </c>
      <c r="B23" s="3" t="s">
        <v>668</v>
      </c>
      <c r="C23" s="3" t="str">
        <f>IF(LEFT(idh[[#This Row],[N° Factures]],2)="fp","PET","VERRE")</f>
        <v>PET</v>
      </c>
      <c r="D23" s="3" t="s">
        <v>29</v>
      </c>
      <c r="E23" s="3" t="str">
        <f>VLOOKUP(idh[[#This Row],[Code Article]],pt[],9,FALSE)</f>
        <v>2L</v>
      </c>
      <c r="F23" s="3">
        <v>50</v>
      </c>
      <c r="G23" s="3">
        <v>6</v>
      </c>
      <c r="H23" s="3">
        <f>VLOOKUP(idh[[#This Row],[Code Article]],pt[],7,FALSE)</f>
        <v>2</v>
      </c>
      <c r="I23" s="3" t="s">
        <v>611</v>
      </c>
      <c r="J23" s="3">
        <f>idh[[#This Row],[Quantite]]*idh[[#This Row],[Conversion]]</f>
        <v>300</v>
      </c>
      <c r="K23" s="3">
        <f>idh[[#This Row],[Quantite]]*idh[[#This Row],[Conversion]]*idh[[#This Row],[VOL L]]</f>
        <v>600</v>
      </c>
    </row>
    <row r="24" spans="1:11" x14ac:dyDescent="0.25">
      <c r="A24" s="2">
        <v>41643</v>
      </c>
      <c r="B24" s="3" t="s">
        <v>668</v>
      </c>
      <c r="C24" s="3" t="str">
        <f>IF(LEFT(idh[[#This Row],[N° Factures]],2)="fp","PET","VERRE")</f>
        <v>PET</v>
      </c>
      <c r="D24" s="3" t="s">
        <v>49</v>
      </c>
      <c r="E24" s="3" t="str">
        <f>VLOOKUP(idh[[#This Row],[Code Article]],pt[],9,FALSE)</f>
        <v>2L</v>
      </c>
      <c r="F24" s="3">
        <v>150</v>
      </c>
      <c r="G24" s="3">
        <v>6</v>
      </c>
      <c r="H24" s="3">
        <f>VLOOKUP(idh[[#This Row],[Code Article]],pt[],7,FALSE)</f>
        <v>2</v>
      </c>
      <c r="I24" s="3" t="s">
        <v>611</v>
      </c>
      <c r="J24" s="3">
        <f>idh[[#This Row],[Quantite]]*idh[[#This Row],[Conversion]]</f>
        <v>900</v>
      </c>
      <c r="K24" s="3">
        <f>idh[[#This Row],[Quantite]]*idh[[#This Row],[Conversion]]*idh[[#This Row],[VOL L]]</f>
        <v>1800</v>
      </c>
    </row>
    <row r="25" spans="1:11" x14ac:dyDescent="0.25">
      <c r="A25" s="2">
        <v>41643</v>
      </c>
      <c r="B25" s="3" t="s">
        <v>668</v>
      </c>
      <c r="C25" s="3" t="str">
        <f>IF(LEFT(idh[[#This Row],[N° Factures]],2)="fp","PET","VERRE")</f>
        <v>PET</v>
      </c>
      <c r="D25" s="3" t="s">
        <v>15</v>
      </c>
      <c r="E25" s="3" t="str">
        <f>VLOOKUP(idh[[#This Row],[Code Article]],pt[],9,FALSE)</f>
        <v>2L-JN</v>
      </c>
      <c r="F25" s="3">
        <v>17</v>
      </c>
      <c r="G25" s="3">
        <v>6</v>
      </c>
      <c r="H25" s="3">
        <f>VLOOKUP(idh[[#This Row],[Code Article]],pt[],7,FALSE)</f>
        <v>2</v>
      </c>
      <c r="I25" s="3" t="s">
        <v>611</v>
      </c>
      <c r="J25" s="3">
        <f>idh[[#This Row],[Quantite]]*idh[[#This Row],[Conversion]]</f>
        <v>102</v>
      </c>
      <c r="K25" s="3">
        <f>idh[[#This Row],[Quantite]]*idh[[#This Row],[Conversion]]*idh[[#This Row],[VOL L]]</f>
        <v>204</v>
      </c>
    </row>
    <row r="26" spans="1:11" x14ac:dyDescent="0.25">
      <c r="A26" s="2">
        <v>41643</v>
      </c>
      <c r="B26" s="3" t="s">
        <v>670</v>
      </c>
      <c r="C26" s="3" t="str">
        <f>IF(LEFT(idh[[#This Row],[N° Factures]],2)="fp","PET","VERRE")</f>
        <v>PET</v>
      </c>
      <c r="D26" s="3" t="s">
        <v>11</v>
      </c>
      <c r="E26" s="3" t="str">
        <f>VLOOKUP(idh[[#This Row],[Code Article]],pt[],9,FALSE)</f>
        <v>2L</v>
      </c>
      <c r="F26" s="3">
        <v>160</v>
      </c>
      <c r="G26" s="3">
        <v>6</v>
      </c>
      <c r="H26" s="3">
        <f>VLOOKUP(idh[[#This Row],[Code Article]],pt[],7,FALSE)</f>
        <v>2</v>
      </c>
      <c r="I26" s="3" t="s">
        <v>612</v>
      </c>
      <c r="J26" s="3">
        <f>idh[[#This Row],[Quantite]]*idh[[#This Row],[Conversion]]</f>
        <v>960</v>
      </c>
      <c r="K26" s="3">
        <f>idh[[#This Row],[Quantite]]*idh[[#This Row],[Conversion]]*idh[[#This Row],[VOL L]]</f>
        <v>1920</v>
      </c>
    </row>
    <row r="27" spans="1:11" x14ac:dyDescent="0.25">
      <c r="A27" s="2">
        <v>41643</v>
      </c>
      <c r="B27" s="3" t="s">
        <v>673</v>
      </c>
      <c r="C27" s="3" t="str">
        <f>IF(LEFT(idh[[#This Row],[N° Factures]],2)="fp","PET","VERRE")</f>
        <v>PET</v>
      </c>
      <c r="D27" s="3" t="s">
        <v>8</v>
      </c>
      <c r="E27" s="3" t="str">
        <f>VLOOKUP(idh[[#This Row],[Code Article]],pt[],9,FALSE)</f>
        <v>0.33L</v>
      </c>
      <c r="F27" s="3">
        <v>630</v>
      </c>
      <c r="G27" s="3">
        <v>12</v>
      </c>
      <c r="H27" s="3">
        <f>VLOOKUP(idh[[#This Row],[Code Article]],pt[],7,FALSE)</f>
        <v>0.33</v>
      </c>
      <c r="I27" s="3" t="s">
        <v>611</v>
      </c>
      <c r="J27" s="3">
        <f>idh[[#This Row],[Quantite]]*idh[[#This Row],[Conversion]]</f>
        <v>7560</v>
      </c>
      <c r="K27" s="3">
        <f>idh[[#This Row],[Quantite]]*idh[[#This Row],[Conversion]]*idh[[#This Row],[VOL L]]</f>
        <v>2494.8000000000002</v>
      </c>
    </row>
    <row r="28" spans="1:11" x14ac:dyDescent="0.25">
      <c r="A28" s="2">
        <v>41644</v>
      </c>
      <c r="B28" s="3" t="s">
        <v>679</v>
      </c>
      <c r="C28" s="3" t="str">
        <f>IF(LEFT(idh[[#This Row],[N° Factures]],2)="fp","PET","VERRE")</f>
        <v>PET</v>
      </c>
      <c r="D28" s="3" t="s">
        <v>8</v>
      </c>
      <c r="E28" s="3" t="str">
        <f>VLOOKUP(idh[[#This Row],[Code Article]],pt[],9,FALSE)</f>
        <v>0.33L</v>
      </c>
      <c r="F28" s="3">
        <v>4620</v>
      </c>
      <c r="G28" s="3">
        <v>12</v>
      </c>
      <c r="H28" s="3">
        <f>VLOOKUP(idh[[#This Row],[Code Article]],pt[],7,FALSE)</f>
        <v>0.33</v>
      </c>
      <c r="I28" s="3" t="s">
        <v>611</v>
      </c>
      <c r="J28" s="3">
        <f>idh[[#This Row],[Quantite]]*idh[[#This Row],[Conversion]]</f>
        <v>55440</v>
      </c>
      <c r="K28" s="3">
        <f>idh[[#This Row],[Quantite]]*idh[[#This Row],[Conversion]]*idh[[#This Row],[VOL L]]</f>
        <v>18295.2</v>
      </c>
    </row>
    <row r="29" spans="1:11" x14ac:dyDescent="0.25">
      <c r="A29" s="2">
        <v>41644</v>
      </c>
      <c r="B29" s="3" t="s">
        <v>682</v>
      </c>
      <c r="C29" s="3" t="str">
        <f>IF(LEFT(idh[[#This Row],[N° Factures]],2)="fp","PET","VERRE")</f>
        <v>PET</v>
      </c>
      <c r="D29" s="3" t="s">
        <v>11</v>
      </c>
      <c r="E29" s="3" t="str">
        <f>VLOOKUP(idh[[#This Row],[Code Article]],pt[],9,FALSE)</f>
        <v>2L</v>
      </c>
      <c r="F29" s="3">
        <v>180</v>
      </c>
      <c r="G29" s="3">
        <v>6</v>
      </c>
      <c r="H29" s="3">
        <f>VLOOKUP(idh[[#This Row],[Code Article]],pt[],7,FALSE)</f>
        <v>2</v>
      </c>
      <c r="I29" s="3" t="s">
        <v>611</v>
      </c>
      <c r="J29" s="3">
        <f>idh[[#This Row],[Quantite]]*idh[[#This Row],[Conversion]]</f>
        <v>1080</v>
      </c>
      <c r="K29" s="3">
        <f>idh[[#This Row],[Quantite]]*idh[[#This Row],[Conversion]]*idh[[#This Row],[VOL L]]</f>
        <v>2160</v>
      </c>
    </row>
    <row r="30" spans="1:11" x14ac:dyDescent="0.25">
      <c r="A30" s="2">
        <v>41644</v>
      </c>
      <c r="B30" s="3" t="s">
        <v>683</v>
      </c>
      <c r="C30" s="3" t="str">
        <f>IF(LEFT(idh[[#This Row],[N° Factures]],2)="fp","PET","VERRE")</f>
        <v>PET</v>
      </c>
      <c r="D30" s="3" t="s">
        <v>8</v>
      </c>
      <c r="E30" s="3" t="str">
        <f>VLOOKUP(idh[[#This Row],[Code Article]],pt[],9,FALSE)</f>
        <v>0.33L</v>
      </c>
      <c r="F30" s="3">
        <v>1260</v>
      </c>
      <c r="G30" s="3">
        <v>12</v>
      </c>
      <c r="H30" s="3">
        <f>VLOOKUP(idh[[#This Row],[Code Article]],pt[],7,FALSE)</f>
        <v>0.33</v>
      </c>
      <c r="I30" s="3" t="s">
        <v>611</v>
      </c>
      <c r="J30" s="3">
        <f>idh[[#This Row],[Quantite]]*idh[[#This Row],[Conversion]]</f>
        <v>15120</v>
      </c>
      <c r="K30" s="3">
        <f>idh[[#This Row],[Quantite]]*idh[[#This Row],[Conversion]]*idh[[#This Row],[VOL L]]</f>
        <v>4989.6000000000004</v>
      </c>
    </row>
    <row r="31" spans="1:11" x14ac:dyDescent="0.25">
      <c r="A31" s="2">
        <v>41644</v>
      </c>
      <c r="B31" s="3" t="s">
        <v>683</v>
      </c>
      <c r="C31" s="3" t="str">
        <f>IF(LEFT(idh[[#This Row],[N° Factures]],2)="fp","PET","VERRE")</f>
        <v>PET</v>
      </c>
      <c r="D31" s="3" t="s">
        <v>11</v>
      </c>
      <c r="E31" s="3" t="str">
        <f>VLOOKUP(idh[[#This Row],[Code Article]],pt[],9,FALSE)</f>
        <v>2L</v>
      </c>
      <c r="F31" s="3">
        <v>640</v>
      </c>
      <c r="G31" s="3">
        <v>6</v>
      </c>
      <c r="H31" s="3">
        <f>VLOOKUP(idh[[#This Row],[Code Article]],pt[],7,FALSE)</f>
        <v>2</v>
      </c>
      <c r="I31" s="3" t="s">
        <v>611</v>
      </c>
      <c r="J31" s="3">
        <f>idh[[#This Row],[Quantite]]*idh[[#This Row],[Conversion]]</f>
        <v>3840</v>
      </c>
      <c r="K31" s="3">
        <f>idh[[#This Row],[Quantite]]*idh[[#This Row],[Conversion]]*idh[[#This Row],[VOL L]]</f>
        <v>7680</v>
      </c>
    </row>
    <row r="32" spans="1:11" x14ac:dyDescent="0.25">
      <c r="A32" s="2">
        <v>41644</v>
      </c>
      <c r="B32" s="3" t="s">
        <v>685</v>
      </c>
      <c r="C32" s="3" t="str">
        <f>IF(LEFT(idh[[#This Row],[N° Factures]],2)="fp","PET","VERRE")</f>
        <v>PET</v>
      </c>
      <c r="D32" s="3" t="s">
        <v>11</v>
      </c>
      <c r="E32" s="3" t="str">
        <f>VLOOKUP(idh[[#This Row],[Code Article]],pt[],9,FALSE)</f>
        <v>2L</v>
      </c>
      <c r="F32" s="3">
        <v>160</v>
      </c>
      <c r="G32" s="3">
        <v>6</v>
      </c>
      <c r="H32" s="3">
        <f>VLOOKUP(idh[[#This Row],[Code Article]],pt[],7,FALSE)</f>
        <v>2</v>
      </c>
      <c r="I32" s="3" t="s">
        <v>611</v>
      </c>
      <c r="J32" s="3">
        <f>idh[[#This Row],[Quantite]]*idh[[#This Row],[Conversion]]</f>
        <v>960</v>
      </c>
      <c r="K32" s="3">
        <f>idh[[#This Row],[Quantite]]*idh[[#This Row],[Conversion]]*idh[[#This Row],[VOL L]]</f>
        <v>1920</v>
      </c>
    </row>
    <row r="33" spans="1:11" x14ac:dyDescent="0.25">
      <c r="A33" s="2">
        <v>41644</v>
      </c>
      <c r="B33" s="3" t="s">
        <v>687</v>
      </c>
      <c r="C33" s="3" t="str">
        <f>IF(LEFT(idh[[#This Row],[N° Factures]],2)="fp","PET","VERRE")</f>
        <v>PET</v>
      </c>
      <c r="D33" s="3" t="s">
        <v>11</v>
      </c>
      <c r="E33" s="3" t="str">
        <f>VLOOKUP(idh[[#This Row],[Code Article]],pt[],9,FALSE)</f>
        <v>2L</v>
      </c>
      <c r="F33" s="3">
        <v>-180</v>
      </c>
      <c r="G33" s="3">
        <v>6</v>
      </c>
      <c r="H33" s="3">
        <f>VLOOKUP(idh[[#This Row],[Code Article]],pt[],7,FALSE)</f>
        <v>2</v>
      </c>
      <c r="I33" s="3" t="s">
        <v>611</v>
      </c>
      <c r="J33" s="3">
        <f>idh[[#This Row],[Quantite]]*idh[[#This Row],[Conversion]]</f>
        <v>-1080</v>
      </c>
      <c r="K33" s="3">
        <f>idh[[#This Row],[Quantite]]*idh[[#This Row],[Conversion]]*idh[[#This Row],[VOL L]]</f>
        <v>-2160</v>
      </c>
    </row>
    <row r="34" spans="1:11" x14ac:dyDescent="0.25">
      <c r="A34" s="2">
        <v>41644</v>
      </c>
      <c r="B34" s="3" t="s">
        <v>688</v>
      </c>
      <c r="C34" s="3" t="str">
        <f>IF(LEFT(idh[[#This Row],[N° Factures]],2)="fp","PET","VERRE")</f>
        <v>PET</v>
      </c>
      <c r="D34" s="3" t="s">
        <v>32</v>
      </c>
      <c r="E34" s="3" t="str">
        <f>VLOOKUP(idh[[#This Row],[Code Article]],pt[],9,FALSE)</f>
        <v>0.33L</v>
      </c>
      <c r="F34" s="3">
        <v>1400</v>
      </c>
      <c r="G34" s="3">
        <v>12</v>
      </c>
      <c r="H34" s="3">
        <f>VLOOKUP(idh[[#This Row],[Code Article]],pt[],7,FALSE)</f>
        <v>0.33</v>
      </c>
      <c r="I34" s="3" t="s">
        <v>611</v>
      </c>
      <c r="J34" s="3">
        <f>idh[[#This Row],[Quantite]]*idh[[#This Row],[Conversion]]</f>
        <v>16800</v>
      </c>
      <c r="K34" s="3">
        <f>idh[[#This Row],[Quantite]]*idh[[#This Row],[Conversion]]*idh[[#This Row],[VOL L]]</f>
        <v>5544</v>
      </c>
    </row>
    <row r="35" spans="1:11" x14ac:dyDescent="0.25">
      <c r="A35" s="2">
        <v>41644</v>
      </c>
      <c r="B35" s="3" t="s">
        <v>689</v>
      </c>
      <c r="C35" s="3" t="str">
        <f>IF(LEFT(idh[[#This Row],[N° Factures]],2)="fp","PET","VERRE")</f>
        <v>PET</v>
      </c>
      <c r="D35" s="3" t="s">
        <v>11</v>
      </c>
      <c r="E35" s="3" t="str">
        <f>VLOOKUP(idh[[#This Row],[Code Article]],pt[],9,FALSE)</f>
        <v>2L</v>
      </c>
      <c r="F35" s="3">
        <v>320</v>
      </c>
      <c r="G35" s="3">
        <v>6</v>
      </c>
      <c r="H35" s="3">
        <f>VLOOKUP(idh[[#This Row],[Code Article]],pt[],7,FALSE)</f>
        <v>2</v>
      </c>
      <c r="I35" s="3" t="s">
        <v>611</v>
      </c>
      <c r="J35" s="3">
        <f>idh[[#This Row],[Quantite]]*idh[[#This Row],[Conversion]]</f>
        <v>1920</v>
      </c>
      <c r="K35" s="3">
        <f>idh[[#This Row],[Quantite]]*idh[[#This Row],[Conversion]]*idh[[#This Row],[VOL L]]</f>
        <v>3840</v>
      </c>
    </row>
    <row r="36" spans="1:11" x14ac:dyDescent="0.25">
      <c r="A36" s="2">
        <v>41644</v>
      </c>
      <c r="B36" s="3" t="s">
        <v>691</v>
      </c>
      <c r="C36" s="3" t="str">
        <f>IF(LEFT(idh[[#This Row],[N° Factures]],2)="fp","PET","VERRE")</f>
        <v>PET</v>
      </c>
      <c r="D36" s="3" t="s">
        <v>13</v>
      </c>
      <c r="E36" s="3" t="str">
        <f>VLOOKUP(idh[[#This Row],[Code Article]],pt[],9,FALSE)</f>
        <v>1L</v>
      </c>
      <c r="F36" s="3">
        <v>1400</v>
      </c>
      <c r="G36" s="3">
        <v>6</v>
      </c>
      <c r="H36" s="3">
        <f>VLOOKUP(idh[[#This Row],[Code Article]],pt[],7,FALSE)</f>
        <v>1</v>
      </c>
      <c r="I36" s="3" t="s">
        <v>611</v>
      </c>
      <c r="J36" s="3">
        <f>idh[[#This Row],[Quantite]]*idh[[#This Row],[Conversion]]</f>
        <v>8400</v>
      </c>
      <c r="K36" s="3">
        <f>idh[[#This Row],[Quantite]]*idh[[#This Row],[Conversion]]*idh[[#This Row],[VOL L]]</f>
        <v>8400</v>
      </c>
    </row>
    <row r="37" spans="1:11" x14ac:dyDescent="0.25">
      <c r="A37" s="2">
        <v>41644</v>
      </c>
      <c r="B37" s="3" t="s">
        <v>692</v>
      </c>
      <c r="C37" s="3" t="str">
        <f>IF(LEFT(idh[[#This Row],[N° Factures]],2)="fp","PET","VERRE")</f>
        <v>PET</v>
      </c>
      <c r="D37" s="3" t="s">
        <v>32</v>
      </c>
      <c r="E37" s="3" t="str">
        <f>VLOOKUP(idh[[#This Row],[Code Article]],pt[],9,FALSE)</f>
        <v>0.33L</v>
      </c>
      <c r="F37" s="3">
        <v>-1400</v>
      </c>
      <c r="G37" s="3">
        <v>12</v>
      </c>
      <c r="H37" s="3">
        <f>VLOOKUP(idh[[#This Row],[Code Article]],pt[],7,FALSE)</f>
        <v>0.33</v>
      </c>
      <c r="I37" s="3" t="s">
        <v>611</v>
      </c>
      <c r="J37" s="3">
        <f>idh[[#This Row],[Quantite]]*idh[[#This Row],[Conversion]]</f>
        <v>-16800</v>
      </c>
      <c r="K37" s="3">
        <f>idh[[#This Row],[Quantite]]*idh[[#This Row],[Conversion]]*idh[[#This Row],[VOL L]]</f>
        <v>-5544</v>
      </c>
    </row>
    <row r="38" spans="1:11" x14ac:dyDescent="0.25">
      <c r="A38" s="2">
        <v>41644</v>
      </c>
      <c r="B38" s="3" t="s">
        <v>700</v>
      </c>
      <c r="C38" s="3" t="str">
        <f>IF(LEFT(idh[[#This Row],[N° Factures]],2)="fp","PET","VERRE")</f>
        <v>PET</v>
      </c>
      <c r="D38" s="3" t="s">
        <v>8</v>
      </c>
      <c r="E38" s="3" t="str">
        <f>VLOOKUP(idh[[#This Row],[Code Article]],pt[],9,FALSE)</f>
        <v>0.33L</v>
      </c>
      <c r="F38" s="3">
        <v>1260</v>
      </c>
      <c r="G38" s="3">
        <v>12</v>
      </c>
      <c r="H38" s="3">
        <f>VLOOKUP(idh[[#This Row],[Code Article]],pt[],7,FALSE)</f>
        <v>0.33</v>
      </c>
      <c r="I38" s="3" t="s">
        <v>611</v>
      </c>
      <c r="J38" s="3">
        <f>idh[[#This Row],[Quantite]]*idh[[#This Row],[Conversion]]</f>
        <v>15120</v>
      </c>
      <c r="K38" s="3">
        <f>idh[[#This Row],[Quantite]]*idh[[#This Row],[Conversion]]*idh[[#This Row],[VOL L]]</f>
        <v>4989.6000000000004</v>
      </c>
    </row>
    <row r="39" spans="1:11" x14ac:dyDescent="0.25">
      <c r="A39" s="2">
        <v>41644</v>
      </c>
      <c r="B39" s="3" t="s">
        <v>701</v>
      </c>
      <c r="C39" s="3" t="str">
        <f>IF(LEFT(idh[[#This Row],[N° Factures]],2)="fp","PET","VERRE")</f>
        <v>PET</v>
      </c>
      <c r="D39" s="3" t="s">
        <v>8</v>
      </c>
      <c r="E39" s="3" t="str">
        <f>VLOOKUP(idh[[#This Row],[Code Article]],pt[],9,FALSE)</f>
        <v>0.33L</v>
      </c>
      <c r="F39" s="3">
        <v>1260</v>
      </c>
      <c r="G39" s="3">
        <v>12</v>
      </c>
      <c r="H39" s="3">
        <f>VLOOKUP(idh[[#This Row],[Code Article]],pt[],7,FALSE)</f>
        <v>0.33</v>
      </c>
      <c r="I39" s="3" t="s">
        <v>612</v>
      </c>
      <c r="J39" s="3">
        <f>idh[[#This Row],[Quantite]]*idh[[#This Row],[Conversion]]</f>
        <v>15120</v>
      </c>
      <c r="K39" s="3">
        <f>idh[[#This Row],[Quantite]]*idh[[#This Row],[Conversion]]*idh[[#This Row],[VOL L]]</f>
        <v>4989.6000000000004</v>
      </c>
    </row>
    <row r="40" spans="1:11" x14ac:dyDescent="0.25">
      <c r="A40" s="2">
        <v>41644</v>
      </c>
      <c r="B40" s="3" t="s">
        <v>704</v>
      </c>
      <c r="C40" s="3" t="str">
        <f>IF(LEFT(idh[[#This Row],[N° Factures]],2)="fp","PET","VERRE")</f>
        <v>PET</v>
      </c>
      <c r="D40" s="3" t="s">
        <v>8</v>
      </c>
      <c r="E40" s="3" t="str">
        <f>VLOOKUP(idh[[#This Row],[Code Article]],pt[],9,FALSE)</f>
        <v>0.33L</v>
      </c>
      <c r="F40" s="3">
        <v>-1260</v>
      </c>
      <c r="G40" s="3">
        <v>12</v>
      </c>
      <c r="H40" s="3">
        <f>VLOOKUP(idh[[#This Row],[Code Article]],pt[],7,FALSE)</f>
        <v>0.33</v>
      </c>
      <c r="I40" s="3" t="s">
        <v>611</v>
      </c>
      <c r="J40" s="3">
        <f>idh[[#This Row],[Quantite]]*idh[[#This Row],[Conversion]]</f>
        <v>-15120</v>
      </c>
      <c r="K40" s="3">
        <f>idh[[#This Row],[Quantite]]*idh[[#This Row],[Conversion]]*idh[[#This Row],[VOL L]]</f>
        <v>-4989.6000000000004</v>
      </c>
    </row>
    <row r="41" spans="1:11" x14ac:dyDescent="0.25">
      <c r="A41" s="2">
        <v>41644</v>
      </c>
      <c r="B41" s="3" t="s">
        <v>706</v>
      </c>
      <c r="C41" s="3" t="str">
        <f>IF(LEFT(idh[[#This Row],[N° Factures]],2)="fp","PET","VERRE")</f>
        <v>PET</v>
      </c>
      <c r="D41" s="3" t="s">
        <v>11</v>
      </c>
      <c r="E41" s="3" t="str">
        <f>VLOOKUP(idh[[#This Row],[Code Article]],pt[],9,FALSE)</f>
        <v>2L</v>
      </c>
      <c r="F41" s="3">
        <v>320</v>
      </c>
      <c r="G41" s="3">
        <v>6</v>
      </c>
      <c r="H41" s="3">
        <f>VLOOKUP(idh[[#This Row],[Code Article]],pt[],7,FALSE)</f>
        <v>2</v>
      </c>
      <c r="I41" s="3" t="s">
        <v>611</v>
      </c>
      <c r="J41" s="3">
        <f>idh[[#This Row],[Quantite]]*idh[[#This Row],[Conversion]]</f>
        <v>1920</v>
      </c>
      <c r="K41" s="3">
        <f>idh[[#This Row],[Quantite]]*idh[[#This Row],[Conversion]]*idh[[#This Row],[VOL L]]</f>
        <v>3840</v>
      </c>
    </row>
    <row r="42" spans="1:11" x14ac:dyDescent="0.25">
      <c r="A42" s="2">
        <v>41644</v>
      </c>
      <c r="B42" s="3" t="s">
        <v>707</v>
      </c>
      <c r="C42" s="3" t="str">
        <f>IF(LEFT(idh[[#This Row],[N° Factures]],2)="fp","PET","VERRE")</f>
        <v>PET</v>
      </c>
      <c r="D42" s="3" t="s">
        <v>31</v>
      </c>
      <c r="E42" s="3" t="str">
        <f>VLOOKUP(idh[[#This Row],[Code Article]],pt[],9,FALSE)</f>
        <v>0.33L</v>
      </c>
      <c r="F42" s="3">
        <v>55</v>
      </c>
      <c r="G42" s="3">
        <v>12</v>
      </c>
      <c r="H42" s="3">
        <f>VLOOKUP(idh[[#This Row],[Code Article]],pt[],7,FALSE)</f>
        <v>0.33</v>
      </c>
      <c r="I42" s="3" t="s">
        <v>612</v>
      </c>
      <c r="J42" s="3">
        <f>idh[[#This Row],[Quantite]]*idh[[#This Row],[Conversion]]</f>
        <v>660</v>
      </c>
      <c r="K42" s="3">
        <f>idh[[#This Row],[Quantite]]*idh[[#This Row],[Conversion]]*idh[[#This Row],[VOL L]]</f>
        <v>217.8</v>
      </c>
    </row>
    <row r="43" spans="1:11" x14ac:dyDescent="0.25">
      <c r="A43" s="2">
        <v>41644</v>
      </c>
      <c r="B43" s="3" t="s">
        <v>707</v>
      </c>
      <c r="C43" s="3" t="str">
        <f>IF(LEFT(idh[[#This Row],[N° Factures]],2)="fp","PET","VERRE")</f>
        <v>PET</v>
      </c>
      <c r="D43" s="3" t="s">
        <v>386</v>
      </c>
      <c r="E43" s="3" t="str">
        <f>VLOOKUP(idh[[#This Row],[Code Article]],pt[],9,FALSE)</f>
        <v>0.33L</v>
      </c>
      <c r="F43" s="3">
        <v>586</v>
      </c>
      <c r="G43" s="3">
        <v>12</v>
      </c>
      <c r="H43" s="3">
        <f>VLOOKUP(idh[[#This Row],[Code Article]],pt[],7,FALSE)</f>
        <v>0.33</v>
      </c>
      <c r="I43" s="3" t="s">
        <v>612</v>
      </c>
      <c r="J43" s="3">
        <f>idh[[#This Row],[Quantite]]*idh[[#This Row],[Conversion]]</f>
        <v>7032</v>
      </c>
      <c r="K43" s="3">
        <f>idh[[#This Row],[Quantite]]*idh[[#This Row],[Conversion]]*idh[[#This Row],[VOL L]]</f>
        <v>2320.56</v>
      </c>
    </row>
    <row r="44" spans="1:11" x14ac:dyDescent="0.25">
      <c r="A44" s="2">
        <v>41644</v>
      </c>
      <c r="B44" s="3" t="s">
        <v>707</v>
      </c>
      <c r="C44" s="3" t="str">
        <f>IF(LEFT(idh[[#This Row],[N° Factures]],2)="fp","PET","VERRE")</f>
        <v>PET</v>
      </c>
      <c r="D44" s="3" t="s">
        <v>351</v>
      </c>
      <c r="E44" s="3" t="str">
        <f>VLOOKUP(idh[[#This Row],[Code Article]],pt[],9,FALSE)</f>
        <v>0.33L-JN</v>
      </c>
      <c r="F44" s="3">
        <v>10</v>
      </c>
      <c r="G44" s="3">
        <v>12</v>
      </c>
      <c r="H44" s="3">
        <f>VLOOKUP(idh[[#This Row],[Code Article]],pt[],7,FALSE)</f>
        <v>0.33</v>
      </c>
      <c r="I44" s="3" t="s">
        <v>612</v>
      </c>
      <c r="J44" s="3">
        <f>idh[[#This Row],[Quantite]]*idh[[#This Row],[Conversion]]</f>
        <v>120</v>
      </c>
      <c r="K44" s="3">
        <f>idh[[#This Row],[Quantite]]*idh[[#This Row],[Conversion]]*idh[[#This Row],[VOL L]]</f>
        <v>39.6</v>
      </c>
    </row>
    <row r="45" spans="1:11" x14ac:dyDescent="0.25">
      <c r="A45" s="2">
        <v>41644</v>
      </c>
      <c r="B45" s="3" t="s">
        <v>707</v>
      </c>
      <c r="C45" s="3" t="str">
        <f>IF(LEFT(idh[[#This Row],[N° Factures]],2)="fp","PET","VERRE")</f>
        <v>PET</v>
      </c>
      <c r="D45" s="3" t="s">
        <v>42</v>
      </c>
      <c r="E45" s="3" t="str">
        <f>VLOOKUP(idh[[#This Row],[Code Article]],pt[],9,FALSE)</f>
        <v>1L</v>
      </c>
      <c r="F45" s="3">
        <v>28</v>
      </c>
      <c r="G45" s="3">
        <v>6</v>
      </c>
      <c r="H45" s="3">
        <f>VLOOKUP(idh[[#This Row],[Code Article]],pt[],7,FALSE)</f>
        <v>1</v>
      </c>
      <c r="I45" s="3" t="s">
        <v>612</v>
      </c>
      <c r="J45" s="3">
        <f>idh[[#This Row],[Quantite]]*idh[[#This Row],[Conversion]]</f>
        <v>168</v>
      </c>
      <c r="K45" s="3">
        <f>idh[[#This Row],[Quantite]]*idh[[#This Row],[Conversion]]*idh[[#This Row],[VOL L]]</f>
        <v>168</v>
      </c>
    </row>
    <row r="46" spans="1:11" x14ac:dyDescent="0.25">
      <c r="A46" s="2">
        <v>41644</v>
      </c>
      <c r="B46" s="3" t="s">
        <v>707</v>
      </c>
      <c r="C46" s="3" t="str">
        <f>IF(LEFT(idh[[#This Row],[N° Factures]],2)="fp","PET","VERRE")</f>
        <v>PET</v>
      </c>
      <c r="D46" s="3" t="s">
        <v>104</v>
      </c>
      <c r="E46" s="3" t="str">
        <f>VLOOKUP(idh[[#This Row],[Code Article]],pt[],9,FALSE)</f>
        <v>1L</v>
      </c>
      <c r="F46" s="3">
        <v>12</v>
      </c>
      <c r="G46" s="3">
        <v>6</v>
      </c>
      <c r="H46" s="3">
        <f>VLOOKUP(idh[[#This Row],[Code Article]],pt[],7,FALSE)</f>
        <v>1</v>
      </c>
      <c r="I46" s="3" t="s">
        <v>612</v>
      </c>
      <c r="J46" s="3">
        <f>idh[[#This Row],[Quantite]]*idh[[#This Row],[Conversion]]</f>
        <v>72</v>
      </c>
      <c r="K46" s="3">
        <f>idh[[#This Row],[Quantite]]*idh[[#This Row],[Conversion]]*idh[[#This Row],[VOL L]]</f>
        <v>72</v>
      </c>
    </row>
    <row r="47" spans="1:11" x14ac:dyDescent="0.25">
      <c r="A47" s="2">
        <v>41644</v>
      </c>
      <c r="B47" s="3" t="s">
        <v>707</v>
      </c>
      <c r="C47" s="3" t="str">
        <f>IF(LEFT(idh[[#This Row],[N° Factures]],2)="fp","PET","VERRE")</f>
        <v>PET</v>
      </c>
      <c r="D47" s="3" t="s">
        <v>214</v>
      </c>
      <c r="E47" s="3" t="str">
        <f>VLOOKUP(idh[[#This Row],[Code Article]],pt[],9,FALSE)</f>
        <v>1L</v>
      </c>
      <c r="F47" s="3">
        <v>34</v>
      </c>
      <c r="G47" s="3">
        <v>6</v>
      </c>
      <c r="H47" s="3">
        <f>VLOOKUP(idh[[#This Row],[Code Article]],pt[],7,FALSE)</f>
        <v>1</v>
      </c>
      <c r="I47" s="3" t="s">
        <v>612</v>
      </c>
      <c r="J47" s="3">
        <f>idh[[#This Row],[Quantite]]*idh[[#This Row],[Conversion]]</f>
        <v>204</v>
      </c>
      <c r="K47" s="3">
        <f>idh[[#This Row],[Quantite]]*idh[[#This Row],[Conversion]]*idh[[#This Row],[VOL L]]</f>
        <v>204</v>
      </c>
    </row>
    <row r="48" spans="1:11" x14ac:dyDescent="0.25">
      <c r="A48" s="2">
        <v>41644</v>
      </c>
      <c r="B48" s="3" t="s">
        <v>707</v>
      </c>
      <c r="C48" s="3" t="str">
        <f>IF(LEFT(idh[[#This Row],[N° Factures]],2)="fp","PET","VERRE")</f>
        <v>PET</v>
      </c>
      <c r="D48" s="3" t="s">
        <v>12</v>
      </c>
      <c r="E48" s="3" t="str">
        <f>VLOOKUP(idh[[#This Row],[Code Article]],pt[],9,FALSE)</f>
        <v>2L</v>
      </c>
      <c r="F48" s="3">
        <v>18</v>
      </c>
      <c r="G48" s="3">
        <v>6</v>
      </c>
      <c r="H48" s="3">
        <f>VLOOKUP(idh[[#This Row],[Code Article]],pt[],7,FALSE)</f>
        <v>2</v>
      </c>
      <c r="I48" s="3" t="s">
        <v>612</v>
      </c>
      <c r="J48" s="3">
        <f>idh[[#This Row],[Quantite]]*idh[[#This Row],[Conversion]]</f>
        <v>108</v>
      </c>
      <c r="K48" s="3">
        <f>idh[[#This Row],[Quantite]]*idh[[#This Row],[Conversion]]*idh[[#This Row],[VOL L]]</f>
        <v>216</v>
      </c>
    </row>
    <row r="49" spans="1:11" x14ac:dyDescent="0.25">
      <c r="A49" s="2">
        <v>41644</v>
      </c>
      <c r="B49" s="3" t="s">
        <v>707</v>
      </c>
      <c r="C49" s="3" t="str">
        <f>IF(LEFT(idh[[#This Row],[N° Factures]],2)="fp","PET","VERRE")</f>
        <v>PET</v>
      </c>
      <c r="D49" s="3" t="s">
        <v>11</v>
      </c>
      <c r="E49" s="3" t="str">
        <f>VLOOKUP(idh[[#This Row],[Code Article]],pt[],9,FALSE)</f>
        <v>2L</v>
      </c>
      <c r="F49" s="3">
        <v>132</v>
      </c>
      <c r="G49" s="3">
        <v>6</v>
      </c>
      <c r="H49" s="3">
        <f>VLOOKUP(idh[[#This Row],[Code Article]],pt[],7,FALSE)</f>
        <v>2</v>
      </c>
      <c r="I49" s="3" t="s">
        <v>612</v>
      </c>
      <c r="J49" s="3">
        <f>idh[[#This Row],[Quantite]]*idh[[#This Row],[Conversion]]</f>
        <v>792</v>
      </c>
      <c r="K49" s="3">
        <f>idh[[#This Row],[Quantite]]*idh[[#This Row],[Conversion]]*idh[[#This Row],[VOL L]]</f>
        <v>1584</v>
      </c>
    </row>
    <row r="50" spans="1:11" x14ac:dyDescent="0.25">
      <c r="A50" s="2">
        <v>41644</v>
      </c>
      <c r="B50" s="3" t="s">
        <v>707</v>
      </c>
      <c r="C50" s="3" t="str">
        <f>IF(LEFT(idh[[#This Row],[N° Factures]],2)="fp","PET","VERRE")</f>
        <v>PET</v>
      </c>
      <c r="D50" s="3" t="s">
        <v>29</v>
      </c>
      <c r="E50" s="3" t="str">
        <f>VLOOKUP(idh[[#This Row],[Code Article]],pt[],9,FALSE)</f>
        <v>2L</v>
      </c>
      <c r="F50" s="3">
        <v>43</v>
      </c>
      <c r="G50" s="3">
        <v>6</v>
      </c>
      <c r="H50" s="3">
        <f>VLOOKUP(idh[[#This Row],[Code Article]],pt[],7,FALSE)</f>
        <v>2</v>
      </c>
      <c r="I50" s="3" t="s">
        <v>612</v>
      </c>
      <c r="J50" s="3">
        <f>idh[[#This Row],[Quantite]]*idh[[#This Row],[Conversion]]</f>
        <v>258</v>
      </c>
      <c r="K50" s="3">
        <f>idh[[#This Row],[Quantite]]*idh[[#This Row],[Conversion]]*idh[[#This Row],[VOL L]]</f>
        <v>516</v>
      </c>
    </row>
    <row r="51" spans="1:11" x14ac:dyDescent="0.25">
      <c r="A51" s="2">
        <v>41644</v>
      </c>
      <c r="B51" s="3" t="s">
        <v>707</v>
      </c>
      <c r="C51" s="3" t="str">
        <f>IF(LEFT(idh[[#This Row],[N° Factures]],2)="fp","PET","VERRE")</f>
        <v>PET</v>
      </c>
      <c r="D51" s="3" t="s">
        <v>49</v>
      </c>
      <c r="E51" s="3" t="str">
        <f>VLOOKUP(idh[[#This Row],[Code Article]],pt[],9,FALSE)</f>
        <v>2L</v>
      </c>
      <c r="F51" s="3">
        <v>165</v>
      </c>
      <c r="G51" s="3">
        <v>6</v>
      </c>
      <c r="H51" s="3">
        <f>VLOOKUP(idh[[#This Row],[Code Article]],pt[],7,FALSE)</f>
        <v>2</v>
      </c>
      <c r="I51" s="3" t="s">
        <v>612</v>
      </c>
      <c r="J51" s="3">
        <f>idh[[#This Row],[Quantite]]*idh[[#This Row],[Conversion]]</f>
        <v>990</v>
      </c>
      <c r="K51" s="3">
        <f>idh[[#This Row],[Quantite]]*idh[[#This Row],[Conversion]]*idh[[#This Row],[VOL L]]</f>
        <v>1980</v>
      </c>
    </row>
    <row r="52" spans="1:11" x14ac:dyDescent="0.25">
      <c r="A52" s="2">
        <v>41644</v>
      </c>
      <c r="B52" s="3" t="s">
        <v>707</v>
      </c>
      <c r="C52" s="3" t="str">
        <f>IF(LEFT(idh[[#This Row],[N° Factures]],2)="fp","PET","VERRE")</f>
        <v>PET</v>
      </c>
      <c r="D52" s="3" t="s">
        <v>15</v>
      </c>
      <c r="E52" s="3" t="str">
        <f>VLOOKUP(idh[[#This Row],[Code Article]],pt[],9,FALSE)</f>
        <v>2L-JN</v>
      </c>
      <c r="F52" s="3">
        <v>6</v>
      </c>
      <c r="G52" s="3">
        <v>6</v>
      </c>
      <c r="H52" s="3">
        <f>VLOOKUP(idh[[#This Row],[Code Article]],pt[],7,FALSE)</f>
        <v>2</v>
      </c>
      <c r="I52" s="3" t="s">
        <v>612</v>
      </c>
      <c r="J52" s="3">
        <f>idh[[#This Row],[Quantite]]*idh[[#This Row],[Conversion]]</f>
        <v>36</v>
      </c>
      <c r="K52" s="3">
        <f>idh[[#This Row],[Quantite]]*idh[[#This Row],[Conversion]]*idh[[#This Row],[VOL L]]</f>
        <v>72</v>
      </c>
    </row>
    <row r="53" spans="1:11" x14ac:dyDescent="0.25">
      <c r="A53" s="2">
        <v>41644</v>
      </c>
      <c r="B53" s="3" t="s">
        <v>707</v>
      </c>
      <c r="C53" s="3" t="str">
        <f>IF(LEFT(idh[[#This Row],[N° Factures]],2)="fp","PET","VERRE")</f>
        <v>PET</v>
      </c>
      <c r="D53" s="3" t="s">
        <v>453</v>
      </c>
      <c r="E53" s="3" t="str">
        <f>VLOOKUP(idh[[#This Row],[Code Article]],pt[],9,FALSE)</f>
        <v>2L-JN</v>
      </c>
      <c r="F53" s="3">
        <v>22</v>
      </c>
      <c r="G53" s="3">
        <v>6</v>
      </c>
      <c r="H53" s="3">
        <f>VLOOKUP(idh[[#This Row],[Code Article]],pt[],7,FALSE)</f>
        <v>2</v>
      </c>
      <c r="I53" s="3" t="s">
        <v>612</v>
      </c>
      <c r="J53" s="3">
        <f>idh[[#This Row],[Quantite]]*idh[[#This Row],[Conversion]]</f>
        <v>132</v>
      </c>
      <c r="K53" s="3">
        <f>idh[[#This Row],[Quantite]]*idh[[#This Row],[Conversion]]*idh[[#This Row],[VOL L]]</f>
        <v>264</v>
      </c>
    </row>
    <row r="54" spans="1:11" x14ac:dyDescent="0.25">
      <c r="A54" s="2">
        <v>41644</v>
      </c>
      <c r="B54" s="3" t="s">
        <v>708</v>
      </c>
      <c r="C54" s="3" t="str">
        <f>IF(LEFT(idh[[#This Row],[N° Factures]],2)="fp","PET","VERRE")</f>
        <v>PET</v>
      </c>
      <c r="D54" s="3" t="s">
        <v>8</v>
      </c>
      <c r="E54" s="3" t="str">
        <f>VLOOKUP(idh[[#This Row],[Code Article]],pt[],9,FALSE)</f>
        <v>0.33L</v>
      </c>
      <c r="F54" s="3">
        <v>100</v>
      </c>
      <c r="G54" s="3">
        <v>12</v>
      </c>
      <c r="H54" s="3">
        <f>VLOOKUP(idh[[#This Row],[Code Article]],pt[],7,FALSE)</f>
        <v>0.33</v>
      </c>
      <c r="I54" s="3" t="s">
        <v>612</v>
      </c>
      <c r="J54" s="3">
        <f>idh[[#This Row],[Quantite]]*idh[[#This Row],[Conversion]]</f>
        <v>1200</v>
      </c>
      <c r="K54" s="3">
        <f>idh[[#This Row],[Quantite]]*idh[[#This Row],[Conversion]]*idh[[#This Row],[VOL L]]</f>
        <v>396</v>
      </c>
    </row>
    <row r="55" spans="1:11" x14ac:dyDescent="0.25">
      <c r="A55" s="2">
        <v>41645</v>
      </c>
      <c r="B55" s="3" t="s">
        <v>709</v>
      </c>
      <c r="C55" s="3" t="str">
        <f>IF(LEFT(idh[[#This Row],[N° Factures]],2)="fp","PET","VERRE")</f>
        <v>PET</v>
      </c>
      <c r="D55" s="3" t="s">
        <v>11</v>
      </c>
      <c r="E55" s="3" t="str">
        <f>VLOOKUP(idh[[#This Row],[Code Article]],pt[],9,FALSE)</f>
        <v>2L</v>
      </c>
      <c r="F55" s="3">
        <v>320</v>
      </c>
      <c r="G55" s="3">
        <v>6</v>
      </c>
      <c r="H55" s="3">
        <f>VLOOKUP(idh[[#This Row],[Code Article]],pt[],7,FALSE)</f>
        <v>2</v>
      </c>
      <c r="I55" s="3" t="s">
        <v>612</v>
      </c>
      <c r="J55" s="3">
        <f>idh[[#This Row],[Quantite]]*idh[[#This Row],[Conversion]]</f>
        <v>1920</v>
      </c>
      <c r="K55" s="3">
        <f>idh[[#This Row],[Quantite]]*idh[[#This Row],[Conversion]]*idh[[#This Row],[VOL L]]</f>
        <v>3840</v>
      </c>
    </row>
    <row r="56" spans="1:11" x14ac:dyDescent="0.25">
      <c r="A56" s="2">
        <v>41645</v>
      </c>
      <c r="B56" s="3" t="s">
        <v>710</v>
      </c>
      <c r="C56" s="3" t="str">
        <f>IF(LEFT(idh[[#This Row],[N° Factures]],2)="fp","PET","VERRE")</f>
        <v>PET</v>
      </c>
      <c r="D56" s="3" t="s">
        <v>8</v>
      </c>
      <c r="E56" s="3" t="str">
        <f>VLOOKUP(idh[[#This Row],[Code Article]],pt[],9,FALSE)</f>
        <v>0.33L</v>
      </c>
      <c r="F56" s="3">
        <v>1890</v>
      </c>
      <c r="G56" s="3">
        <v>12</v>
      </c>
      <c r="H56" s="3">
        <f>VLOOKUP(idh[[#This Row],[Code Article]],pt[],7,FALSE)</f>
        <v>0.33</v>
      </c>
      <c r="I56" s="3" t="s">
        <v>612</v>
      </c>
      <c r="J56" s="3">
        <f>idh[[#This Row],[Quantite]]*idh[[#This Row],[Conversion]]</f>
        <v>22680</v>
      </c>
      <c r="K56" s="3">
        <f>idh[[#This Row],[Quantite]]*idh[[#This Row],[Conversion]]*idh[[#This Row],[VOL L]]</f>
        <v>7484.4000000000005</v>
      </c>
    </row>
    <row r="57" spans="1:11" x14ac:dyDescent="0.25">
      <c r="A57" s="2">
        <v>41645</v>
      </c>
      <c r="B57" s="3" t="s">
        <v>712</v>
      </c>
      <c r="C57" s="3" t="str">
        <f>IF(LEFT(idh[[#This Row],[N° Factures]],2)="fp","PET","VERRE")</f>
        <v>PET</v>
      </c>
      <c r="D57" s="3" t="s">
        <v>11</v>
      </c>
      <c r="E57" s="3" t="str">
        <f>VLOOKUP(idh[[#This Row],[Code Article]],pt[],9,FALSE)</f>
        <v>2L</v>
      </c>
      <c r="F57" s="3">
        <v>1760</v>
      </c>
      <c r="G57" s="3">
        <v>6</v>
      </c>
      <c r="H57" s="3">
        <f>VLOOKUP(idh[[#This Row],[Code Article]],pt[],7,FALSE)</f>
        <v>2</v>
      </c>
      <c r="I57" s="3" t="s">
        <v>611</v>
      </c>
      <c r="J57" s="3">
        <f>idh[[#This Row],[Quantite]]*idh[[#This Row],[Conversion]]</f>
        <v>10560</v>
      </c>
      <c r="K57" s="3">
        <f>idh[[#This Row],[Quantite]]*idh[[#This Row],[Conversion]]*idh[[#This Row],[VOL L]]</f>
        <v>21120</v>
      </c>
    </row>
    <row r="58" spans="1:11" x14ac:dyDescent="0.25">
      <c r="A58" s="2">
        <v>41645</v>
      </c>
      <c r="B58" s="3" t="s">
        <v>717</v>
      </c>
      <c r="C58" s="3" t="str">
        <f>IF(LEFT(idh[[#This Row],[N° Factures]],2)="fp","PET","VERRE")</f>
        <v>PET</v>
      </c>
      <c r="D58" s="3" t="s">
        <v>31</v>
      </c>
      <c r="E58" s="3" t="str">
        <f>VLOOKUP(idh[[#This Row],[Code Article]],pt[],9,FALSE)</f>
        <v>0.33L</v>
      </c>
      <c r="F58" s="3">
        <v>29</v>
      </c>
      <c r="G58" s="3">
        <v>12</v>
      </c>
      <c r="H58" s="3">
        <f>VLOOKUP(idh[[#This Row],[Code Article]],pt[],7,FALSE)</f>
        <v>0.33</v>
      </c>
      <c r="I58" s="3" t="s">
        <v>612</v>
      </c>
      <c r="J58" s="3">
        <f>idh[[#This Row],[Quantite]]*idh[[#This Row],[Conversion]]</f>
        <v>348</v>
      </c>
      <c r="K58" s="3">
        <f>idh[[#This Row],[Quantite]]*idh[[#This Row],[Conversion]]*idh[[#This Row],[VOL L]]</f>
        <v>114.84</v>
      </c>
    </row>
    <row r="59" spans="1:11" x14ac:dyDescent="0.25">
      <c r="A59" s="2">
        <v>41645</v>
      </c>
      <c r="B59" s="3" t="s">
        <v>717</v>
      </c>
      <c r="C59" s="3" t="str">
        <f>IF(LEFT(idh[[#This Row],[N° Factures]],2)="fp","PET","VERRE")</f>
        <v>PET</v>
      </c>
      <c r="D59" s="3" t="s">
        <v>386</v>
      </c>
      <c r="E59" s="3" t="str">
        <f>VLOOKUP(idh[[#This Row],[Code Article]],pt[],9,FALSE)</f>
        <v>0.33L</v>
      </c>
      <c r="F59" s="3">
        <v>308</v>
      </c>
      <c r="G59" s="3">
        <v>12</v>
      </c>
      <c r="H59" s="3">
        <f>VLOOKUP(idh[[#This Row],[Code Article]],pt[],7,FALSE)</f>
        <v>0.33</v>
      </c>
      <c r="I59" s="3" t="s">
        <v>612</v>
      </c>
      <c r="J59" s="3">
        <f>idh[[#This Row],[Quantite]]*idh[[#This Row],[Conversion]]</f>
        <v>3696</v>
      </c>
      <c r="K59" s="3">
        <f>idh[[#This Row],[Quantite]]*idh[[#This Row],[Conversion]]*idh[[#This Row],[VOL L]]</f>
        <v>1219.68</v>
      </c>
    </row>
    <row r="60" spans="1:11" x14ac:dyDescent="0.25">
      <c r="A60" s="2">
        <v>41645</v>
      </c>
      <c r="B60" s="3" t="s">
        <v>717</v>
      </c>
      <c r="C60" s="3" t="str">
        <f>IF(LEFT(idh[[#This Row],[N° Factures]],2)="fp","PET","VERRE")</f>
        <v>PET</v>
      </c>
      <c r="D60" s="3" t="s">
        <v>360</v>
      </c>
      <c r="E60" s="3" t="str">
        <f>VLOOKUP(idh[[#This Row],[Code Article]],pt[],9,FALSE)</f>
        <v>0.33L-JN</v>
      </c>
      <c r="F60" s="3">
        <v>5</v>
      </c>
      <c r="G60" s="3">
        <v>12</v>
      </c>
      <c r="H60" s="3">
        <f>VLOOKUP(idh[[#This Row],[Code Article]],pt[],7,FALSE)</f>
        <v>0.33</v>
      </c>
      <c r="I60" s="3" t="s">
        <v>612</v>
      </c>
      <c r="J60" s="3">
        <f>idh[[#This Row],[Quantite]]*idh[[#This Row],[Conversion]]</f>
        <v>60</v>
      </c>
      <c r="K60" s="3">
        <f>idh[[#This Row],[Quantite]]*idh[[#This Row],[Conversion]]*idh[[#This Row],[VOL L]]</f>
        <v>19.8</v>
      </c>
    </row>
    <row r="61" spans="1:11" x14ac:dyDescent="0.25">
      <c r="A61" s="2">
        <v>41645</v>
      </c>
      <c r="B61" s="3" t="s">
        <v>717</v>
      </c>
      <c r="C61" s="3" t="str">
        <f>IF(LEFT(idh[[#This Row],[N° Factures]],2)="fp","PET","VERRE")</f>
        <v>PET</v>
      </c>
      <c r="D61" s="3" t="s">
        <v>13</v>
      </c>
      <c r="E61" s="3" t="str">
        <f>VLOOKUP(idh[[#This Row],[Code Article]],pt[],9,FALSE)</f>
        <v>1L</v>
      </c>
      <c r="F61" s="3">
        <v>2</v>
      </c>
      <c r="G61" s="3">
        <v>6</v>
      </c>
      <c r="H61" s="3">
        <f>VLOOKUP(idh[[#This Row],[Code Article]],pt[],7,FALSE)</f>
        <v>1</v>
      </c>
      <c r="I61" s="3" t="s">
        <v>612</v>
      </c>
      <c r="J61" s="3">
        <f>idh[[#This Row],[Quantite]]*idh[[#This Row],[Conversion]]</f>
        <v>12</v>
      </c>
      <c r="K61" s="3">
        <f>idh[[#This Row],[Quantite]]*idh[[#This Row],[Conversion]]*idh[[#This Row],[VOL L]]</f>
        <v>12</v>
      </c>
    </row>
    <row r="62" spans="1:11" x14ac:dyDescent="0.25">
      <c r="A62" s="2">
        <v>41645</v>
      </c>
      <c r="B62" s="3" t="s">
        <v>717</v>
      </c>
      <c r="C62" s="3" t="str">
        <f>IF(LEFT(idh[[#This Row],[N° Factures]],2)="fp","PET","VERRE")</f>
        <v>PET</v>
      </c>
      <c r="D62" s="3" t="s">
        <v>42</v>
      </c>
      <c r="E62" s="3" t="str">
        <f>VLOOKUP(idh[[#This Row],[Code Article]],pt[],9,FALSE)</f>
        <v>1L</v>
      </c>
      <c r="F62" s="3">
        <v>45</v>
      </c>
      <c r="G62" s="3">
        <v>6</v>
      </c>
      <c r="H62" s="3">
        <f>VLOOKUP(idh[[#This Row],[Code Article]],pt[],7,FALSE)</f>
        <v>1</v>
      </c>
      <c r="I62" s="3" t="s">
        <v>612</v>
      </c>
      <c r="J62" s="3">
        <f>idh[[#This Row],[Quantite]]*idh[[#This Row],[Conversion]]</f>
        <v>270</v>
      </c>
      <c r="K62" s="3">
        <f>idh[[#This Row],[Quantite]]*idh[[#This Row],[Conversion]]*idh[[#This Row],[VOL L]]</f>
        <v>270</v>
      </c>
    </row>
    <row r="63" spans="1:11" x14ac:dyDescent="0.25">
      <c r="A63" s="2">
        <v>41645</v>
      </c>
      <c r="B63" s="3" t="s">
        <v>717</v>
      </c>
      <c r="C63" s="3" t="str">
        <f>IF(LEFT(idh[[#This Row],[N° Factures]],2)="fp","PET","VERRE")</f>
        <v>PET</v>
      </c>
      <c r="D63" s="3" t="s">
        <v>104</v>
      </c>
      <c r="E63" s="3" t="str">
        <f>VLOOKUP(idh[[#This Row],[Code Article]],pt[],9,FALSE)</f>
        <v>1L</v>
      </c>
      <c r="F63" s="3">
        <v>12</v>
      </c>
      <c r="G63" s="3">
        <v>6</v>
      </c>
      <c r="H63" s="3">
        <f>VLOOKUP(idh[[#This Row],[Code Article]],pt[],7,FALSE)</f>
        <v>1</v>
      </c>
      <c r="I63" s="3" t="s">
        <v>612</v>
      </c>
      <c r="J63" s="3">
        <f>idh[[#This Row],[Quantite]]*idh[[#This Row],[Conversion]]</f>
        <v>72</v>
      </c>
      <c r="K63" s="3">
        <f>idh[[#This Row],[Quantite]]*idh[[#This Row],[Conversion]]*idh[[#This Row],[VOL L]]</f>
        <v>72</v>
      </c>
    </row>
    <row r="64" spans="1:11" x14ac:dyDescent="0.25">
      <c r="A64" s="2">
        <v>41645</v>
      </c>
      <c r="B64" s="3" t="s">
        <v>717</v>
      </c>
      <c r="C64" s="3" t="str">
        <f>IF(LEFT(idh[[#This Row],[N° Factures]],2)="fp","PET","VERRE")</f>
        <v>PET</v>
      </c>
      <c r="D64" s="3" t="s">
        <v>214</v>
      </c>
      <c r="E64" s="3" t="str">
        <f>VLOOKUP(idh[[#This Row],[Code Article]],pt[],9,FALSE)</f>
        <v>1L</v>
      </c>
      <c r="F64" s="3">
        <v>35</v>
      </c>
      <c r="G64" s="3">
        <v>6</v>
      </c>
      <c r="H64" s="3">
        <f>VLOOKUP(idh[[#This Row],[Code Article]],pt[],7,FALSE)</f>
        <v>1</v>
      </c>
      <c r="I64" s="3" t="s">
        <v>612</v>
      </c>
      <c r="J64" s="3">
        <f>idh[[#This Row],[Quantite]]*idh[[#This Row],[Conversion]]</f>
        <v>210</v>
      </c>
      <c r="K64" s="3">
        <f>idh[[#This Row],[Quantite]]*idh[[#This Row],[Conversion]]*idh[[#This Row],[VOL L]]</f>
        <v>210</v>
      </c>
    </row>
    <row r="65" spans="1:11" x14ac:dyDescent="0.25">
      <c r="A65" s="2">
        <v>41645</v>
      </c>
      <c r="B65" s="3" t="s">
        <v>717</v>
      </c>
      <c r="C65" s="3" t="str">
        <f>IF(LEFT(idh[[#This Row],[N° Factures]],2)="fp","PET","VERRE")</f>
        <v>PET</v>
      </c>
      <c r="D65" s="3" t="s">
        <v>12</v>
      </c>
      <c r="E65" s="3" t="str">
        <f>VLOOKUP(idh[[#This Row],[Code Article]],pt[],9,FALSE)</f>
        <v>2L</v>
      </c>
      <c r="F65" s="3">
        <v>12</v>
      </c>
      <c r="G65" s="3">
        <v>6</v>
      </c>
      <c r="H65" s="3">
        <f>VLOOKUP(idh[[#This Row],[Code Article]],pt[],7,FALSE)</f>
        <v>2</v>
      </c>
      <c r="I65" s="3" t="s">
        <v>612</v>
      </c>
      <c r="J65" s="3">
        <f>idh[[#This Row],[Quantite]]*idh[[#This Row],[Conversion]]</f>
        <v>72</v>
      </c>
      <c r="K65" s="3">
        <f>idh[[#This Row],[Quantite]]*idh[[#This Row],[Conversion]]*idh[[#This Row],[VOL L]]</f>
        <v>144</v>
      </c>
    </row>
    <row r="66" spans="1:11" x14ac:dyDescent="0.25">
      <c r="A66" s="2">
        <v>41645</v>
      </c>
      <c r="B66" s="3" t="s">
        <v>717</v>
      </c>
      <c r="C66" s="3" t="str">
        <f>IF(LEFT(idh[[#This Row],[N° Factures]],2)="fp","PET","VERRE")</f>
        <v>PET</v>
      </c>
      <c r="D66" s="3" t="s">
        <v>11</v>
      </c>
      <c r="E66" s="3" t="str">
        <f>VLOOKUP(idh[[#This Row],[Code Article]],pt[],9,FALSE)</f>
        <v>2L</v>
      </c>
      <c r="F66" s="3">
        <v>156</v>
      </c>
      <c r="G66" s="3">
        <v>6</v>
      </c>
      <c r="H66" s="3">
        <f>VLOOKUP(idh[[#This Row],[Code Article]],pt[],7,FALSE)</f>
        <v>2</v>
      </c>
      <c r="I66" s="3" t="s">
        <v>612</v>
      </c>
      <c r="J66" s="3">
        <f>idh[[#This Row],[Quantite]]*idh[[#This Row],[Conversion]]</f>
        <v>936</v>
      </c>
      <c r="K66" s="3">
        <f>idh[[#This Row],[Quantite]]*idh[[#This Row],[Conversion]]*idh[[#This Row],[VOL L]]</f>
        <v>1872</v>
      </c>
    </row>
    <row r="67" spans="1:11" x14ac:dyDescent="0.25">
      <c r="A67" s="2">
        <v>41645</v>
      </c>
      <c r="B67" s="3" t="s">
        <v>717</v>
      </c>
      <c r="C67" s="3" t="str">
        <f>IF(LEFT(idh[[#This Row],[N° Factures]],2)="fp","PET","VERRE")</f>
        <v>PET</v>
      </c>
      <c r="D67" s="3" t="s">
        <v>29</v>
      </c>
      <c r="E67" s="3" t="str">
        <f>VLOOKUP(idh[[#This Row],[Code Article]],pt[],9,FALSE)</f>
        <v>2L</v>
      </c>
      <c r="F67" s="3">
        <v>12</v>
      </c>
      <c r="G67" s="3">
        <v>6</v>
      </c>
      <c r="H67" s="3">
        <f>VLOOKUP(idh[[#This Row],[Code Article]],pt[],7,FALSE)</f>
        <v>2</v>
      </c>
      <c r="I67" s="3" t="s">
        <v>612</v>
      </c>
      <c r="J67" s="3">
        <f>idh[[#This Row],[Quantite]]*idh[[#This Row],[Conversion]]</f>
        <v>72</v>
      </c>
      <c r="K67" s="3">
        <f>idh[[#This Row],[Quantite]]*idh[[#This Row],[Conversion]]*idh[[#This Row],[VOL L]]</f>
        <v>144</v>
      </c>
    </row>
    <row r="68" spans="1:11" x14ac:dyDescent="0.25">
      <c r="A68" s="2">
        <v>41645</v>
      </c>
      <c r="B68" s="3" t="s">
        <v>717</v>
      </c>
      <c r="C68" s="3" t="str">
        <f>IF(LEFT(idh[[#This Row],[N° Factures]],2)="fp","PET","VERRE")</f>
        <v>PET</v>
      </c>
      <c r="D68" s="3" t="s">
        <v>33</v>
      </c>
      <c r="E68" s="3" t="str">
        <f>VLOOKUP(idh[[#This Row],[Code Article]],pt[],9,FALSE)</f>
        <v>2L</v>
      </c>
      <c r="F68" s="3">
        <v>98</v>
      </c>
      <c r="G68" s="3">
        <v>6</v>
      </c>
      <c r="H68" s="3">
        <f>VLOOKUP(idh[[#This Row],[Code Article]],pt[],7,FALSE)</f>
        <v>2</v>
      </c>
      <c r="I68" s="3" t="s">
        <v>612</v>
      </c>
      <c r="J68" s="3">
        <f>idh[[#This Row],[Quantite]]*idh[[#This Row],[Conversion]]</f>
        <v>588</v>
      </c>
      <c r="K68" s="3">
        <f>idh[[#This Row],[Quantite]]*idh[[#This Row],[Conversion]]*idh[[#This Row],[VOL L]]</f>
        <v>1176</v>
      </c>
    </row>
    <row r="69" spans="1:11" x14ac:dyDescent="0.25">
      <c r="A69" s="2">
        <v>41645</v>
      </c>
      <c r="B69" s="3" t="s">
        <v>717</v>
      </c>
      <c r="C69" s="3" t="str">
        <f>IF(LEFT(idh[[#This Row],[N° Factures]],2)="fp","PET","VERRE")</f>
        <v>PET</v>
      </c>
      <c r="D69" s="3" t="s">
        <v>15</v>
      </c>
      <c r="E69" s="3" t="str">
        <f>VLOOKUP(idh[[#This Row],[Code Article]],pt[],9,FALSE)</f>
        <v>2L-JN</v>
      </c>
      <c r="F69" s="3">
        <v>11</v>
      </c>
      <c r="G69" s="3">
        <v>6</v>
      </c>
      <c r="H69" s="3">
        <f>VLOOKUP(idh[[#This Row],[Code Article]],pt[],7,FALSE)</f>
        <v>2</v>
      </c>
      <c r="I69" s="3" t="s">
        <v>612</v>
      </c>
      <c r="J69" s="3">
        <f>idh[[#This Row],[Quantite]]*idh[[#This Row],[Conversion]]</f>
        <v>66</v>
      </c>
      <c r="K69" s="3">
        <f>idh[[#This Row],[Quantite]]*idh[[#This Row],[Conversion]]*idh[[#This Row],[VOL L]]</f>
        <v>132</v>
      </c>
    </row>
    <row r="70" spans="1:11" x14ac:dyDescent="0.25">
      <c r="A70" s="2">
        <v>41645</v>
      </c>
      <c r="B70" s="3" t="s">
        <v>717</v>
      </c>
      <c r="C70" s="3" t="str">
        <f>IF(LEFT(idh[[#This Row],[N° Factures]],2)="fp","PET","VERRE")</f>
        <v>PET</v>
      </c>
      <c r="D70" s="3" t="s">
        <v>453</v>
      </c>
      <c r="E70" s="3" t="str">
        <f>VLOOKUP(idh[[#This Row],[Code Article]],pt[],9,FALSE)</f>
        <v>2L-JN</v>
      </c>
      <c r="F70" s="3">
        <v>11</v>
      </c>
      <c r="G70" s="3">
        <v>6</v>
      </c>
      <c r="H70" s="3">
        <f>VLOOKUP(idh[[#This Row],[Code Article]],pt[],7,FALSE)</f>
        <v>2</v>
      </c>
      <c r="I70" s="3" t="s">
        <v>612</v>
      </c>
      <c r="J70" s="3">
        <f>idh[[#This Row],[Quantite]]*idh[[#This Row],[Conversion]]</f>
        <v>66</v>
      </c>
      <c r="K70" s="3">
        <f>idh[[#This Row],[Quantite]]*idh[[#This Row],[Conversion]]*idh[[#This Row],[VOL L]]</f>
        <v>132</v>
      </c>
    </row>
    <row r="71" spans="1:11" x14ac:dyDescent="0.25">
      <c r="A71" s="2">
        <v>41645</v>
      </c>
      <c r="B71" s="3" t="s">
        <v>718</v>
      </c>
      <c r="C71" s="3" t="str">
        <f>IF(LEFT(idh[[#This Row],[N° Factures]],2)="fp","PET","VERRE")</f>
        <v>PET</v>
      </c>
      <c r="D71" s="3" t="s">
        <v>8</v>
      </c>
      <c r="E71" s="3" t="str">
        <f>VLOOKUP(idh[[#This Row],[Code Article]],pt[],9,FALSE)</f>
        <v>0.33L</v>
      </c>
      <c r="F71" s="3">
        <v>4620</v>
      </c>
      <c r="G71" s="3">
        <v>12</v>
      </c>
      <c r="H71" s="3">
        <f>VLOOKUP(idh[[#This Row],[Code Article]],pt[],7,FALSE)</f>
        <v>0.33</v>
      </c>
      <c r="I71" s="3" t="s">
        <v>612</v>
      </c>
      <c r="J71" s="3">
        <f>idh[[#This Row],[Quantite]]*idh[[#This Row],[Conversion]]</f>
        <v>55440</v>
      </c>
      <c r="K71" s="3">
        <f>idh[[#This Row],[Quantite]]*idh[[#This Row],[Conversion]]*idh[[#This Row],[VOL L]]</f>
        <v>18295.2</v>
      </c>
    </row>
    <row r="72" spans="1:11" x14ac:dyDescent="0.25">
      <c r="A72" s="2">
        <v>41646</v>
      </c>
      <c r="B72" s="3" t="s">
        <v>722</v>
      </c>
      <c r="C72" s="3" t="str">
        <f>IF(LEFT(idh[[#This Row],[N° Factures]],2)="fp","PET","VERRE")</f>
        <v>PET</v>
      </c>
      <c r="D72" s="3" t="s">
        <v>11</v>
      </c>
      <c r="E72" s="3" t="str">
        <f>VLOOKUP(idh[[#This Row],[Code Article]],pt[],9,FALSE)</f>
        <v>2L</v>
      </c>
      <c r="F72" s="3">
        <v>1120</v>
      </c>
      <c r="G72" s="3">
        <v>6</v>
      </c>
      <c r="H72" s="3">
        <f>VLOOKUP(idh[[#This Row],[Code Article]],pt[],7,FALSE)</f>
        <v>2</v>
      </c>
      <c r="I72" s="3" t="s">
        <v>611</v>
      </c>
      <c r="J72" s="3">
        <f>idh[[#This Row],[Quantite]]*idh[[#This Row],[Conversion]]</f>
        <v>6720</v>
      </c>
      <c r="K72" s="3">
        <f>idh[[#This Row],[Quantite]]*idh[[#This Row],[Conversion]]*idh[[#This Row],[VOL L]]</f>
        <v>13440</v>
      </c>
    </row>
    <row r="73" spans="1:11" x14ac:dyDescent="0.25">
      <c r="A73" s="2">
        <v>41646</v>
      </c>
      <c r="B73" s="3" t="s">
        <v>723</v>
      </c>
      <c r="C73" s="3" t="str">
        <f>IF(LEFT(idh[[#This Row],[N° Factures]],2)="fp","PET","VERRE")</f>
        <v>PET</v>
      </c>
      <c r="D73" s="3" t="s">
        <v>8</v>
      </c>
      <c r="E73" s="3" t="str">
        <f>VLOOKUP(idh[[#This Row],[Code Article]],pt[],9,FALSE)</f>
        <v>0.33L</v>
      </c>
      <c r="F73" s="3">
        <v>840</v>
      </c>
      <c r="G73" s="3">
        <v>12</v>
      </c>
      <c r="H73" s="3">
        <f>VLOOKUP(idh[[#This Row],[Code Article]],pt[],7,FALSE)</f>
        <v>0.33</v>
      </c>
      <c r="I73" s="3" t="s">
        <v>612</v>
      </c>
      <c r="J73" s="3">
        <f>idh[[#This Row],[Quantite]]*idh[[#This Row],[Conversion]]</f>
        <v>10080</v>
      </c>
      <c r="K73" s="3">
        <f>idh[[#This Row],[Quantite]]*idh[[#This Row],[Conversion]]*idh[[#This Row],[VOL L]]</f>
        <v>3326.4</v>
      </c>
    </row>
    <row r="74" spans="1:11" x14ac:dyDescent="0.25">
      <c r="A74" s="2">
        <v>41646</v>
      </c>
      <c r="B74" s="3" t="s">
        <v>732</v>
      </c>
      <c r="C74" s="3" t="str">
        <f>IF(LEFT(idh[[#This Row],[N° Factures]],2)="fp","PET","VERRE")</f>
        <v>PET</v>
      </c>
      <c r="D74" s="3" t="s">
        <v>8</v>
      </c>
      <c r="E74" s="3" t="str">
        <f>VLOOKUP(idh[[#This Row],[Code Article]],pt[],9,FALSE)</f>
        <v>0.33L</v>
      </c>
      <c r="F74" s="3">
        <v>1260</v>
      </c>
      <c r="G74" s="3">
        <v>12</v>
      </c>
      <c r="H74" s="3">
        <f>VLOOKUP(idh[[#This Row],[Code Article]],pt[],7,FALSE)</f>
        <v>0.33</v>
      </c>
      <c r="I74" s="3" t="s">
        <v>611</v>
      </c>
      <c r="J74" s="3">
        <f>idh[[#This Row],[Quantite]]*idh[[#This Row],[Conversion]]</f>
        <v>15120</v>
      </c>
      <c r="K74" s="3">
        <f>idh[[#This Row],[Quantite]]*idh[[#This Row],[Conversion]]*idh[[#This Row],[VOL L]]</f>
        <v>4989.6000000000004</v>
      </c>
    </row>
    <row r="75" spans="1:11" x14ac:dyDescent="0.25">
      <c r="A75" s="2">
        <v>41646</v>
      </c>
      <c r="B75" s="3" t="s">
        <v>732</v>
      </c>
      <c r="C75" s="3" t="str">
        <f>IF(LEFT(idh[[#This Row],[N° Factures]],2)="fp","PET","VERRE")</f>
        <v>PET</v>
      </c>
      <c r="D75" s="3" t="s">
        <v>11</v>
      </c>
      <c r="E75" s="3" t="str">
        <f>VLOOKUP(idh[[#This Row],[Code Article]],pt[],9,FALSE)</f>
        <v>2L</v>
      </c>
      <c r="F75" s="3">
        <v>800</v>
      </c>
      <c r="G75" s="3">
        <v>6</v>
      </c>
      <c r="H75" s="3">
        <f>VLOOKUP(idh[[#This Row],[Code Article]],pt[],7,FALSE)</f>
        <v>2</v>
      </c>
      <c r="I75" s="3" t="s">
        <v>611</v>
      </c>
      <c r="J75" s="3">
        <f>idh[[#This Row],[Quantite]]*idh[[#This Row],[Conversion]]</f>
        <v>4800</v>
      </c>
      <c r="K75" s="3">
        <f>idh[[#This Row],[Quantite]]*idh[[#This Row],[Conversion]]*idh[[#This Row],[VOL L]]</f>
        <v>9600</v>
      </c>
    </row>
    <row r="76" spans="1:11" x14ac:dyDescent="0.25">
      <c r="A76" s="2">
        <v>41646</v>
      </c>
      <c r="B76" s="3" t="s">
        <v>735</v>
      </c>
      <c r="C76" s="3" t="str">
        <f>IF(LEFT(idh[[#This Row],[N° Factures]],2)="fp","PET","VERRE")</f>
        <v>PET</v>
      </c>
      <c r="D76" s="3" t="s">
        <v>31</v>
      </c>
      <c r="E76" s="3" t="str">
        <f>VLOOKUP(idh[[#This Row],[Code Article]],pt[],9,FALSE)</f>
        <v>0.33L</v>
      </c>
      <c r="F76" s="3">
        <v>73</v>
      </c>
      <c r="G76" s="3">
        <v>12</v>
      </c>
      <c r="H76" s="3">
        <f>VLOOKUP(idh[[#This Row],[Code Article]],pt[],7,FALSE)</f>
        <v>0.33</v>
      </c>
      <c r="I76" s="3" t="s">
        <v>612</v>
      </c>
      <c r="J76" s="3">
        <f>idh[[#This Row],[Quantite]]*idh[[#This Row],[Conversion]]</f>
        <v>876</v>
      </c>
      <c r="K76" s="3">
        <f>idh[[#This Row],[Quantite]]*idh[[#This Row],[Conversion]]*idh[[#This Row],[VOL L]]</f>
        <v>289.08000000000004</v>
      </c>
    </row>
    <row r="77" spans="1:11" x14ac:dyDescent="0.25">
      <c r="A77" s="2">
        <v>41646</v>
      </c>
      <c r="B77" s="3" t="s">
        <v>735</v>
      </c>
      <c r="C77" s="3" t="str">
        <f>IF(LEFT(idh[[#This Row],[N° Factures]],2)="fp","PET","VERRE")</f>
        <v>PET</v>
      </c>
      <c r="D77" s="3" t="s">
        <v>386</v>
      </c>
      <c r="E77" s="3" t="str">
        <f>VLOOKUP(idh[[#This Row],[Code Article]],pt[],9,FALSE)</f>
        <v>0.33L</v>
      </c>
      <c r="F77" s="3">
        <v>1350</v>
      </c>
      <c r="G77" s="3">
        <v>12</v>
      </c>
      <c r="H77" s="3">
        <f>VLOOKUP(idh[[#This Row],[Code Article]],pt[],7,FALSE)</f>
        <v>0.33</v>
      </c>
      <c r="I77" s="3" t="s">
        <v>612</v>
      </c>
      <c r="J77" s="3">
        <f>idh[[#This Row],[Quantite]]*idh[[#This Row],[Conversion]]</f>
        <v>16200</v>
      </c>
      <c r="K77" s="3">
        <f>idh[[#This Row],[Quantite]]*idh[[#This Row],[Conversion]]*idh[[#This Row],[VOL L]]</f>
        <v>5346</v>
      </c>
    </row>
    <row r="78" spans="1:11" x14ac:dyDescent="0.25">
      <c r="A78" s="2">
        <v>41646</v>
      </c>
      <c r="B78" s="3" t="s">
        <v>735</v>
      </c>
      <c r="C78" s="3" t="str">
        <f>IF(LEFT(idh[[#This Row],[N° Factures]],2)="fp","PET","VERRE")</f>
        <v>PET</v>
      </c>
      <c r="D78" s="3" t="s">
        <v>351</v>
      </c>
      <c r="E78" s="3" t="str">
        <f>VLOOKUP(idh[[#This Row],[Code Article]],pt[],9,FALSE)</f>
        <v>0.33L-JN</v>
      </c>
      <c r="F78" s="3">
        <v>12</v>
      </c>
      <c r="G78" s="3">
        <v>12</v>
      </c>
      <c r="H78" s="3">
        <f>VLOOKUP(idh[[#This Row],[Code Article]],pt[],7,FALSE)</f>
        <v>0.33</v>
      </c>
      <c r="I78" s="3" t="s">
        <v>612</v>
      </c>
      <c r="J78" s="3">
        <f>idh[[#This Row],[Quantite]]*idh[[#This Row],[Conversion]]</f>
        <v>144</v>
      </c>
      <c r="K78" s="3">
        <f>idh[[#This Row],[Quantite]]*idh[[#This Row],[Conversion]]*idh[[#This Row],[VOL L]]</f>
        <v>47.52</v>
      </c>
    </row>
    <row r="79" spans="1:11" x14ac:dyDescent="0.25">
      <c r="A79" s="2">
        <v>41646</v>
      </c>
      <c r="B79" s="3" t="s">
        <v>735</v>
      </c>
      <c r="C79" s="3" t="str">
        <f>IF(LEFT(idh[[#This Row],[N° Factures]],2)="fp","PET","VERRE")</f>
        <v>PET</v>
      </c>
      <c r="D79" s="3" t="s">
        <v>13</v>
      </c>
      <c r="E79" s="3" t="str">
        <f>VLOOKUP(idh[[#This Row],[Code Article]],pt[],9,FALSE)</f>
        <v>1L</v>
      </c>
      <c r="F79" s="3">
        <v>2</v>
      </c>
      <c r="G79" s="3">
        <v>6</v>
      </c>
      <c r="H79" s="3">
        <f>VLOOKUP(idh[[#This Row],[Code Article]],pt[],7,FALSE)</f>
        <v>1</v>
      </c>
      <c r="I79" s="3" t="s">
        <v>612</v>
      </c>
      <c r="J79" s="3">
        <f>idh[[#This Row],[Quantite]]*idh[[#This Row],[Conversion]]</f>
        <v>12</v>
      </c>
      <c r="K79" s="3">
        <f>idh[[#This Row],[Quantite]]*idh[[#This Row],[Conversion]]*idh[[#This Row],[VOL L]]</f>
        <v>12</v>
      </c>
    </row>
    <row r="80" spans="1:11" x14ac:dyDescent="0.25">
      <c r="A80" s="2">
        <v>41646</v>
      </c>
      <c r="B80" s="3" t="s">
        <v>735</v>
      </c>
      <c r="C80" s="3" t="str">
        <f>IF(LEFT(idh[[#This Row],[N° Factures]],2)="fp","PET","VERRE")</f>
        <v>PET</v>
      </c>
      <c r="D80" s="3" t="s">
        <v>42</v>
      </c>
      <c r="E80" s="3" t="str">
        <f>VLOOKUP(idh[[#This Row],[Code Article]],pt[],9,FALSE)</f>
        <v>1L</v>
      </c>
      <c r="F80" s="3">
        <v>26</v>
      </c>
      <c r="G80" s="3">
        <v>6</v>
      </c>
      <c r="H80" s="3">
        <f>VLOOKUP(idh[[#This Row],[Code Article]],pt[],7,FALSE)</f>
        <v>1</v>
      </c>
      <c r="I80" s="3" t="s">
        <v>612</v>
      </c>
      <c r="J80" s="3">
        <f>idh[[#This Row],[Quantite]]*idh[[#This Row],[Conversion]]</f>
        <v>156</v>
      </c>
      <c r="K80" s="3">
        <f>idh[[#This Row],[Quantite]]*idh[[#This Row],[Conversion]]*idh[[#This Row],[VOL L]]</f>
        <v>156</v>
      </c>
    </row>
    <row r="81" spans="1:11" x14ac:dyDescent="0.25">
      <c r="A81" s="2">
        <v>41646</v>
      </c>
      <c r="B81" s="3" t="s">
        <v>735</v>
      </c>
      <c r="C81" s="3" t="str">
        <f>IF(LEFT(idh[[#This Row],[N° Factures]],2)="fp","PET","VERRE")</f>
        <v>PET</v>
      </c>
      <c r="D81" s="3" t="s">
        <v>104</v>
      </c>
      <c r="E81" s="3" t="str">
        <f>VLOOKUP(idh[[#This Row],[Code Article]],pt[],9,FALSE)</f>
        <v>1L</v>
      </c>
      <c r="F81" s="3">
        <v>6</v>
      </c>
      <c r="G81" s="3">
        <v>6</v>
      </c>
      <c r="H81" s="3">
        <f>VLOOKUP(idh[[#This Row],[Code Article]],pt[],7,FALSE)</f>
        <v>1</v>
      </c>
      <c r="I81" s="3" t="s">
        <v>612</v>
      </c>
      <c r="J81" s="3">
        <f>idh[[#This Row],[Quantite]]*idh[[#This Row],[Conversion]]</f>
        <v>36</v>
      </c>
      <c r="K81" s="3">
        <f>idh[[#This Row],[Quantite]]*idh[[#This Row],[Conversion]]*idh[[#This Row],[VOL L]]</f>
        <v>36</v>
      </c>
    </row>
    <row r="82" spans="1:11" x14ac:dyDescent="0.25">
      <c r="A82" s="2">
        <v>41646</v>
      </c>
      <c r="B82" s="3" t="s">
        <v>735</v>
      </c>
      <c r="C82" s="3" t="str">
        <f>IF(LEFT(idh[[#This Row],[N° Factures]],2)="fp","PET","VERRE")</f>
        <v>PET</v>
      </c>
      <c r="D82" s="3" t="s">
        <v>214</v>
      </c>
      <c r="E82" s="3" t="str">
        <f>VLOOKUP(idh[[#This Row],[Code Article]],pt[],9,FALSE)</f>
        <v>1L</v>
      </c>
      <c r="F82" s="3">
        <v>158</v>
      </c>
      <c r="G82" s="3">
        <v>6</v>
      </c>
      <c r="H82" s="3">
        <f>VLOOKUP(idh[[#This Row],[Code Article]],pt[],7,FALSE)</f>
        <v>1</v>
      </c>
      <c r="I82" s="3" t="s">
        <v>612</v>
      </c>
      <c r="J82" s="3">
        <f>idh[[#This Row],[Quantite]]*idh[[#This Row],[Conversion]]</f>
        <v>948</v>
      </c>
      <c r="K82" s="3">
        <f>idh[[#This Row],[Quantite]]*idh[[#This Row],[Conversion]]*idh[[#This Row],[VOL L]]</f>
        <v>948</v>
      </c>
    </row>
    <row r="83" spans="1:11" x14ac:dyDescent="0.25">
      <c r="A83" s="2">
        <v>41646</v>
      </c>
      <c r="B83" s="3" t="s">
        <v>735</v>
      </c>
      <c r="C83" s="3" t="str">
        <f>IF(LEFT(idh[[#This Row],[N° Factures]],2)="fp","PET","VERRE")</f>
        <v>PET</v>
      </c>
      <c r="D83" s="3" t="s">
        <v>12</v>
      </c>
      <c r="E83" s="3" t="str">
        <f>VLOOKUP(idh[[#This Row],[Code Article]],pt[],9,FALSE)</f>
        <v>2L</v>
      </c>
      <c r="F83" s="3">
        <v>10</v>
      </c>
      <c r="G83" s="3">
        <v>6</v>
      </c>
      <c r="H83" s="3">
        <f>VLOOKUP(idh[[#This Row],[Code Article]],pt[],7,FALSE)</f>
        <v>2</v>
      </c>
      <c r="I83" s="3" t="s">
        <v>612</v>
      </c>
      <c r="J83" s="3">
        <f>idh[[#This Row],[Quantite]]*idh[[#This Row],[Conversion]]</f>
        <v>60</v>
      </c>
      <c r="K83" s="3">
        <f>idh[[#This Row],[Quantite]]*idh[[#This Row],[Conversion]]*idh[[#This Row],[VOL L]]</f>
        <v>120</v>
      </c>
    </row>
    <row r="84" spans="1:11" x14ac:dyDescent="0.25">
      <c r="A84" s="2">
        <v>41646</v>
      </c>
      <c r="B84" s="3" t="s">
        <v>735</v>
      </c>
      <c r="C84" s="3" t="str">
        <f>IF(LEFT(idh[[#This Row],[N° Factures]],2)="fp","PET","VERRE")</f>
        <v>PET</v>
      </c>
      <c r="D84" s="3" t="s">
        <v>11</v>
      </c>
      <c r="E84" s="3" t="str">
        <f>VLOOKUP(idh[[#This Row],[Code Article]],pt[],9,FALSE)</f>
        <v>2L</v>
      </c>
      <c r="F84" s="3">
        <v>116</v>
      </c>
      <c r="G84" s="3">
        <v>6</v>
      </c>
      <c r="H84" s="3">
        <f>VLOOKUP(idh[[#This Row],[Code Article]],pt[],7,FALSE)</f>
        <v>2</v>
      </c>
      <c r="I84" s="3" t="s">
        <v>612</v>
      </c>
      <c r="J84" s="3">
        <f>idh[[#This Row],[Quantite]]*idh[[#This Row],[Conversion]]</f>
        <v>696</v>
      </c>
      <c r="K84" s="3">
        <f>idh[[#This Row],[Quantite]]*idh[[#This Row],[Conversion]]*idh[[#This Row],[VOL L]]</f>
        <v>1392</v>
      </c>
    </row>
    <row r="85" spans="1:11" x14ac:dyDescent="0.25">
      <c r="A85" s="2">
        <v>41646</v>
      </c>
      <c r="B85" s="3" t="s">
        <v>735</v>
      </c>
      <c r="C85" s="3" t="str">
        <f>IF(LEFT(idh[[#This Row],[N° Factures]],2)="fp","PET","VERRE")</f>
        <v>PET</v>
      </c>
      <c r="D85" s="3" t="s">
        <v>29</v>
      </c>
      <c r="E85" s="3" t="str">
        <f>VLOOKUP(idh[[#This Row],[Code Article]],pt[],9,FALSE)</f>
        <v>2L</v>
      </c>
      <c r="F85" s="3">
        <v>37</v>
      </c>
      <c r="G85" s="3">
        <v>6</v>
      </c>
      <c r="H85" s="3">
        <f>VLOOKUP(idh[[#This Row],[Code Article]],pt[],7,FALSE)</f>
        <v>2</v>
      </c>
      <c r="I85" s="3" t="s">
        <v>612</v>
      </c>
      <c r="J85" s="3">
        <f>idh[[#This Row],[Quantite]]*idh[[#This Row],[Conversion]]</f>
        <v>222</v>
      </c>
      <c r="K85" s="3">
        <f>idh[[#This Row],[Quantite]]*idh[[#This Row],[Conversion]]*idh[[#This Row],[VOL L]]</f>
        <v>444</v>
      </c>
    </row>
    <row r="86" spans="1:11" x14ac:dyDescent="0.25">
      <c r="A86" s="2">
        <v>41646</v>
      </c>
      <c r="B86" s="3" t="s">
        <v>735</v>
      </c>
      <c r="C86" s="3" t="str">
        <f>IF(LEFT(idh[[#This Row],[N° Factures]],2)="fp","PET","VERRE")</f>
        <v>PET</v>
      </c>
      <c r="D86" s="3" t="s">
        <v>49</v>
      </c>
      <c r="E86" s="3" t="str">
        <f>VLOOKUP(idh[[#This Row],[Code Article]],pt[],9,FALSE)</f>
        <v>2L</v>
      </c>
      <c r="F86" s="3">
        <v>166</v>
      </c>
      <c r="G86" s="3">
        <v>6</v>
      </c>
      <c r="H86" s="3">
        <f>VLOOKUP(idh[[#This Row],[Code Article]],pt[],7,FALSE)</f>
        <v>2</v>
      </c>
      <c r="I86" s="3" t="s">
        <v>612</v>
      </c>
      <c r="J86" s="3">
        <f>idh[[#This Row],[Quantite]]*idh[[#This Row],[Conversion]]</f>
        <v>996</v>
      </c>
      <c r="K86" s="3">
        <f>idh[[#This Row],[Quantite]]*idh[[#This Row],[Conversion]]*idh[[#This Row],[VOL L]]</f>
        <v>1992</v>
      </c>
    </row>
    <row r="87" spans="1:11" x14ac:dyDescent="0.25">
      <c r="A87" s="2">
        <v>41646</v>
      </c>
      <c r="B87" s="3" t="s">
        <v>735</v>
      </c>
      <c r="C87" s="3" t="str">
        <f>IF(LEFT(idh[[#This Row],[N° Factures]],2)="fp","PET","VERRE")</f>
        <v>PET</v>
      </c>
      <c r="D87" s="3" t="s">
        <v>15</v>
      </c>
      <c r="E87" s="3" t="str">
        <f>VLOOKUP(idh[[#This Row],[Code Article]],pt[],9,FALSE)</f>
        <v>2L-JN</v>
      </c>
      <c r="F87" s="3">
        <v>10</v>
      </c>
      <c r="G87" s="3">
        <v>6</v>
      </c>
      <c r="H87" s="3">
        <f>VLOOKUP(idh[[#This Row],[Code Article]],pt[],7,FALSE)</f>
        <v>2</v>
      </c>
      <c r="I87" s="3" t="s">
        <v>612</v>
      </c>
      <c r="J87" s="3">
        <f>idh[[#This Row],[Quantite]]*idh[[#This Row],[Conversion]]</f>
        <v>60</v>
      </c>
      <c r="K87" s="3">
        <f>idh[[#This Row],[Quantite]]*idh[[#This Row],[Conversion]]*idh[[#This Row],[VOL L]]</f>
        <v>120</v>
      </c>
    </row>
    <row r="88" spans="1:11" x14ac:dyDescent="0.25">
      <c r="A88" s="2">
        <v>41646</v>
      </c>
      <c r="B88" s="3" t="s">
        <v>735</v>
      </c>
      <c r="C88" s="3" t="str">
        <f>IF(LEFT(idh[[#This Row],[N° Factures]],2)="fp","PET","VERRE")</f>
        <v>PET</v>
      </c>
      <c r="D88" s="3" t="s">
        <v>453</v>
      </c>
      <c r="E88" s="3" t="str">
        <f>VLOOKUP(idh[[#This Row],[Code Article]],pt[],9,FALSE)</f>
        <v>2L-JN</v>
      </c>
      <c r="F88" s="3">
        <v>22</v>
      </c>
      <c r="G88" s="3">
        <v>6</v>
      </c>
      <c r="H88" s="3">
        <f>VLOOKUP(idh[[#This Row],[Code Article]],pt[],7,FALSE)</f>
        <v>2</v>
      </c>
      <c r="I88" s="3" t="s">
        <v>612</v>
      </c>
      <c r="J88" s="3">
        <f>idh[[#This Row],[Quantite]]*idh[[#This Row],[Conversion]]</f>
        <v>132</v>
      </c>
      <c r="K88" s="3">
        <f>idh[[#This Row],[Quantite]]*idh[[#This Row],[Conversion]]*idh[[#This Row],[VOL L]]</f>
        <v>264</v>
      </c>
    </row>
    <row r="89" spans="1:11" x14ac:dyDescent="0.25">
      <c r="A89" s="2">
        <v>41646</v>
      </c>
      <c r="B89" s="3" t="s">
        <v>736</v>
      </c>
      <c r="C89" s="3" t="str">
        <f>IF(LEFT(idh[[#This Row],[N° Factures]],2)="fp","PET","VERRE")</f>
        <v>PET</v>
      </c>
      <c r="D89" s="3" t="s">
        <v>8</v>
      </c>
      <c r="E89" s="3" t="str">
        <f>VLOOKUP(idh[[#This Row],[Code Article]],pt[],9,FALSE)</f>
        <v>0.33L</v>
      </c>
      <c r="F89" s="3">
        <v>2100</v>
      </c>
      <c r="G89" s="3">
        <v>12</v>
      </c>
      <c r="H89" s="3">
        <f>VLOOKUP(idh[[#This Row],[Code Article]],pt[],7,FALSE)</f>
        <v>0.33</v>
      </c>
      <c r="I89" s="3" t="s">
        <v>611</v>
      </c>
      <c r="J89" s="3">
        <f>idh[[#This Row],[Quantite]]*idh[[#This Row],[Conversion]]</f>
        <v>25200</v>
      </c>
      <c r="K89" s="3">
        <f>idh[[#This Row],[Quantite]]*idh[[#This Row],[Conversion]]*idh[[#This Row],[VOL L]]</f>
        <v>8316</v>
      </c>
    </row>
    <row r="90" spans="1:11" x14ac:dyDescent="0.25">
      <c r="A90" s="2">
        <v>41646</v>
      </c>
      <c r="B90" s="3" t="s">
        <v>736</v>
      </c>
      <c r="C90" s="3" t="str">
        <f>IF(LEFT(idh[[#This Row],[N° Factures]],2)="fp","PET","VERRE")</f>
        <v>PET</v>
      </c>
      <c r="D90" s="3" t="s">
        <v>11</v>
      </c>
      <c r="E90" s="3" t="str">
        <f>VLOOKUP(idh[[#This Row],[Code Article]],pt[],9,FALSE)</f>
        <v>2L</v>
      </c>
      <c r="F90" s="3">
        <v>800</v>
      </c>
      <c r="G90" s="3">
        <v>6</v>
      </c>
      <c r="H90" s="3">
        <f>VLOOKUP(idh[[#This Row],[Code Article]],pt[],7,FALSE)</f>
        <v>2</v>
      </c>
      <c r="I90" s="3" t="s">
        <v>611</v>
      </c>
      <c r="J90" s="3">
        <f>idh[[#This Row],[Quantite]]*idh[[#This Row],[Conversion]]</f>
        <v>4800</v>
      </c>
      <c r="K90" s="3">
        <f>idh[[#This Row],[Quantite]]*idh[[#This Row],[Conversion]]*idh[[#This Row],[VOL L]]</f>
        <v>9600</v>
      </c>
    </row>
    <row r="91" spans="1:11" x14ac:dyDescent="0.25">
      <c r="A91" s="2">
        <v>41646</v>
      </c>
      <c r="B91" s="3" t="s">
        <v>737</v>
      </c>
      <c r="C91" s="3" t="str">
        <f>IF(LEFT(idh[[#This Row],[N° Factures]],2)="fp","PET","VERRE")</f>
        <v>PET</v>
      </c>
      <c r="D91" s="3" t="s">
        <v>8</v>
      </c>
      <c r="E91" s="3" t="str">
        <f>VLOOKUP(idh[[#This Row],[Code Article]],pt[],9,FALSE)</f>
        <v>0.33L</v>
      </c>
      <c r="F91" s="3">
        <v>2100</v>
      </c>
      <c r="G91" s="3">
        <v>12</v>
      </c>
      <c r="H91" s="3">
        <f>VLOOKUP(idh[[#This Row],[Code Article]],pt[],7,FALSE)</f>
        <v>0.33</v>
      </c>
      <c r="I91" s="3" t="s">
        <v>612</v>
      </c>
      <c r="J91" s="3">
        <f>idh[[#This Row],[Quantite]]*idh[[#This Row],[Conversion]]</f>
        <v>25200</v>
      </c>
      <c r="K91" s="3">
        <f>idh[[#This Row],[Quantite]]*idh[[#This Row],[Conversion]]*idh[[#This Row],[VOL L]]</f>
        <v>8316</v>
      </c>
    </row>
    <row r="92" spans="1:11" x14ac:dyDescent="0.25">
      <c r="A92" s="2">
        <v>41646</v>
      </c>
      <c r="B92" s="3" t="s">
        <v>738</v>
      </c>
      <c r="C92" s="3" t="str">
        <f>IF(LEFT(idh[[#This Row],[N° Factures]],2)="fp","PET","VERRE")</f>
        <v>PET</v>
      </c>
      <c r="D92" s="3" t="s">
        <v>8</v>
      </c>
      <c r="E92" s="3" t="str">
        <f>VLOOKUP(idh[[#This Row],[Code Article]],pt[],9,FALSE)</f>
        <v>0.33L</v>
      </c>
      <c r="F92" s="3">
        <v>1680</v>
      </c>
      <c r="G92" s="3">
        <v>12</v>
      </c>
      <c r="H92" s="3">
        <f>VLOOKUP(idh[[#This Row],[Code Article]],pt[],7,FALSE)</f>
        <v>0.33</v>
      </c>
      <c r="I92" s="3" t="s">
        <v>612</v>
      </c>
      <c r="J92" s="3">
        <f>idh[[#This Row],[Quantite]]*idh[[#This Row],[Conversion]]</f>
        <v>20160</v>
      </c>
      <c r="K92" s="3">
        <f>idh[[#This Row],[Quantite]]*idh[[#This Row],[Conversion]]*idh[[#This Row],[VOL L]]</f>
        <v>6652.8</v>
      </c>
    </row>
    <row r="93" spans="1:11" x14ac:dyDescent="0.25">
      <c r="A93" s="2">
        <v>41646</v>
      </c>
      <c r="B93" s="3" t="s">
        <v>741</v>
      </c>
      <c r="C93" s="3" t="str">
        <f>IF(LEFT(idh[[#This Row],[N° Factures]],2)="fp","PET","VERRE")</f>
        <v>PET</v>
      </c>
      <c r="D93" s="3" t="s">
        <v>11</v>
      </c>
      <c r="E93" s="3" t="str">
        <f>VLOOKUP(idh[[#This Row],[Code Article]],pt[],9,FALSE)</f>
        <v>2L</v>
      </c>
      <c r="F93" s="3">
        <v>1120</v>
      </c>
      <c r="G93" s="3">
        <v>6</v>
      </c>
      <c r="H93" s="3">
        <f>VLOOKUP(idh[[#This Row],[Code Article]],pt[],7,FALSE)</f>
        <v>2</v>
      </c>
      <c r="I93" s="3" t="s">
        <v>612</v>
      </c>
      <c r="J93" s="3">
        <f>idh[[#This Row],[Quantite]]*idh[[#This Row],[Conversion]]</f>
        <v>6720</v>
      </c>
      <c r="K93" s="3">
        <f>idh[[#This Row],[Quantite]]*idh[[#This Row],[Conversion]]*idh[[#This Row],[VOL L]]</f>
        <v>13440</v>
      </c>
    </row>
    <row r="94" spans="1:11" x14ac:dyDescent="0.25">
      <c r="A94" s="2">
        <v>41646</v>
      </c>
      <c r="B94" s="3" t="s">
        <v>742</v>
      </c>
      <c r="C94" s="3" t="str">
        <f>IF(LEFT(idh[[#This Row],[N° Factures]],2)="fp","PET","VERRE")</f>
        <v>PET</v>
      </c>
      <c r="D94" s="3" t="s">
        <v>8</v>
      </c>
      <c r="E94" s="3" t="str">
        <f>VLOOKUP(idh[[#This Row],[Code Article]],pt[],9,FALSE)</f>
        <v>0.33L</v>
      </c>
      <c r="F94" s="3">
        <v>4620</v>
      </c>
      <c r="G94" s="3">
        <v>12</v>
      </c>
      <c r="H94" s="3">
        <f>VLOOKUP(idh[[#This Row],[Code Article]],pt[],7,FALSE)</f>
        <v>0.33</v>
      </c>
      <c r="I94" s="3" t="s">
        <v>612</v>
      </c>
      <c r="J94" s="3">
        <f>idh[[#This Row],[Quantite]]*idh[[#This Row],[Conversion]]</f>
        <v>55440</v>
      </c>
      <c r="K94" s="3">
        <f>idh[[#This Row],[Quantite]]*idh[[#This Row],[Conversion]]*idh[[#This Row],[VOL L]]</f>
        <v>18295.2</v>
      </c>
    </row>
    <row r="95" spans="1:11" x14ac:dyDescent="0.25">
      <c r="A95" s="2">
        <v>41647</v>
      </c>
      <c r="B95" s="3" t="s">
        <v>743</v>
      </c>
      <c r="C95" s="3" t="str">
        <f>IF(LEFT(idh[[#This Row],[N° Factures]],2)="fp","PET","VERRE")</f>
        <v>PET</v>
      </c>
      <c r="D95" s="3" t="s">
        <v>11</v>
      </c>
      <c r="E95" s="3" t="str">
        <f>VLOOKUP(idh[[#This Row],[Code Article]],pt[],9,FALSE)</f>
        <v>2L</v>
      </c>
      <c r="F95" s="3">
        <v>320</v>
      </c>
      <c r="G95" s="3">
        <v>6</v>
      </c>
      <c r="H95" s="3">
        <f>VLOOKUP(idh[[#This Row],[Code Article]],pt[],7,FALSE)</f>
        <v>2</v>
      </c>
      <c r="I95" s="3" t="s">
        <v>612</v>
      </c>
      <c r="J95" s="3">
        <f>idh[[#This Row],[Quantite]]*idh[[#This Row],[Conversion]]</f>
        <v>1920</v>
      </c>
      <c r="K95" s="3">
        <f>idh[[#This Row],[Quantite]]*idh[[#This Row],[Conversion]]*idh[[#This Row],[VOL L]]</f>
        <v>3840</v>
      </c>
    </row>
    <row r="96" spans="1:11" x14ac:dyDescent="0.25">
      <c r="A96" s="2">
        <v>41647</v>
      </c>
      <c r="B96" s="3" t="s">
        <v>746</v>
      </c>
      <c r="C96" s="3" t="str">
        <f>IF(LEFT(idh[[#This Row],[N° Factures]],2)="fp","PET","VERRE")</f>
        <v>PET</v>
      </c>
      <c r="D96" s="3" t="s">
        <v>11</v>
      </c>
      <c r="E96" s="3" t="str">
        <f>VLOOKUP(idh[[#This Row],[Code Article]],pt[],9,FALSE)</f>
        <v>2L</v>
      </c>
      <c r="F96" s="3">
        <v>320</v>
      </c>
      <c r="G96" s="3">
        <v>6</v>
      </c>
      <c r="H96" s="3">
        <f>VLOOKUP(idh[[#This Row],[Code Article]],pt[],7,FALSE)</f>
        <v>2</v>
      </c>
      <c r="I96" s="3" t="s">
        <v>611</v>
      </c>
      <c r="J96" s="3">
        <f>idh[[#This Row],[Quantite]]*idh[[#This Row],[Conversion]]</f>
        <v>1920</v>
      </c>
      <c r="K96" s="3">
        <f>idh[[#This Row],[Quantite]]*idh[[#This Row],[Conversion]]*idh[[#This Row],[VOL L]]</f>
        <v>3840</v>
      </c>
    </row>
    <row r="97" spans="1:11" x14ac:dyDescent="0.25">
      <c r="A97" s="2">
        <v>41647</v>
      </c>
      <c r="B97" s="3" t="s">
        <v>749</v>
      </c>
      <c r="C97" s="3" t="str">
        <f>IF(LEFT(idh[[#This Row],[N° Factures]],2)="fp","PET","VERRE")</f>
        <v>PET</v>
      </c>
      <c r="D97" s="3" t="s">
        <v>8</v>
      </c>
      <c r="E97" s="3" t="str">
        <f>VLOOKUP(idh[[#This Row],[Code Article]],pt[],9,FALSE)</f>
        <v>0.33L</v>
      </c>
      <c r="F97" s="3">
        <v>1050</v>
      </c>
      <c r="G97" s="3">
        <v>12</v>
      </c>
      <c r="H97" s="3">
        <f>VLOOKUP(idh[[#This Row],[Code Article]],pt[],7,FALSE)</f>
        <v>0.33</v>
      </c>
      <c r="I97" s="3" t="s">
        <v>611</v>
      </c>
      <c r="J97" s="3">
        <f>idh[[#This Row],[Quantite]]*idh[[#This Row],[Conversion]]</f>
        <v>12600</v>
      </c>
      <c r="K97" s="3">
        <f>idh[[#This Row],[Quantite]]*idh[[#This Row],[Conversion]]*idh[[#This Row],[VOL L]]</f>
        <v>4158</v>
      </c>
    </row>
    <row r="98" spans="1:11" x14ac:dyDescent="0.25">
      <c r="A98" s="2">
        <v>41647</v>
      </c>
      <c r="B98" s="3" t="s">
        <v>750</v>
      </c>
      <c r="C98" s="3" t="str">
        <f>IF(LEFT(idh[[#This Row],[N° Factures]],2)="fp","PET","VERRE")</f>
        <v>PET</v>
      </c>
      <c r="D98" s="3" t="s">
        <v>8</v>
      </c>
      <c r="E98" s="3" t="str">
        <f>VLOOKUP(idh[[#This Row],[Code Article]],pt[],9,FALSE)</f>
        <v>0.33L</v>
      </c>
      <c r="F98" s="3">
        <v>1050</v>
      </c>
      <c r="G98" s="3">
        <v>12</v>
      </c>
      <c r="H98" s="3">
        <f>VLOOKUP(idh[[#This Row],[Code Article]],pt[],7,FALSE)</f>
        <v>0.33</v>
      </c>
      <c r="I98" s="3" t="s">
        <v>612</v>
      </c>
      <c r="J98" s="3">
        <f>idh[[#This Row],[Quantite]]*idh[[#This Row],[Conversion]]</f>
        <v>12600</v>
      </c>
      <c r="K98" s="3">
        <f>idh[[#This Row],[Quantite]]*idh[[#This Row],[Conversion]]*idh[[#This Row],[VOL L]]</f>
        <v>4158</v>
      </c>
    </row>
    <row r="99" spans="1:11" x14ac:dyDescent="0.25">
      <c r="A99" s="2">
        <v>41647</v>
      </c>
      <c r="B99" s="3" t="s">
        <v>751</v>
      </c>
      <c r="C99" s="3" t="str">
        <f>IF(LEFT(idh[[#This Row],[N° Factures]],2)="fp","PET","VERRE")</f>
        <v>PET</v>
      </c>
      <c r="D99" s="3" t="s">
        <v>8</v>
      </c>
      <c r="E99" s="3" t="str">
        <f>VLOOKUP(idh[[#This Row],[Code Article]],pt[],9,FALSE)</f>
        <v>0.33L</v>
      </c>
      <c r="F99" s="3">
        <v>-1050</v>
      </c>
      <c r="G99" s="3">
        <v>12</v>
      </c>
      <c r="H99" s="3">
        <f>VLOOKUP(idh[[#This Row],[Code Article]],pt[],7,FALSE)</f>
        <v>0.33</v>
      </c>
      <c r="I99" s="3" t="s">
        <v>611</v>
      </c>
      <c r="J99" s="3">
        <f>idh[[#This Row],[Quantite]]*idh[[#This Row],[Conversion]]</f>
        <v>-12600</v>
      </c>
      <c r="K99" s="3">
        <f>idh[[#This Row],[Quantite]]*idh[[#This Row],[Conversion]]*idh[[#This Row],[VOL L]]</f>
        <v>-4158</v>
      </c>
    </row>
    <row r="100" spans="1:11" x14ac:dyDescent="0.25">
      <c r="A100" s="2">
        <v>41647</v>
      </c>
      <c r="B100" s="3" t="s">
        <v>756</v>
      </c>
      <c r="C100" s="3" t="str">
        <f>IF(LEFT(idh[[#This Row],[N° Factures]],2)="fp","PET","VERRE")</f>
        <v>PET</v>
      </c>
      <c r="D100" s="3" t="s">
        <v>31</v>
      </c>
      <c r="E100" s="3" t="str">
        <f>VLOOKUP(idh[[#This Row],[Code Article]],pt[],9,FALSE)</f>
        <v>0.33L</v>
      </c>
      <c r="F100" s="3">
        <v>50</v>
      </c>
      <c r="G100" s="3">
        <v>12</v>
      </c>
      <c r="H100" s="3">
        <f>VLOOKUP(idh[[#This Row],[Code Article]],pt[],7,FALSE)</f>
        <v>0.33</v>
      </c>
      <c r="I100" s="3" t="s">
        <v>612</v>
      </c>
      <c r="J100" s="3">
        <f>idh[[#This Row],[Quantite]]*idh[[#This Row],[Conversion]]</f>
        <v>600</v>
      </c>
      <c r="K100" s="3">
        <f>idh[[#This Row],[Quantite]]*idh[[#This Row],[Conversion]]*idh[[#This Row],[VOL L]]</f>
        <v>198</v>
      </c>
    </row>
    <row r="101" spans="1:11" x14ac:dyDescent="0.25">
      <c r="A101" s="2">
        <v>41647</v>
      </c>
      <c r="B101" s="3" t="s">
        <v>756</v>
      </c>
      <c r="C101" s="3" t="str">
        <f>IF(LEFT(idh[[#This Row],[N° Factures]],2)="fp","PET","VERRE")</f>
        <v>PET</v>
      </c>
      <c r="D101" s="3" t="s">
        <v>386</v>
      </c>
      <c r="E101" s="3" t="str">
        <f>VLOOKUP(idh[[#This Row],[Code Article]],pt[],9,FALSE)</f>
        <v>0.33L</v>
      </c>
      <c r="F101" s="3">
        <v>257</v>
      </c>
      <c r="G101" s="3">
        <v>12</v>
      </c>
      <c r="H101" s="3">
        <f>VLOOKUP(idh[[#This Row],[Code Article]],pt[],7,FALSE)</f>
        <v>0.33</v>
      </c>
      <c r="I101" s="3" t="s">
        <v>612</v>
      </c>
      <c r="J101" s="3">
        <f>idh[[#This Row],[Quantite]]*idh[[#This Row],[Conversion]]</f>
        <v>3084</v>
      </c>
      <c r="K101" s="3">
        <f>idh[[#This Row],[Quantite]]*idh[[#This Row],[Conversion]]*idh[[#This Row],[VOL L]]</f>
        <v>1017.72</v>
      </c>
    </row>
    <row r="102" spans="1:11" x14ac:dyDescent="0.25">
      <c r="A102" s="2">
        <v>41647</v>
      </c>
      <c r="B102" s="3" t="s">
        <v>756</v>
      </c>
      <c r="C102" s="3" t="str">
        <f>IF(LEFT(idh[[#This Row],[N° Factures]],2)="fp","PET","VERRE")</f>
        <v>PET</v>
      </c>
      <c r="D102" s="3" t="s">
        <v>351</v>
      </c>
      <c r="E102" s="3" t="str">
        <f>VLOOKUP(idh[[#This Row],[Code Article]],pt[],9,FALSE)</f>
        <v>0.33L-JN</v>
      </c>
      <c r="F102" s="3">
        <v>10</v>
      </c>
      <c r="G102" s="3">
        <v>12</v>
      </c>
      <c r="H102" s="3">
        <f>VLOOKUP(idh[[#This Row],[Code Article]],pt[],7,FALSE)</f>
        <v>0.33</v>
      </c>
      <c r="I102" s="3" t="s">
        <v>612</v>
      </c>
      <c r="J102" s="3">
        <f>idh[[#This Row],[Quantite]]*idh[[#This Row],[Conversion]]</f>
        <v>120</v>
      </c>
      <c r="K102" s="3">
        <f>idh[[#This Row],[Quantite]]*idh[[#This Row],[Conversion]]*idh[[#This Row],[VOL L]]</f>
        <v>39.6</v>
      </c>
    </row>
    <row r="103" spans="1:11" x14ac:dyDescent="0.25">
      <c r="A103" s="2">
        <v>41647</v>
      </c>
      <c r="B103" s="3" t="s">
        <v>756</v>
      </c>
      <c r="C103" s="3" t="str">
        <f>IF(LEFT(idh[[#This Row],[N° Factures]],2)="fp","PET","VERRE")</f>
        <v>PET</v>
      </c>
      <c r="D103" s="3" t="s">
        <v>42</v>
      </c>
      <c r="E103" s="3" t="str">
        <f>VLOOKUP(idh[[#This Row],[Code Article]],pt[],9,FALSE)</f>
        <v>1L</v>
      </c>
      <c r="F103" s="3">
        <v>14</v>
      </c>
      <c r="G103" s="3">
        <v>6</v>
      </c>
      <c r="H103" s="3">
        <f>VLOOKUP(idh[[#This Row],[Code Article]],pt[],7,FALSE)</f>
        <v>1</v>
      </c>
      <c r="I103" s="3" t="s">
        <v>612</v>
      </c>
      <c r="J103" s="3">
        <f>idh[[#This Row],[Quantite]]*idh[[#This Row],[Conversion]]</f>
        <v>84</v>
      </c>
      <c r="K103" s="3">
        <f>idh[[#This Row],[Quantite]]*idh[[#This Row],[Conversion]]*idh[[#This Row],[VOL L]]</f>
        <v>84</v>
      </c>
    </row>
    <row r="104" spans="1:11" x14ac:dyDescent="0.25">
      <c r="A104" s="2">
        <v>41647</v>
      </c>
      <c r="B104" s="3" t="s">
        <v>756</v>
      </c>
      <c r="C104" s="3" t="str">
        <f>IF(LEFT(idh[[#This Row],[N° Factures]],2)="fp","PET","VERRE")</f>
        <v>PET</v>
      </c>
      <c r="D104" s="3" t="s">
        <v>104</v>
      </c>
      <c r="E104" s="3" t="str">
        <f>VLOOKUP(idh[[#This Row],[Code Article]],pt[],9,FALSE)</f>
        <v>1L</v>
      </c>
      <c r="F104" s="3">
        <v>10</v>
      </c>
      <c r="G104" s="3">
        <v>6</v>
      </c>
      <c r="H104" s="3">
        <f>VLOOKUP(idh[[#This Row],[Code Article]],pt[],7,FALSE)</f>
        <v>1</v>
      </c>
      <c r="I104" s="3" t="s">
        <v>612</v>
      </c>
      <c r="J104" s="3">
        <f>idh[[#This Row],[Quantite]]*idh[[#This Row],[Conversion]]</f>
        <v>60</v>
      </c>
      <c r="K104" s="3">
        <f>idh[[#This Row],[Quantite]]*idh[[#This Row],[Conversion]]*idh[[#This Row],[VOL L]]</f>
        <v>60</v>
      </c>
    </row>
    <row r="105" spans="1:11" x14ac:dyDescent="0.25">
      <c r="A105" s="2">
        <v>41647</v>
      </c>
      <c r="B105" s="3" t="s">
        <v>756</v>
      </c>
      <c r="C105" s="3" t="str">
        <f>IF(LEFT(idh[[#This Row],[N° Factures]],2)="fp","PET","VERRE")</f>
        <v>PET</v>
      </c>
      <c r="D105" s="3" t="s">
        <v>214</v>
      </c>
      <c r="E105" s="3" t="str">
        <f>VLOOKUP(idh[[#This Row],[Code Article]],pt[],9,FALSE)</f>
        <v>1L</v>
      </c>
      <c r="F105" s="3">
        <v>10</v>
      </c>
      <c r="G105" s="3">
        <v>6</v>
      </c>
      <c r="H105" s="3">
        <f>VLOOKUP(idh[[#This Row],[Code Article]],pt[],7,FALSE)</f>
        <v>1</v>
      </c>
      <c r="I105" s="3" t="s">
        <v>612</v>
      </c>
      <c r="J105" s="3">
        <f>idh[[#This Row],[Quantite]]*idh[[#This Row],[Conversion]]</f>
        <v>60</v>
      </c>
      <c r="K105" s="3">
        <f>idh[[#This Row],[Quantite]]*idh[[#This Row],[Conversion]]*idh[[#This Row],[VOL L]]</f>
        <v>60</v>
      </c>
    </row>
    <row r="106" spans="1:11" x14ac:dyDescent="0.25">
      <c r="A106" s="2">
        <v>41647</v>
      </c>
      <c r="B106" s="3" t="s">
        <v>756</v>
      </c>
      <c r="C106" s="3" t="str">
        <f>IF(LEFT(idh[[#This Row],[N° Factures]],2)="fp","PET","VERRE")</f>
        <v>PET</v>
      </c>
      <c r="D106" s="3" t="s">
        <v>12</v>
      </c>
      <c r="E106" s="3" t="str">
        <f>VLOOKUP(idh[[#This Row],[Code Article]],pt[],9,FALSE)</f>
        <v>2L</v>
      </c>
      <c r="F106" s="3">
        <v>19</v>
      </c>
      <c r="G106" s="3">
        <v>6</v>
      </c>
      <c r="H106" s="3">
        <f>VLOOKUP(idh[[#This Row],[Code Article]],pt[],7,FALSE)</f>
        <v>2</v>
      </c>
      <c r="I106" s="3" t="s">
        <v>612</v>
      </c>
      <c r="J106" s="3">
        <f>idh[[#This Row],[Quantite]]*idh[[#This Row],[Conversion]]</f>
        <v>114</v>
      </c>
      <c r="K106" s="3">
        <f>idh[[#This Row],[Quantite]]*idh[[#This Row],[Conversion]]*idh[[#This Row],[VOL L]]</f>
        <v>228</v>
      </c>
    </row>
    <row r="107" spans="1:11" x14ac:dyDescent="0.25">
      <c r="A107" s="2">
        <v>41647</v>
      </c>
      <c r="B107" s="3" t="s">
        <v>756</v>
      </c>
      <c r="C107" s="3" t="str">
        <f>IF(LEFT(idh[[#This Row],[N° Factures]],2)="fp","PET","VERRE")</f>
        <v>PET</v>
      </c>
      <c r="D107" s="3" t="s">
        <v>11</v>
      </c>
      <c r="E107" s="3" t="str">
        <f>VLOOKUP(idh[[#This Row],[Code Article]],pt[],9,FALSE)</f>
        <v>2L</v>
      </c>
      <c r="F107" s="3">
        <v>104</v>
      </c>
      <c r="G107" s="3">
        <v>6</v>
      </c>
      <c r="H107" s="3">
        <f>VLOOKUP(idh[[#This Row],[Code Article]],pt[],7,FALSE)</f>
        <v>2</v>
      </c>
      <c r="I107" s="3" t="s">
        <v>612</v>
      </c>
      <c r="J107" s="3">
        <f>idh[[#This Row],[Quantite]]*idh[[#This Row],[Conversion]]</f>
        <v>624</v>
      </c>
      <c r="K107" s="3">
        <f>idh[[#This Row],[Quantite]]*idh[[#This Row],[Conversion]]*idh[[#This Row],[VOL L]]</f>
        <v>1248</v>
      </c>
    </row>
    <row r="108" spans="1:11" x14ac:dyDescent="0.25">
      <c r="A108" s="2">
        <v>41647</v>
      </c>
      <c r="B108" s="3" t="s">
        <v>756</v>
      </c>
      <c r="C108" s="3" t="str">
        <f>IF(LEFT(idh[[#This Row],[N° Factures]],2)="fp","PET","VERRE")</f>
        <v>PET</v>
      </c>
      <c r="D108" s="3" t="s">
        <v>29</v>
      </c>
      <c r="E108" s="3" t="str">
        <f>VLOOKUP(idh[[#This Row],[Code Article]],pt[],9,FALSE)</f>
        <v>2L</v>
      </c>
      <c r="F108" s="3">
        <v>47</v>
      </c>
      <c r="G108" s="3">
        <v>6</v>
      </c>
      <c r="H108" s="3">
        <f>VLOOKUP(idh[[#This Row],[Code Article]],pt[],7,FALSE)</f>
        <v>2</v>
      </c>
      <c r="I108" s="3" t="s">
        <v>612</v>
      </c>
      <c r="J108" s="3">
        <f>idh[[#This Row],[Quantite]]*idh[[#This Row],[Conversion]]</f>
        <v>282</v>
      </c>
      <c r="K108" s="3">
        <f>idh[[#This Row],[Quantite]]*idh[[#This Row],[Conversion]]*idh[[#This Row],[VOL L]]</f>
        <v>564</v>
      </c>
    </row>
    <row r="109" spans="1:11" x14ac:dyDescent="0.25">
      <c r="A109" s="2">
        <v>41647</v>
      </c>
      <c r="B109" s="3" t="s">
        <v>756</v>
      </c>
      <c r="C109" s="3" t="str">
        <f>IF(LEFT(idh[[#This Row],[N° Factures]],2)="fp","PET","VERRE")</f>
        <v>PET</v>
      </c>
      <c r="D109" s="3" t="s">
        <v>49</v>
      </c>
      <c r="E109" s="3" t="str">
        <f>VLOOKUP(idh[[#This Row],[Code Article]],pt[],9,FALSE)</f>
        <v>2L</v>
      </c>
      <c r="F109" s="3">
        <v>149</v>
      </c>
      <c r="G109" s="3">
        <v>6</v>
      </c>
      <c r="H109" s="3">
        <f>VLOOKUP(idh[[#This Row],[Code Article]],pt[],7,FALSE)</f>
        <v>2</v>
      </c>
      <c r="I109" s="3" t="s">
        <v>612</v>
      </c>
      <c r="J109" s="3">
        <f>idh[[#This Row],[Quantite]]*idh[[#This Row],[Conversion]]</f>
        <v>894</v>
      </c>
      <c r="K109" s="3">
        <f>idh[[#This Row],[Quantite]]*idh[[#This Row],[Conversion]]*idh[[#This Row],[VOL L]]</f>
        <v>1788</v>
      </c>
    </row>
    <row r="110" spans="1:11" x14ac:dyDescent="0.25">
      <c r="A110" s="2">
        <v>41647</v>
      </c>
      <c r="B110" s="3" t="s">
        <v>756</v>
      </c>
      <c r="C110" s="3" t="str">
        <f>IF(LEFT(idh[[#This Row],[N° Factures]],2)="fp","PET","VERRE")</f>
        <v>PET</v>
      </c>
      <c r="D110" s="3" t="s">
        <v>15</v>
      </c>
      <c r="E110" s="3" t="str">
        <f>VLOOKUP(idh[[#This Row],[Code Article]],pt[],9,FALSE)</f>
        <v>2L-JN</v>
      </c>
      <c r="F110" s="3">
        <v>7</v>
      </c>
      <c r="G110" s="3">
        <v>6</v>
      </c>
      <c r="H110" s="3">
        <f>VLOOKUP(idh[[#This Row],[Code Article]],pt[],7,FALSE)</f>
        <v>2</v>
      </c>
      <c r="I110" s="3" t="s">
        <v>612</v>
      </c>
      <c r="J110" s="3">
        <f>idh[[#This Row],[Quantite]]*idh[[#This Row],[Conversion]]</f>
        <v>42</v>
      </c>
      <c r="K110" s="3">
        <f>idh[[#This Row],[Quantite]]*idh[[#This Row],[Conversion]]*idh[[#This Row],[VOL L]]</f>
        <v>84</v>
      </c>
    </row>
    <row r="111" spans="1:11" x14ac:dyDescent="0.25">
      <c r="A111" s="2">
        <v>41647</v>
      </c>
      <c r="B111" s="3" t="s">
        <v>756</v>
      </c>
      <c r="C111" s="3" t="str">
        <f>IF(LEFT(idh[[#This Row],[N° Factures]],2)="fp","PET","VERRE")</f>
        <v>PET</v>
      </c>
      <c r="D111" s="3" t="s">
        <v>453</v>
      </c>
      <c r="E111" s="3" t="str">
        <f>VLOOKUP(idh[[#This Row],[Code Article]],pt[],9,FALSE)</f>
        <v>2L-JN</v>
      </c>
      <c r="F111" s="3">
        <v>5</v>
      </c>
      <c r="G111" s="3">
        <v>6</v>
      </c>
      <c r="H111" s="3">
        <f>VLOOKUP(idh[[#This Row],[Code Article]],pt[],7,FALSE)</f>
        <v>2</v>
      </c>
      <c r="I111" s="3" t="s">
        <v>612</v>
      </c>
      <c r="J111" s="3">
        <f>idh[[#This Row],[Quantite]]*idh[[#This Row],[Conversion]]</f>
        <v>30</v>
      </c>
      <c r="K111" s="3">
        <f>idh[[#This Row],[Quantite]]*idh[[#This Row],[Conversion]]*idh[[#This Row],[VOL L]]</f>
        <v>60</v>
      </c>
    </row>
    <row r="112" spans="1:11" x14ac:dyDescent="0.25">
      <c r="A112" s="2">
        <v>41647</v>
      </c>
      <c r="B112" s="3" t="s">
        <v>757</v>
      </c>
      <c r="C112" s="3" t="str">
        <f>IF(LEFT(idh[[#This Row],[N° Factures]],2)="fp","PET","VERRE")</f>
        <v>PET</v>
      </c>
      <c r="D112" s="3" t="s">
        <v>8</v>
      </c>
      <c r="E112" s="3" t="str">
        <f>VLOOKUP(idh[[#This Row],[Code Article]],pt[],9,FALSE)</f>
        <v>0.33L</v>
      </c>
      <c r="F112" s="3">
        <v>630</v>
      </c>
      <c r="G112" s="3">
        <v>12</v>
      </c>
      <c r="H112" s="3">
        <f>VLOOKUP(idh[[#This Row],[Code Article]],pt[],7,FALSE)</f>
        <v>0.33</v>
      </c>
      <c r="I112" s="3" t="s">
        <v>611</v>
      </c>
      <c r="J112" s="3">
        <f>idh[[#This Row],[Quantite]]*idh[[#This Row],[Conversion]]</f>
        <v>7560</v>
      </c>
      <c r="K112" s="3">
        <f>idh[[#This Row],[Quantite]]*idh[[#This Row],[Conversion]]*idh[[#This Row],[VOL L]]</f>
        <v>2494.8000000000002</v>
      </c>
    </row>
    <row r="113" spans="1:11" x14ac:dyDescent="0.25">
      <c r="A113" s="2">
        <v>41648</v>
      </c>
      <c r="B113" s="3" t="s">
        <v>760</v>
      </c>
      <c r="C113" s="3" t="str">
        <f>IF(LEFT(idh[[#This Row],[N° Factures]],2)="fp","PET","VERRE")</f>
        <v>PET</v>
      </c>
      <c r="D113" s="3" t="s">
        <v>164</v>
      </c>
      <c r="E113" s="3" t="str">
        <f>VLOOKUP(idh[[#This Row],[Code Article]],pt[],9,FALSE)</f>
        <v>2L</v>
      </c>
      <c r="F113" s="3">
        <v>1920</v>
      </c>
      <c r="G113" s="3">
        <v>6</v>
      </c>
      <c r="H113" s="3">
        <f>VLOOKUP(idh[[#This Row],[Code Article]],pt[],7,FALSE)</f>
        <v>2</v>
      </c>
      <c r="I113" s="3" t="s">
        <v>612</v>
      </c>
      <c r="J113" s="3">
        <f>idh[[#This Row],[Quantite]]*idh[[#This Row],[Conversion]]</f>
        <v>11520</v>
      </c>
      <c r="K113" s="3">
        <f>idh[[#This Row],[Quantite]]*idh[[#This Row],[Conversion]]*idh[[#This Row],[VOL L]]</f>
        <v>23040</v>
      </c>
    </row>
    <row r="114" spans="1:11" x14ac:dyDescent="0.25">
      <c r="A114" s="2">
        <v>41648</v>
      </c>
      <c r="B114" s="3" t="s">
        <v>762</v>
      </c>
      <c r="C114" s="3" t="str">
        <f>IF(LEFT(idh[[#This Row],[N° Factures]],2)="fp","PET","VERRE")</f>
        <v>PET</v>
      </c>
      <c r="D114" s="3" t="s">
        <v>32</v>
      </c>
      <c r="E114" s="3" t="str">
        <f>VLOOKUP(idh[[#This Row],[Code Article]],pt[],9,FALSE)</f>
        <v>0.33L</v>
      </c>
      <c r="F114" s="3">
        <v>3570</v>
      </c>
      <c r="G114" s="3">
        <v>12</v>
      </c>
      <c r="H114" s="3">
        <f>VLOOKUP(idh[[#This Row],[Code Article]],pt[],7,FALSE)</f>
        <v>0.33</v>
      </c>
      <c r="I114" s="3" t="s">
        <v>612</v>
      </c>
      <c r="J114" s="3">
        <f>idh[[#This Row],[Quantite]]*idh[[#This Row],[Conversion]]</f>
        <v>42840</v>
      </c>
      <c r="K114" s="3">
        <f>idh[[#This Row],[Quantite]]*idh[[#This Row],[Conversion]]*idh[[#This Row],[VOL L]]</f>
        <v>14137.2</v>
      </c>
    </row>
    <row r="115" spans="1:11" x14ac:dyDescent="0.25">
      <c r="A115" s="2">
        <v>41648</v>
      </c>
      <c r="B115" s="3" t="s">
        <v>762</v>
      </c>
      <c r="C115" s="3" t="str">
        <f>IF(LEFT(idh[[#This Row],[N° Factures]],2)="fp","PET","VERRE")</f>
        <v>PET</v>
      </c>
      <c r="D115" s="3" t="s">
        <v>13</v>
      </c>
      <c r="E115" s="3" t="str">
        <f>VLOOKUP(idh[[#This Row],[Code Article]],pt[],9,FALSE)</f>
        <v>1L</v>
      </c>
      <c r="F115" s="3">
        <v>700</v>
      </c>
      <c r="G115" s="3">
        <v>6</v>
      </c>
      <c r="H115" s="3">
        <f>VLOOKUP(idh[[#This Row],[Code Article]],pt[],7,FALSE)</f>
        <v>1</v>
      </c>
      <c r="I115" s="3" t="s">
        <v>612</v>
      </c>
      <c r="J115" s="3">
        <f>idh[[#This Row],[Quantite]]*idh[[#This Row],[Conversion]]</f>
        <v>4200</v>
      </c>
      <c r="K115" s="3">
        <f>idh[[#This Row],[Quantite]]*idh[[#This Row],[Conversion]]*idh[[#This Row],[VOL L]]</f>
        <v>4200</v>
      </c>
    </row>
    <row r="116" spans="1:11" x14ac:dyDescent="0.25">
      <c r="A116" s="2">
        <v>41648</v>
      </c>
      <c r="B116" s="3" t="s">
        <v>768</v>
      </c>
      <c r="C116" s="3" t="str">
        <f>IF(LEFT(idh[[#This Row],[N° Factures]],2)="fp","PET","VERRE")</f>
        <v>PET</v>
      </c>
      <c r="D116" s="3" t="s">
        <v>8</v>
      </c>
      <c r="E116" s="3" t="str">
        <f>VLOOKUP(idh[[#This Row],[Code Article]],pt[],9,FALSE)</f>
        <v>0.33L</v>
      </c>
      <c r="F116" s="3">
        <v>200</v>
      </c>
      <c r="G116" s="3">
        <v>12</v>
      </c>
      <c r="H116" s="3">
        <f>VLOOKUP(idh[[#This Row],[Code Article]],pt[],7,FALSE)</f>
        <v>0.33</v>
      </c>
      <c r="I116" s="3" t="s">
        <v>611</v>
      </c>
      <c r="J116" s="3">
        <f>idh[[#This Row],[Quantite]]*idh[[#This Row],[Conversion]]</f>
        <v>2400</v>
      </c>
      <c r="K116" s="3">
        <f>idh[[#This Row],[Quantite]]*idh[[#This Row],[Conversion]]*idh[[#This Row],[VOL L]]</f>
        <v>792</v>
      </c>
    </row>
    <row r="117" spans="1:11" x14ac:dyDescent="0.25">
      <c r="A117" s="2">
        <v>41648</v>
      </c>
      <c r="B117" s="3" t="s">
        <v>771</v>
      </c>
      <c r="C117" s="3" t="str">
        <f>IF(LEFT(idh[[#This Row],[N° Factures]],2)="fp","PET","VERRE")</f>
        <v>PET</v>
      </c>
      <c r="D117" s="3" t="s">
        <v>11</v>
      </c>
      <c r="E117" s="3" t="str">
        <f>VLOOKUP(idh[[#This Row],[Code Article]],pt[],9,FALSE)</f>
        <v>2L</v>
      </c>
      <c r="F117" s="3">
        <v>800</v>
      </c>
      <c r="G117" s="3">
        <v>6</v>
      </c>
      <c r="H117" s="3">
        <f>VLOOKUP(idh[[#This Row],[Code Article]],pt[],7,FALSE)</f>
        <v>2</v>
      </c>
      <c r="I117" s="3" t="s">
        <v>611</v>
      </c>
      <c r="J117" s="3">
        <f>idh[[#This Row],[Quantite]]*idh[[#This Row],[Conversion]]</f>
        <v>4800</v>
      </c>
      <c r="K117" s="3">
        <f>idh[[#This Row],[Quantite]]*idh[[#This Row],[Conversion]]*idh[[#This Row],[VOL L]]</f>
        <v>9600</v>
      </c>
    </row>
    <row r="118" spans="1:11" x14ac:dyDescent="0.25">
      <c r="A118" s="2">
        <v>41648</v>
      </c>
      <c r="B118" s="3" t="s">
        <v>774</v>
      </c>
      <c r="C118" s="3" t="str">
        <f>IF(LEFT(idh[[#This Row],[N° Factures]],2)="fp","PET","VERRE")</f>
        <v>PET</v>
      </c>
      <c r="D118" s="3" t="s">
        <v>8</v>
      </c>
      <c r="E118" s="3" t="str">
        <f>VLOOKUP(idh[[#This Row],[Code Article]],pt[],9,FALSE)</f>
        <v>0.33L</v>
      </c>
      <c r="F118" s="3">
        <v>840</v>
      </c>
      <c r="G118" s="3">
        <v>12</v>
      </c>
      <c r="H118" s="3">
        <f>VLOOKUP(idh[[#This Row],[Code Article]],pt[],7,FALSE)</f>
        <v>0.33</v>
      </c>
      <c r="I118" s="3" t="s">
        <v>612</v>
      </c>
      <c r="J118" s="3">
        <f>idh[[#This Row],[Quantite]]*idh[[#This Row],[Conversion]]</f>
        <v>10080</v>
      </c>
      <c r="K118" s="3">
        <f>idh[[#This Row],[Quantite]]*idh[[#This Row],[Conversion]]*idh[[#This Row],[VOL L]]</f>
        <v>3326.4</v>
      </c>
    </row>
    <row r="119" spans="1:11" x14ac:dyDescent="0.25">
      <c r="A119" s="2">
        <v>41648</v>
      </c>
      <c r="B119" s="3" t="s">
        <v>775</v>
      </c>
      <c r="C119" s="3" t="str">
        <f>IF(LEFT(idh[[#This Row],[N° Factures]],2)="fp","PET","VERRE")</f>
        <v>PET</v>
      </c>
      <c r="D119" s="3" t="s">
        <v>31</v>
      </c>
      <c r="E119" s="3" t="str">
        <f>VLOOKUP(idh[[#This Row],[Code Article]],pt[],9,FALSE)</f>
        <v>0.33L</v>
      </c>
      <c r="F119" s="3">
        <v>15</v>
      </c>
      <c r="G119" s="3">
        <v>12</v>
      </c>
      <c r="H119" s="3">
        <f>VLOOKUP(idh[[#This Row],[Code Article]],pt[],7,FALSE)</f>
        <v>0.33</v>
      </c>
      <c r="I119" s="3" t="s">
        <v>612</v>
      </c>
      <c r="J119" s="3">
        <f>idh[[#This Row],[Quantite]]*idh[[#This Row],[Conversion]]</f>
        <v>180</v>
      </c>
      <c r="K119" s="3">
        <f>idh[[#This Row],[Quantite]]*idh[[#This Row],[Conversion]]*idh[[#This Row],[VOL L]]</f>
        <v>59.400000000000006</v>
      </c>
    </row>
    <row r="120" spans="1:11" x14ac:dyDescent="0.25">
      <c r="A120" s="2">
        <v>41648</v>
      </c>
      <c r="B120" s="3" t="s">
        <v>775</v>
      </c>
      <c r="C120" s="3" t="str">
        <f>IF(LEFT(idh[[#This Row],[N° Factures]],2)="fp","PET","VERRE")</f>
        <v>PET</v>
      </c>
      <c r="D120" s="3" t="s">
        <v>386</v>
      </c>
      <c r="E120" s="3" t="str">
        <f>VLOOKUP(idh[[#This Row],[Code Article]],pt[],9,FALSE)</f>
        <v>0.33L</v>
      </c>
      <c r="F120" s="3">
        <v>429</v>
      </c>
      <c r="G120" s="3">
        <v>12</v>
      </c>
      <c r="H120" s="3">
        <f>VLOOKUP(idh[[#This Row],[Code Article]],pt[],7,FALSE)</f>
        <v>0.33</v>
      </c>
      <c r="I120" s="3" t="s">
        <v>612</v>
      </c>
      <c r="J120" s="3">
        <f>idh[[#This Row],[Quantite]]*idh[[#This Row],[Conversion]]</f>
        <v>5148</v>
      </c>
      <c r="K120" s="3">
        <f>idh[[#This Row],[Quantite]]*idh[[#This Row],[Conversion]]*idh[[#This Row],[VOL L]]</f>
        <v>1698.8400000000001</v>
      </c>
    </row>
    <row r="121" spans="1:11" x14ac:dyDescent="0.25">
      <c r="A121" s="2">
        <v>41648</v>
      </c>
      <c r="B121" s="3" t="s">
        <v>775</v>
      </c>
      <c r="C121" s="3" t="str">
        <f>IF(LEFT(idh[[#This Row],[N° Factures]],2)="fp","PET","VERRE")</f>
        <v>PET</v>
      </c>
      <c r="D121" s="3" t="s">
        <v>360</v>
      </c>
      <c r="E121" s="3" t="str">
        <f>VLOOKUP(idh[[#This Row],[Code Article]],pt[],9,FALSE)</f>
        <v>0.33L-JN</v>
      </c>
      <c r="F121" s="3">
        <v>11</v>
      </c>
      <c r="G121" s="3">
        <v>12</v>
      </c>
      <c r="H121" s="3">
        <f>VLOOKUP(idh[[#This Row],[Code Article]],pt[],7,FALSE)</f>
        <v>0.33</v>
      </c>
      <c r="I121" s="3" t="s">
        <v>612</v>
      </c>
      <c r="J121" s="3">
        <f>idh[[#This Row],[Quantite]]*idh[[#This Row],[Conversion]]</f>
        <v>132</v>
      </c>
      <c r="K121" s="3">
        <f>idh[[#This Row],[Quantite]]*idh[[#This Row],[Conversion]]*idh[[#This Row],[VOL L]]</f>
        <v>43.56</v>
      </c>
    </row>
    <row r="122" spans="1:11" x14ac:dyDescent="0.25">
      <c r="A122" s="2">
        <v>41648</v>
      </c>
      <c r="B122" s="3" t="s">
        <v>775</v>
      </c>
      <c r="C122" s="3" t="str">
        <f>IF(LEFT(idh[[#This Row],[N° Factures]],2)="fp","PET","VERRE")</f>
        <v>PET</v>
      </c>
      <c r="D122" s="3" t="s">
        <v>13</v>
      </c>
      <c r="E122" s="3" t="str">
        <f>VLOOKUP(idh[[#This Row],[Code Article]],pt[],9,FALSE)</f>
        <v>1L</v>
      </c>
      <c r="F122" s="3">
        <v>2</v>
      </c>
      <c r="G122" s="3">
        <v>6</v>
      </c>
      <c r="H122" s="3">
        <f>VLOOKUP(idh[[#This Row],[Code Article]],pt[],7,FALSE)</f>
        <v>1</v>
      </c>
      <c r="I122" s="3" t="s">
        <v>612</v>
      </c>
      <c r="J122" s="3">
        <f>idh[[#This Row],[Quantite]]*idh[[#This Row],[Conversion]]</f>
        <v>12</v>
      </c>
      <c r="K122" s="3">
        <f>idh[[#This Row],[Quantite]]*idh[[#This Row],[Conversion]]*idh[[#This Row],[VOL L]]</f>
        <v>12</v>
      </c>
    </row>
    <row r="123" spans="1:11" x14ac:dyDescent="0.25">
      <c r="A123" s="2">
        <v>41648</v>
      </c>
      <c r="B123" s="3" t="s">
        <v>775</v>
      </c>
      <c r="C123" s="3" t="str">
        <f>IF(LEFT(idh[[#This Row],[N° Factures]],2)="fp","PET","VERRE")</f>
        <v>PET</v>
      </c>
      <c r="D123" s="3" t="s">
        <v>42</v>
      </c>
      <c r="E123" s="3" t="str">
        <f>VLOOKUP(idh[[#This Row],[Code Article]],pt[],9,FALSE)</f>
        <v>1L</v>
      </c>
      <c r="F123" s="3">
        <v>36</v>
      </c>
      <c r="G123" s="3">
        <v>6</v>
      </c>
      <c r="H123" s="3">
        <f>VLOOKUP(idh[[#This Row],[Code Article]],pt[],7,FALSE)</f>
        <v>1</v>
      </c>
      <c r="I123" s="3" t="s">
        <v>612</v>
      </c>
      <c r="J123" s="3">
        <f>idh[[#This Row],[Quantite]]*idh[[#This Row],[Conversion]]</f>
        <v>216</v>
      </c>
      <c r="K123" s="3">
        <f>idh[[#This Row],[Quantite]]*idh[[#This Row],[Conversion]]*idh[[#This Row],[VOL L]]</f>
        <v>216</v>
      </c>
    </row>
    <row r="124" spans="1:11" x14ac:dyDescent="0.25">
      <c r="A124" s="2">
        <v>41648</v>
      </c>
      <c r="B124" s="3" t="s">
        <v>775</v>
      </c>
      <c r="C124" s="3" t="str">
        <f>IF(LEFT(idh[[#This Row],[N° Factures]],2)="fp","PET","VERRE")</f>
        <v>PET</v>
      </c>
      <c r="D124" s="3" t="s">
        <v>104</v>
      </c>
      <c r="E124" s="3" t="str">
        <f>VLOOKUP(idh[[#This Row],[Code Article]],pt[],9,FALSE)</f>
        <v>1L</v>
      </c>
      <c r="F124" s="3">
        <v>8</v>
      </c>
      <c r="G124" s="3">
        <v>6</v>
      </c>
      <c r="H124" s="3">
        <f>VLOOKUP(idh[[#This Row],[Code Article]],pt[],7,FALSE)</f>
        <v>1</v>
      </c>
      <c r="I124" s="3" t="s">
        <v>612</v>
      </c>
      <c r="J124" s="3">
        <f>idh[[#This Row],[Quantite]]*idh[[#This Row],[Conversion]]</f>
        <v>48</v>
      </c>
      <c r="K124" s="3">
        <f>idh[[#This Row],[Quantite]]*idh[[#This Row],[Conversion]]*idh[[#This Row],[VOL L]]</f>
        <v>48</v>
      </c>
    </row>
    <row r="125" spans="1:11" x14ac:dyDescent="0.25">
      <c r="A125" s="2">
        <v>41648</v>
      </c>
      <c r="B125" s="3" t="s">
        <v>775</v>
      </c>
      <c r="C125" s="3" t="str">
        <f>IF(LEFT(idh[[#This Row],[N° Factures]],2)="fp","PET","VERRE")</f>
        <v>PET</v>
      </c>
      <c r="D125" s="3" t="s">
        <v>214</v>
      </c>
      <c r="E125" s="3" t="str">
        <f>VLOOKUP(idh[[#This Row],[Code Article]],pt[],9,FALSE)</f>
        <v>1L</v>
      </c>
      <c r="F125" s="3">
        <v>41</v>
      </c>
      <c r="G125" s="3">
        <v>6</v>
      </c>
      <c r="H125" s="3">
        <f>VLOOKUP(idh[[#This Row],[Code Article]],pt[],7,FALSE)</f>
        <v>1</v>
      </c>
      <c r="I125" s="3" t="s">
        <v>612</v>
      </c>
      <c r="J125" s="3">
        <f>idh[[#This Row],[Quantite]]*idh[[#This Row],[Conversion]]</f>
        <v>246</v>
      </c>
      <c r="K125" s="3">
        <f>idh[[#This Row],[Quantite]]*idh[[#This Row],[Conversion]]*idh[[#This Row],[VOL L]]</f>
        <v>246</v>
      </c>
    </row>
    <row r="126" spans="1:11" x14ac:dyDescent="0.25">
      <c r="A126" s="2">
        <v>41648</v>
      </c>
      <c r="B126" s="3" t="s">
        <v>775</v>
      </c>
      <c r="C126" s="3" t="str">
        <f>IF(LEFT(idh[[#This Row],[N° Factures]],2)="fp","PET","VERRE")</f>
        <v>PET</v>
      </c>
      <c r="D126" s="3" t="s">
        <v>12</v>
      </c>
      <c r="E126" s="3" t="str">
        <f>VLOOKUP(idh[[#This Row],[Code Article]],pt[],9,FALSE)</f>
        <v>2L</v>
      </c>
      <c r="F126" s="3">
        <v>25</v>
      </c>
      <c r="G126" s="3">
        <v>6</v>
      </c>
      <c r="H126" s="3">
        <f>VLOOKUP(idh[[#This Row],[Code Article]],pt[],7,FALSE)</f>
        <v>2</v>
      </c>
      <c r="I126" s="3" t="s">
        <v>612</v>
      </c>
      <c r="J126" s="3">
        <f>idh[[#This Row],[Quantite]]*idh[[#This Row],[Conversion]]</f>
        <v>150</v>
      </c>
      <c r="K126" s="3">
        <f>idh[[#This Row],[Quantite]]*idh[[#This Row],[Conversion]]*idh[[#This Row],[VOL L]]</f>
        <v>300</v>
      </c>
    </row>
    <row r="127" spans="1:11" x14ac:dyDescent="0.25">
      <c r="A127" s="2">
        <v>41648</v>
      </c>
      <c r="B127" s="3" t="s">
        <v>775</v>
      </c>
      <c r="C127" s="3" t="str">
        <f>IF(LEFT(idh[[#This Row],[N° Factures]],2)="fp","PET","VERRE")</f>
        <v>PET</v>
      </c>
      <c r="D127" s="3" t="s">
        <v>11</v>
      </c>
      <c r="E127" s="3" t="str">
        <f>VLOOKUP(idh[[#This Row],[Code Article]],pt[],9,FALSE)</f>
        <v>2L</v>
      </c>
      <c r="F127" s="3">
        <v>64</v>
      </c>
      <c r="G127" s="3">
        <v>6</v>
      </c>
      <c r="H127" s="3">
        <f>VLOOKUP(idh[[#This Row],[Code Article]],pt[],7,FALSE)</f>
        <v>2</v>
      </c>
      <c r="I127" s="3" t="s">
        <v>612</v>
      </c>
      <c r="J127" s="3">
        <f>idh[[#This Row],[Quantite]]*idh[[#This Row],[Conversion]]</f>
        <v>384</v>
      </c>
      <c r="K127" s="3">
        <f>idh[[#This Row],[Quantite]]*idh[[#This Row],[Conversion]]*idh[[#This Row],[VOL L]]</f>
        <v>768</v>
      </c>
    </row>
    <row r="128" spans="1:11" x14ac:dyDescent="0.25">
      <c r="A128" s="2">
        <v>41648</v>
      </c>
      <c r="B128" s="3" t="s">
        <v>775</v>
      </c>
      <c r="C128" s="3" t="str">
        <f>IF(LEFT(idh[[#This Row],[N° Factures]],2)="fp","PET","VERRE")</f>
        <v>PET</v>
      </c>
      <c r="D128" s="3" t="s">
        <v>29</v>
      </c>
      <c r="E128" s="3" t="str">
        <f>VLOOKUP(idh[[#This Row],[Code Article]],pt[],9,FALSE)</f>
        <v>2L</v>
      </c>
      <c r="F128" s="3">
        <v>53</v>
      </c>
      <c r="G128" s="3">
        <v>6</v>
      </c>
      <c r="H128" s="3">
        <f>VLOOKUP(idh[[#This Row],[Code Article]],pt[],7,FALSE)</f>
        <v>2</v>
      </c>
      <c r="I128" s="3" t="s">
        <v>612</v>
      </c>
      <c r="J128" s="3">
        <f>idh[[#This Row],[Quantite]]*idh[[#This Row],[Conversion]]</f>
        <v>318</v>
      </c>
      <c r="K128" s="3">
        <f>idh[[#This Row],[Quantite]]*idh[[#This Row],[Conversion]]*idh[[#This Row],[VOL L]]</f>
        <v>636</v>
      </c>
    </row>
    <row r="129" spans="1:11" x14ac:dyDescent="0.25">
      <c r="A129" s="2">
        <v>41648</v>
      </c>
      <c r="B129" s="3" t="s">
        <v>775</v>
      </c>
      <c r="C129" s="3" t="str">
        <f>IF(LEFT(idh[[#This Row],[N° Factures]],2)="fp","PET","VERRE")</f>
        <v>PET</v>
      </c>
      <c r="D129" s="3" t="s">
        <v>33</v>
      </c>
      <c r="E129" s="3" t="str">
        <f>VLOOKUP(idh[[#This Row],[Code Article]],pt[],9,FALSE)</f>
        <v>2L</v>
      </c>
      <c r="F129" s="3">
        <v>133</v>
      </c>
      <c r="G129" s="3">
        <v>6</v>
      </c>
      <c r="H129" s="3">
        <f>VLOOKUP(idh[[#This Row],[Code Article]],pt[],7,FALSE)</f>
        <v>2</v>
      </c>
      <c r="I129" s="3" t="s">
        <v>612</v>
      </c>
      <c r="J129" s="3">
        <f>idh[[#This Row],[Quantite]]*idh[[#This Row],[Conversion]]</f>
        <v>798</v>
      </c>
      <c r="K129" s="3">
        <f>idh[[#This Row],[Quantite]]*idh[[#This Row],[Conversion]]*idh[[#This Row],[VOL L]]</f>
        <v>1596</v>
      </c>
    </row>
    <row r="130" spans="1:11" x14ac:dyDescent="0.25">
      <c r="A130" s="2">
        <v>41648</v>
      </c>
      <c r="B130" s="3" t="s">
        <v>775</v>
      </c>
      <c r="C130" s="3" t="str">
        <f>IF(LEFT(idh[[#This Row],[N° Factures]],2)="fp","PET","VERRE")</f>
        <v>PET</v>
      </c>
      <c r="D130" s="3" t="s">
        <v>15</v>
      </c>
      <c r="E130" s="3" t="str">
        <f>VLOOKUP(idh[[#This Row],[Code Article]],pt[],9,FALSE)</f>
        <v>2L-JN</v>
      </c>
      <c r="F130" s="3">
        <v>12</v>
      </c>
      <c r="G130" s="3">
        <v>6</v>
      </c>
      <c r="H130" s="3">
        <f>VLOOKUP(idh[[#This Row],[Code Article]],pt[],7,FALSE)</f>
        <v>2</v>
      </c>
      <c r="I130" s="3" t="s">
        <v>612</v>
      </c>
      <c r="J130" s="3">
        <f>idh[[#This Row],[Quantite]]*idh[[#This Row],[Conversion]]</f>
        <v>72</v>
      </c>
      <c r="K130" s="3">
        <f>idh[[#This Row],[Quantite]]*idh[[#This Row],[Conversion]]*idh[[#This Row],[VOL L]]</f>
        <v>144</v>
      </c>
    </row>
    <row r="131" spans="1:11" x14ac:dyDescent="0.25">
      <c r="A131" s="2">
        <v>41648</v>
      </c>
      <c r="B131" s="3" t="s">
        <v>775</v>
      </c>
      <c r="C131" s="3" t="str">
        <f>IF(LEFT(idh[[#This Row],[N° Factures]],2)="fp","PET","VERRE")</f>
        <v>PET</v>
      </c>
      <c r="D131" s="3" t="s">
        <v>453</v>
      </c>
      <c r="E131" s="3" t="str">
        <f>VLOOKUP(idh[[#This Row],[Code Article]],pt[],9,FALSE)</f>
        <v>2L-JN</v>
      </c>
      <c r="F131" s="3">
        <v>20</v>
      </c>
      <c r="G131" s="3">
        <v>6</v>
      </c>
      <c r="H131" s="3">
        <f>VLOOKUP(idh[[#This Row],[Code Article]],pt[],7,FALSE)</f>
        <v>2</v>
      </c>
      <c r="I131" s="3" t="s">
        <v>612</v>
      </c>
      <c r="J131" s="3">
        <f>idh[[#This Row],[Quantite]]*idh[[#This Row],[Conversion]]</f>
        <v>120</v>
      </c>
      <c r="K131" s="3">
        <f>idh[[#This Row],[Quantite]]*idh[[#This Row],[Conversion]]*idh[[#This Row],[VOL L]]</f>
        <v>240</v>
      </c>
    </row>
    <row r="132" spans="1:11" x14ac:dyDescent="0.25">
      <c r="A132" s="2">
        <v>41650</v>
      </c>
      <c r="B132" s="3" t="s">
        <v>776</v>
      </c>
      <c r="C132" s="3" t="str">
        <f>IF(LEFT(idh[[#This Row],[N° Factures]],2)="fp","PET","VERRE")</f>
        <v>PET</v>
      </c>
      <c r="D132" s="3" t="s">
        <v>11</v>
      </c>
      <c r="E132" s="3" t="str">
        <f>VLOOKUP(idh[[#This Row],[Code Article]],pt[],9,FALSE)</f>
        <v>2L</v>
      </c>
      <c r="F132" s="3">
        <v>880</v>
      </c>
      <c r="G132" s="3">
        <v>6</v>
      </c>
      <c r="H132" s="3">
        <f>VLOOKUP(idh[[#This Row],[Code Article]],pt[],7,FALSE)</f>
        <v>2</v>
      </c>
      <c r="I132" s="3" t="s">
        <v>612</v>
      </c>
      <c r="J132" s="3">
        <f>idh[[#This Row],[Quantite]]*idh[[#This Row],[Conversion]]</f>
        <v>5280</v>
      </c>
      <c r="K132" s="3">
        <f>idh[[#This Row],[Quantite]]*idh[[#This Row],[Conversion]]*idh[[#This Row],[VOL L]]</f>
        <v>10560</v>
      </c>
    </row>
    <row r="133" spans="1:11" x14ac:dyDescent="0.25">
      <c r="A133" s="2">
        <v>41650</v>
      </c>
      <c r="B133" s="3" t="s">
        <v>780</v>
      </c>
      <c r="C133" s="3" t="str">
        <f>IF(LEFT(idh[[#This Row],[N° Factures]],2)="fp","PET","VERRE")</f>
        <v>PET</v>
      </c>
      <c r="D133" s="3" t="s">
        <v>433</v>
      </c>
      <c r="E133" s="3" t="str">
        <f>VLOOKUP(idh[[#This Row],[Code Article]],pt[],9,FALSE)</f>
        <v>0.33L</v>
      </c>
      <c r="F133" s="3">
        <v>1260</v>
      </c>
      <c r="G133" s="3">
        <v>12</v>
      </c>
      <c r="H133" s="3">
        <f>VLOOKUP(idh[[#This Row],[Code Article]],pt[],7,FALSE)</f>
        <v>0.33</v>
      </c>
      <c r="I133" s="3" t="s">
        <v>611</v>
      </c>
      <c r="J133" s="3">
        <f>idh[[#This Row],[Quantite]]*idh[[#This Row],[Conversion]]</f>
        <v>15120</v>
      </c>
      <c r="K133" s="3">
        <f>idh[[#This Row],[Quantite]]*idh[[#This Row],[Conversion]]*idh[[#This Row],[VOL L]]</f>
        <v>4989.6000000000004</v>
      </c>
    </row>
    <row r="134" spans="1:11" x14ac:dyDescent="0.25">
      <c r="A134" s="2">
        <v>41650</v>
      </c>
      <c r="B134" s="3" t="s">
        <v>780</v>
      </c>
      <c r="C134" s="3" t="str">
        <f>IF(LEFT(idh[[#This Row],[N° Factures]],2)="fp","PET","VERRE")</f>
        <v>PET</v>
      </c>
      <c r="D134" s="3" t="s">
        <v>11</v>
      </c>
      <c r="E134" s="3" t="str">
        <f>VLOOKUP(idh[[#This Row],[Code Article]],pt[],9,FALSE)</f>
        <v>2L</v>
      </c>
      <c r="F134" s="3">
        <v>320</v>
      </c>
      <c r="G134" s="3">
        <v>6</v>
      </c>
      <c r="H134" s="3">
        <f>VLOOKUP(idh[[#This Row],[Code Article]],pt[],7,FALSE)</f>
        <v>2</v>
      </c>
      <c r="I134" s="3" t="s">
        <v>611</v>
      </c>
      <c r="J134" s="3">
        <f>idh[[#This Row],[Quantite]]*idh[[#This Row],[Conversion]]</f>
        <v>1920</v>
      </c>
      <c r="K134" s="3">
        <f>idh[[#This Row],[Quantite]]*idh[[#This Row],[Conversion]]*idh[[#This Row],[VOL L]]</f>
        <v>3840</v>
      </c>
    </row>
    <row r="135" spans="1:11" x14ac:dyDescent="0.25">
      <c r="A135" s="2">
        <v>41650</v>
      </c>
      <c r="B135" s="3" t="s">
        <v>782</v>
      </c>
      <c r="C135" s="3" t="str">
        <f>IF(LEFT(idh[[#This Row],[N° Factures]],2)="fp","PET","VERRE")</f>
        <v>PET</v>
      </c>
      <c r="D135" s="3" t="s">
        <v>8</v>
      </c>
      <c r="E135" s="3" t="str">
        <f>VLOOKUP(idh[[#This Row],[Code Article]],pt[],9,FALSE)</f>
        <v>0.33L</v>
      </c>
      <c r="F135" s="3">
        <v>2310</v>
      </c>
      <c r="G135" s="3">
        <v>12</v>
      </c>
      <c r="H135" s="3">
        <f>VLOOKUP(idh[[#This Row],[Code Article]],pt[],7,FALSE)</f>
        <v>0.33</v>
      </c>
      <c r="I135" s="3" t="s">
        <v>611</v>
      </c>
      <c r="J135" s="3">
        <f>idh[[#This Row],[Quantite]]*idh[[#This Row],[Conversion]]</f>
        <v>27720</v>
      </c>
      <c r="K135" s="3">
        <f>idh[[#This Row],[Quantite]]*idh[[#This Row],[Conversion]]*idh[[#This Row],[VOL L]]</f>
        <v>9147.6</v>
      </c>
    </row>
    <row r="136" spans="1:11" x14ac:dyDescent="0.25">
      <c r="A136" s="2">
        <v>41650</v>
      </c>
      <c r="B136" s="3" t="s">
        <v>785</v>
      </c>
      <c r="C136" s="3" t="str">
        <f>IF(LEFT(idh[[#This Row],[N° Factures]],2)="fp","PET","VERRE")</f>
        <v>PET</v>
      </c>
      <c r="D136" s="3" t="s">
        <v>31</v>
      </c>
      <c r="E136" s="3" t="str">
        <f>VLOOKUP(idh[[#This Row],[Code Article]],pt[],9,FALSE)</f>
        <v>0.33L</v>
      </c>
      <c r="F136" s="3">
        <v>20</v>
      </c>
      <c r="G136" s="3">
        <v>12</v>
      </c>
      <c r="H136" s="3">
        <f>VLOOKUP(idh[[#This Row],[Code Article]],pt[],7,FALSE)</f>
        <v>0.33</v>
      </c>
      <c r="I136" s="3" t="s">
        <v>612</v>
      </c>
      <c r="J136" s="3">
        <f>idh[[#This Row],[Quantite]]*idh[[#This Row],[Conversion]]</f>
        <v>240</v>
      </c>
      <c r="K136" s="3">
        <f>idh[[#This Row],[Quantite]]*idh[[#This Row],[Conversion]]*idh[[#This Row],[VOL L]]</f>
        <v>79.2</v>
      </c>
    </row>
    <row r="137" spans="1:11" x14ac:dyDescent="0.25">
      <c r="A137" s="2">
        <v>41650</v>
      </c>
      <c r="B137" s="3" t="s">
        <v>785</v>
      </c>
      <c r="C137" s="3" t="str">
        <f>IF(LEFT(idh[[#This Row],[N° Factures]],2)="fp","PET","VERRE")</f>
        <v>PET</v>
      </c>
      <c r="D137" s="3" t="s">
        <v>386</v>
      </c>
      <c r="E137" s="3" t="str">
        <f>VLOOKUP(idh[[#This Row],[Code Article]],pt[],9,FALSE)</f>
        <v>0.33L</v>
      </c>
      <c r="F137" s="3">
        <v>385</v>
      </c>
      <c r="G137" s="3">
        <v>12</v>
      </c>
      <c r="H137" s="3">
        <f>VLOOKUP(idh[[#This Row],[Code Article]],pt[],7,FALSE)</f>
        <v>0.33</v>
      </c>
      <c r="I137" s="3" t="s">
        <v>612</v>
      </c>
      <c r="J137" s="3">
        <f>idh[[#This Row],[Quantite]]*idh[[#This Row],[Conversion]]</f>
        <v>4620</v>
      </c>
      <c r="K137" s="3">
        <f>idh[[#This Row],[Quantite]]*idh[[#This Row],[Conversion]]*idh[[#This Row],[VOL L]]</f>
        <v>1524.6000000000001</v>
      </c>
    </row>
    <row r="138" spans="1:11" x14ac:dyDescent="0.25">
      <c r="A138" s="2">
        <v>41650</v>
      </c>
      <c r="B138" s="3" t="s">
        <v>785</v>
      </c>
      <c r="C138" s="3" t="str">
        <f>IF(LEFT(idh[[#This Row],[N° Factures]],2)="fp","PET","VERRE")</f>
        <v>PET</v>
      </c>
      <c r="D138" s="3" t="s">
        <v>351</v>
      </c>
      <c r="E138" s="3" t="str">
        <f>VLOOKUP(idh[[#This Row],[Code Article]],pt[],9,FALSE)</f>
        <v>0.33L-JN</v>
      </c>
      <c r="F138" s="3">
        <v>7</v>
      </c>
      <c r="G138" s="3">
        <v>12</v>
      </c>
      <c r="H138" s="3">
        <f>VLOOKUP(idh[[#This Row],[Code Article]],pt[],7,FALSE)</f>
        <v>0.33</v>
      </c>
      <c r="I138" s="3" t="s">
        <v>612</v>
      </c>
      <c r="J138" s="3">
        <f>idh[[#This Row],[Quantite]]*idh[[#This Row],[Conversion]]</f>
        <v>84</v>
      </c>
      <c r="K138" s="3">
        <f>idh[[#This Row],[Quantite]]*idh[[#This Row],[Conversion]]*idh[[#This Row],[VOL L]]</f>
        <v>27.720000000000002</v>
      </c>
    </row>
    <row r="139" spans="1:11" x14ac:dyDescent="0.25">
      <c r="A139" s="2">
        <v>41650</v>
      </c>
      <c r="B139" s="3" t="s">
        <v>785</v>
      </c>
      <c r="C139" s="3" t="str">
        <f>IF(LEFT(idh[[#This Row],[N° Factures]],2)="fp","PET","VERRE")</f>
        <v>PET</v>
      </c>
      <c r="D139" s="3" t="s">
        <v>13</v>
      </c>
      <c r="E139" s="3" t="str">
        <f>VLOOKUP(idh[[#This Row],[Code Article]],pt[],9,FALSE)</f>
        <v>1L</v>
      </c>
      <c r="F139" s="3">
        <v>2</v>
      </c>
      <c r="G139" s="3">
        <v>6</v>
      </c>
      <c r="H139" s="3">
        <f>VLOOKUP(idh[[#This Row],[Code Article]],pt[],7,FALSE)</f>
        <v>1</v>
      </c>
      <c r="I139" s="3" t="s">
        <v>612</v>
      </c>
      <c r="J139" s="3">
        <f>idh[[#This Row],[Quantite]]*idh[[#This Row],[Conversion]]</f>
        <v>12</v>
      </c>
      <c r="K139" s="3">
        <f>idh[[#This Row],[Quantite]]*idh[[#This Row],[Conversion]]*idh[[#This Row],[VOL L]]</f>
        <v>12</v>
      </c>
    </row>
    <row r="140" spans="1:11" x14ac:dyDescent="0.25">
      <c r="A140" s="2">
        <v>41650</v>
      </c>
      <c r="B140" s="3" t="s">
        <v>785</v>
      </c>
      <c r="C140" s="3" t="str">
        <f>IF(LEFT(idh[[#This Row],[N° Factures]],2)="fp","PET","VERRE")</f>
        <v>PET</v>
      </c>
      <c r="D140" s="3" t="s">
        <v>42</v>
      </c>
      <c r="E140" s="3" t="str">
        <f>VLOOKUP(idh[[#This Row],[Code Article]],pt[],9,FALSE)</f>
        <v>1L</v>
      </c>
      <c r="F140" s="3">
        <v>14</v>
      </c>
      <c r="G140" s="3">
        <v>6</v>
      </c>
      <c r="H140" s="3">
        <f>VLOOKUP(idh[[#This Row],[Code Article]],pt[],7,FALSE)</f>
        <v>1</v>
      </c>
      <c r="I140" s="3" t="s">
        <v>612</v>
      </c>
      <c r="J140" s="3">
        <f>idh[[#This Row],[Quantite]]*idh[[#This Row],[Conversion]]</f>
        <v>84</v>
      </c>
      <c r="K140" s="3">
        <f>idh[[#This Row],[Quantite]]*idh[[#This Row],[Conversion]]*idh[[#This Row],[VOL L]]</f>
        <v>84</v>
      </c>
    </row>
    <row r="141" spans="1:11" x14ac:dyDescent="0.25">
      <c r="A141" s="2">
        <v>41650</v>
      </c>
      <c r="B141" s="3" t="s">
        <v>785</v>
      </c>
      <c r="C141" s="3" t="str">
        <f>IF(LEFT(idh[[#This Row],[N° Factures]],2)="fp","PET","VERRE")</f>
        <v>PET</v>
      </c>
      <c r="D141" s="3" t="s">
        <v>104</v>
      </c>
      <c r="E141" s="3" t="str">
        <f>VLOOKUP(idh[[#This Row],[Code Article]],pt[],9,FALSE)</f>
        <v>1L</v>
      </c>
      <c r="F141" s="3">
        <v>10</v>
      </c>
      <c r="G141" s="3">
        <v>6</v>
      </c>
      <c r="H141" s="3">
        <f>VLOOKUP(idh[[#This Row],[Code Article]],pt[],7,FALSE)</f>
        <v>1</v>
      </c>
      <c r="I141" s="3" t="s">
        <v>612</v>
      </c>
      <c r="J141" s="3">
        <f>idh[[#This Row],[Quantite]]*idh[[#This Row],[Conversion]]</f>
        <v>60</v>
      </c>
      <c r="K141" s="3">
        <f>idh[[#This Row],[Quantite]]*idh[[#This Row],[Conversion]]*idh[[#This Row],[VOL L]]</f>
        <v>60</v>
      </c>
    </row>
    <row r="142" spans="1:11" x14ac:dyDescent="0.25">
      <c r="A142" s="2">
        <v>41650</v>
      </c>
      <c r="B142" s="3" t="s">
        <v>785</v>
      </c>
      <c r="C142" s="3" t="str">
        <f>IF(LEFT(idh[[#This Row],[N° Factures]],2)="fp","PET","VERRE")</f>
        <v>PET</v>
      </c>
      <c r="D142" s="3" t="s">
        <v>214</v>
      </c>
      <c r="E142" s="3" t="str">
        <f>VLOOKUP(idh[[#This Row],[Code Article]],pt[],9,FALSE)</f>
        <v>1L</v>
      </c>
      <c r="F142" s="3">
        <v>19</v>
      </c>
      <c r="G142" s="3">
        <v>6</v>
      </c>
      <c r="H142" s="3">
        <f>VLOOKUP(idh[[#This Row],[Code Article]],pt[],7,FALSE)</f>
        <v>1</v>
      </c>
      <c r="I142" s="3" t="s">
        <v>612</v>
      </c>
      <c r="J142" s="3">
        <f>idh[[#This Row],[Quantite]]*idh[[#This Row],[Conversion]]</f>
        <v>114</v>
      </c>
      <c r="K142" s="3">
        <f>idh[[#This Row],[Quantite]]*idh[[#This Row],[Conversion]]*idh[[#This Row],[VOL L]]</f>
        <v>114</v>
      </c>
    </row>
    <row r="143" spans="1:11" x14ac:dyDescent="0.25">
      <c r="A143" s="2">
        <v>41650</v>
      </c>
      <c r="B143" s="3" t="s">
        <v>785</v>
      </c>
      <c r="C143" s="3" t="str">
        <f>IF(LEFT(idh[[#This Row],[N° Factures]],2)="fp","PET","VERRE")</f>
        <v>PET</v>
      </c>
      <c r="D143" s="3" t="s">
        <v>12</v>
      </c>
      <c r="E143" s="3" t="str">
        <f>VLOOKUP(idh[[#This Row],[Code Article]],pt[],9,FALSE)</f>
        <v>2L</v>
      </c>
      <c r="F143" s="3">
        <v>13</v>
      </c>
      <c r="G143" s="3">
        <v>6</v>
      </c>
      <c r="H143" s="3">
        <f>VLOOKUP(idh[[#This Row],[Code Article]],pt[],7,FALSE)</f>
        <v>2</v>
      </c>
      <c r="I143" s="3" t="s">
        <v>612</v>
      </c>
      <c r="J143" s="3">
        <f>idh[[#This Row],[Quantite]]*idh[[#This Row],[Conversion]]</f>
        <v>78</v>
      </c>
      <c r="K143" s="3">
        <f>idh[[#This Row],[Quantite]]*idh[[#This Row],[Conversion]]*idh[[#This Row],[VOL L]]</f>
        <v>156</v>
      </c>
    </row>
    <row r="144" spans="1:11" x14ac:dyDescent="0.25">
      <c r="A144" s="2">
        <v>41650</v>
      </c>
      <c r="B144" s="3" t="s">
        <v>785</v>
      </c>
      <c r="C144" s="3" t="str">
        <f>IF(LEFT(idh[[#This Row],[N° Factures]],2)="fp","PET","VERRE")</f>
        <v>PET</v>
      </c>
      <c r="D144" s="3" t="s">
        <v>11</v>
      </c>
      <c r="E144" s="3" t="str">
        <f>VLOOKUP(idh[[#This Row],[Code Article]],pt[],9,FALSE)</f>
        <v>2L</v>
      </c>
      <c r="F144" s="3">
        <v>114</v>
      </c>
      <c r="G144" s="3">
        <v>6</v>
      </c>
      <c r="H144" s="3">
        <f>VLOOKUP(idh[[#This Row],[Code Article]],pt[],7,FALSE)</f>
        <v>2</v>
      </c>
      <c r="I144" s="3" t="s">
        <v>612</v>
      </c>
      <c r="J144" s="3">
        <f>idh[[#This Row],[Quantite]]*idh[[#This Row],[Conversion]]</f>
        <v>684</v>
      </c>
      <c r="K144" s="3">
        <f>idh[[#This Row],[Quantite]]*idh[[#This Row],[Conversion]]*idh[[#This Row],[VOL L]]</f>
        <v>1368</v>
      </c>
    </row>
    <row r="145" spans="1:11" x14ac:dyDescent="0.25">
      <c r="A145" s="2">
        <v>41650</v>
      </c>
      <c r="B145" s="3" t="s">
        <v>785</v>
      </c>
      <c r="C145" s="3" t="str">
        <f>IF(LEFT(idh[[#This Row],[N° Factures]],2)="fp","PET","VERRE")</f>
        <v>PET</v>
      </c>
      <c r="D145" s="3" t="s">
        <v>29</v>
      </c>
      <c r="E145" s="3" t="str">
        <f>VLOOKUP(idh[[#This Row],[Code Article]],pt[],9,FALSE)</f>
        <v>2L</v>
      </c>
      <c r="F145" s="3">
        <v>29</v>
      </c>
      <c r="G145" s="3">
        <v>6</v>
      </c>
      <c r="H145" s="3">
        <f>VLOOKUP(idh[[#This Row],[Code Article]],pt[],7,FALSE)</f>
        <v>2</v>
      </c>
      <c r="I145" s="3" t="s">
        <v>612</v>
      </c>
      <c r="J145" s="3">
        <f>idh[[#This Row],[Quantite]]*idh[[#This Row],[Conversion]]</f>
        <v>174</v>
      </c>
      <c r="K145" s="3">
        <f>idh[[#This Row],[Quantite]]*idh[[#This Row],[Conversion]]*idh[[#This Row],[VOL L]]</f>
        <v>348</v>
      </c>
    </row>
    <row r="146" spans="1:11" x14ac:dyDescent="0.25">
      <c r="A146" s="2">
        <v>41650</v>
      </c>
      <c r="B146" s="3" t="s">
        <v>785</v>
      </c>
      <c r="C146" s="3" t="str">
        <f>IF(LEFT(idh[[#This Row],[N° Factures]],2)="fp","PET","VERRE")</f>
        <v>PET</v>
      </c>
      <c r="D146" s="3" t="s">
        <v>33</v>
      </c>
      <c r="E146" s="3" t="str">
        <f>VLOOKUP(idh[[#This Row],[Code Article]],pt[],9,FALSE)</f>
        <v>2L</v>
      </c>
      <c r="F146" s="3">
        <v>139</v>
      </c>
      <c r="G146" s="3">
        <v>6</v>
      </c>
      <c r="H146" s="3">
        <f>VLOOKUP(idh[[#This Row],[Code Article]],pt[],7,FALSE)</f>
        <v>2</v>
      </c>
      <c r="I146" s="3" t="s">
        <v>612</v>
      </c>
      <c r="J146" s="3">
        <f>idh[[#This Row],[Quantite]]*idh[[#This Row],[Conversion]]</f>
        <v>834</v>
      </c>
      <c r="K146" s="3">
        <f>idh[[#This Row],[Quantite]]*idh[[#This Row],[Conversion]]*idh[[#This Row],[VOL L]]</f>
        <v>1668</v>
      </c>
    </row>
    <row r="147" spans="1:11" x14ac:dyDescent="0.25">
      <c r="A147" s="2">
        <v>41650</v>
      </c>
      <c r="B147" s="3" t="s">
        <v>785</v>
      </c>
      <c r="C147" s="3" t="str">
        <f>IF(LEFT(idh[[#This Row],[N° Factures]],2)="fp","PET","VERRE")</f>
        <v>PET</v>
      </c>
      <c r="D147" s="3" t="s">
        <v>15</v>
      </c>
      <c r="E147" s="3" t="str">
        <f>VLOOKUP(idh[[#This Row],[Code Article]],pt[],9,FALSE)</f>
        <v>2L-JN</v>
      </c>
      <c r="F147" s="3">
        <v>12</v>
      </c>
      <c r="G147" s="3">
        <v>6</v>
      </c>
      <c r="H147" s="3">
        <f>VLOOKUP(idh[[#This Row],[Code Article]],pt[],7,FALSE)</f>
        <v>2</v>
      </c>
      <c r="I147" s="3" t="s">
        <v>612</v>
      </c>
      <c r="J147" s="3">
        <f>idh[[#This Row],[Quantite]]*idh[[#This Row],[Conversion]]</f>
        <v>72</v>
      </c>
      <c r="K147" s="3">
        <f>idh[[#This Row],[Quantite]]*idh[[#This Row],[Conversion]]*idh[[#This Row],[VOL L]]</f>
        <v>144</v>
      </c>
    </row>
    <row r="148" spans="1:11" x14ac:dyDescent="0.25">
      <c r="A148" s="2">
        <v>41650</v>
      </c>
      <c r="B148" s="3" t="s">
        <v>785</v>
      </c>
      <c r="C148" s="3" t="str">
        <f>IF(LEFT(idh[[#This Row],[N° Factures]],2)="fp","PET","VERRE")</f>
        <v>PET</v>
      </c>
      <c r="D148" s="3" t="s">
        <v>453</v>
      </c>
      <c r="E148" s="3" t="str">
        <f>VLOOKUP(idh[[#This Row],[Code Article]],pt[],9,FALSE)</f>
        <v>2L-JN</v>
      </c>
      <c r="F148" s="3">
        <v>16</v>
      </c>
      <c r="G148" s="3">
        <v>6</v>
      </c>
      <c r="H148" s="3">
        <f>VLOOKUP(idh[[#This Row],[Code Article]],pt[],7,FALSE)</f>
        <v>2</v>
      </c>
      <c r="I148" s="3" t="s">
        <v>612</v>
      </c>
      <c r="J148" s="3">
        <f>idh[[#This Row],[Quantite]]*idh[[#This Row],[Conversion]]</f>
        <v>96</v>
      </c>
      <c r="K148" s="3">
        <f>idh[[#This Row],[Quantite]]*idh[[#This Row],[Conversion]]*idh[[#This Row],[VOL L]]</f>
        <v>192</v>
      </c>
    </row>
    <row r="149" spans="1:11" x14ac:dyDescent="0.25">
      <c r="A149" s="2">
        <v>41650</v>
      </c>
      <c r="B149" s="3" t="s">
        <v>790</v>
      </c>
      <c r="C149" s="3" t="str">
        <f>IF(LEFT(idh[[#This Row],[N° Factures]],2)="fp","PET","VERRE")</f>
        <v>PET</v>
      </c>
      <c r="D149" s="3" t="s">
        <v>11</v>
      </c>
      <c r="E149" s="3" t="str">
        <f>VLOOKUP(idh[[#This Row],[Code Article]],pt[],9,FALSE)</f>
        <v>2L</v>
      </c>
      <c r="F149" s="3">
        <v>320</v>
      </c>
      <c r="G149" s="3">
        <v>6</v>
      </c>
      <c r="H149" s="3">
        <f>VLOOKUP(idh[[#This Row],[Code Article]],pt[],7,FALSE)</f>
        <v>2</v>
      </c>
      <c r="I149" s="3" t="s">
        <v>611</v>
      </c>
      <c r="J149" s="3">
        <f>idh[[#This Row],[Quantite]]*idh[[#This Row],[Conversion]]</f>
        <v>1920</v>
      </c>
      <c r="K149" s="3">
        <f>idh[[#This Row],[Quantite]]*idh[[#This Row],[Conversion]]*idh[[#This Row],[VOL L]]</f>
        <v>3840</v>
      </c>
    </row>
    <row r="150" spans="1:11" x14ac:dyDescent="0.25">
      <c r="A150" s="2">
        <v>41650</v>
      </c>
      <c r="B150" s="3" t="s">
        <v>793</v>
      </c>
      <c r="C150" s="3" t="str">
        <f>IF(LEFT(idh[[#This Row],[N° Factures]],2)="fp","PET","VERRE")</f>
        <v>PET</v>
      </c>
      <c r="D150" s="3" t="s">
        <v>8</v>
      </c>
      <c r="E150" s="3" t="str">
        <f>VLOOKUP(idh[[#This Row],[Code Article]],pt[],9,FALSE)</f>
        <v>0.33L</v>
      </c>
      <c r="F150" s="3">
        <v>840</v>
      </c>
      <c r="G150" s="3">
        <v>12</v>
      </c>
      <c r="H150" s="3">
        <f>VLOOKUP(idh[[#This Row],[Code Article]],pt[],7,FALSE)</f>
        <v>0.33</v>
      </c>
      <c r="I150" s="3" t="s">
        <v>611</v>
      </c>
      <c r="J150" s="3">
        <f>idh[[#This Row],[Quantite]]*idh[[#This Row],[Conversion]]</f>
        <v>10080</v>
      </c>
      <c r="K150" s="3">
        <f>idh[[#This Row],[Quantite]]*idh[[#This Row],[Conversion]]*idh[[#This Row],[VOL L]]</f>
        <v>3326.4</v>
      </c>
    </row>
    <row r="151" spans="1:11" x14ac:dyDescent="0.25">
      <c r="A151" s="2">
        <v>41650</v>
      </c>
      <c r="B151" s="3" t="s">
        <v>793</v>
      </c>
      <c r="C151" s="3" t="str">
        <f>IF(LEFT(idh[[#This Row],[N° Factures]],2)="fp","PET","VERRE")</f>
        <v>PET</v>
      </c>
      <c r="D151" s="3" t="s">
        <v>42</v>
      </c>
      <c r="E151" s="3" t="str">
        <f>VLOOKUP(idh[[#This Row],[Code Article]],pt[],9,FALSE)</f>
        <v>1L</v>
      </c>
      <c r="F151" s="3">
        <v>420</v>
      </c>
      <c r="G151" s="3">
        <v>6</v>
      </c>
      <c r="H151" s="3">
        <f>VLOOKUP(idh[[#This Row],[Code Article]],pt[],7,FALSE)</f>
        <v>1</v>
      </c>
      <c r="I151" s="3" t="s">
        <v>611</v>
      </c>
      <c r="J151" s="3">
        <f>idh[[#This Row],[Quantite]]*idh[[#This Row],[Conversion]]</f>
        <v>2520</v>
      </c>
      <c r="K151" s="3">
        <f>idh[[#This Row],[Quantite]]*idh[[#This Row],[Conversion]]*idh[[#This Row],[VOL L]]</f>
        <v>2520</v>
      </c>
    </row>
    <row r="152" spans="1:11" x14ac:dyDescent="0.25">
      <c r="A152" s="2">
        <v>41650</v>
      </c>
      <c r="B152" s="3" t="s">
        <v>793</v>
      </c>
      <c r="C152" s="3" t="str">
        <f>IF(LEFT(idh[[#This Row],[N° Factures]],2)="fp","PET","VERRE")</f>
        <v>PET</v>
      </c>
      <c r="D152" s="3" t="s">
        <v>11</v>
      </c>
      <c r="E152" s="3" t="str">
        <f>VLOOKUP(idh[[#This Row],[Code Article]],pt[],9,FALSE)</f>
        <v>2L</v>
      </c>
      <c r="F152" s="3">
        <v>240</v>
      </c>
      <c r="G152" s="3">
        <v>6</v>
      </c>
      <c r="H152" s="3">
        <f>VLOOKUP(idh[[#This Row],[Code Article]],pt[],7,FALSE)</f>
        <v>2</v>
      </c>
      <c r="I152" s="3" t="s">
        <v>611</v>
      </c>
      <c r="J152" s="3">
        <f>idh[[#This Row],[Quantite]]*idh[[#This Row],[Conversion]]</f>
        <v>1440</v>
      </c>
      <c r="K152" s="3">
        <f>idh[[#This Row],[Quantite]]*idh[[#This Row],[Conversion]]*idh[[#This Row],[VOL L]]</f>
        <v>2880</v>
      </c>
    </row>
    <row r="153" spans="1:11" x14ac:dyDescent="0.25">
      <c r="A153" s="2">
        <v>41651</v>
      </c>
      <c r="B153" s="3" t="s">
        <v>794</v>
      </c>
      <c r="C153" s="3" t="str">
        <f>IF(LEFT(idh[[#This Row],[N° Factures]],2)="fp","PET","VERRE")</f>
        <v>PET</v>
      </c>
      <c r="D153" s="3" t="s">
        <v>11</v>
      </c>
      <c r="E153" s="3" t="str">
        <f>VLOOKUP(idh[[#This Row],[Code Article]],pt[],9,FALSE)</f>
        <v>2L</v>
      </c>
      <c r="F153" s="3">
        <v>320</v>
      </c>
      <c r="G153" s="3">
        <v>6</v>
      </c>
      <c r="H153" s="3">
        <f>VLOOKUP(idh[[#This Row],[Code Article]],pt[],7,FALSE)</f>
        <v>2</v>
      </c>
      <c r="I153" s="3" t="s">
        <v>612</v>
      </c>
      <c r="J153" s="3">
        <f>idh[[#This Row],[Quantite]]*idh[[#This Row],[Conversion]]</f>
        <v>1920</v>
      </c>
      <c r="K153" s="3">
        <f>idh[[#This Row],[Quantite]]*idh[[#This Row],[Conversion]]*idh[[#This Row],[VOL L]]</f>
        <v>3840</v>
      </c>
    </row>
    <row r="154" spans="1:11" x14ac:dyDescent="0.25">
      <c r="A154" s="2">
        <v>41641</v>
      </c>
      <c r="B154" s="3" t="s">
        <v>640</v>
      </c>
      <c r="C154" s="3" t="str">
        <f>IF(LEFT(idh[[#This Row],[N° Factures]],2)="fp","PET","VERRE")</f>
        <v>VERRE</v>
      </c>
      <c r="D154" s="3" t="s">
        <v>28</v>
      </c>
      <c r="E154" s="3" t="str">
        <f>VLOOKUP(idh[[#This Row],[Code Article]],pt[],9,FALSE)</f>
        <v>1L</v>
      </c>
      <c r="F154" s="3">
        <v>140</v>
      </c>
      <c r="G154" s="3">
        <v>12</v>
      </c>
      <c r="H154" s="3">
        <f>VLOOKUP(idh[[#This Row],[Code Article]],pt[],7,FALSE)</f>
        <v>1</v>
      </c>
      <c r="I154" s="3" t="s">
        <v>613</v>
      </c>
      <c r="J154" s="3">
        <f>idh[[#This Row],[Quantite]]*idh[[#This Row],[Conversion]]</f>
        <v>1680</v>
      </c>
      <c r="K154" s="3">
        <f>idh[[#This Row],[Quantite]]*idh[[#This Row],[Conversion]]*idh[[#This Row],[VOL L]]</f>
        <v>1680</v>
      </c>
    </row>
    <row r="155" spans="1:11" x14ac:dyDescent="0.25">
      <c r="A155" s="2">
        <v>41641</v>
      </c>
      <c r="B155" s="3" t="s">
        <v>641</v>
      </c>
      <c r="C155" s="3" t="str">
        <f>IF(LEFT(idh[[#This Row],[N° Factures]],2)="fp","PET","VERRE")</f>
        <v>VERRE</v>
      </c>
      <c r="D155" s="3" t="s">
        <v>28</v>
      </c>
      <c r="E155" s="3" t="str">
        <f>VLOOKUP(idh[[#This Row],[Code Article]],pt[],9,FALSE)</f>
        <v>1L</v>
      </c>
      <c r="F155" s="3">
        <v>84</v>
      </c>
      <c r="G155" s="3">
        <v>12</v>
      </c>
      <c r="H155" s="3">
        <f>VLOOKUP(idh[[#This Row],[Code Article]],pt[],7,FALSE)</f>
        <v>1</v>
      </c>
      <c r="I155" s="3" t="s">
        <v>613</v>
      </c>
      <c r="J155" s="3">
        <f>idh[[#This Row],[Quantite]]*idh[[#This Row],[Conversion]]</f>
        <v>1008</v>
      </c>
      <c r="K155" s="3">
        <f>idh[[#This Row],[Quantite]]*idh[[#This Row],[Conversion]]*idh[[#This Row],[VOL L]]</f>
        <v>1008</v>
      </c>
    </row>
    <row r="156" spans="1:11" x14ac:dyDescent="0.25">
      <c r="A156" s="2">
        <v>41641</v>
      </c>
      <c r="B156" s="3" t="s">
        <v>645</v>
      </c>
      <c r="C156" s="3" t="str">
        <f>IF(LEFT(idh[[#This Row],[N° Factures]],2)="fp","PET","VERRE")</f>
        <v>VERRE</v>
      </c>
      <c r="D156" s="3" t="s">
        <v>25</v>
      </c>
      <c r="E156" s="3" t="str">
        <f>VLOOKUP(idh[[#This Row],[Code Article]],pt[],9,FALSE)</f>
        <v>0.25L</v>
      </c>
      <c r="F156" s="3">
        <v>149</v>
      </c>
      <c r="G156" s="3">
        <v>24</v>
      </c>
      <c r="H156" s="3">
        <f>VLOOKUP(idh[[#This Row],[Code Article]],pt[],7,FALSE)</f>
        <v>0.25</v>
      </c>
      <c r="I156" s="3" t="s">
        <v>615</v>
      </c>
      <c r="J156" s="3">
        <f>idh[[#This Row],[Quantite]]*idh[[#This Row],[Conversion]]</f>
        <v>3576</v>
      </c>
      <c r="K156" s="3">
        <f>idh[[#This Row],[Quantite]]*idh[[#This Row],[Conversion]]*idh[[#This Row],[VOL L]]</f>
        <v>894</v>
      </c>
    </row>
    <row r="157" spans="1:11" x14ac:dyDescent="0.25">
      <c r="A157" s="2">
        <v>41641</v>
      </c>
      <c r="B157" s="3" t="s">
        <v>645</v>
      </c>
      <c r="C157" s="3" t="str">
        <f>IF(LEFT(idh[[#This Row],[N° Factures]],2)="fp","PET","VERRE")</f>
        <v>VERRE</v>
      </c>
      <c r="D157" s="3" t="s">
        <v>43</v>
      </c>
      <c r="E157" s="3" t="str">
        <f>VLOOKUP(idh[[#This Row],[Code Article]],pt[],9,FALSE)</f>
        <v>1L</v>
      </c>
      <c r="F157" s="3">
        <v>149</v>
      </c>
      <c r="G157" s="3">
        <v>12</v>
      </c>
      <c r="H157" s="3">
        <f>VLOOKUP(idh[[#This Row],[Code Article]],pt[],7,FALSE)</f>
        <v>1</v>
      </c>
      <c r="I157" s="3" t="s">
        <v>615</v>
      </c>
      <c r="J157" s="3">
        <f>idh[[#This Row],[Quantite]]*idh[[#This Row],[Conversion]]</f>
        <v>1788</v>
      </c>
      <c r="K157" s="3">
        <f>idh[[#This Row],[Quantite]]*idh[[#This Row],[Conversion]]*idh[[#This Row],[VOL L]]</f>
        <v>1788</v>
      </c>
    </row>
    <row r="158" spans="1:11" x14ac:dyDescent="0.25">
      <c r="A158" s="2">
        <v>41641</v>
      </c>
      <c r="B158" s="3" t="s">
        <v>646</v>
      </c>
      <c r="C158" s="3" t="str">
        <f>IF(LEFT(idh[[#This Row],[N° Factures]],2)="fp","PET","VERRE")</f>
        <v>VERRE</v>
      </c>
      <c r="D158" s="3" t="s">
        <v>23</v>
      </c>
      <c r="E158" s="3" t="str">
        <f>VLOOKUP(idh[[#This Row],[Code Article]],pt[],9,FALSE)</f>
        <v>0.25L</v>
      </c>
      <c r="F158" s="3">
        <v>6</v>
      </c>
      <c r="G158" s="3">
        <v>24</v>
      </c>
      <c r="H158" s="3">
        <f>VLOOKUP(idh[[#This Row],[Code Article]],pt[],7,FALSE)</f>
        <v>0.25</v>
      </c>
      <c r="I158" s="3" t="s">
        <v>615</v>
      </c>
      <c r="J158" s="3">
        <f>idh[[#This Row],[Quantite]]*idh[[#This Row],[Conversion]]</f>
        <v>144</v>
      </c>
      <c r="K158" s="3">
        <f>idh[[#This Row],[Quantite]]*idh[[#This Row],[Conversion]]*idh[[#This Row],[VOL L]]</f>
        <v>36</v>
      </c>
    </row>
    <row r="159" spans="1:11" x14ac:dyDescent="0.25">
      <c r="A159" s="2">
        <v>41641</v>
      </c>
      <c r="B159" s="3" t="s">
        <v>646</v>
      </c>
      <c r="C159" s="3" t="str">
        <f>IF(LEFT(idh[[#This Row],[N° Factures]],2)="fp","PET","VERRE")</f>
        <v>VERRE</v>
      </c>
      <c r="D159" s="3" t="s">
        <v>35</v>
      </c>
      <c r="E159" s="3" t="str">
        <f>VLOOKUP(idh[[#This Row],[Code Article]],pt[],9,FALSE)</f>
        <v>1L</v>
      </c>
      <c r="F159" s="3">
        <v>9</v>
      </c>
      <c r="G159" s="3">
        <v>12</v>
      </c>
      <c r="H159" s="3">
        <f>VLOOKUP(idh[[#This Row],[Code Article]],pt[],7,FALSE)</f>
        <v>1</v>
      </c>
      <c r="I159" s="3" t="s">
        <v>615</v>
      </c>
      <c r="J159" s="3">
        <f>idh[[#This Row],[Quantite]]*idh[[#This Row],[Conversion]]</f>
        <v>108</v>
      </c>
      <c r="K159" s="3">
        <f>idh[[#This Row],[Quantite]]*idh[[#This Row],[Conversion]]*idh[[#This Row],[VOL L]]</f>
        <v>108</v>
      </c>
    </row>
    <row r="160" spans="1:11" x14ac:dyDescent="0.25">
      <c r="A160" s="2">
        <v>41641</v>
      </c>
      <c r="B160" s="3" t="s">
        <v>647</v>
      </c>
      <c r="C160" s="3" t="str">
        <f>IF(LEFT(idh[[#This Row],[N° Factures]],2)="fp","PET","VERRE")</f>
        <v>VERRE</v>
      </c>
      <c r="D160" s="3" t="s">
        <v>43</v>
      </c>
      <c r="E160" s="3" t="str">
        <f>VLOOKUP(idh[[#This Row],[Code Article]],pt[],9,FALSE)</f>
        <v>1L</v>
      </c>
      <c r="F160" s="3">
        <v>199</v>
      </c>
      <c r="G160" s="3">
        <v>12</v>
      </c>
      <c r="H160" s="3">
        <f>VLOOKUP(idh[[#This Row],[Code Article]],pt[],7,FALSE)</f>
        <v>1</v>
      </c>
      <c r="I160" s="3" t="s">
        <v>615</v>
      </c>
      <c r="J160" s="3">
        <f>idh[[#This Row],[Quantite]]*idh[[#This Row],[Conversion]]</f>
        <v>2388</v>
      </c>
      <c r="K160" s="3">
        <f>idh[[#This Row],[Quantite]]*idh[[#This Row],[Conversion]]*idh[[#This Row],[VOL L]]</f>
        <v>2388</v>
      </c>
    </row>
    <row r="161" spans="1:11" x14ac:dyDescent="0.25">
      <c r="A161" s="2">
        <v>41641</v>
      </c>
      <c r="B161" s="3" t="s">
        <v>650</v>
      </c>
      <c r="C161" s="3" t="str">
        <f>IF(LEFT(idh[[#This Row],[N° Factures]],2)="fp","PET","VERRE")</f>
        <v>VERRE</v>
      </c>
      <c r="D161" s="3" t="s">
        <v>21</v>
      </c>
      <c r="E161" s="3" t="str">
        <f>VLOOKUP(idh[[#This Row],[Code Article]],pt[],9,FALSE)</f>
        <v/>
      </c>
      <c r="F161" s="3">
        <v>2</v>
      </c>
      <c r="G161" s="3">
        <v>1</v>
      </c>
      <c r="H161" s="3">
        <f>VLOOKUP(idh[[#This Row],[Code Article]],pt[],7,FALSE)</f>
        <v>0.25</v>
      </c>
      <c r="I161" s="3" t="s">
        <v>614</v>
      </c>
      <c r="J161" s="3">
        <f>idh[[#This Row],[Quantite]]*idh[[#This Row],[Conversion]]</f>
        <v>2</v>
      </c>
      <c r="K161" s="3">
        <f>idh[[#This Row],[Quantite]]*idh[[#This Row],[Conversion]]*idh[[#This Row],[VOL L]]</f>
        <v>0.5</v>
      </c>
    </row>
    <row r="162" spans="1:11" x14ac:dyDescent="0.25">
      <c r="A162" s="2">
        <v>41641</v>
      </c>
      <c r="B162" s="3" t="s">
        <v>650</v>
      </c>
      <c r="C162" s="3" t="str">
        <f>IF(LEFT(idh[[#This Row],[N° Factures]],2)="fp","PET","VERRE")</f>
        <v>VERRE</v>
      </c>
      <c r="D162" s="3" t="s">
        <v>18</v>
      </c>
      <c r="E162" s="3" t="str">
        <f>VLOOKUP(idh[[#This Row],[Code Article]],pt[],9,FALSE)</f>
        <v/>
      </c>
      <c r="F162" s="3">
        <v>3</v>
      </c>
      <c r="G162" s="3">
        <v>1</v>
      </c>
      <c r="H162" s="3">
        <f>VLOOKUP(idh[[#This Row],[Code Article]],pt[],7,FALSE)</f>
        <v>1</v>
      </c>
      <c r="I162" s="3" t="s">
        <v>614</v>
      </c>
      <c r="J162" s="3">
        <f>idh[[#This Row],[Quantite]]*idh[[#This Row],[Conversion]]</f>
        <v>3</v>
      </c>
      <c r="K162" s="3">
        <f>idh[[#This Row],[Quantite]]*idh[[#This Row],[Conversion]]*idh[[#This Row],[VOL L]]</f>
        <v>3</v>
      </c>
    </row>
    <row r="163" spans="1:11" x14ac:dyDescent="0.25">
      <c r="A163" s="2">
        <v>41641</v>
      </c>
      <c r="B163" s="3" t="s">
        <v>650</v>
      </c>
      <c r="C163" s="3" t="str">
        <f>IF(LEFT(idh[[#This Row],[N° Factures]],2)="fp","PET","VERRE")</f>
        <v>VERRE</v>
      </c>
      <c r="D163" s="3" t="s">
        <v>16</v>
      </c>
      <c r="E163" s="3" t="str">
        <f>VLOOKUP(idh[[#This Row],[Code Article]],pt[],9,FALSE)</f>
        <v>0.25L</v>
      </c>
      <c r="F163" s="3">
        <v>36</v>
      </c>
      <c r="G163" s="3">
        <v>24</v>
      </c>
      <c r="H163" s="3">
        <f>VLOOKUP(idh[[#This Row],[Code Article]],pt[],7,FALSE)</f>
        <v>0.25</v>
      </c>
      <c r="I163" s="3" t="s">
        <v>615</v>
      </c>
      <c r="J163" s="3">
        <f>idh[[#This Row],[Quantite]]*idh[[#This Row],[Conversion]]</f>
        <v>864</v>
      </c>
      <c r="K163" s="3">
        <f>idh[[#This Row],[Quantite]]*idh[[#This Row],[Conversion]]*idh[[#This Row],[VOL L]]</f>
        <v>216</v>
      </c>
    </row>
    <row r="164" spans="1:11" x14ac:dyDescent="0.25">
      <c r="A164" s="2">
        <v>41641</v>
      </c>
      <c r="B164" s="3" t="s">
        <v>650</v>
      </c>
      <c r="C164" s="3" t="str">
        <f>IF(LEFT(idh[[#This Row],[N° Factures]],2)="fp","PET","VERRE")</f>
        <v>VERRE</v>
      </c>
      <c r="D164" s="3" t="s">
        <v>43</v>
      </c>
      <c r="E164" s="3" t="str">
        <f>VLOOKUP(idh[[#This Row],[Code Article]],pt[],9,FALSE)</f>
        <v>1L</v>
      </c>
      <c r="F164" s="3">
        <v>108</v>
      </c>
      <c r="G164" s="3">
        <v>12</v>
      </c>
      <c r="H164" s="3">
        <f>VLOOKUP(idh[[#This Row],[Code Article]],pt[],7,FALSE)</f>
        <v>1</v>
      </c>
      <c r="I164" s="3" t="s">
        <v>615</v>
      </c>
      <c r="J164" s="3">
        <f>idh[[#This Row],[Quantite]]*idh[[#This Row],[Conversion]]</f>
        <v>1296</v>
      </c>
      <c r="K164" s="3">
        <f>idh[[#This Row],[Quantite]]*idh[[#This Row],[Conversion]]*idh[[#This Row],[VOL L]]</f>
        <v>1296</v>
      </c>
    </row>
    <row r="165" spans="1:11" x14ac:dyDescent="0.25">
      <c r="A165" s="2">
        <v>41643</v>
      </c>
      <c r="B165" s="3" t="s">
        <v>652</v>
      </c>
      <c r="C165" s="3" t="str">
        <f>IF(LEFT(idh[[#This Row],[N° Factures]],2)="fp","PET","VERRE")</f>
        <v>VERRE</v>
      </c>
      <c r="D165" s="3" t="s">
        <v>18</v>
      </c>
      <c r="E165" s="3" t="str">
        <f>VLOOKUP(idh[[#This Row],[Code Article]],pt[],9,FALSE)</f>
        <v/>
      </c>
      <c r="F165" s="3">
        <v>17</v>
      </c>
      <c r="G165" s="3">
        <v>1</v>
      </c>
      <c r="H165" s="3">
        <f>VLOOKUP(idh[[#This Row],[Code Article]],pt[],7,FALSE)</f>
        <v>1</v>
      </c>
      <c r="I165" s="3" t="s">
        <v>614</v>
      </c>
      <c r="J165" s="3">
        <f>idh[[#This Row],[Quantite]]*idh[[#This Row],[Conversion]]</f>
        <v>17</v>
      </c>
      <c r="K165" s="3">
        <f>idh[[#This Row],[Quantite]]*idh[[#This Row],[Conversion]]*idh[[#This Row],[VOL L]]</f>
        <v>17</v>
      </c>
    </row>
    <row r="166" spans="1:11" x14ac:dyDescent="0.25">
      <c r="A166" s="2">
        <v>41643</v>
      </c>
      <c r="B166" s="3" t="s">
        <v>652</v>
      </c>
      <c r="C166" s="3" t="str">
        <f>IF(LEFT(idh[[#This Row],[N° Factures]],2)="fp","PET","VERRE")</f>
        <v>VERRE</v>
      </c>
      <c r="D166" s="3" t="s">
        <v>25</v>
      </c>
      <c r="E166" s="3" t="str">
        <f>VLOOKUP(idh[[#This Row],[Code Article]],pt[],9,FALSE)</f>
        <v>0.25L</v>
      </c>
      <c r="F166" s="3">
        <v>60</v>
      </c>
      <c r="G166" s="3">
        <v>24</v>
      </c>
      <c r="H166" s="3">
        <f>VLOOKUP(idh[[#This Row],[Code Article]],pt[],7,FALSE)</f>
        <v>0.25</v>
      </c>
      <c r="I166" s="3" t="s">
        <v>615</v>
      </c>
      <c r="J166" s="3">
        <f>idh[[#This Row],[Quantite]]*idh[[#This Row],[Conversion]]</f>
        <v>1440</v>
      </c>
      <c r="K166" s="3">
        <f>idh[[#This Row],[Quantite]]*idh[[#This Row],[Conversion]]*idh[[#This Row],[VOL L]]</f>
        <v>360</v>
      </c>
    </row>
    <row r="167" spans="1:11" x14ac:dyDescent="0.25">
      <c r="A167" s="2">
        <v>41643</v>
      </c>
      <c r="B167" s="3" t="s">
        <v>652</v>
      </c>
      <c r="C167" s="3" t="str">
        <f>IF(LEFT(idh[[#This Row],[N° Factures]],2)="fp","PET","VERRE")</f>
        <v>VERRE</v>
      </c>
      <c r="D167" s="3" t="s">
        <v>43</v>
      </c>
      <c r="E167" s="3" t="str">
        <f>VLOOKUP(idh[[#This Row],[Code Article]],pt[],9,FALSE)</f>
        <v>1L</v>
      </c>
      <c r="F167" s="3">
        <v>79</v>
      </c>
      <c r="G167" s="3">
        <v>12</v>
      </c>
      <c r="H167" s="3">
        <f>VLOOKUP(idh[[#This Row],[Code Article]],pt[],7,FALSE)</f>
        <v>1</v>
      </c>
      <c r="I167" s="3" t="s">
        <v>615</v>
      </c>
      <c r="J167" s="3">
        <f>idh[[#This Row],[Quantite]]*idh[[#This Row],[Conversion]]</f>
        <v>948</v>
      </c>
      <c r="K167" s="3">
        <f>idh[[#This Row],[Quantite]]*idh[[#This Row],[Conversion]]*idh[[#This Row],[VOL L]]</f>
        <v>948</v>
      </c>
    </row>
    <row r="168" spans="1:11" x14ac:dyDescent="0.25">
      <c r="A168" s="2">
        <v>41643</v>
      </c>
      <c r="B168" s="3" t="s">
        <v>654</v>
      </c>
      <c r="C168" s="3" t="str">
        <f>IF(LEFT(idh[[#This Row],[N° Factures]],2)="fp","PET","VERRE")</f>
        <v>VERRE</v>
      </c>
      <c r="D168" s="3" t="s">
        <v>27</v>
      </c>
      <c r="E168" s="3" t="str">
        <f>VLOOKUP(idh[[#This Row],[Code Article]],pt[],9,FALSE)</f>
        <v>0.25L</v>
      </c>
      <c r="F168" s="3">
        <v>258</v>
      </c>
      <c r="G168" s="3">
        <v>24</v>
      </c>
      <c r="H168" s="3">
        <f>VLOOKUP(idh[[#This Row],[Code Article]],pt[],7,FALSE)</f>
        <v>0.25</v>
      </c>
      <c r="I168" s="3" t="s">
        <v>615</v>
      </c>
      <c r="J168" s="3">
        <f>idh[[#This Row],[Quantite]]*idh[[#This Row],[Conversion]]</f>
        <v>6192</v>
      </c>
      <c r="K168" s="3">
        <f>idh[[#This Row],[Quantite]]*idh[[#This Row],[Conversion]]*idh[[#This Row],[VOL L]]</f>
        <v>1548</v>
      </c>
    </row>
    <row r="169" spans="1:11" x14ac:dyDescent="0.25">
      <c r="A169" s="2">
        <v>41643</v>
      </c>
      <c r="B169" s="3" t="s">
        <v>654</v>
      </c>
      <c r="C169" s="3" t="str">
        <f>IF(LEFT(idh[[#This Row],[N° Factures]],2)="fp","PET","VERRE")</f>
        <v>VERRE</v>
      </c>
      <c r="D169" s="3" t="s">
        <v>28</v>
      </c>
      <c r="E169" s="3" t="str">
        <f>VLOOKUP(idh[[#This Row],[Code Article]],pt[],9,FALSE)</f>
        <v>1L</v>
      </c>
      <c r="F169" s="3">
        <v>52</v>
      </c>
      <c r="G169" s="3">
        <v>12</v>
      </c>
      <c r="H169" s="3">
        <f>VLOOKUP(idh[[#This Row],[Code Article]],pt[],7,FALSE)</f>
        <v>1</v>
      </c>
      <c r="I169" s="3" t="s">
        <v>615</v>
      </c>
      <c r="J169" s="3">
        <f>idh[[#This Row],[Quantite]]*idh[[#This Row],[Conversion]]</f>
        <v>624</v>
      </c>
      <c r="K169" s="3">
        <f>idh[[#This Row],[Quantite]]*idh[[#This Row],[Conversion]]*idh[[#This Row],[VOL L]]</f>
        <v>624</v>
      </c>
    </row>
    <row r="170" spans="1:11" x14ac:dyDescent="0.25">
      <c r="A170" s="2">
        <v>41643</v>
      </c>
      <c r="B170" s="3" t="s">
        <v>657</v>
      </c>
      <c r="C170" s="3" t="str">
        <f>IF(LEFT(idh[[#This Row],[N° Factures]],2)="fp","PET","VERRE")</f>
        <v>VERRE</v>
      </c>
      <c r="D170" s="3" t="s">
        <v>26</v>
      </c>
      <c r="E170" s="3" t="str">
        <f>VLOOKUP(idh[[#This Row],[Code Article]],pt[],9,FALSE)</f>
        <v>0.25L</v>
      </c>
      <c r="F170" s="3">
        <v>48</v>
      </c>
      <c r="G170" s="3">
        <v>24</v>
      </c>
      <c r="H170" s="3">
        <f>VLOOKUP(idh[[#This Row],[Code Article]],pt[],7,FALSE)</f>
        <v>0.25</v>
      </c>
      <c r="I170" s="3" t="s">
        <v>615</v>
      </c>
      <c r="J170" s="3">
        <f>idh[[#This Row],[Quantite]]*idh[[#This Row],[Conversion]]</f>
        <v>1152</v>
      </c>
      <c r="K170" s="3">
        <f>idh[[#This Row],[Quantite]]*idh[[#This Row],[Conversion]]*idh[[#This Row],[VOL L]]</f>
        <v>288</v>
      </c>
    </row>
    <row r="171" spans="1:11" x14ac:dyDescent="0.25">
      <c r="A171" s="2">
        <v>41643</v>
      </c>
      <c r="B171" s="3" t="s">
        <v>657</v>
      </c>
      <c r="C171" s="3" t="str">
        <f>IF(LEFT(idh[[#This Row],[N° Factures]],2)="fp","PET","VERRE")</f>
        <v>VERRE</v>
      </c>
      <c r="D171" s="3" t="s">
        <v>35</v>
      </c>
      <c r="E171" s="3" t="str">
        <f>VLOOKUP(idh[[#This Row],[Code Article]],pt[],9,FALSE)</f>
        <v>1L</v>
      </c>
      <c r="F171" s="3">
        <v>132</v>
      </c>
      <c r="G171" s="3">
        <v>12</v>
      </c>
      <c r="H171" s="3">
        <f>VLOOKUP(idh[[#This Row],[Code Article]],pt[],7,FALSE)</f>
        <v>1</v>
      </c>
      <c r="I171" s="3" t="s">
        <v>615</v>
      </c>
      <c r="J171" s="3">
        <f>idh[[#This Row],[Quantite]]*idh[[#This Row],[Conversion]]</f>
        <v>1584</v>
      </c>
      <c r="K171" s="3">
        <f>idh[[#This Row],[Quantite]]*idh[[#This Row],[Conversion]]*idh[[#This Row],[VOL L]]</f>
        <v>1584</v>
      </c>
    </row>
    <row r="172" spans="1:11" x14ac:dyDescent="0.25">
      <c r="A172" s="2">
        <v>41641</v>
      </c>
      <c r="B172" s="3" t="s">
        <v>658</v>
      </c>
      <c r="C172" s="3" t="str">
        <f>IF(LEFT(idh[[#This Row],[N° Factures]],2)="fp","PET","VERRE")</f>
        <v>VERRE</v>
      </c>
      <c r="D172" s="3" t="s">
        <v>23</v>
      </c>
      <c r="E172" s="3" t="str">
        <f>VLOOKUP(idh[[#This Row],[Code Article]],pt[],9,FALSE)</f>
        <v>0.25L</v>
      </c>
      <c r="F172" s="3">
        <v>597</v>
      </c>
      <c r="G172" s="3">
        <v>24</v>
      </c>
      <c r="H172" s="3">
        <f>VLOOKUP(idh[[#This Row],[Code Article]],pt[],7,FALSE)</f>
        <v>0.25</v>
      </c>
      <c r="I172" s="3" t="s">
        <v>615</v>
      </c>
      <c r="J172" s="3">
        <f>idh[[#This Row],[Quantite]]*idh[[#This Row],[Conversion]]</f>
        <v>14328</v>
      </c>
      <c r="K172" s="3">
        <f>idh[[#This Row],[Quantite]]*idh[[#This Row],[Conversion]]*idh[[#This Row],[VOL L]]</f>
        <v>3582</v>
      </c>
    </row>
    <row r="173" spans="1:11" x14ac:dyDescent="0.25">
      <c r="A173" s="2">
        <v>41641</v>
      </c>
      <c r="B173" s="3" t="s">
        <v>658</v>
      </c>
      <c r="C173" s="3" t="str">
        <f>IF(LEFT(idh[[#This Row],[N° Factures]],2)="fp","PET","VERRE")</f>
        <v>VERRE</v>
      </c>
      <c r="D173" s="3" t="s">
        <v>45</v>
      </c>
      <c r="E173" s="3" t="str">
        <f>VLOOKUP(idh[[#This Row],[Code Article]],pt[],9,FALSE)</f>
        <v>1L</v>
      </c>
      <c r="F173" s="3">
        <v>318</v>
      </c>
      <c r="G173" s="3">
        <v>12</v>
      </c>
      <c r="H173" s="3">
        <f>VLOOKUP(idh[[#This Row],[Code Article]],pt[],7,FALSE)</f>
        <v>1</v>
      </c>
      <c r="I173" s="3" t="s">
        <v>615</v>
      </c>
      <c r="J173" s="3">
        <f>idh[[#This Row],[Quantite]]*idh[[#This Row],[Conversion]]</f>
        <v>3816</v>
      </c>
      <c r="K173" s="3">
        <f>idh[[#This Row],[Quantite]]*idh[[#This Row],[Conversion]]*idh[[#This Row],[VOL L]]</f>
        <v>3816</v>
      </c>
    </row>
    <row r="174" spans="1:11" x14ac:dyDescent="0.25">
      <c r="A174" s="2">
        <v>41641</v>
      </c>
      <c r="B174" s="3" t="s">
        <v>659</v>
      </c>
      <c r="C174" s="3" t="str">
        <f>IF(LEFT(idh[[#This Row],[N° Factures]],2)="fp","PET","VERRE")</f>
        <v>VERRE</v>
      </c>
      <c r="D174" s="3" t="s">
        <v>48</v>
      </c>
      <c r="E174" s="3" t="str">
        <f>VLOOKUP(idh[[#This Row],[Code Article]],pt[],9,FALSE)</f>
        <v>0.25L</v>
      </c>
      <c r="F174" s="3">
        <v>597</v>
      </c>
      <c r="G174" s="3">
        <v>24</v>
      </c>
      <c r="H174" s="3">
        <f>VLOOKUP(idh[[#This Row],[Code Article]],pt[],7,FALSE)</f>
        <v>0.25</v>
      </c>
      <c r="I174" s="3" t="s">
        <v>615</v>
      </c>
      <c r="J174" s="3">
        <f>idh[[#This Row],[Quantite]]*idh[[#This Row],[Conversion]]</f>
        <v>14328</v>
      </c>
      <c r="K174" s="3">
        <f>idh[[#This Row],[Quantite]]*idh[[#This Row],[Conversion]]*idh[[#This Row],[VOL L]]</f>
        <v>3582</v>
      </c>
    </row>
    <row r="175" spans="1:11" x14ac:dyDescent="0.25">
      <c r="A175" s="2">
        <v>41641</v>
      </c>
      <c r="B175" s="3" t="s">
        <v>659</v>
      </c>
      <c r="C175" s="3" t="str">
        <f>IF(LEFT(idh[[#This Row],[N° Factures]],2)="fp","PET","VERRE")</f>
        <v>VERRE</v>
      </c>
      <c r="D175" s="3" t="s">
        <v>507</v>
      </c>
      <c r="E175" s="3" t="str">
        <f>VLOOKUP(idh[[#This Row],[Code Article]],pt[],9,FALSE)</f>
        <v>1L</v>
      </c>
      <c r="F175" s="3">
        <v>318</v>
      </c>
      <c r="G175" s="3">
        <v>12</v>
      </c>
      <c r="H175" s="3">
        <f>VLOOKUP(idh[[#This Row],[Code Article]],pt[],7,FALSE)</f>
        <v>1</v>
      </c>
      <c r="I175" s="3" t="s">
        <v>615</v>
      </c>
      <c r="J175" s="3">
        <f>idh[[#This Row],[Quantite]]*idh[[#This Row],[Conversion]]</f>
        <v>3816</v>
      </c>
      <c r="K175" s="3">
        <f>idh[[#This Row],[Quantite]]*idh[[#This Row],[Conversion]]*idh[[#This Row],[VOL L]]</f>
        <v>3816</v>
      </c>
    </row>
    <row r="176" spans="1:11" x14ac:dyDescent="0.25">
      <c r="A176" s="2">
        <v>41643</v>
      </c>
      <c r="B176" s="3" t="s">
        <v>660</v>
      </c>
      <c r="C176" s="3" t="str">
        <f>IF(LEFT(idh[[#This Row],[N° Factures]],2)="fp","PET","VERRE")</f>
        <v>VERRE</v>
      </c>
      <c r="D176" s="3" t="s">
        <v>28</v>
      </c>
      <c r="E176" s="3" t="str">
        <f>VLOOKUP(idh[[#This Row],[Code Article]],pt[],9,FALSE)</f>
        <v>1L</v>
      </c>
      <c r="F176" s="3">
        <v>125</v>
      </c>
      <c r="G176" s="3">
        <v>12</v>
      </c>
      <c r="H176" s="3">
        <f>VLOOKUP(idh[[#This Row],[Code Article]],pt[],7,FALSE)</f>
        <v>1</v>
      </c>
      <c r="I176" s="3" t="s">
        <v>615</v>
      </c>
      <c r="J176" s="3">
        <f>idh[[#This Row],[Quantite]]*idh[[#This Row],[Conversion]]</f>
        <v>1500</v>
      </c>
      <c r="K176" s="3">
        <f>idh[[#This Row],[Quantite]]*idh[[#This Row],[Conversion]]*idh[[#This Row],[VOL L]]</f>
        <v>1500</v>
      </c>
    </row>
    <row r="177" spans="1:11" x14ac:dyDescent="0.25">
      <c r="A177" s="2">
        <v>41641</v>
      </c>
      <c r="B177" s="3" t="s">
        <v>661</v>
      </c>
      <c r="C177" s="3" t="str">
        <f>IF(LEFT(idh[[#This Row],[N° Factures]],2)="fp","PET","VERRE")</f>
        <v>VERRE</v>
      </c>
      <c r="D177" s="3" t="s">
        <v>23</v>
      </c>
      <c r="E177" s="3" t="str">
        <f>VLOOKUP(idh[[#This Row],[Code Article]],pt[],9,FALSE)</f>
        <v>0.25L</v>
      </c>
      <c r="F177" s="3">
        <v>433</v>
      </c>
      <c r="G177" s="3">
        <v>24</v>
      </c>
      <c r="H177" s="3">
        <f>VLOOKUP(idh[[#This Row],[Code Article]],pt[],7,FALSE)</f>
        <v>0.25</v>
      </c>
      <c r="I177" s="3" t="s">
        <v>615</v>
      </c>
      <c r="J177" s="3">
        <f>idh[[#This Row],[Quantite]]*idh[[#This Row],[Conversion]]</f>
        <v>10392</v>
      </c>
      <c r="K177" s="3">
        <f>idh[[#This Row],[Quantite]]*idh[[#This Row],[Conversion]]*idh[[#This Row],[VOL L]]</f>
        <v>2598</v>
      </c>
    </row>
    <row r="178" spans="1:11" x14ac:dyDescent="0.25">
      <c r="A178" s="2">
        <v>41641</v>
      </c>
      <c r="B178" s="3" t="s">
        <v>661</v>
      </c>
      <c r="C178" s="3" t="str">
        <f>IF(LEFT(idh[[#This Row],[N° Factures]],2)="fp","PET","VERRE")</f>
        <v>VERRE</v>
      </c>
      <c r="D178" s="3" t="s">
        <v>24</v>
      </c>
      <c r="E178" s="3" t="str">
        <f>VLOOKUP(idh[[#This Row],[Code Article]],pt[],9,FALSE)</f>
        <v>1L</v>
      </c>
      <c r="F178" s="3">
        <v>359</v>
      </c>
      <c r="G178" s="3">
        <v>12</v>
      </c>
      <c r="H178" s="3">
        <f>VLOOKUP(idh[[#This Row],[Code Article]],pt[],7,FALSE)</f>
        <v>1</v>
      </c>
      <c r="I178" s="3" t="s">
        <v>615</v>
      </c>
      <c r="J178" s="3">
        <f>idh[[#This Row],[Quantite]]*idh[[#This Row],[Conversion]]</f>
        <v>4308</v>
      </c>
      <c r="K178" s="3">
        <f>idh[[#This Row],[Quantite]]*idh[[#This Row],[Conversion]]*idh[[#This Row],[VOL L]]</f>
        <v>4308</v>
      </c>
    </row>
    <row r="179" spans="1:11" x14ac:dyDescent="0.25">
      <c r="A179" s="2">
        <v>41643</v>
      </c>
      <c r="B179" s="3" t="s">
        <v>662</v>
      </c>
      <c r="C179" s="3" t="str">
        <f>IF(LEFT(idh[[#This Row],[N° Factures]],2)="fp","PET","VERRE")</f>
        <v>VERRE</v>
      </c>
      <c r="D179" s="3" t="s">
        <v>27</v>
      </c>
      <c r="E179" s="3" t="str">
        <f>VLOOKUP(idh[[#This Row],[Code Article]],pt[],9,FALSE)</f>
        <v>0.25L</v>
      </c>
      <c r="F179" s="3">
        <v>70</v>
      </c>
      <c r="G179" s="3">
        <v>24</v>
      </c>
      <c r="H179" s="3">
        <f>VLOOKUP(idh[[#This Row],[Code Article]],pt[],7,FALSE)</f>
        <v>0.25</v>
      </c>
      <c r="I179" s="3" t="s">
        <v>615</v>
      </c>
      <c r="J179" s="3">
        <f>idh[[#This Row],[Quantite]]*idh[[#This Row],[Conversion]]</f>
        <v>1680</v>
      </c>
      <c r="K179" s="3">
        <f>idh[[#This Row],[Quantite]]*idh[[#This Row],[Conversion]]*idh[[#This Row],[VOL L]]</f>
        <v>420</v>
      </c>
    </row>
    <row r="180" spans="1:11" x14ac:dyDescent="0.25">
      <c r="A180" s="2">
        <v>41643</v>
      </c>
      <c r="B180" s="3" t="s">
        <v>662</v>
      </c>
      <c r="C180" s="3" t="str">
        <f>IF(LEFT(idh[[#This Row],[N° Factures]],2)="fp","PET","VERRE")</f>
        <v>VERRE</v>
      </c>
      <c r="D180" s="3" t="s">
        <v>28</v>
      </c>
      <c r="E180" s="3" t="str">
        <f>VLOOKUP(idh[[#This Row],[Code Article]],pt[],9,FALSE)</f>
        <v>1L</v>
      </c>
      <c r="F180" s="3">
        <v>107</v>
      </c>
      <c r="G180" s="3">
        <v>12</v>
      </c>
      <c r="H180" s="3">
        <f>VLOOKUP(idh[[#This Row],[Code Article]],pt[],7,FALSE)</f>
        <v>1</v>
      </c>
      <c r="I180" s="3" t="s">
        <v>615</v>
      </c>
      <c r="J180" s="3">
        <f>idh[[#This Row],[Quantite]]*idh[[#This Row],[Conversion]]</f>
        <v>1284</v>
      </c>
      <c r="K180" s="3">
        <f>idh[[#This Row],[Quantite]]*idh[[#This Row],[Conversion]]*idh[[#This Row],[VOL L]]</f>
        <v>1284</v>
      </c>
    </row>
    <row r="181" spans="1:11" x14ac:dyDescent="0.25">
      <c r="A181" s="2">
        <v>41643</v>
      </c>
      <c r="B181" s="3" t="s">
        <v>663</v>
      </c>
      <c r="C181" s="3" t="str">
        <f>IF(LEFT(idh[[#This Row],[N° Factures]],2)="fp","PET","VERRE")</f>
        <v>VERRE</v>
      </c>
      <c r="D181" s="3" t="s">
        <v>27</v>
      </c>
      <c r="E181" s="3" t="str">
        <f>VLOOKUP(idh[[#This Row],[Code Article]],pt[],9,FALSE)</f>
        <v>0.25L</v>
      </c>
      <c r="F181" s="3">
        <v>70</v>
      </c>
      <c r="G181" s="3">
        <v>24</v>
      </c>
      <c r="H181" s="3">
        <f>VLOOKUP(idh[[#This Row],[Code Article]],pt[],7,FALSE)</f>
        <v>0.25</v>
      </c>
      <c r="I181" s="3" t="s">
        <v>615</v>
      </c>
      <c r="J181" s="3">
        <f>idh[[#This Row],[Quantite]]*idh[[#This Row],[Conversion]]</f>
        <v>1680</v>
      </c>
      <c r="K181" s="3">
        <f>idh[[#This Row],[Quantite]]*idh[[#This Row],[Conversion]]*idh[[#This Row],[VOL L]]</f>
        <v>420</v>
      </c>
    </row>
    <row r="182" spans="1:11" x14ac:dyDescent="0.25">
      <c r="A182" s="2">
        <v>41643</v>
      </c>
      <c r="B182" s="3" t="s">
        <v>663</v>
      </c>
      <c r="C182" s="3" t="str">
        <f>IF(LEFT(idh[[#This Row],[N° Factures]],2)="fp","PET","VERRE")</f>
        <v>VERRE</v>
      </c>
      <c r="D182" s="3" t="s">
        <v>28</v>
      </c>
      <c r="E182" s="3" t="str">
        <f>VLOOKUP(idh[[#This Row],[Code Article]],pt[],9,FALSE)</f>
        <v>1L</v>
      </c>
      <c r="F182" s="3">
        <v>107</v>
      </c>
      <c r="G182" s="3">
        <v>12</v>
      </c>
      <c r="H182" s="3">
        <f>VLOOKUP(idh[[#This Row],[Code Article]],pt[],7,FALSE)</f>
        <v>1</v>
      </c>
      <c r="I182" s="3" t="s">
        <v>615</v>
      </c>
      <c r="J182" s="3">
        <f>idh[[#This Row],[Quantite]]*idh[[#This Row],[Conversion]]</f>
        <v>1284</v>
      </c>
      <c r="K182" s="3">
        <f>idh[[#This Row],[Quantite]]*idh[[#This Row],[Conversion]]*idh[[#This Row],[VOL L]]</f>
        <v>1284</v>
      </c>
    </row>
    <row r="183" spans="1:11" x14ac:dyDescent="0.25">
      <c r="A183" s="2">
        <v>41643</v>
      </c>
      <c r="B183" s="3" t="s">
        <v>664</v>
      </c>
      <c r="C183" s="3" t="str">
        <f>IF(LEFT(idh[[#This Row],[N° Factures]],2)="fp","PET","VERRE")</f>
        <v>VERRE</v>
      </c>
      <c r="D183" s="3" t="s">
        <v>27</v>
      </c>
      <c r="E183" s="3" t="str">
        <f>VLOOKUP(idh[[#This Row],[Code Article]],pt[],9,FALSE)</f>
        <v>0.25L</v>
      </c>
      <c r="F183" s="3">
        <v>-70</v>
      </c>
      <c r="G183" s="3">
        <v>24</v>
      </c>
      <c r="H183" s="3">
        <f>VLOOKUP(idh[[#This Row],[Code Article]],pt[],7,FALSE)</f>
        <v>0.25</v>
      </c>
      <c r="I183" s="3" t="s">
        <v>615</v>
      </c>
      <c r="J183" s="3">
        <f>idh[[#This Row],[Quantite]]*idh[[#This Row],[Conversion]]</f>
        <v>-1680</v>
      </c>
      <c r="K183" s="3">
        <f>idh[[#This Row],[Quantite]]*idh[[#This Row],[Conversion]]*idh[[#This Row],[VOL L]]</f>
        <v>-420</v>
      </c>
    </row>
    <row r="184" spans="1:11" x14ac:dyDescent="0.25">
      <c r="A184" s="2">
        <v>41643</v>
      </c>
      <c r="B184" s="3" t="s">
        <v>664</v>
      </c>
      <c r="C184" s="3" t="str">
        <f>IF(LEFT(idh[[#This Row],[N° Factures]],2)="fp","PET","VERRE")</f>
        <v>VERRE</v>
      </c>
      <c r="D184" s="3" t="s">
        <v>28</v>
      </c>
      <c r="E184" s="3" t="str">
        <f>VLOOKUP(idh[[#This Row],[Code Article]],pt[],9,FALSE)</f>
        <v>1L</v>
      </c>
      <c r="F184" s="3">
        <v>-107</v>
      </c>
      <c r="G184" s="3">
        <v>12</v>
      </c>
      <c r="H184" s="3">
        <f>VLOOKUP(idh[[#This Row],[Code Article]],pt[],7,FALSE)</f>
        <v>1</v>
      </c>
      <c r="I184" s="3" t="s">
        <v>615</v>
      </c>
      <c r="J184" s="3">
        <f>idh[[#This Row],[Quantite]]*idh[[#This Row],[Conversion]]</f>
        <v>-1284</v>
      </c>
      <c r="K184" s="3">
        <f>idh[[#This Row],[Quantite]]*idh[[#This Row],[Conversion]]*idh[[#This Row],[VOL L]]</f>
        <v>-1284</v>
      </c>
    </row>
    <row r="185" spans="1:11" x14ac:dyDescent="0.25">
      <c r="A185" s="2">
        <v>41643</v>
      </c>
      <c r="B185" s="3" t="s">
        <v>665</v>
      </c>
      <c r="C185" s="3" t="str">
        <f>IF(LEFT(idh[[#This Row],[N° Factures]],2)="fp","PET","VERRE")</f>
        <v>VERRE</v>
      </c>
      <c r="D185" s="3" t="s">
        <v>24</v>
      </c>
      <c r="E185" s="3" t="str">
        <f>VLOOKUP(idh[[#This Row],[Code Article]],pt[],9,FALSE)</f>
        <v>1L</v>
      </c>
      <c r="F185" s="3">
        <v>174</v>
      </c>
      <c r="G185" s="3">
        <v>12</v>
      </c>
      <c r="H185" s="3">
        <f>VLOOKUP(idh[[#This Row],[Code Article]],pt[],7,FALSE)</f>
        <v>1</v>
      </c>
      <c r="I185" s="3" t="s">
        <v>615</v>
      </c>
      <c r="J185" s="3">
        <f>idh[[#This Row],[Quantite]]*idh[[#This Row],[Conversion]]</f>
        <v>2088</v>
      </c>
      <c r="K185" s="3">
        <f>idh[[#This Row],[Quantite]]*idh[[#This Row],[Conversion]]*idh[[#This Row],[VOL L]]</f>
        <v>2088</v>
      </c>
    </row>
    <row r="186" spans="1:11" x14ac:dyDescent="0.25">
      <c r="A186" s="2">
        <v>41643</v>
      </c>
      <c r="B186" s="3" t="s">
        <v>666</v>
      </c>
      <c r="C186" s="3" t="str">
        <f>IF(LEFT(idh[[#This Row],[N° Factures]],2)="fp","PET","VERRE")</f>
        <v>VERRE</v>
      </c>
      <c r="D186" s="3" t="s">
        <v>26</v>
      </c>
      <c r="E186" s="3" t="str">
        <f>VLOOKUP(idh[[#This Row],[Code Article]],pt[],9,FALSE)</f>
        <v>0.25L</v>
      </c>
      <c r="F186" s="3">
        <v>150</v>
      </c>
      <c r="G186" s="3">
        <v>24</v>
      </c>
      <c r="H186" s="3">
        <f>VLOOKUP(idh[[#This Row],[Code Article]],pt[],7,FALSE)</f>
        <v>0.25</v>
      </c>
      <c r="I186" s="3" t="s">
        <v>615</v>
      </c>
      <c r="J186" s="3">
        <f>idh[[#This Row],[Quantite]]*idh[[#This Row],[Conversion]]</f>
        <v>3600</v>
      </c>
      <c r="K186" s="3">
        <f>idh[[#This Row],[Quantite]]*idh[[#This Row],[Conversion]]*idh[[#This Row],[VOL L]]</f>
        <v>900</v>
      </c>
    </row>
    <row r="187" spans="1:11" x14ac:dyDescent="0.25">
      <c r="A187" s="2">
        <v>41643</v>
      </c>
      <c r="B187" s="3" t="s">
        <v>666</v>
      </c>
      <c r="C187" s="3" t="str">
        <f>IF(LEFT(idh[[#This Row],[N° Factures]],2)="fp","PET","VERRE")</f>
        <v>VERRE</v>
      </c>
      <c r="D187" s="3" t="s">
        <v>43</v>
      </c>
      <c r="E187" s="3" t="str">
        <f>VLOOKUP(idh[[#This Row],[Code Article]],pt[],9,FALSE)</f>
        <v>1L</v>
      </c>
      <c r="F187" s="3">
        <v>148</v>
      </c>
      <c r="G187" s="3">
        <v>12</v>
      </c>
      <c r="H187" s="3">
        <f>VLOOKUP(idh[[#This Row],[Code Article]],pt[],7,FALSE)</f>
        <v>1</v>
      </c>
      <c r="I187" s="3" t="s">
        <v>615</v>
      </c>
      <c r="J187" s="3">
        <f>idh[[#This Row],[Quantite]]*idh[[#This Row],[Conversion]]</f>
        <v>1776</v>
      </c>
      <c r="K187" s="3">
        <f>idh[[#This Row],[Quantite]]*idh[[#This Row],[Conversion]]*idh[[#This Row],[VOL L]]</f>
        <v>1776</v>
      </c>
    </row>
    <row r="188" spans="1:11" x14ac:dyDescent="0.25">
      <c r="A188" s="2">
        <v>41643</v>
      </c>
      <c r="B188" s="3" t="s">
        <v>669</v>
      </c>
      <c r="C188" s="3" t="str">
        <f>IF(LEFT(idh[[#This Row],[N° Factures]],2)="fp","PET","VERRE")</f>
        <v>VERRE</v>
      </c>
      <c r="D188" s="3" t="s">
        <v>21</v>
      </c>
      <c r="E188" s="3" t="str">
        <f>VLOOKUP(idh[[#This Row],[Code Article]],pt[],9,FALSE)</f>
        <v/>
      </c>
      <c r="F188" s="3">
        <v>1</v>
      </c>
      <c r="G188" s="3">
        <v>1</v>
      </c>
      <c r="H188" s="3">
        <f>VLOOKUP(idh[[#This Row],[Code Article]],pt[],7,FALSE)</f>
        <v>0.25</v>
      </c>
      <c r="I188" s="3" t="s">
        <v>614</v>
      </c>
      <c r="J188" s="3">
        <f>idh[[#This Row],[Quantite]]*idh[[#This Row],[Conversion]]</f>
        <v>1</v>
      </c>
      <c r="K188" s="3">
        <f>idh[[#This Row],[Quantite]]*idh[[#This Row],[Conversion]]*idh[[#This Row],[VOL L]]</f>
        <v>0.25</v>
      </c>
    </row>
    <row r="189" spans="1:11" x14ac:dyDescent="0.25">
      <c r="A189" s="2">
        <v>41643</v>
      </c>
      <c r="B189" s="3" t="s">
        <v>669</v>
      </c>
      <c r="C189" s="3" t="str">
        <f>IF(LEFT(idh[[#This Row],[N° Factures]],2)="fp","PET","VERRE")</f>
        <v>VERRE</v>
      </c>
      <c r="D189" s="3" t="s">
        <v>37</v>
      </c>
      <c r="E189" s="3" t="str">
        <f>VLOOKUP(idh[[#This Row],[Code Article]],pt[],9,FALSE)</f>
        <v>0.25L</v>
      </c>
      <c r="F189" s="3">
        <v>92</v>
      </c>
      <c r="G189" s="3">
        <v>24</v>
      </c>
      <c r="H189" s="3">
        <f>VLOOKUP(idh[[#This Row],[Code Article]],pt[],7,FALSE)</f>
        <v>0.25</v>
      </c>
      <c r="I189" s="3" t="s">
        <v>615</v>
      </c>
      <c r="J189" s="3">
        <f>idh[[#This Row],[Quantite]]*idh[[#This Row],[Conversion]]</f>
        <v>2208</v>
      </c>
      <c r="K189" s="3">
        <f>idh[[#This Row],[Quantite]]*idh[[#This Row],[Conversion]]*idh[[#This Row],[VOL L]]</f>
        <v>552</v>
      </c>
    </row>
    <row r="190" spans="1:11" x14ac:dyDescent="0.25">
      <c r="A190" s="2">
        <v>41643</v>
      </c>
      <c r="B190" s="3" t="s">
        <v>671</v>
      </c>
      <c r="C190" s="3" t="str">
        <f>IF(LEFT(idh[[#This Row],[N° Factures]],2)="fp","PET","VERRE")</f>
        <v>VERRE</v>
      </c>
      <c r="D190" s="3" t="s">
        <v>37</v>
      </c>
      <c r="E190" s="3" t="str">
        <f>VLOOKUP(idh[[#This Row],[Code Article]],pt[],9,FALSE)</f>
        <v>0.25L</v>
      </c>
      <c r="F190" s="3">
        <v>50</v>
      </c>
      <c r="G190" s="3">
        <v>24</v>
      </c>
      <c r="H190" s="3">
        <f>VLOOKUP(idh[[#This Row],[Code Article]],pt[],7,FALSE)</f>
        <v>0.25</v>
      </c>
      <c r="I190" s="3" t="s">
        <v>615</v>
      </c>
      <c r="J190" s="3">
        <f>idh[[#This Row],[Quantite]]*idh[[#This Row],[Conversion]]</f>
        <v>1200</v>
      </c>
      <c r="K190" s="3">
        <f>idh[[#This Row],[Quantite]]*idh[[#This Row],[Conversion]]*idh[[#This Row],[VOL L]]</f>
        <v>300</v>
      </c>
    </row>
    <row r="191" spans="1:11" x14ac:dyDescent="0.25">
      <c r="A191" s="2">
        <v>41643</v>
      </c>
      <c r="B191" s="3" t="s">
        <v>672</v>
      </c>
      <c r="C191" s="3" t="str">
        <f>IF(LEFT(idh[[#This Row],[N° Factures]],2)="fp","PET","VERRE")</f>
        <v>VERRE</v>
      </c>
      <c r="D191" s="3" t="s">
        <v>25</v>
      </c>
      <c r="E191" s="3" t="str">
        <f>VLOOKUP(idh[[#This Row],[Code Article]],pt[],9,FALSE)</f>
        <v>0.25L</v>
      </c>
      <c r="F191" s="3">
        <v>60</v>
      </c>
      <c r="G191" s="3">
        <v>24</v>
      </c>
      <c r="H191" s="3">
        <f>VLOOKUP(idh[[#This Row],[Code Article]],pt[],7,FALSE)</f>
        <v>0.25</v>
      </c>
      <c r="I191" s="3" t="s">
        <v>615</v>
      </c>
      <c r="J191" s="3">
        <f>idh[[#This Row],[Quantite]]*idh[[#This Row],[Conversion]]</f>
        <v>1440</v>
      </c>
      <c r="K191" s="3">
        <f>idh[[#This Row],[Quantite]]*idh[[#This Row],[Conversion]]*idh[[#This Row],[VOL L]]</f>
        <v>360</v>
      </c>
    </row>
    <row r="192" spans="1:11" x14ac:dyDescent="0.25">
      <c r="A192" s="2">
        <v>41643</v>
      </c>
      <c r="B192" s="3" t="s">
        <v>674</v>
      </c>
      <c r="C192" s="3" t="str">
        <f>IF(LEFT(idh[[#This Row],[N° Factures]],2)="fp","PET","VERRE")</f>
        <v>VERRE</v>
      </c>
      <c r="D192" s="3" t="s">
        <v>21</v>
      </c>
      <c r="E192" s="3" t="str">
        <f>VLOOKUP(idh[[#This Row],[Code Article]],pt[],9,FALSE)</f>
        <v/>
      </c>
      <c r="F192" s="3">
        <v>7</v>
      </c>
      <c r="G192" s="3">
        <v>1</v>
      </c>
      <c r="H192" s="3">
        <f>VLOOKUP(idh[[#This Row],[Code Article]],pt[],7,FALSE)</f>
        <v>0.25</v>
      </c>
      <c r="I192" s="3" t="s">
        <v>614</v>
      </c>
      <c r="J192" s="3">
        <f>idh[[#This Row],[Quantite]]*idh[[#This Row],[Conversion]]</f>
        <v>7</v>
      </c>
      <c r="K192" s="3">
        <f>idh[[#This Row],[Quantite]]*idh[[#This Row],[Conversion]]*idh[[#This Row],[VOL L]]</f>
        <v>1.75</v>
      </c>
    </row>
    <row r="193" spans="1:11" x14ac:dyDescent="0.25">
      <c r="A193" s="2">
        <v>41643</v>
      </c>
      <c r="B193" s="3" t="s">
        <v>674</v>
      </c>
      <c r="C193" s="3" t="str">
        <f>IF(LEFT(idh[[#This Row],[N° Factures]],2)="fp","PET","VERRE")</f>
        <v>VERRE</v>
      </c>
      <c r="D193" s="3" t="s">
        <v>26</v>
      </c>
      <c r="E193" s="3" t="str">
        <f>VLOOKUP(idh[[#This Row],[Code Article]],pt[],9,FALSE)</f>
        <v>0.25L</v>
      </c>
      <c r="F193" s="3">
        <v>118</v>
      </c>
      <c r="G193" s="3">
        <v>24</v>
      </c>
      <c r="H193" s="3">
        <f>VLOOKUP(idh[[#This Row],[Code Article]],pt[],7,FALSE)</f>
        <v>0.25</v>
      </c>
      <c r="I193" s="3" t="s">
        <v>615</v>
      </c>
      <c r="J193" s="3">
        <f>idh[[#This Row],[Quantite]]*idh[[#This Row],[Conversion]]</f>
        <v>2832</v>
      </c>
      <c r="K193" s="3">
        <f>idh[[#This Row],[Quantite]]*idh[[#This Row],[Conversion]]*idh[[#This Row],[VOL L]]</f>
        <v>708</v>
      </c>
    </row>
    <row r="194" spans="1:11" x14ac:dyDescent="0.25">
      <c r="A194" s="2">
        <v>41644</v>
      </c>
      <c r="B194" s="3" t="s">
        <v>675</v>
      </c>
      <c r="C194" s="3" t="str">
        <f>IF(LEFT(idh[[#This Row],[N° Factures]],2)="fp","PET","VERRE")</f>
        <v>VERRE</v>
      </c>
      <c r="D194" s="3" t="s">
        <v>21</v>
      </c>
      <c r="E194" s="3" t="str">
        <f>VLOOKUP(idh[[#This Row],[Code Article]],pt[],9,FALSE)</f>
        <v/>
      </c>
      <c r="F194" s="3">
        <v>1</v>
      </c>
      <c r="G194" s="3">
        <v>1</v>
      </c>
      <c r="H194" s="3">
        <f>VLOOKUP(idh[[#This Row],[Code Article]],pt[],7,FALSE)</f>
        <v>0.25</v>
      </c>
      <c r="I194" s="3" t="s">
        <v>614</v>
      </c>
      <c r="J194" s="3">
        <f>idh[[#This Row],[Quantite]]*idh[[#This Row],[Conversion]]</f>
        <v>1</v>
      </c>
      <c r="K194" s="3">
        <f>idh[[#This Row],[Quantite]]*idh[[#This Row],[Conversion]]*idh[[#This Row],[VOL L]]</f>
        <v>0.25</v>
      </c>
    </row>
    <row r="195" spans="1:11" x14ac:dyDescent="0.25">
      <c r="A195" s="2">
        <v>41644</v>
      </c>
      <c r="B195" s="3" t="s">
        <v>675</v>
      </c>
      <c r="C195" s="3" t="str">
        <f>IF(LEFT(idh[[#This Row],[N° Factures]],2)="fp","PET","VERRE")</f>
        <v>VERRE</v>
      </c>
      <c r="D195" s="3" t="s">
        <v>18</v>
      </c>
      <c r="E195" s="3" t="str">
        <f>VLOOKUP(idh[[#This Row],[Code Article]],pt[],9,FALSE)</f>
        <v/>
      </c>
      <c r="F195" s="3">
        <v>4</v>
      </c>
      <c r="G195" s="3">
        <v>1</v>
      </c>
      <c r="H195" s="3">
        <f>VLOOKUP(idh[[#This Row],[Code Article]],pt[],7,FALSE)</f>
        <v>1</v>
      </c>
      <c r="I195" s="3" t="s">
        <v>614</v>
      </c>
      <c r="J195" s="3">
        <f>idh[[#This Row],[Quantite]]*idh[[#This Row],[Conversion]]</f>
        <v>4</v>
      </c>
      <c r="K195" s="3">
        <f>idh[[#This Row],[Quantite]]*idh[[#This Row],[Conversion]]*idh[[#This Row],[VOL L]]</f>
        <v>4</v>
      </c>
    </row>
    <row r="196" spans="1:11" x14ac:dyDescent="0.25">
      <c r="A196" s="2">
        <v>41644</v>
      </c>
      <c r="B196" s="3" t="s">
        <v>675</v>
      </c>
      <c r="C196" s="3" t="str">
        <f>IF(LEFT(idh[[#This Row],[N° Factures]],2)="fp","PET","VERRE")</f>
        <v>VERRE</v>
      </c>
      <c r="D196" s="3" t="s">
        <v>27</v>
      </c>
      <c r="E196" s="3" t="str">
        <f>VLOOKUP(idh[[#This Row],[Code Article]],pt[],9,FALSE)</f>
        <v>0.25L</v>
      </c>
      <c r="F196" s="3">
        <v>40</v>
      </c>
      <c r="G196" s="3">
        <v>24</v>
      </c>
      <c r="H196" s="3">
        <f>VLOOKUP(idh[[#This Row],[Code Article]],pt[],7,FALSE)</f>
        <v>0.25</v>
      </c>
      <c r="I196" s="3" t="s">
        <v>613</v>
      </c>
      <c r="J196" s="3">
        <f>idh[[#This Row],[Quantite]]*idh[[#This Row],[Conversion]]</f>
        <v>960</v>
      </c>
      <c r="K196" s="3">
        <f>idh[[#This Row],[Quantite]]*idh[[#This Row],[Conversion]]*idh[[#This Row],[VOL L]]</f>
        <v>240</v>
      </c>
    </row>
    <row r="197" spans="1:11" x14ac:dyDescent="0.25">
      <c r="A197" s="2">
        <v>41644</v>
      </c>
      <c r="B197" s="3" t="s">
        <v>675</v>
      </c>
      <c r="C197" s="3" t="str">
        <f>IF(LEFT(idh[[#This Row],[N° Factures]],2)="fp","PET","VERRE")</f>
        <v>VERRE</v>
      </c>
      <c r="D197" s="3" t="s">
        <v>28</v>
      </c>
      <c r="E197" s="3" t="str">
        <f>VLOOKUP(idh[[#This Row],[Code Article]],pt[],9,FALSE)</f>
        <v>1L</v>
      </c>
      <c r="F197" s="3">
        <v>100</v>
      </c>
      <c r="G197" s="3">
        <v>12</v>
      </c>
      <c r="H197" s="3">
        <f>VLOOKUP(idh[[#This Row],[Code Article]],pt[],7,FALSE)</f>
        <v>1</v>
      </c>
      <c r="I197" s="3" t="s">
        <v>613</v>
      </c>
      <c r="J197" s="3">
        <f>idh[[#This Row],[Quantite]]*idh[[#This Row],[Conversion]]</f>
        <v>1200</v>
      </c>
      <c r="K197" s="3">
        <f>idh[[#This Row],[Quantite]]*idh[[#This Row],[Conversion]]*idh[[#This Row],[VOL L]]</f>
        <v>1200</v>
      </c>
    </row>
    <row r="198" spans="1:11" x14ac:dyDescent="0.25">
      <c r="A198" s="2">
        <v>41644</v>
      </c>
      <c r="B198" s="3" t="s">
        <v>676</v>
      </c>
      <c r="C198" s="3" t="str">
        <f>IF(LEFT(idh[[#This Row],[N° Factures]],2)="fp","PET","VERRE")</f>
        <v>VERRE</v>
      </c>
      <c r="D198" s="3" t="s">
        <v>24</v>
      </c>
      <c r="E198" s="3" t="str">
        <f>VLOOKUP(idh[[#This Row],[Code Article]],pt[],9,FALSE)</f>
        <v>1L</v>
      </c>
      <c r="F198" s="3">
        <v>103</v>
      </c>
      <c r="G198" s="3">
        <v>12</v>
      </c>
      <c r="H198" s="3">
        <f>VLOOKUP(idh[[#This Row],[Code Article]],pt[],7,FALSE)</f>
        <v>1</v>
      </c>
      <c r="I198" s="3" t="s">
        <v>615</v>
      </c>
      <c r="J198" s="3">
        <f>idh[[#This Row],[Quantite]]*idh[[#This Row],[Conversion]]</f>
        <v>1236</v>
      </c>
      <c r="K198" s="3">
        <f>idh[[#This Row],[Quantite]]*idh[[#This Row],[Conversion]]*idh[[#This Row],[VOL L]]</f>
        <v>1236</v>
      </c>
    </row>
    <row r="199" spans="1:11" x14ac:dyDescent="0.25">
      <c r="A199" s="2">
        <v>41644</v>
      </c>
      <c r="B199" s="3" t="s">
        <v>677</v>
      </c>
      <c r="C199" s="3" t="str">
        <f>IF(LEFT(idh[[#This Row],[N° Factures]],2)="fp","PET","VERRE")</f>
        <v>VERRE</v>
      </c>
      <c r="D199" s="3" t="s">
        <v>27</v>
      </c>
      <c r="E199" s="3" t="str">
        <f>VLOOKUP(idh[[#This Row],[Code Article]],pt[],9,FALSE)</f>
        <v>0.25L</v>
      </c>
      <c r="F199" s="3">
        <v>45</v>
      </c>
      <c r="G199" s="3">
        <v>24</v>
      </c>
      <c r="H199" s="3">
        <f>VLOOKUP(idh[[#This Row],[Code Article]],pt[],7,FALSE)</f>
        <v>0.25</v>
      </c>
      <c r="I199" s="3" t="s">
        <v>615</v>
      </c>
      <c r="J199" s="3">
        <f>idh[[#This Row],[Quantite]]*idh[[#This Row],[Conversion]]</f>
        <v>1080</v>
      </c>
      <c r="K199" s="3">
        <f>idh[[#This Row],[Quantite]]*idh[[#This Row],[Conversion]]*idh[[#This Row],[VOL L]]</f>
        <v>270</v>
      </c>
    </row>
    <row r="200" spans="1:11" x14ac:dyDescent="0.25">
      <c r="A200" s="2">
        <v>41644</v>
      </c>
      <c r="B200" s="3" t="s">
        <v>677</v>
      </c>
      <c r="C200" s="3" t="str">
        <f>IF(LEFT(idh[[#This Row],[N° Factures]],2)="fp","PET","VERRE")</f>
        <v>VERRE</v>
      </c>
      <c r="D200" s="3" t="s">
        <v>28</v>
      </c>
      <c r="E200" s="3" t="str">
        <f>VLOOKUP(idh[[#This Row],[Code Article]],pt[],9,FALSE)</f>
        <v>1L</v>
      </c>
      <c r="F200" s="3">
        <v>110</v>
      </c>
      <c r="G200" s="3">
        <v>12</v>
      </c>
      <c r="H200" s="3">
        <f>VLOOKUP(idh[[#This Row],[Code Article]],pt[],7,FALSE)</f>
        <v>1</v>
      </c>
      <c r="I200" s="3" t="s">
        <v>615</v>
      </c>
      <c r="J200" s="3">
        <f>idh[[#This Row],[Quantite]]*idh[[#This Row],[Conversion]]</f>
        <v>1320</v>
      </c>
      <c r="K200" s="3">
        <f>idh[[#This Row],[Quantite]]*idh[[#This Row],[Conversion]]*idh[[#This Row],[VOL L]]</f>
        <v>1320</v>
      </c>
    </row>
    <row r="201" spans="1:11" x14ac:dyDescent="0.25">
      <c r="A201" s="2">
        <v>41644</v>
      </c>
      <c r="B201" s="3" t="s">
        <v>678</v>
      </c>
      <c r="C201" s="3" t="str">
        <f>IF(LEFT(idh[[#This Row],[N° Factures]],2)="fp","PET","VERRE")</f>
        <v>VERRE</v>
      </c>
      <c r="D201" s="3" t="s">
        <v>21</v>
      </c>
      <c r="E201" s="3" t="str">
        <f>VLOOKUP(idh[[#This Row],[Code Article]],pt[],9,FALSE)</f>
        <v/>
      </c>
      <c r="F201" s="3">
        <v>3</v>
      </c>
      <c r="G201" s="3">
        <v>1</v>
      </c>
      <c r="H201" s="3">
        <f>VLOOKUP(idh[[#This Row],[Code Article]],pt[],7,FALSE)</f>
        <v>0.25</v>
      </c>
      <c r="I201" s="3" t="s">
        <v>614</v>
      </c>
      <c r="J201" s="3">
        <f>idh[[#This Row],[Quantite]]*idh[[#This Row],[Conversion]]</f>
        <v>3</v>
      </c>
      <c r="K201" s="3">
        <f>idh[[#This Row],[Quantite]]*idh[[#This Row],[Conversion]]*idh[[#This Row],[VOL L]]</f>
        <v>0.75</v>
      </c>
    </row>
    <row r="202" spans="1:11" x14ac:dyDescent="0.25">
      <c r="A202" s="2">
        <v>41644</v>
      </c>
      <c r="B202" s="3" t="s">
        <v>678</v>
      </c>
      <c r="C202" s="3" t="str">
        <f>IF(LEFT(idh[[#This Row],[N° Factures]],2)="fp","PET","VERRE")</f>
        <v>VERRE</v>
      </c>
      <c r="D202" s="3" t="s">
        <v>16</v>
      </c>
      <c r="E202" s="3" t="str">
        <f>VLOOKUP(idh[[#This Row],[Code Article]],pt[],9,FALSE)</f>
        <v>0.25L</v>
      </c>
      <c r="F202" s="3">
        <v>167</v>
      </c>
      <c r="G202" s="3">
        <v>24</v>
      </c>
      <c r="H202" s="3">
        <f>VLOOKUP(idh[[#This Row],[Code Article]],pt[],7,FALSE)</f>
        <v>0.25</v>
      </c>
      <c r="I202" s="3" t="s">
        <v>615</v>
      </c>
      <c r="J202" s="3">
        <f>idh[[#This Row],[Quantite]]*idh[[#This Row],[Conversion]]</f>
        <v>4008</v>
      </c>
      <c r="K202" s="3">
        <f>idh[[#This Row],[Quantite]]*idh[[#This Row],[Conversion]]*idh[[#This Row],[VOL L]]</f>
        <v>1002</v>
      </c>
    </row>
    <row r="203" spans="1:11" x14ac:dyDescent="0.25">
      <c r="A203" s="2">
        <v>41643</v>
      </c>
      <c r="B203" s="3" t="s">
        <v>680</v>
      </c>
      <c r="C203" s="3" t="str">
        <f>IF(LEFT(idh[[#This Row],[N° Factures]],2)="fp","PET","VERRE")</f>
        <v>VERRE</v>
      </c>
      <c r="D203" s="3" t="s">
        <v>21</v>
      </c>
      <c r="E203" s="3" t="str">
        <f>VLOOKUP(idh[[#This Row],[Code Article]],pt[],9,FALSE)</f>
        <v/>
      </c>
      <c r="F203" s="3">
        <v>7</v>
      </c>
      <c r="G203" s="3">
        <v>1</v>
      </c>
      <c r="H203" s="3">
        <f>VLOOKUP(idh[[#This Row],[Code Article]],pt[],7,FALSE)</f>
        <v>0.25</v>
      </c>
      <c r="I203" s="3" t="s">
        <v>614</v>
      </c>
      <c r="J203" s="3">
        <f>idh[[#This Row],[Quantite]]*idh[[#This Row],[Conversion]]</f>
        <v>7</v>
      </c>
      <c r="K203" s="3">
        <f>idh[[#This Row],[Quantite]]*idh[[#This Row],[Conversion]]*idh[[#This Row],[VOL L]]</f>
        <v>1.75</v>
      </c>
    </row>
    <row r="204" spans="1:11" x14ac:dyDescent="0.25">
      <c r="A204" s="2">
        <v>41643</v>
      </c>
      <c r="B204" s="3" t="s">
        <v>680</v>
      </c>
      <c r="C204" s="3" t="str">
        <f>IF(LEFT(idh[[#This Row],[N° Factures]],2)="fp","PET","VERRE")</f>
        <v>VERRE</v>
      </c>
      <c r="D204" s="3" t="s">
        <v>37</v>
      </c>
      <c r="E204" s="3" t="str">
        <f>VLOOKUP(idh[[#This Row],[Code Article]],pt[],9,FALSE)</f>
        <v>0.25L</v>
      </c>
      <c r="F204" s="3">
        <v>700</v>
      </c>
      <c r="G204" s="3">
        <v>24</v>
      </c>
      <c r="H204" s="3">
        <f>VLOOKUP(idh[[#This Row],[Code Article]],pt[],7,FALSE)</f>
        <v>0.25</v>
      </c>
      <c r="I204" s="3" t="s">
        <v>615</v>
      </c>
      <c r="J204" s="3">
        <f>idh[[#This Row],[Quantite]]*idh[[#This Row],[Conversion]]</f>
        <v>16800</v>
      </c>
      <c r="K204" s="3">
        <f>idh[[#This Row],[Quantite]]*idh[[#This Row],[Conversion]]*idh[[#This Row],[VOL L]]</f>
        <v>4200</v>
      </c>
    </row>
    <row r="205" spans="1:11" x14ac:dyDescent="0.25">
      <c r="A205" s="2">
        <v>41643</v>
      </c>
      <c r="B205" s="3" t="s">
        <v>680</v>
      </c>
      <c r="C205" s="3" t="str">
        <f>IF(LEFT(idh[[#This Row],[N° Factures]],2)="fp","PET","VERRE")</f>
        <v>VERRE</v>
      </c>
      <c r="D205" s="3" t="s">
        <v>35</v>
      </c>
      <c r="E205" s="3" t="str">
        <f>VLOOKUP(idh[[#This Row],[Code Article]],pt[],9,FALSE)</f>
        <v>1L</v>
      </c>
      <c r="F205" s="3">
        <v>339</v>
      </c>
      <c r="G205" s="3">
        <v>12</v>
      </c>
      <c r="H205" s="3">
        <f>VLOOKUP(idh[[#This Row],[Code Article]],pt[],7,FALSE)</f>
        <v>1</v>
      </c>
      <c r="I205" s="3" t="s">
        <v>615</v>
      </c>
      <c r="J205" s="3">
        <f>idh[[#This Row],[Quantite]]*idh[[#This Row],[Conversion]]</f>
        <v>4068</v>
      </c>
      <c r="K205" s="3">
        <f>idh[[#This Row],[Quantite]]*idh[[#This Row],[Conversion]]*idh[[#This Row],[VOL L]]</f>
        <v>4068</v>
      </c>
    </row>
    <row r="206" spans="1:11" x14ac:dyDescent="0.25">
      <c r="A206" s="2">
        <v>41644</v>
      </c>
      <c r="B206" s="3" t="s">
        <v>681</v>
      </c>
      <c r="C206" s="3" t="str">
        <f>IF(LEFT(idh[[#This Row],[N° Factures]],2)="fp","PET","VERRE")</f>
        <v>VERRE</v>
      </c>
      <c r="D206" s="3" t="s">
        <v>21</v>
      </c>
      <c r="E206" s="3" t="str">
        <f>VLOOKUP(idh[[#This Row],[Code Article]],pt[],9,FALSE)</f>
        <v/>
      </c>
      <c r="F206" s="3">
        <v>3</v>
      </c>
      <c r="G206" s="3">
        <v>1</v>
      </c>
      <c r="H206" s="3">
        <f>VLOOKUP(idh[[#This Row],[Code Article]],pt[],7,FALSE)</f>
        <v>0.25</v>
      </c>
      <c r="I206" s="3" t="s">
        <v>614</v>
      </c>
      <c r="J206" s="3">
        <f>idh[[#This Row],[Quantite]]*idh[[#This Row],[Conversion]]</f>
        <v>3</v>
      </c>
      <c r="K206" s="3">
        <f>idh[[#This Row],[Quantite]]*idh[[#This Row],[Conversion]]*idh[[#This Row],[VOL L]]</f>
        <v>0.75</v>
      </c>
    </row>
    <row r="207" spans="1:11" x14ac:dyDescent="0.25">
      <c r="A207" s="2">
        <v>41644</v>
      </c>
      <c r="B207" s="3" t="s">
        <v>681</v>
      </c>
      <c r="C207" s="3" t="str">
        <f>IF(LEFT(idh[[#This Row],[N° Factures]],2)="fp","PET","VERRE")</f>
        <v>VERRE</v>
      </c>
      <c r="D207" s="3" t="s">
        <v>16</v>
      </c>
      <c r="E207" s="3" t="str">
        <f>VLOOKUP(idh[[#This Row],[Code Article]],pt[],9,FALSE)</f>
        <v>0.25L</v>
      </c>
      <c r="F207" s="3">
        <v>120</v>
      </c>
      <c r="G207" s="3">
        <v>24</v>
      </c>
      <c r="H207" s="3">
        <f>VLOOKUP(idh[[#This Row],[Code Article]],pt[],7,FALSE)</f>
        <v>0.25</v>
      </c>
      <c r="I207" s="3" t="s">
        <v>615</v>
      </c>
      <c r="J207" s="3">
        <f>idh[[#This Row],[Quantite]]*idh[[#This Row],[Conversion]]</f>
        <v>2880</v>
      </c>
      <c r="K207" s="3">
        <f>idh[[#This Row],[Quantite]]*idh[[#This Row],[Conversion]]*idh[[#This Row],[VOL L]]</f>
        <v>720</v>
      </c>
    </row>
    <row r="208" spans="1:11" x14ac:dyDescent="0.25">
      <c r="A208" s="2">
        <v>41644</v>
      </c>
      <c r="B208" s="3" t="s">
        <v>684</v>
      </c>
      <c r="C208" s="3" t="str">
        <f>IF(LEFT(idh[[#This Row],[N° Factures]],2)="fp","PET","VERRE")</f>
        <v>VERRE</v>
      </c>
      <c r="D208" s="3" t="s">
        <v>21</v>
      </c>
      <c r="E208" s="3" t="str">
        <f>VLOOKUP(idh[[#This Row],[Code Article]],pt[],9,FALSE)</f>
        <v/>
      </c>
      <c r="F208" s="3">
        <v>4</v>
      </c>
      <c r="G208" s="3">
        <v>1</v>
      </c>
      <c r="H208" s="3">
        <f>VLOOKUP(idh[[#This Row],[Code Article]],pt[],7,FALSE)</f>
        <v>0.25</v>
      </c>
      <c r="I208" s="3" t="s">
        <v>614</v>
      </c>
      <c r="J208" s="3">
        <f>idh[[#This Row],[Quantite]]*idh[[#This Row],[Conversion]]</f>
        <v>4</v>
      </c>
      <c r="K208" s="3">
        <f>idh[[#This Row],[Quantite]]*idh[[#This Row],[Conversion]]*idh[[#This Row],[VOL L]]</f>
        <v>1</v>
      </c>
    </row>
    <row r="209" spans="1:11" x14ac:dyDescent="0.25">
      <c r="A209" s="2">
        <v>41644</v>
      </c>
      <c r="B209" s="3" t="s">
        <v>684</v>
      </c>
      <c r="C209" s="3" t="str">
        <f>IF(LEFT(idh[[#This Row],[N° Factures]],2)="fp","PET","VERRE")</f>
        <v>VERRE</v>
      </c>
      <c r="D209" s="3" t="s">
        <v>16</v>
      </c>
      <c r="E209" s="3" t="str">
        <f>VLOOKUP(idh[[#This Row],[Code Article]],pt[],9,FALSE)</f>
        <v>0.25L</v>
      </c>
      <c r="F209" s="3">
        <v>120</v>
      </c>
      <c r="G209" s="3">
        <v>24</v>
      </c>
      <c r="H209" s="3">
        <f>VLOOKUP(idh[[#This Row],[Code Article]],pt[],7,FALSE)</f>
        <v>0.25</v>
      </c>
      <c r="I209" s="3" t="s">
        <v>615</v>
      </c>
      <c r="J209" s="3">
        <f>idh[[#This Row],[Quantite]]*idh[[#This Row],[Conversion]]</f>
        <v>2880</v>
      </c>
      <c r="K209" s="3">
        <f>idh[[#This Row],[Quantite]]*idh[[#This Row],[Conversion]]*idh[[#This Row],[VOL L]]</f>
        <v>720</v>
      </c>
    </row>
    <row r="210" spans="1:11" x14ac:dyDescent="0.25">
      <c r="A210" s="2">
        <v>41643</v>
      </c>
      <c r="B210" s="3" t="s">
        <v>686</v>
      </c>
      <c r="C210" s="3" t="str">
        <f>IF(LEFT(idh[[#This Row],[N° Factures]],2)="fp","PET","VERRE")</f>
        <v>VERRE</v>
      </c>
      <c r="D210" s="3" t="s">
        <v>26</v>
      </c>
      <c r="E210" s="3" t="str">
        <f>VLOOKUP(idh[[#This Row],[Code Article]],pt[],9,FALSE)</f>
        <v>0.25L</v>
      </c>
      <c r="F210" s="3">
        <v>701</v>
      </c>
      <c r="G210" s="3">
        <v>24</v>
      </c>
      <c r="H210" s="3">
        <f>VLOOKUP(idh[[#This Row],[Code Article]],pt[],7,FALSE)</f>
        <v>0.25</v>
      </c>
      <c r="I210" s="3" t="s">
        <v>615</v>
      </c>
      <c r="J210" s="3">
        <f>idh[[#This Row],[Quantite]]*idh[[#This Row],[Conversion]]</f>
        <v>16824</v>
      </c>
      <c r="K210" s="3">
        <f>idh[[#This Row],[Quantite]]*idh[[#This Row],[Conversion]]*idh[[#This Row],[VOL L]]</f>
        <v>4206</v>
      </c>
    </row>
    <row r="211" spans="1:11" x14ac:dyDescent="0.25">
      <c r="A211" s="2">
        <v>41643</v>
      </c>
      <c r="B211" s="3" t="s">
        <v>686</v>
      </c>
      <c r="C211" s="3" t="str">
        <f>IF(LEFT(idh[[#This Row],[N° Factures]],2)="fp","PET","VERRE")</f>
        <v>VERRE</v>
      </c>
      <c r="D211" s="3" t="s">
        <v>43</v>
      </c>
      <c r="E211" s="3" t="str">
        <f>VLOOKUP(idh[[#This Row],[Code Article]],pt[],9,FALSE)</f>
        <v>1L</v>
      </c>
      <c r="F211" s="3">
        <v>339</v>
      </c>
      <c r="G211" s="3">
        <v>12</v>
      </c>
      <c r="H211" s="3">
        <f>VLOOKUP(idh[[#This Row],[Code Article]],pt[],7,FALSE)</f>
        <v>1</v>
      </c>
      <c r="I211" s="3" t="s">
        <v>615</v>
      </c>
      <c r="J211" s="3">
        <f>idh[[#This Row],[Quantite]]*idh[[#This Row],[Conversion]]</f>
        <v>4068</v>
      </c>
      <c r="K211" s="3">
        <f>idh[[#This Row],[Quantite]]*idh[[#This Row],[Conversion]]*idh[[#This Row],[VOL L]]</f>
        <v>4068</v>
      </c>
    </row>
    <row r="212" spans="1:11" x14ac:dyDescent="0.25">
      <c r="A212" s="2">
        <v>41644</v>
      </c>
      <c r="B212" s="3" t="s">
        <v>690</v>
      </c>
      <c r="C212" s="3" t="str">
        <f>IF(LEFT(idh[[#This Row],[N° Factures]],2)="fp","PET","VERRE")</f>
        <v>VERRE</v>
      </c>
      <c r="D212" s="3" t="s">
        <v>23</v>
      </c>
      <c r="E212" s="3" t="str">
        <f>VLOOKUP(idh[[#This Row],[Code Article]],pt[],9,FALSE)</f>
        <v>0.25L</v>
      </c>
      <c r="F212" s="3">
        <v>138</v>
      </c>
      <c r="G212" s="3">
        <v>24</v>
      </c>
      <c r="H212" s="3">
        <f>VLOOKUP(idh[[#This Row],[Code Article]],pt[],7,FALSE)</f>
        <v>0.25</v>
      </c>
      <c r="I212" s="3" t="s">
        <v>615</v>
      </c>
      <c r="J212" s="3">
        <f>idh[[#This Row],[Quantite]]*idh[[#This Row],[Conversion]]</f>
        <v>3312</v>
      </c>
      <c r="K212" s="3">
        <f>idh[[#This Row],[Quantite]]*idh[[#This Row],[Conversion]]*idh[[#This Row],[VOL L]]</f>
        <v>828</v>
      </c>
    </row>
    <row r="213" spans="1:11" x14ac:dyDescent="0.25">
      <c r="A213" s="2">
        <v>41644</v>
      </c>
      <c r="B213" s="3" t="s">
        <v>690</v>
      </c>
      <c r="C213" s="3" t="str">
        <f>IF(LEFT(idh[[#This Row],[N° Factures]],2)="fp","PET","VERRE")</f>
        <v>VERRE</v>
      </c>
      <c r="D213" s="3" t="s">
        <v>20</v>
      </c>
      <c r="E213" s="3" t="str">
        <f>VLOOKUP(idh[[#This Row],[Code Article]],pt[],9,FALSE)</f>
        <v>1L</v>
      </c>
      <c r="F213" s="3">
        <v>72</v>
      </c>
      <c r="G213" s="3">
        <v>12</v>
      </c>
      <c r="H213" s="3">
        <f>VLOOKUP(idh[[#This Row],[Code Article]],pt[],7,FALSE)</f>
        <v>1</v>
      </c>
      <c r="I213" s="3" t="s">
        <v>615</v>
      </c>
      <c r="J213" s="3">
        <f>idh[[#This Row],[Quantite]]*idh[[#This Row],[Conversion]]</f>
        <v>864</v>
      </c>
      <c r="K213" s="3">
        <f>idh[[#This Row],[Quantite]]*idh[[#This Row],[Conversion]]*idh[[#This Row],[VOL L]]</f>
        <v>864</v>
      </c>
    </row>
    <row r="214" spans="1:11" x14ac:dyDescent="0.25">
      <c r="A214" s="2">
        <v>41644</v>
      </c>
      <c r="B214" s="3" t="s">
        <v>693</v>
      </c>
      <c r="C214" s="3" t="str">
        <f>IF(LEFT(idh[[#This Row],[N° Factures]],2)="fp","PET","VERRE")</f>
        <v>VERRE</v>
      </c>
      <c r="D214" s="3" t="s">
        <v>25</v>
      </c>
      <c r="E214" s="3" t="str">
        <f>VLOOKUP(idh[[#This Row],[Code Article]],pt[],9,FALSE)</f>
        <v>0.25L</v>
      </c>
      <c r="F214" s="3">
        <v>138</v>
      </c>
      <c r="G214" s="3">
        <v>24</v>
      </c>
      <c r="H214" s="3">
        <f>VLOOKUP(idh[[#This Row],[Code Article]],pt[],7,FALSE)</f>
        <v>0.25</v>
      </c>
      <c r="I214" s="3" t="s">
        <v>615</v>
      </c>
      <c r="J214" s="3">
        <f>idh[[#This Row],[Quantite]]*idh[[#This Row],[Conversion]]</f>
        <v>3312</v>
      </c>
      <c r="K214" s="3">
        <f>idh[[#This Row],[Quantite]]*idh[[#This Row],[Conversion]]*idh[[#This Row],[VOL L]]</f>
        <v>828</v>
      </c>
    </row>
    <row r="215" spans="1:11" x14ac:dyDescent="0.25">
      <c r="A215" s="2">
        <v>41644</v>
      </c>
      <c r="B215" s="3" t="s">
        <v>693</v>
      </c>
      <c r="C215" s="3" t="str">
        <f>IF(LEFT(idh[[#This Row],[N° Factures]],2)="fp","PET","VERRE")</f>
        <v>VERRE</v>
      </c>
      <c r="D215" s="3" t="s">
        <v>20</v>
      </c>
      <c r="E215" s="3" t="str">
        <f>VLOOKUP(idh[[#This Row],[Code Article]],pt[],9,FALSE)</f>
        <v>1L</v>
      </c>
      <c r="F215" s="3">
        <v>72</v>
      </c>
      <c r="G215" s="3">
        <v>12</v>
      </c>
      <c r="H215" s="3">
        <f>VLOOKUP(idh[[#This Row],[Code Article]],pt[],7,FALSE)</f>
        <v>1</v>
      </c>
      <c r="I215" s="3" t="s">
        <v>615</v>
      </c>
      <c r="J215" s="3">
        <f>idh[[#This Row],[Quantite]]*idh[[#This Row],[Conversion]]</f>
        <v>864</v>
      </c>
      <c r="K215" s="3">
        <f>idh[[#This Row],[Quantite]]*idh[[#This Row],[Conversion]]*idh[[#This Row],[VOL L]]</f>
        <v>864</v>
      </c>
    </row>
    <row r="216" spans="1:11" x14ac:dyDescent="0.25">
      <c r="A216" s="2">
        <v>41644</v>
      </c>
      <c r="B216" s="3" t="s">
        <v>694</v>
      </c>
      <c r="C216" s="3" t="str">
        <f>IF(LEFT(idh[[#This Row],[N° Factures]],2)="fp","PET","VERRE")</f>
        <v>VERRE</v>
      </c>
      <c r="D216" s="3" t="s">
        <v>23</v>
      </c>
      <c r="E216" s="3" t="str">
        <f>VLOOKUP(idh[[#This Row],[Code Article]],pt[],9,FALSE)</f>
        <v>0.25L</v>
      </c>
      <c r="F216" s="3">
        <v>-138</v>
      </c>
      <c r="G216" s="3">
        <v>24</v>
      </c>
      <c r="H216" s="3">
        <f>VLOOKUP(idh[[#This Row],[Code Article]],pt[],7,FALSE)</f>
        <v>0.25</v>
      </c>
      <c r="I216" s="3" t="s">
        <v>615</v>
      </c>
      <c r="J216" s="3">
        <f>idh[[#This Row],[Quantite]]*idh[[#This Row],[Conversion]]</f>
        <v>-3312</v>
      </c>
      <c r="K216" s="3">
        <f>idh[[#This Row],[Quantite]]*idh[[#This Row],[Conversion]]*idh[[#This Row],[VOL L]]</f>
        <v>-828</v>
      </c>
    </row>
    <row r="217" spans="1:11" x14ac:dyDescent="0.25">
      <c r="A217" s="2">
        <v>41644</v>
      </c>
      <c r="B217" s="3" t="s">
        <v>694</v>
      </c>
      <c r="C217" s="3" t="str">
        <f>IF(LEFT(idh[[#This Row],[N° Factures]],2)="fp","PET","VERRE")</f>
        <v>VERRE</v>
      </c>
      <c r="D217" s="3" t="s">
        <v>20</v>
      </c>
      <c r="E217" s="3" t="str">
        <f>VLOOKUP(idh[[#This Row],[Code Article]],pt[],9,FALSE)</f>
        <v>1L</v>
      </c>
      <c r="F217" s="3">
        <v>-72</v>
      </c>
      <c r="G217" s="3">
        <v>12</v>
      </c>
      <c r="H217" s="3">
        <f>VLOOKUP(idh[[#This Row],[Code Article]],pt[],7,FALSE)</f>
        <v>1</v>
      </c>
      <c r="I217" s="3" t="s">
        <v>615</v>
      </c>
      <c r="J217" s="3">
        <f>idh[[#This Row],[Quantite]]*idh[[#This Row],[Conversion]]</f>
        <v>-864</v>
      </c>
      <c r="K217" s="3">
        <f>idh[[#This Row],[Quantite]]*idh[[#This Row],[Conversion]]*idh[[#This Row],[VOL L]]</f>
        <v>-864</v>
      </c>
    </row>
    <row r="218" spans="1:11" x14ac:dyDescent="0.25">
      <c r="A218" s="2">
        <v>41643</v>
      </c>
      <c r="B218" s="3" t="s">
        <v>695</v>
      </c>
      <c r="C218" s="3" t="str">
        <f>IF(LEFT(idh[[#This Row],[N° Factures]],2)="fp","PET","VERRE")</f>
        <v>VERRE</v>
      </c>
      <c r="D218" s="3" t="s">
        <v>26</v>
      </c>
      <c r="E218" s="3" t="str">
        <f>VLOOKUP(idh[[#This Row],[Code Article]],pt[],9,FALSE)</f>
        <v>0.25L</v>
      </c>
      <c r="F218" s="3">
        <v>330</v>
      </c>
      <c r="G218" s="3">
        <v>24</v>
      </c>
      <c r="H218" s="3">
        <f>VLOOKUP(idh[[#This Row],[Code Article]],pt[],7,FALSE)</f>
        <v>0.25</v>
      </c>
      <c r="I218" s="3" t="s">
        <v>615</v>
      </c>
      <c r="J218" s="3">
        <f>idh[[#This Row],[Quantite]]*idh[[#This Row],[Conversion]]</f>
        <v>7920</v>
      </c>
      <c r="K218" s="3">
        <f>idh[[#This Row],[Quantite]]*idh[[#This Row],[Conversion]]*idh[[#This Row],[VOL L]]</f>
        <v>1980</v>
      </c>
    </row>
    <row r="219" spans="1:11" x14ac:dyDescent="0.25">
      <c r="A219" s="2">
        <v>41643</v>
      </c>
      <c r="B219" s="3" t="s">
        <v>695</v>
      </c>
      <c r="C219" s="3" t="str">
        <f>IF(LEFT(idh[[#This Row],[N° Factures]],2)="fp","PET","VERRE")</f>
        <v>VERRE</v>
      </c>
      <c r="D219" s="3" t="s">
        <v>24</v>
      </c>
      <c r="E219" s="3" t="str">
        <f>VLOOKUP(idh[[#This Row],[Code Article]],pt[],9,FALSE)</f>
        <v>1L</v>
      </c>
      <c r="F219" s="3">
        <v>364</v>
      </c>
      <c r="G219" s="3">
        <v>12</v>
      </c>
      <c r="H219" s="3">
        <f>VLOOKUP(idh[[#This Row],[Code Article]],pt[],7,FALSE)</f>
        <v>1</v>
      </c>
      <c r="I219" s="3" t="s">
        <v>615</v>
      </c>
      <c r="J219" s="3">
        <f>idh[[#This Row],[Quantite]]*idh[[#This Row],[Conversion]]</f>
        <v>4368</v>
      </c>
      <c r="K219" s="3">
        <f>idh[[#This Row],[Quantite]]*idh[[#This Row],[Conversion]]*idh[[#This Row],[VOL L]]</f>
        <v>4368</v>
      </c>
    </row>
    <row r="220" spans="1:11" x14ac:dyDescent="0.25">
      <c r="A220" s="2">
        <v>41644</v>
      </c>
      <c r="B220" s="3" t="s">
        <v>696</v>
      </c>
      <c r="C220" s="3" t="str">
        <f>IF(LEFT(idh[[#This Row],[N° Factures]],2)="fp","PET","VERRE")</f>
        <v>VERRE</v>
      </c>
      <c r="D220" s="3" t="s">
        <v>37</v>
      </c>
      <c r="E220" s="3" t="str">
        <f>VLOOKUP(idh[[#This Row],[Code Article]],pt[],9,FALSE)</f>
        <v>0.25L</v>
      </c>
      <c r="F220" s="3">
        <v>249</v>
      </c>
      <c r="G220" s="3">
        <v>24</v>
      </c>
      <c r="H220" s="3">
        <f>VLOOKUP(idh[[#This Row],[Code Article]],pt[],7,FALSE)</f>
        <v>0.25</v>
      </c>
      <c r="I220" s="3" t="s">
        <v>615</v>
      </c>
      <c r="J220" s="3">
        <f>idh[[#This Row],[Quantite]]*idh[[#This Row],[Conversion]]</f>
        <v>5976</v>
      </c>
      <c r="K220" s="3">
        <f>idh[[#This Row],[Quantite]]*idh[[#This Row],[Conversion]]*idh[[#This Row],[VOL L]]</f>
        <v>1494</v>
      </c>
    </row>
    <row r="221" spans="1:11" x14ac:dyDescent="0.25">
      <c r="A221" s="2">
        <v>41644</v>
      </c>
      <c r="B221" s="3" t="s">
        <v>697</v>
      </c>
      <c r="C221" s="3" t="str">
        <f>IF(LEFT(idh[[#This Row],[N° Factures]],2)="fp","PET","VERRE")</f>
        <v>VERRE</v>
      </c>
      <c r="D221" s="3" t="s">
        <v>21</v>
      </c>
      <c r="E221" s="3" t="str">
        <f>VLOOKUP(idh[[#This Row],[Code Article]],pt[],9,FALSE)</f>
        <v/>
      </c>
      <c r="F221" s="3">
        <v>1</v>
      </c>
      <c r="G221" s="3">
        <v>1</v>
      </c>
      <c r="H221" s="3">
        <f>VLOOKUP(idh[[#This Row],[Code Article]],pt[],7,FALSE)</f>
        <v>0.25</v>
      </c>
      <c r="I221" s="3" t="s">
        <v>614</v>
      </c>
      <c r="J221" s="3">
        <f>idh[[#This Row],[Quantite]]*idh[[#This Row],[Conversion]]</f>
        <v>1</v>
      </c>
      <c r="K221" s="3">
        <f>idh[[#This Row],[Quantite]]*idh[[#This Row],[Conversion]]*idh[[#This Row],[VOL L]]</f>
        <v>0.25</v>
      </c>
    </row>
    <row r="222" spans="1:11" x14ac:dyDescent="0.25">
      <c r="A222" s="2">
        <v>41644</v>
      </c>
      <c r="B222" s="3" t="s">
        <v>697</v>
      </c>
      <c r="C222" s="3" t="str">
        <f>IF(LEFT(idh[[#This Row],[N° Factures]],2)="fp","PET","VERRE")</f>
        <v>VERRE</v>
      </c>
      <c r="D222" s="3" t="s">
        <v>18</v>
      </c>
      <c r="E222" s="3" t="str">
        <f>VLOOKUP(idh[[#This Row],[Code Article]],pt[],9,FALSE)</f>
        <v/>
      </c>
      <c r="F222" s="3">
        <v>4</v>
      </c>
      <c r="G222" s="3">
        <v>1</v>
      </c>
      <c r="H222" s="3">
        <f>VLOOKUP(idh[[#This Row],[Code Article]],pt[],7,FALSE)</f>
        <v>1</v>
      </c>
      <c r="I222" s="3" t="s">
        <v>614</v>
      </c>
      <c r="J222" s="3">
        <f>idh[[#This Row],[Quantite]]*idh[[#This Row],[Conversion]]</f>
        <v>4</v>
      </c>
      <c r="K222" s="3">
        <f>idh[[#This Row],[Quantite]]*idh[[#This Row],[Conversion]]*idh[[#This Row],[VOL L]]</f>
        <v>4</v>
      </c>
    </row>
    <row r="223" spans="1:11" x14ac:dyDescent="0.25">
      <c r="A223" s="2">
        <v>41644</v>
      </c>
      <c r="B223" s="3" t="s">
        <v>697</v>
      </c>
      <c r="C223" s="3" t="str">
        <f>IF(LEFT(idh[[#This Row],[N° Factures]],2)="fp","PET","VERRE")</f>
        <v>VERRE</v>
      </c>
      <c r="D223" s="3" t="s">
        <v>27</v>
      </c>
      <c r="E223" s="3" t="str">
        <f>VLOOKUP(idh[[#This Row],[Code Article]],pt[],9,FALSE)</f>
        <v>0.25L</v>
      </c>
      <c r="F223" s="3">
        <v>40</v>
      </c>
      <c r="G223" s="3">
        <v>24</v>
      </c>
      <c r="H223" s="3">
        <f>VLOOKUP(idh[[#This Row],[Code Article]],pt[],7,FALSE)</f>
        <v>0.25</v>
      </c>
      <c r="I223" s="3" t="s">
        <v>613</v>
      </c>
      <c r="J223" s="3">
        <f>idh[[#This Row],[Quantite]]*idh[[#This Row],[Conversion]]</f>
        <v>960</v>
      </c>
      <c r="K223" s="3">
        <f>idh[[#This Row],[Quantite]]*idh[[#This Row],[Conversion]]*idh[[#This Row],[VOL L]]</f>
        <v>240</v>
      </c>
    </row>
    <row r="224" spans="1:11" x14ac:dyDescent="0.25">
      <c r="A224" s="2">
        <v>41644</v>
      </c>
      <c r="B224" s="3" t="s">
        <v>697</v>
      </c>
      <c r="C224" s="3" t="str">
        <f>IF(LEFT(idh[[#This Row],[N° Factures]],2)="fp","PET","VERRE")</f>
        <v>VERRE</v>
      </c>
      <c r="D224" s="3" t="s">
        <v>28</v>
      </c>
      <c r="E224" s="3" t="str">
        <f>VLOOKUP(idh[[#This Row],[Code Article]],pt[],9,FALSE)</f>
        <v>1L</v>
      </c>
      <c r="F224" s="3">
        <v>100</v>
      </c>
      <c r="G224" s="3">
        <v>12</v>
      </c>
      <c r="H224" s="3">
        <f>VLOOKUP(idh[[#This Row],[Code Article]],pt[],7,FALSE)</f>
        <v>1</v>
      </c>
      <c r="I224" s="3" t="s">
        <v>613</v>
      </c>
      <c r="J224" s="3">
        <f>idh[[#This Row],[Quantite]]*idh[[#This Row],[Conversion]]</f>
        <v>1200</v>
      </c>
      <c r="K224" s="3">
        <f>idh[[#This Row],[Quantite]]*idh[[#This Row],[Conversion]]*idh[[#This Row],[VOL L]]</f>
        <v>1200</v>
      </c>
    </row>
    <row r="225" spans="1:11" x14ac:dyDescent="0.25">
      <c r="A225" s="2">
        <v>41644</v>
      </c>
      <c r="B225" s="3" t="s">
        <v>698</v>
      </c>
      <c r="C225" s="3" t="str">
        <f>IF(LEFT(idh[[#This Row],[N° Factures]],2)="fp","PET","VERRE")</f>
        <v>VERRE</v>
      </c>
      <c r="D225" s="3" t="s">
        <v>21</v>
      </c>
      <c r="E225" s="3" t="str">
        <f>VLOOKUP(idh[[#This Row],[Code Article]],pt[],9,FALSE)</f>
        <v/>
      </c>
      <c r="F225" s="3">
        <v>-1</v>
      </c>
      <c r="G225" s="3">
        <v>1</v>
      </c>
      <c r="H225" s="3">
        <f>VLOOKUP(idh[[#This Row],[Code Article]],pt[],7,FALSE)</f>
        <v>0.25</v>
      </c>
      <c r="I225" s="3" t="s">
        <v>614</v>
      </c>
      <c r="J225" s="3">
        <f>idh[[#This Row],[Quantite]]*idh[[#This Row],[Conversion]]</f>
        <v>-1</v>
      </c>
      <c r="K225" s="3">
        <f>idh[[#This Row],[Quantite]]*idh[[#This Row],[Conversion]]*idh[[#This Row],[VOL L]]</f>
        <v>-0.25</v>
      </c>
    </row>
    <row r="226" spans="1:11" x14ac:dyDescent="0.25">
      <c r="A226" s="2">
        <v>41644</v>
      </c>
      <c r="B226" s="3" t="s">
        <v>698</v>
      </c>
      <c r="C226" s="3" t="str">
        <f>IF(LEFT(idh[[#This Row],[N° Factures]],2)="fp","PET","VERRE")</f>
        <v>VERRE</v>
      </c>
      <c r="D226" s="3" t="s">
        <v>18</v>
      </c>
      <c r="E226" s="3" t="str">
        <f>VLOOKUP(idh[[#This Row],[Code Article]],pt[],9,FALSE)</f>
        <v/>
      </c>
      <c r="F226" s="3">
        <v>-4</v>
      </c>
      <c r="G226" s="3">
        <v>1</v>
      </c>
      <c r="H226" s="3">
        <f>VLOOKUP(idh[[#This Row],[Code Article]],pt[],7,FALSE)</f>
        <v>1</v>
      </c>
      <c r="I226" s="3" t="s">
        <v>614</v>
      </c>
      <c r="J226" s="3">
        <f>idh[[#This Row],[Quantite]]*idh[[#This Row],[Conversion]]</f>
        <v>-4</v>
      </c>
      <c r="K226" s="3">
        <f>idh[[#This Row],[Quantite]]*idh[[#This Row],[Conversion]]*idh[[#This Row],[VOL L]]</f>
        <v>-4</v>
      </c>
    </row>
    <row r="227" spans="1:11" x14ac:dyDescent="0.25">
      <c r="A227" s="2">
        <v>41644</v>
      </c>
      <c r="B227" s="3" t="s">
        <v>698</v>
      </c>
      <c r="C227" s="3" t="str">
        <f>IF(LEFT(idh[[#This Row],[N° Factures]],2)="fp","PET","VERRE")</f>
        <v>VERRE</v>
      </c>
      <c r="D227" s="3" t="s">
        <v>27</v>
      </c>
      <c r="E227" s="3" t="str">
        <f>VLOOKUP(idh[[#This Row],[Code Article]],pt[],9,FALSE)</f>
        <v>0.25L</v>
      </c>
      <c r="F227" s="3">
        <v>-40</v>
      </c>
      <c r="G227" s="3">
        <v>24</v>
      </c>
      <c r="H227" s="3">
        <f>VLOOKUP(idh[[#This Row],[Code Article]],pt[],7,FALSE)</f>
        <v>0.25</v>
      </c>
      <c r="I227" s="3" t="s">
        <v>613</v>
      </c>
      <c r="J227" s="3">
        <f>idh[[#This Row],[Quantite]]*idh[[#This Row],[Conversion]]</f>
        <v>-960</v>
      </c>
      <c r="K227" s="3">
        <f>idh[[#This Row],[Quantite]]*idh[[#This Row],[Conversion]]*idh[[#This Row],[VOL L]]</f>
        <v>-240</v>
      </c>
    </row>
    <row r="228" spans="1:11" x14ac:dyDescent="0.25">
      <c r="A228" s="2">
        <v>41644</v>
      </c>
      <c r="B228" s="3" t="s">
        <v>698</v>
      </c>
      <c r="C228" s="3" t="str">
        <f>IF(LEFT(idh[[#This Row],[N° Factures]],2)="fp","PET","VERRE")</f>
        <v>VERRE</v>
      </c>
      <c r="D228" s="3" t="s">
        <v>28</v>
      </c>
      <c r="E228" s="3" t="str">
        <f>VLOOKUP(idh[[#This Row],[Code Article]],pt[],9,FALSE)</f>
        <v>1L</v>
      </c>
      <c r="F228" s="3">
        <v>-100</v>
      </c>
      <c r="G228" s="3">
        <v>12</v>
      </c>
      <c r="H228" s="3">
        <f>VLOOKUP(idh[[#This Row],[Code Article]],pt[],7,FALSE)</f>
        <v>1</v>
      </c>
      <c r="I228" s="3" t="s">
        <v>613</v>
      </c>
      <c r="J228" s="3">
        <f>idh[[#This Row],[Quantite]]*idh[[#This Row],[Conversion]]</f>
        <v>-1200</v>
      </c>
      <c r="K228" s="3">
        <f>idh[[#This Row],[Quantite]]*idh[[#This Row],[Conversion]]*idh[[#This Row],[VOL L]]</f>
        <v>-1200</v>
      </c>
    </row>
    <row r="229" spans="1:11" x14ac:dyDescent="0.25">
      <c r="A229" s="2">
        <v>41644</v>
      </c>
      <c r="B229" s="3" t="s">
        <v>699</v>
      </c>
      <c r="C229" s="3" t="str">
        <f>IF(LEFT(idh[[#This Row],[N° Factures]],2)="fp","PET","VERRE")</f>
        <v>VERRE</v>
      </c>
      <c r="D229" s="3" t="s">
        <v>37</v>
      </c>
      <c r="E229" s="3" t="str">
        <f>VLOOKUP(idh[[#This Row],[Code Article]],pt[],9,FALSE)</f>
        <v>0.25L</v>
      </c>
      <c r="F229" s="3">
        <v>249</v>
      </c>
      <c r="G229" s="3">
        <v>24</v>
      </c>
      <c r="H229" s="3">
        <f>VLOOKUP(idh[[#This Row],[Code Article]],pt[],7,FALSE)</f>
        <v>0.25</v>
      </c>
      <c r="I229" s="3" t="s">
        <v>615</v>
      </c>
      <c r="J229" s="3">
        <f>idh[[#This Row],[Quantite]]*idh[[#This Row],[Conversion]]</f>
        <v>5976</v>
      </c>
      <c r="K229" s="3">
        <f>idh[[#This Row],[Quantite]]*idh[[#This Row],[Conversion]]*idh[[#This Row],[VOL L]]</f>
        <v>1494</v>
      </c>
    </row>
    <row r="230" spans="1:11" x14ac:dyDescent="0.25">
      <c r="A230" s="2">
        <v>41644</v>
      </c>
      <c r="B230" s="3" t="s">
        <v>702</v>
      </c>
      <c r="C230" s="3" t="str">
        <f>IF(LEFT(idh[[#This Row],[N° Factures]],2)="fp","PET","VERRE")</f>
        <v>VERRE</v>
      </c>
      <c r="D230" s="3" t="s">
        <v>27</v>
      </c>
      <c r="E230" s="3" t="str">
        <f>VLOOKUP(idh[[#This Row],[Code Article]],pt[],9,FALSE)</f>
        <v>0.25L</v>
      </c>
      <c r="F230" s="3">
        <v>4</v>
      </c>
      <c r="G230" s="3">
        <v>24</v>
      </c>
      <c r="H230" s="3">
        <f>VLOOKUP(idh[[#This Row],[Code Article]],pt[],7,FALSE)</f>
        <v>0.25</v>
      </c>
      <c r="I230" s="3" t="s">
        <v>613</v>
      </c>
      <c r="J230" s="3">
        <f>idh[[#This Row],[Quantite]]*idh[[#This Row],[Conversion]]</f>
        <v>96</v>
      </c>
      <c r="K230" s="3">
        <f>idh[[#This Row],[Quantite]]*idh[[#This Row],[Conversion]]*idh[[#This Row],[VOL L]]</f>
        <v>24</v>
      </c>
    </row>
    <row r="231" spans="1:11" x14ac:dyDescent="0.25">
      <c r="A231" s="2">
        <v>41644</v>
      </c>
      <c r="B231" s="3" t="s">
        <v>703</v>
      </c>
      <c r="C231" s="3" t="str">
        <f>IF(LEFT(idh[[#This Row],[N° Factures]],2)="fp","PET","VERRE")</f>
        <v>VERRE</v>
      </c>
      <c r="D231" s="3" t="s">
        <v>37</v>
      </c>
      <c r="E231" s="3" t="str">
        <f>VLOOKUP(idh[[#This Row],[Code Article]],pt[],9,FALSE)</f>
        <v>0.25L</v>
      </c>
      <c r="F231" s="3">
        <v>-249</v>
      </c>
      <c r="G231" s="3">
        <v>24</v>
      </c>
      <c r="H231" s="3">
        <f>VLOOKUP(idh[[#This Row],[Code Article]],pt[],7,FALSE)</f>
        <v>0.25</v>
      </c>
      <c r="I231" s="3" t="s">
        <v>615</v>
      </c>
      <c r="J231" s="3">
        <f>idh[[#This Row],[Quantite]]*idh[[#This Row],[Conversion]]</f>
        <v>-5976</v>
      </c>
      <c r="K231" s="3">
        <f>idh[[#This Row],[Quantite]]*idh[[#This Row],[Conversion]]*idh[[#This Row],[VOL L]]</f>
        <v>-1494</v>
      </c>
    </row>
    <row r="232" spans="1:11" x14ac:dyDescent="0.25">
      <c r="A232" s="2">
        <v>41644</v>
      </c>
      <c r="B232" s="3" t="s">
        <v>705</v>
      </c>
      <c r="C232" s="3" t="str">
        <f>IF(LEFT(idh[[#This Row],[N° Factures]],2)="fp","PET","VERRE")</f>
        <v>VERRE</v>
      </c>
      <c r="D232" s="3" t="s">
        <v>21</v>
      </c>
      <c r="E232" s="3" t="str">
        <f>VLOOKUP(idh[[#This Row],[Code Article]],pt[],9,FALSE)</f>
        <v/>
      </c>
      <c r="F232" s="3">
        <v>4</v>
      </c>
      <c r="G232" s="3">
        <v>1</v>
      </c>
      <c r="H232" s="3">
        <f>VLOOKUP(idh[[#This Row],[Code Article]],pt[],7,FALSE)</f>
        <v>0.25</v>
      </c>
      <c r="I232" s="3" t="s">
        <v>614</v>
      </c>
      <c r="J232" s="3">
        <f>idh[[#This Row],[Quantite]]*idh[[#This Row],[Conversion]]</f>
        <v>4</v>
      </c>
      <c r="K232" s="3">
        <f>idh[[#This Row],[Quantite]]*idh[[#This Row],[Conversion]]*idh[[#This Row],[VOL L]]</f>
        <v>1</v>
      </c>
    </row>
    <row r="233" spans="1:11" x14ac:dyDescent="0.25">
      <c r="A233" s="2">
        <v>41644</v>
      </c>
      <c r="B233" s="3" t="s">
        <v>705</v>
      </c>
      <c r="C233" s="3" t="str">
        <f>IF(LEFT(idh[[#This Row],[N° Factures]],2)="fp","PET","VERRE")</f>
        <v>VERRE</v>
      </c>
      <c r="D233" s="3" t="s">
        <v>26</v>
      </c>
      <c r="E233" s="3" t="str">
        <f>VLOOKUP(idh[[#This Row],[Code Article]],pt[],9,FALSE)</f>
        <v>0.25L</v>
      </c>
      <c r="F233" s="3">
        <v>27</v>
      </c>
      <c r="G233" s="3">
        <v>24</v>
      </c>
      <c r="H233" s="3">
        <f>VLOOKUP(idh[[#This Row],[Code Article]],pt[],7,FALSE)</f>
        <v>0.25</v>
      </c>
      <c r="I233" s="3" t="s">
        <v>615</v>
      </c>
      <c r="J233" s="3">
        <f>idh[[#This Row],[Quantite]]*idh[[#This Row],[Conversion]]</f>
        <v>648</v>
      </c>
      <c r="K233" s="3">
        <f>idh[[#This Row],[Quantite]]*idh[[#This Row],[Conversion]]*idh[[#This Row],[VOL L]]</f>
        <v>162</v>
      </c>
    </row>
    <row r="234" spans="1:11" x14ac:dyDescent="0.25">
      <c r="A234" s="2">
        <v>41644</v>
      </c>
      <c r="B234" s="3" t="s">
        <v>705</v>
      </c>
      <c r="C234" s="3" t="str">
        <f>IF(LEFT(idh[[#This Row],[N° Factures]],2)="fp","PET","VERRE")</f>
        <v>VERRE</v>
      </c>
      <c r="D234" s="3" t="s">
        <v>24</v>
      </c>
      <c r="E234" s="3" t="str">
        <f>VLOOKUP(idh[[#This Row],[Code Article]],pt[],9,FALSE)</f>
        <v>1L</v>
      </c>
      <c r="F234" s="3">
        <v>119</v>
      </c>
      <c r="G234" s="3">
        <v>12</v>
      </c>
      <c r="H234" s="3">
        <f>VLOOKUP(idh[[#This Row],[Code Article]],pt[],7,FALSE)</f>
        <v>1</v>
      </c>
      <c r="I234" s="3" t="s">
        <v>615</v>
      </c>
      <c r="J234" s="3">
        <f>idh[[#This Row],[Quantite]]*idh[[#This Row],[Conversion]]</f>
        <v>1428</v>
      </c>
      <c r="K234" s="3">
        <f>idh[[#This Row],[Quantite]]*idh[[#This Row],[Conversion]]*idh[[#This Row],[VOL L]]</f>
        <v>1428</v>
      </c>
    </row>
    <row r="235" spans="1:11" x14ac:dyDescent="0.25">
      <c r="A235" s="2">
        <v>41645</v>
      </c>
      <c r="B235" s="3" t="s">
        <v>711</v>
      </c>
      <c r="C235" s="3" t="str">
        <f>IF(LEFT(idh[[#This Row],[N° Factures]],2)="fp","PET","VERRE")</f>
        <v>VERRE</v>
      </c>
      <c r="D235" s="3" t="s">
        <v>18</v>
      </c>
      <c r="E235" s="3" t="str">
        <f>VLOOKUP(idh[[#This Row],[Code Article]],pt[],9,FALSE)</f>
        <v/>
      </c>
      <c r="F235" s="3">
        <v>1</v>
      </c>
      <c r="G235" s="3">
        <v>1</v>
      </c>
      <c r="H235" s="3">
        <f>VLOOKUP(idh[[#This Row],[Code Article]],pt[],7,FALSE)</f>
        <v>1</v>
      </c>
      <c r="I235" s="3" t="s">
        <v>614</v>
      </c>
      <c r="J235" s="3">
        <f>idh[[#This Row],[Quantite]]*idh[[#This Row],[Conversion]]</f>
        <v>1</v>
      </c>
      <c r="K235" s="3">
        <f>idh[[#This Row],[Quantite]]*idh[[#This Row],[Conversion]]*idh[[#This Row],[VOL L]]</f>
        <v>1</v>
      </c>
    </row>
    <row r="236" spans="1:11" x14ac:dyDescent="0.25">
      <c r="A236" s="2">
        <v>41645</v>
      </c>
      <c r="B236" s="3" t="s">
        <v>711</v>
      </c>
      <c r="C236" s="3" t="str">
        <f>IF(LEFT(idh[[#This Row],[N° Factures]],2)="fp","PET","VERRE")</f>
        <v>VERRE</v>
      </c>
      <c r="D236" s="3" t="s">
        <v>27</v>
      </c>
      <c r="E236" s="3" t="str">
        <f>VLOOKUP(idh[[#This Row],[Code Article]],pt[],9,FALSE)</f>
        <v>0.25L</v>
      </c>
      <c r="F236" s="3">
        <v>40</v>
      </c>
      <c r="G236" s="3">
        <v>24</v>
      </c>
      <c r="H236" s="3">
        <f>VLOOKUP(idh[[#This Row],[Code Article]],pt[],7,FALSE)</f>
        <v>0.25</v>
      </c>
      <c r="I236" s="3" t="s">
        <v>613</v>
      </c>
      <c r="J236" s="3">
        <f>idh[[#This Row],[Quantite]]*idh[[#This Row],[Conversion]]</f>
        <v>960</v>
      </c>
      <c r="K236" s="3">
        <f>idh[[#This Row],[Quantite]]*idh[[#This Row],[Conversion]]*idh[[#This Row],[VOL L]]</f>
        <v>240</v>
      </c>
    </row>
    <row r="237" spans="1:11" x14ac:dyDescent="0.25">
      <c r="A237" s="2">
        <v>41645</v>
      </c>
      <c r="B237" s="3" t="s">
        <v>711</v>
      </c>
      <c r="C237" s="3" t="str">
        <f>IF(LEFT(idh[[#This Row],[N° Factures]],2)="fp","PET","VERRE")</f>
        <v>VERRE</v>
      </c>
      <c r="D237" s="3" t="s">
        <v>28</v>
      </c>
      <c r="E237" s="3" t="str">
        <f>VLOOKUP(idh[[#This Row],[Code Article]],pt[],9,FALSE)</f>
        <v>1L</v>
      </c>
      <c r="F237" s="3">
        <v>96</v>
      </c>
      <c r="G237" s="3">
        <v>12</v>
      </c>
      <c r="H237" s="3">
        <f>VLOOKUP(idh[[#This Row],[Code Article]],pt[],7,FALSE)</f>
        <v>1</v>
      </c>
      <c r="I237" s="3" t="s">
        <v>613</v>
      </c>
      <c r="J237" s="3">
        <f>idh[[#This Row],[Quantite]]*idh[[#This Row],[Conversion]]</f>
        <v>1152</v>
      </c>
      <c r="K237" s="3">
        <f>idh[[#This Row],[Quantite]]*idh[[#This Row],[Conversion]]*idh[[#This Row],[VOL L]]</f>
        <v>1152</v>
      </c>
    </row>
    <row r="238" spans="1:11" x14ac:dyDescent="0.25">
      <c r="A238" s="2">
        <v>41645</v>
      </c>
      <c r="B238" s="3" t="s">
        <v>713</v>
      </c>
      <c r="C238" s="3" t="str">
        <f>IF(LEFT(idh[[#This Row],[N° Factures]],2)="fp","PET","VERRE")</f>
        <v>VERRE</v>
      </c>
      <c r="D238" s="3" t="s">
        <v>21</v>
      </c>
      <c r="E238" s="3" t="str">
        <f>VLOOKUP(idh[[#This Row],[Code Article]],pt[],9,FALSE)</f>
        <v/>
      </c>
      <c r="F238" s="3">
        <v>1</v>
      </c>
      <c r="G238" s="3">
        <v>1</v>
      </c>
      <c r="H238" s="3">
        <f>VLOOKUP(idh[[#This Row],[Code Article]],pt[],7,FALSE)</f>
        <v>0.25</v>
      </c>
      <c r="I238" s="3" t="s">
        <v>614</v>
      </c>
      <c r="J238" s="3">
        <f>idh[[#This Row],[Quantite]]*idh[[#This Row],[Conversion]]</f>
        <v>1</v>
      </c>
      <c r="K238" s="3">
        <f>idh[[#This Row],[Quantite]]*idh[[#This Row],[Conversion]]*idh[[#This Row],[VOL L]]</f>
        <v>0.25</v>
      </c>
    </row>
    <row r="239" spans="1:11" x14ac:dyDescent="0.25">
      <c r="A239" s="2">
        <v>41645</v>
      </c>
      <c r="B239" s="3" t="s">
        <v>713</v>
      </c>
      <c r="C239" s="3" t="str">
        <f>IF(LEFT(idh[[#This Row],[N° Factures]],2)="fp","PET","VERRE")</f>
        <v>VERRE</v>
      </c>
      <c r="D239" s="3" t="s">
        <v>18</v>
      </c>
      <c r="E239" s="3" t="str">
        <f>VLOOKUP(idh[[#This Row],[Code Article]],pt[],9,FALSE)</f>
        <v/>
      </c>
      <c r="F239" s="3">
        <v>4</v>
      </c>
      <c r="G239" s="3">
        <v>1</v>
      </c>
      <c r="H239" s="3">
        <f>VLOOKUP(idh[[#This Row],[Code Article]],pt[],7,FALSE)</f>
        <v>1</v>
      </c>
      <c r="I239" s="3" t="s">
        <v>614</v>
      </c>
      <c r="J239" s="3">
        <f>idh[[#This Row],[Quantite]]*idh[[#This Row],[Conversion]]</f>
        <v>4</v>
      </c>
      <c r="K239" s="3">
        <f>idh[[#This Row],[Quantite]]*idh[[#This Row],[Conversion]]*idh[[#This Row],[VOL L]]</f>
        <v>4</v>
      </c>
    </row>
    <row r="240" spans="1:11" x14ac:dyDescent="0.25">
      <c r="A240" s="2">
        <v>41645</v>
      </c>
      <c r="B240" s="3" t="s">
        <v>713</v>
      </c>
      <c r="C240" s="3" t="str">
        <f>IF(LEFT(idh[[#This Row],[N° Factures]],2)="fp","PET","VERRE")</f>
        <v>VERRE</v>
      </c>
      <c r="D240" s="3" t="s">
        <v>27</v>
      </c>
      <c r="E240" s="3" t="str">
        <f>VLOOKUP(idh[[#This Row],[Code Article]],pt[],9,FALSE)</f>
        <v>0.25L</v>
      </c>
      <c r="F240" s="3">
        <v>6</v>
      </c>
      <c r="G240" s="3">
        <v>24</v>
      </c>
      <c r="H240" s="3">
        <f>VLOOKUP(idh[[#This Row],[Code Article]],pt[],7,FALSE)</f>
        <v>0.25</v>
      </c>
      <c r="I240" s="3" t="s">
        <v>615</v>
      </c>
      <c r="J240" s="3">
        <f>idh[[#This Row],[Quantite]]*idh[[#This Row],[Conversion]]</f>
        <v>144</v>
      </c>
      <c r="K240" s="3">
        <f>idh[[#This Row],[Quantite]]*idh[[#This Row],[Conversion]]*idh[[#This Row],[VOL L]]</f>
        <v>36</v>
      </c>
    </row>
    <row r="241" spans="1:11" x14ac:dyDescent="0.25">
      <c r="A241" s="2">
        <v>41645</v>
      </c>
      <c r="B241" s="3" t="s">
        <v>713</v>
      </c>
      <c r="C241" s="3" t="str">
        <f>IF(LEFT(idh[[#This Row],[N° Factures]],2)="fp","PET","VERRE")</f>
        <v>VERRE</v>
      </c>
      <c r="D241" s="3" t="s">
        <v>28</v>
      </c>
      <c r="E241" s="3" t="str">
        <f>VLOOKUP(idh[[#This Row],[Code Article]],pt[],9,FALSE)</f>
        <v>1L</v>
      </c>
      <c r="F241" s="3">
        <v>68</v>
      </c>
      <c r="G241" s="3">
        <v>12</v>
      </c>
      <c r="H241" s="3">
        <f>VLOOKUP(idh[[#This Row],[Code Article]],pt[],7,FALSE)</f>
        <v>1</v>
      </c>
      <c r="I241" s="3" t="s">
        <v>615</v>
      </c>
      <c r="J241" s="3">
        <f>idh[[#This Row],[Quantite]]*idh[[#This Row],[Conversion]]</f>
        <v>816</v>
      </c>
      <c r="K241" s="3">
        <f>idh[[#This Row],[Quantite]]*idh[[#This Row],[Conversion]]*idh[[#This Row],[VOL L]]</f>
        <v>816</v>
      </c>
    </row>
    <row r="242" spans="1:11" x14ac:dyDescent="0.25">
      <c r="A242" s="2">
        <v>41644</v>
      </c>
      <c r="B242" s="3" t="s">
        <v>714</v>
      </c>
      <c r="C242" s="3" t="str">
        <f>IF(LEFT(idh[[#This Row],[N° Factures]],2)="fp","PET","VERRE")</f>
        <v>VERRE</v>
      </c>
      <c r="D242" s="3" t="s">
        <v>37</v>
      </c>
      <c r="E242" s="3" t="str">
        <f>VLOOKUP(idh[[#This Row],[Code Article]],pt[],9,FALSE)</f>
        <v>0.25L</v>
      </c>
      <c r="F242" s="3">
        <v>432</v>
      </c>
      <c r="G242" s="3">
        <v>24</v>
      </c>
      <c r="H242" s="3">
        <f>VLOOKUP(idh[[#This Row],[Code Article]],pt[],7,FALSE)</f>
        <v>0.25</v>
      </c>
      <c r="I242" s="3" t="s">
        <v>615</v>
      </c>
      <c r="J242" s="3">
        <f>idh[[#This Row],[Quantite]]*idh[[#This Row],[Conversion]]</f>
        <v>10368</v>
      </c>
      <c r="K242" s="3">
        <f>idh[[#This Row],[Quantite]]*idh[[#This Row],[Conversion]]*idh[[#This Row],[VOL L]]</f>
        <v>2592</v>
      </c>
    </row>
    <row r="243" spans="1:11" x14ac:dyDescent="0.25">
      <c r="A243" s="2">
        <v>41644</v>
      </c>
      <c r="B243" s="3" t="s">
        <v>714</v>
      </c>
      <c r="C243" s="3" t="str">
        <f>IF(LEFT(idh[[#This Row],[N° Factures]],2)="fp","PET","VERRE")</f>
        <v>VERRE</v>
      </c>
      <c r="D243" s="3" t="s">
        <v>35</v>
      </c>
      <c r="E243" s="3" t="str">
        <f>VLOOKUP(idh[[#This Row],[Code Article]],pt[],9,FALSE)</f>
        <v>1L</v>
      </c>
      <c r="F243" s="3">
        <v>154</v>
      </c>
      <c r="G243" s="3">
        <v>12</v>
      </c>
      <c r="H243" s="3">
        <f>VLOOKUP(idh[[#This Row],[Code Article]],pt[],7,FALSE)</f>
        <v>1</v>
      </c>
      <c r="I243" s="3" t="s">
        <v>615</v>
      </c>
      <c r="J243" s="3">
        <f>idh[[#This Row],[Quantite]]*idh[[#This Row],[Conversion]]</f>
        <v>1848</v>
      </c>
      <c r="K243" s="3">
        <f>idh[[#This Row],[Quantite]]*idh[[#This Row],[Conversion]]*idh[[#This Row],[VOL L]]</f>
        <v>1848</v>
      </c>
    </row>
    <row r="244" spans="1:11" x14ac:dyDescent="0.25">
      <c r="A244" s="2">
        <v>41644</v>
      </c>
      <c r="B244" s="3" t="s">
        <v>715</v>
      </c>
      <c r="C244" s="3" t="str">
        <f>IF(LEFT(idh[[#This Row],[N° Factures]],2)="fp","PET","VERRE")</f>
        <v>VERRE</v>
      </c>
      <c r="D244" s="3" t="s">
        <v>26</v>
      </c>
      <c r="E244" s="3" t="str">
        <f>VLOOKUP(idh[[#This Row],[Code Article]],pt[],9,FALSE)</f>
        <v>0.25L</v>
      </c>
      <c r="F244" s="3">
        <v>433</v>
      </c>
      <c r="G244" s="3">
        <v>24</v>
      </c>
      <c r="H244" s="3">
        <f>VLOOKUP(idh[[#This Row],[Code Article]],pt[],7,FALSE)</f>
        <v>0.25</v>
      </c>
      <c r="I244" s="3" t="s">
        <v>615</v>
      </c>
      <c r="J244" s="3">
        <f>idh[[#This Row],[Quantite]]*idh[[#This Row],[Conversion]]</f>
        <v>10392</v>
      </c>
      <c r="K244" s="3">
        <f>idh[[#This Row],[Quantite]]*idh[[#This Row],[Conversion]]*idh[[#This Row],[VOL L]]</f>
        <v>2598</v>
      </c>
    </row>
    <row r="245" spans="1:11" x14ac:dyDescent="0.25">
      <c r="A245" s="2">
        <v>41644</v>
      </c>
      <c r="B245" s="3" t="s">
        <v>715</v>
      </c>
      <c r="C245" s="3" t="str">
        <f>IF(LEFT(idh[[#This Row],[N° Factures]],2)="fp","PET","VERRE")</f>
        <v>VERRE</v>
      </c>
      <c r="D245" s="3" t="s">
        <v>43</v>
      </c>
      <c r="E245" s="3" t="str">
        <f>VLOOKUP(idh[[#This Row],[Code Article]],pt[],9,FALSE)</f>
        <v>1L</v>
      </c>
      <c r="F245" s="3">
        <v>155</v>
      </c>
      <c r="G245" s="3">
        <v>12</v>
      </c>
      <c r="H245" s="3">
        <f>VLOOKUP(idh[[#This Row],[Code Article]],pt[],7,FALSE)</f>
        <v>1</v>
      </c>
      <c r="I245" s="3" t="s">
        <v>615</v>
      </c>
      <c r="J245" s="3">
        <f>idh[[#This Row],[Quantite]]*idh[[#This Row],[Conversion]]</f>
        <v>1860</v>
      </c>
      <c r="K245" s="3">
        <f>idh[[#This Row],[Quantite]]*idh[[#This Row],[Conversion]]*idh[[#This Row],[VOL L]]</f>
        <v>1860</v>
      </c>
    </row>
    <row r="246" spans="1:11" x14ac:dyDescent="0.25">
      <c r="A246" s="2">
        <v>41644</v>
      </c>
      <c r="B246" s="3" t="s">
        <v>716</v>
      </c>
      <c r="C246" s="3" t="str">
        <f>IF(LEFT(idh[[#This Row],[N° Factures]],2)="fp","PET","VERRE")</f>
        <v>VERRE</v>
      </c>
      <c r="D246" s="3" t="s">
        <v>25</v>
      </c>
      <c r="E246" s="3" t="str">
        <f>VLOOKUP(idh[[#This Row],[Code Article]],pt[],9,FALSE)</f>
        <v>0.25L</v>
      </c>
      <c r="F246" s="3">
        <v>398</v>
      </c>
      <c r="G246" s="3">
        <v>24</v>
      </c>
      <c r="H246" s="3">
        <f>VLOOKUP(idh[[#This Row],[Code Article]],pt[],7,FALSE)</f>
        <v>0.25</v>
      </c>
      <c r="I246" s="3" t="s">
        <v>615</v>
      </c>
      <c r="J246" s="3">
        <f>idh[[#This Row],[Quantite]]*idh[[#This Row],[Conversion]]</f>
        <v>9552</v>
      </c>
      <c r="K246" s="3">
        <f>idh[[#This Row],[Quantite]]*idh[[#This Row],[Conversion]]*idh[[#This Row],[VOL L]]</f>
        <v>2388</v>
      </c>
    </row>
    <row r="247" spans="1:11" x14ac:dyDescent="0.25">
      <c r="A247" s="2">
        <v>41644</v>
      </c>
      <c r="B247" s="3" t="s">
        <v>716</v>
      </c>
      <c r="C247" s="3" t="str">
        <f>IF(LEFT(idh[[#This Row],[N° Factures]],2)="fp","PET","VERRE")</f>
        <v>VERRE</v>
      </c>
      <c r="D247" s="3" t="s">
        <v>20</v>
      </c>
      <c r="E247" s="3" t="str">
        <f>VLOOKUP(idh[[#This Row],[Code Article]],pt[],9,FALSE)</f>
        <v>1L</v>
      </c>
      <c r="F247" s="3">
        <v>342</v>
      </c>
      <c r="G247" s="3">
        <v>12</v>
      </c>
      <c r="H247" s="3">
        <f>VLOOKUP(idh[[#This Row],[Code Article]],pt[],7,FALSE)</f>
        <v>1</v>
      </c>
      <c r="I247" s="3" t="s">
        <v>615</v>
      </c>
      <c r="J247" s="3">
        <f>idh[[#This Row],[Quantite]]*idh[[#This Row],[Conversion]]</f>
        <v>4104</v>
      </c>
      <c r="K247" s="3">
        <f>idh[[#This Row],[Quantite]]*idh[[#This Row],[Conversion]]*idh[[#This Row],[VOL L]]</f>
        <v>4104</v>
      </c>
    </row>
    <row r="248" spans="1:11" x14ac:dyDescent="0.25">
      <c r="A248" s="2">
        <v>41645</v>
      </c>
      <c r="B248" s="3" t="s">
        <v>719</v>
      </c>
      <c r="C248" s="3" t="str">
        <f>IF(LEFT(idh[[#This Row],[N° Factures]],2)="fp","PET","VERRE")</f>
        <v>VERRE</v>
      </c>
      <c r="D248" s="3" t="s">
        <v>16</v>
      </c>
      <c r="E248" s="3" t="str">
        <f>VLOOKUP(idh[[#This Row],[Code Article]],pt[],9,FALSE)</f>
        <v>0.25L</v>
      </c>
      <c r="F248" s="3">
        <v>24</v>
      </c>
      <c r="G248" s="3">
        <v>24</v>
      </c>
      <c r="H248" s="3">
        <f>VLOOKUP(idh[[#This Row],[Code Article]],pt[],7,FALSE)</f>
        <v>0.25</v>
      </c>
      <c r="I248" s="3" t="s">
        <v>613</v>
      </c>
      <c r="J248" s="3">
        <f>idh[[#This Row],[Quantite]]*idh[[#This Row],[Conversion]]</f>
        <v>576</v>
      </c>
      <c r="K248" s="3">
        <f>idh[[#This Row],[Quantite]]*idh[[#This Row],[Conversion]]*idh[[#This Row],[VOL L]]</f>
        <v>144</v>
      </c>
    </row>
    <row r="249" spans="1:11" x14ac:dyDescent="0.25">
      <c r="A249" s="2">
        <v>41645</v>
      </c>
      <c r="B249" s="3" t="s">
        <v>719</v>
      </c>
      <c r="C249" s="3" t="str">
        <f>IF(LEFT(idh[[#This Row],[N° Factures]],2)="fp","PET","VERRE")</f>
        <v>VERRE</v>
      </c>
      <c r="D249" s="3" t="s">
        <v>28</v>
      </c>
      <c r="E249" s="3" t="str">
        <f>VLOOKUP(idh[[#This Row],[Code Article]],pt[],9,FALSE)</f>
        <v>1L</v>
      </c>
      <c r="F249" s="3">
        <v>100</v>
      </c>
      <c r="G249" s="3">
        <v>12</v>
      </c>
      <c r="H249" s="3">
        <f>VLOOKUP(idh[[#This Row],[Code Article]],pt[],7,FALSE)</f>
        <v>1</v>
      </c>
      <c r="I249" s="3" t="s">
        <v>613</v>
      </c>
      <c r="J249" s="3">
        <f>idh[[#This Row],[Quantite]]*idh[[#This Row],[Conversion]]</f>
        <v>1200</v>
      </c>
      <c r="K249" s="3">
        <f>idh[[#This Row],[Quantite]]*idh[[#This Row],[Conversion]]*idh[[#This Row],[VOL L]]</f>
        <v>1200</v>
      </c>
    </row>
    <row r="250" spans="1:11" x14ac:dyDescent="0.25">
      <c r="A250" s="2">
        <v>41645</v>
      </c>
      <c r="B250" s="3" t="s">
        <v>720</v>
      </c>
      <c r="C250" s="3" t="str">
        <f>IF(LEFT(idh[[#This Row],[N° Factures]],2)="fp","PET","VERRE")</f>
        <v>VERRE</v>
      </c>
      <c r="D250" s="3" t="s">
        <v>18</v>
      </c>
      <c r="E250" s="3" t="str">
        <f>VLOOKUP(idh[[#This Row],[Code Article]],pt[],9,FALSE)</f>
        <v/>
      </c>
      <c r="F250" s="3">
        <v>2</v>
      </c>
      <c r="G250" s="3">
        <v>1</v>
      </c>
      <c r="H250" s="3">
        <f>VLOOKUP(idh[[#This Row],[Code Article]],pt[],7,FALSE)</f>
        <v>1</v>
      </c>
      <c r="I250" s="3" t="s">
        <v>616</v>
      </c>
      <c r="J250" s="3">
        <f>idh[[#This Row],[Quantite]]*idh[[#This Row],[Conversion]]</f>
        <v>2</v>
      </c>
      <c r="K250" s="3">
        <f>idh[[#This Row],[Quantite]]*idh[[#This Row],[Conversion]]*idh[[#This Row],[VOL L]]</f>
        <v>2</v>
      </c>
    </row>
    <row r="251" spans="1:11" x14ac:dyDescent="0.25">
      <c r="A251" s="2">
        <v>41645</v>
      </c>
      <c r="B251" s="3" t="s">
        <v>720</v>
      </c>
      <c r="C251" s="3" t="str">
        <f>IF(LEFT(idh[[#This Row],[N° Factures]],2)="fp","PET","VERRE")</f>
        <v>VERRE</v>
      </c>
      <c r="D251" s="3" t="s">
        <v>27</v>
      </c>
      <c r="E251" s="3" t="str">
        <f>VLOOKUP(idh[[#This Row],[Code Article]],pt[],9,FALSE)</f>
        <v>0.25L</v>
      </c>
      <c r="F251" s="3">
        <v>43</v>
      </c>
      <c r="G251" s="3">
        <v>24</v>
      </c>
      <c r="H251" s="3">
        <f>VLOOKUP(idh[[#This Row],[Code Article]],pt[],7,FALSE)</f>
        <v>0.25</v>
      </c>
      <c r="I251" s="3" t="s">
        <v>613</v>
      </c>
      <c r="J251" s="3">
        <f>idh[[#This Row],[Quantite]]*idh[[#This Row],[Conversion]]</f>
        <v>1032</v>
      </c>
      <c r="K251" s="3">
        <f>idh[[#This Row],[Quantite]]*idh[[#This Row],[Conversion]]*idh[[#This Row],[VOL L]]</f>
        <v>258</v>
      </c>
    </row>
    <row r="252" spans="1:11" x14ac:dyDescent="0.25">
      <c r="A252" s="2">
        <v>41645</v>
      </c>
      <c r="B252" s="3" t="s">
        <v>720</v>
      </c>
      <c r="C252" s="3" t="str">
        <f>IF(LEFT(idh[[#This Row],[N° Factures]],2)="fp","PET","VERRE")</f>
        <v>VERRE</v>
      </c>
      <c r="D252" s="3" t="s">
        <v>28</v>
      </c>
      <c r="E252" s="3" t="str">
        <f>VLOOKUP(idh[[#This Row],[Code Article]],pt[],9,FALSE)</f>
        <v>1L</v>
      </c>
      <c r="F252" s="3">
        <v>36</v>
      </c>
      <c r="G252" s="3">
        <v>12</v>
      </c>
      <c r="H252" s="3">
        <f>VLOOKUP(idh[[#This Row],[Code Article]],pt[],7,FALSE)</f>
        <v>1</v>
      </c>
      <c r="I252" s="3" t="s">
        <v>613</v>
      </c>
      <c r="J252" s="3">
        <f>idh[[#This Row],[Quantite]]*idh[[#This Row],[Conversion]]</f>
        <v>432</v>
      </c>
      <c r="K252" s="3">
        <f>idh[[#This Row],[Quantite]]*idh[[#This Row],[Conversion]]*idh[[#This Row],[VOL L]]</f>
        <v>432</v>
      </c>
    </row>
    <row r="253" spans="1:11" x14ac:dyDescent="0.25">
      <c r="A253" s="2">
        <v>41645</v>
      </c>
      <c r="B253" s="3" t="s">
        <v>721</v>
      </c>
      <c r="C253" s="3" t="str">
        <f>IF(LEFT(idh[[#This Row],[N° Factures]],2)="fp","PET","VERRE")</f>
        <v>VERRE</v>
      </c>
      <c r="D253" s="3" t="s">
        <v>26</v>
      </c>
      <c r="E253" s="3" t="str">
        <f>VLOOKUP(idh[[#This Row],[Code Article]],pt[],9,FALSE)</f>
        <v>0.25L</v>
      </c>
      <c r="F253" s="3">
        <v>37</v>
      </c>
      <c r="G253" s="3">
        <v>24</v>
      </c>
      <c r="H253" s="3">
        <f>VLOOKUP(idh[[#This Row],[Code Article]],pt[],7,FALSE)</f>
        <v>0.25</v>
      </c>
      <c r="I253" s="3" t="s">
        <v>615</v>
      </c>
      <c r="J253" s="3">
        <f>idh[[#This Row],[Quantite]]*idh[[#This Row],[Conversion]]</f>
        <v>888</v>
      </c>
      <c r="K253" s="3">
        <f>idh[[#This Row],[Quantite]]*idh[[#This Row],[Conversion]]*idh[[#This Row],[VOL L]]</f>
        <v>222</v>
      </c>
    </row>
    <row r="254" spans="1:11" x14ac:dyDescent="0.25">
      <c r="A254" s="2">
        <v>41646</v>
      </c>
      <c r="B254" s="3" t="s">
        <v>724</v>
      </c>
      <c r="C254" s="3" t="str">
        <f>IF(LEFT(idh[[#This Row],[N° Factures]],2)="fp","PET","VERRE")</f>
        <v>VERRE</v>
      </c>
      <c r="D254" s="3" t="s">
        <v>27</v>
      </c>
      <c r="E254" s="3" t="str">
        <f>VLOOKUP(idh[[#This Row],[Code Article]],pt[],9,FALSE)</f>
        <v>0.25L</v>
      </c>
      <c r="F254" s="3">
        <v>200</v>
      </c>
      <c r="G254" s="3">
        <v>24</v>
      </c>
      <c r="H254" s="3">
        <f>VLOOKUP(idh[[#This Row],[Code Article]],pt[],7,FALSE)</f>
        <v>0.25</v>
      </c>
      <c r="I254" s="3" t="s">
        <v>613</v>
      </c>
      <c r="J254" s="3">
        <f>idh[[#This Row],[Quantite]]*idh[[#This Row],[Conversion]]</f>
        <v>4800</v>
      </c>
      <c r="K254" s="3">
        <f>idh[[#This Row],[Quantite]]*idh[[#This Row],[Conversion]]*idh[[#This Row],[VOL L]]</f>
        <v>1200</v>
      </c>
    </row>
    <row r="255" spans="1:11" x14ac:dyDescent="0.25">
      <c r="A255" s="2">
        <v>41646</v>
      </c>
      <c r="B255" s="3" t="s">
        <v>725</v>
      </c>
      <c r="C255" s="3" t="str">
        <f>IF(LEFT(idh[[#This Row],[N° Factures]],2)="fp","PET","VERRE")</f>
        <v>VERRE</v>
      </c>
      <c r="D255" s="3" t="s">
        <v>16</v>
      </c>
      <c r="E255" s="3" t="str">
        <f>VLOOKUP(idh[[#This Row],[Code Article]],pt[],9,FALSE)</f>
        <v>0.25L</v>
      </c>
      <c r="F255" s="3">
        <v>36</v>
      </c>
      <c r="G255" s="3">
        <v>24</v>
      </c>
      <c r="H255" s="3">
        <f>VLOOKUP(idh[[#This Row],[Code Article]],pt[],7,FALSE)</f>
        <v>0.25</v>
      </c>
      <c r="I255" s="3" t="s">
        <v>615</v>
      </c>
      <c r="J255" s="3">
        <f>idh[[#This Row],[Quantite]]*idh[[#This Row],[Conversion]]</f>
        <v>864</v>
      </c>
      <c r="K255" s="3">
        <f>idh[[#This Row],[Quantite]]*idh[[#This Row],[Conversion]]*idh[[#This Row],[VOL L]]</f>
        <v>216</v>
      </c>
    </row>
    <row r="256" spans="1:11" x14ac:dyDescent="0.25">
      <c r="A256" s="2">
        <v>41646</v>
      </c>
      <c r="B256" s="3" t="s">
        <v>725</v>
      </c>
      <c r="C256" s="3" t="str">
        <f>IF(LEFT(idh[[#This Row],[N° Factures]],2)="fp","PET","VERRE")</f>
        <v>VERRE</v>
      </c>
      <c r="D256" s="3" t="s">
        <v>17</v>
      </c>
      <c r="E256" s="3" t="str">
        <f>VLOOKUP(idh[[#This Row],[Code Article]],pt[],9,FALSE)</f>
        <v>1L</v>
      </c>
      <c r="F256" s="3">
        <v>140</v>
      </c>
      <c r="G256" s="3">
        <v>12</v>
      </c>
      <c r="H256" s="3">
        <f>VLOOKUP(idh[[#This Row],[Code Article]],pt[],7,FALSE)</f>
        <v>0.6</v>
      </c>
      <c r="I256" s="3" t="s">
        <v>615</v>
      </c>
      <c r="J256" s="3">
        <f>idh[[#This Row],[Quantite]]*idh[[#This Row],[Conversion]]</f>
        <v>1680</v>
      </c>
      <c r="K256" s="3">
        <f>idh[[#This Row],[Quantite]]*idh[[#This Row],[Conversion]]*idh[[#This Row],[VOL L]]</f>
        <v>1008</v>
      </c>
    </row>
    <row r="257" spans="1:11" x14ac:dyDescent="0.25">
      <c r="A257" s="2">
        <v>41646</v>
      </c>
      <c r="B257" s="3" t="s">
        <v>726</v>
      </c>
      <c r="C257" s="3" t="str">
        <f>IF(LEFT(idh[[#This Row],[N° Factures]],2)="fp","PET","VERRE")</f>
        <v>VERRE</v>
      </c>
      <c r="D257" s="3" t="s">
        <v>35</v>
      </c>
      <c r="E257" s="3" t="str">
        <f>VLOOKUP(idh[[#This Row],[Code Article]],pt[],9,FALSE)</f>
        <v>1L</v>
      </c>
      <c r="F257" s="3">
        <v>69</v>
      </c>
      <c r="G257" s="3">
        <v>12</v>
      </c>
      <c r="H257" s="3">
        <f>VLOOKUP(idh[[#This Row],[Code Article]],pt[],7,FALSE)</f>
        <v>1</v>
      </c>
      <c r="I257" s="3" t="s">
        <v>615</v>
      </c>
      <c r="J257" s="3">
        <f>idh[[#This Row],[Quantite]]*idh[[#This Row],[Conversion]]</f>
        <v>828</v>
      </c>
      <c r="K257" s="3">
        <f>idh[[#This Row],[Quantite]]*idh[[#This Row],[Conversion]]*idh[[#This Row],[VOL L]]</f>
        <v>828</v>
      </c>
    </row>
    <row r="258" spans="1:11" x14ac:dyDescent="0.25">
      <c r="A258" s="2">
        <v>41646</v>
      </c>
      <c r="B258" s="3" t="s">
        <v>727</v>
      </c>
      <c r="C258" s="3" t="str">
        <f>IF(LEFT(idh[[#This Row],[N° Factures]],2)="fp","PET","VERRE")</f>
        <v>VERRE</v>
      </c>
      <c r="D258" s="3" t="s">
        <v>23</v>
      </c>
      <c r="E258" s="3" t="str">
        <f>VLOOKUP(idh[[#This Row],[Code Article]],pt[],9,FALSE)</f>
        <v>0.25L</v>
      </c>
      <c r="F258" s="3">
        <v>36</v>
      </c>
      <c r="G258" s="3">
        <v>24</v>
      </c>
      <c r="H258" s="3">
        <f>VLOOKUP(idh[[#This Row],[Code Article]],pt[],7,FALSE)</f>
        <v>0.25</v>
      </c>
      <c r="I258" s="3" t="s">
        <v>615</v>
      </c>
      <c r="J258" s="3">
        <f>idh[[#This Row],[Quantite]]*idh[[#This Row],[Conversion]]</f>
        <v>864</v>
      </c>
      <c r="K258" s="3">
        <f>idh[[#This Row],[Quantite]]*idh[[#This Row],[Conversion]]*idh[[#This Row],[VOL L]]</f>
        <v>216</v>
      </c>
    </row>
    <row r="259" spans="1:11" x14ac:dyDescent="0.25">
      <c r="A259" s="2">
        <v>41646</v>
      </c>
      <c r="B259" s="3" t="s">
        <v>727</v>
      </c>
      <c r="C259" s="3" t="str">
        <f>IF(LEFT(idh[[#This Row],[N° Factures]],2)="fp","PET","VERRE")</f>
        <v>VERRE</v>
      </c>
      <c r="D259" s="3" t="s">
        <v>20</v>
      </c>
      <c r="E259" s="3" t="str">
        <f>VLOOKUP(idh[[#This Row],[Code Article]],pt[],9,FALSE)</f>
        <v>1L</v>
      </c>
      <c r="F259" s="3">
        <v>88</v>
      </c>
      <c r="G259" s="3">
        <v>12</v>
      </c>
      <c r="H259" s="3">
        <f>VLOOKUP(idh[[#This Row],[Code Article]],pt[],7,FALSE)</f>
        <v>1</v>
      </c>
      <c r="I259" s="3" t="s">
        <v>615</v>
      </c>
      <c r="J259" s="3">
        <f>idh[[#This Row],[Quantite]]*idh[[#This Row],[Conversion]]</f>
        <v>1056</v>
      </c>
      <c r="K259" s="3">
        <f>idh[[#This Row],[Quantite]]*idh[[#This Row],[Conversion]]*idh[[#This Row],[VOL L]]</f>
        <v>1056</v>
      </c>
    </row>
    <row r="260" spans="1:11" x14ac:dyDescent="0.25">
      <c r="A260" s="2">
        <v>41646</v>
      </c>
      <c r="B260" s="3" t="s">
        <v>728</v>
      </c>
      <c r="C260" s="3" t="str">
        <f>IF(LEFT(idh[[#This Row],[N° Factures]],2)="fp","PET","VERRE")</f>
        <v>VERRE</v>
      </c>
      <c r="D260" s="3" t="s">
        <v>43</v>
      </c>
      <c r="E260" s="3" t="str">
        <f>VLOOKUP(idh[[#This Row],[Code Article]],pt[],9,FALSE)</f>
        <v>1L</v>
      </c>
      <c r="F260" s="3">
        <v>4</v>
      </c>
      <c r="G260" s="3">
        <v>12</v>
      </c>
      <c r="H260" s="3">
        <f>VLOOKUP(idh[[#This Row],[Code Article]],pt[],7,FALSE)</f>
        <v>1</v>
      </c>
      <c r="I260" s="3" t="s">
        <v>615</v>
      </c>
      <c r="J260" s="3">
        <f>idh[[#This Row],[Quantite]]*idh[[#This Row],[Conversion]]</f>
        <v>48</v>
      </c>
      <c r="K260" s="3">
        <f>idh[[#This Row],[Quantite]]*idh[[#This Row],[Conversion]]*idh[[#This Row],[VOL L]]</f>
        <v>48</v>
      </c>
    </row>
    <row r="261" spans="1:11" x14ac:dyDescent="0.25">
      <c r="A261" s="2">
        <v>41645</v>
      </c>
      <c r="B261" s="3" t="s">
        <v>729</v>
      </c>
      <c r="C261" s="3" t="str">
        <f>IF(LEFT(idh[[#This Row],[N° Factures]],2)="fp","PET","VERRE")</f>
        <v>VERRE</v>
      </c>
      <c r="D261" s="3" t="s">
        <v>16</v>
      </c>
      <c r="E261" s="3" t="str">
        <f>VLOOKUP(idh[[#This Row],[Code Article]],pt[],9,FALSE)</f>
        <v>0.25L</v>
      </c>
      <c r="F261" s="3">
        <v>581</v>
      </c>
      <c r="G261" s="3">
        <v>24</v>
      </c>
      <c r="H261" s="3">
        <f>VLOOKUP(idh[[#This Row],[Code Article]],pt[],7,FALSE)</f>
        <v>0.25</v>
      </c>
      <c r="I261" s="3" t="s">
        <v>615</v>
      </c>
      <c r="J261" s="3">
        <f>idh[[#This Row],[Quantite]]*idh[[#This Row],[Conversion]]</f>
        <v>13944</v>
      </c>
      <c r="K261" s="3">
        <f>idh[[#This Row],[Quantite]]*idh[[#This Row],[Conversion]]*idh[[#This Row],[VOL L]]</f>
        <v>3486</v>
      </c>
    </row>
    <row r="262" spans="1:11" x14ac:dyDescent="0.25">
      <c r="A262" s="2">
        <v>41645</v>
      </c>
      <c r="B262" s="3" t="s">
        <v>729</v>
      </c>
      <c r="C262" s="3" t="str">
        <f>IF(LEFT(idh[[#This Row],[N° Factures]],2)="fp","PET","VERRE")</f>
        <v>VERRE</v>
      </c>
      <c r="D262" s="3" t="s">
        <v>24</v>
      </c>
      <c r="E262" s="3" t="str">
        <f>VLOOKUP(idh[[#This Row],[Code Article]],pt[],9,FALSE)</f>
        <v>1L</v>
      </c>
      <c r="F262" s="3">
        <v>312</v>
      </c>
      <c r="G262" s="3">
        <v>12</v>
      </c>
      <c r="H262" s="3">
        <f>VLOOKUP(idh[[#This Row],[Code Article]],pt[],7,FALSE)</f>
        <v>1</v>
      </c>
      <c r="I262" s="3" t="s">
        <v>615</v>
      </c>
      <c r="J262" s="3">
        <f>idh[[#This Row],[Quantite]]*idh[[#This Row],[Conversion]]</f>
        <v>3744</v>
      </c>
      <c r="K262" s="3">
        <f>idh[[#This Row],[Quantite]]*idh[[#This Row],[Conversion]]*idh[[#This Row],[VOL L]]</f>
        <v>3744</v>
      </c>
    </row>
    <row r="263" spans="1:11" x14ac:dyDescent="0.25">
      <c r="A263" s="2">
        <v>41645</v>
      </c>
      <c r="B263" s="3" t="s">
        <v>730</v>
      </c>
      <c r="C263" s="3" t="str">
        <f>IF(LEFT(idh[[#This Row],[N° Factures]],2)="fp","PET","VERRE")</f>
        <v>VERRE</v>
      </c>
      <c r="D263" s="3" t="s">
        <v>37</v>
      </c>
      <c r="E263" s="3" t="str">
        <f>VLOOKUP(idh[[#This Row],[Code Article]],pt[],9,FALSE)</f>
        <v>0.25L</v>
      </c>
      <c r="F263" s="3">
        <v>582</v>
      </c>
      <c r="G263" s="3">
        <v>24</v>
      </c>
      <c r="H263" s="3">
        <f>VLOOKUP(idh[[#This Row],[Code Article]],pt[],7,FALSE)</f>
        <v>0.25</v>
      </c>
      <c r="I263" s="3" t="s">
        <v>615</v>
      </c>
      <c r="J263" s="3">
        <f>idh[[#This Row],[Quantite]]*idh[[#This Row],[Conversion]]</f>
        <v>13968</v>
      </c>
      <c r="K263" s="3">
        <f>idh[[#This Row],[Quantite]]*idh[[#This Row],[Conversion]]*idh[[#This Row],[VOL L]]</f>
        <v>3492</v>
      </c>
    </row>
    <row r="264" spans="1:11" x14ac:dyDescent="0.25">
      <c r="A264" s="2">
        <v>41645</v>
      </c>
      <c r="B264" s="3" t="s">
        <v>730</v>
      </c>
      <c r="C264" s="3" t="str">
        <f>IF(LEFT(idh[[#This Row],[N° Factures]],2)="fp","PET","VERRE")</f>
        <v>VERRE</v>
      </c>
      <c r="D264" s="3" t="s">
        <v>35</v>
      </c>
      <c r="E264" s="3" t="str">
        <f>VLOOKUP(idh[[#This Row],[Code Article]],pt[],9,FALSE)</f>
        <v>1L</v>
      </c>
      <c r="F264" s="3">
        <v>312</v>
      </c>
      <c r="G264" s="3">
        <v>12</v>
      </c>
      <c r="H264" s="3">
        <f>VLOOKUP(idh[[#This Row],[Code Article]],pt[],7,FALSE)</f>
        <v>1</v>
      </c>
      <c r="I264" s="3" t="s">
        <v>615</v>
      </c>
      <c r="J264" s="3">
        <f>idh[[#This Row],[Quantite]]*idh[[#This Row],[Conversion]]</f>
        <v>3744</v>
      </c>
      <c r="K264" s="3">
        <f>idh[[#This Row],[Quantite]]*idh[[#This Row],[Conversion]]*idh[[#This Row],[VOL L]]</f>
        <v>3744</v>
      </c>
    </row>
    <row r="265" spans="1:11" x14ac:dyDescent="0.25">
      <c r="A265" s="2">
        <v>41645</v>
      </c>
      <c r="B265" s="3" t="s">
        <v>731</v>
      </c>
      <c r="C265" s="3" t="str">
        <f>IF(LEFT(idh[[#This Row],[N° Factures]],2)="fp","PET","VERRE")</f>
        <v>VERRE</v>
      </c>
      <c r="D265" s="3" t="s">
        <v>26</v>
      </c>
      <c r="E265" s="3" t="str">
        <f>VLOOKUP(idh[[#This Row],[Code Article]],pt[],9,FALSE)</f>
        <v>0.25L</v>
      </c>
      <c r="F265" s="3">
        <v>353</v>
      </c>
      <c r="G265" s="3">
        <v>24</v>
      </c>
      <c r="H265" s="3">
        <f>VLOOKUP(idh[[#This Row],[Code Article]],pt[],7,FALSE)</f>
        <v>0.25</v>
      </c>
      <c r="I265" s="3" t="s">
        <v>615</v>
      </c>
      <c r="J265" s="3">
        <f>idh[[#This Row],[Quantite]]*idh[[#This Row],[Conversion]]</f>
        <v>8472</v>
      </c>
      <c r="K265" s="3">
        <f>idh[[#This Row],[Quantite]]*idh[[#This Row],[Conversion]]*idh[[#This Row],[VOL L]]</f>
        <v>2118</v>
      </c>
    </row>
    <row r="266" spans="1:11" x14ac:dyDescent="0.25">
      <c r="A266" s="2">
        <v>41645</v>
      </c>
      <c r="B266" s="3" t="s">
        <v>731</v>
      </c>
      <c r="C266" s="3" t="str">
        <f>IF(LEFT(idh[[#This Row],[N° Factures]],2)="fp","PET","VERRE")</f>
        <v>VERRE</v>
      </c>
      <c r="D266" s="3" t="s">
        <v>43</v>
      </c>
      <c r="E266" s="3" t="str">
        <f>VLOOKUP(idh[[#This Row],[Code Article]],pt[],9,FALSE)</f>
        <v>1L</v>
      </c>
      <c r="F266" s="3">
        <v>322</v>
      </c>
      <c r="G266" s="3">
        <v>12</v>
      </c>
      <c r="H266" s="3">
        <f>VLOOKUP(idh[[#This Row],[Code Article]],pt[],7,FALSE)</f>
        <v>1</v>
      </c>
      <c r="I266" s="3" t="s">
        <v>615</v>
      </c>
      <c r="J266" s="3">
        <f>idh[[#This Row],[Quantite]]*idh[[#This Row],[Conversion]]</f>
        <v>3864</v>
      </c>
      <c r="K266" s="3">
        <f>idh[[#This Row],[Quantite]]*idh[[#This Row],[Conversion]]*idh[[#This Row],[VOL L]]</f>
        <v>3864</v>
      </c>
    </row>
    <row r="267" spans="1:11" x14ac:dyDescent="0.25">
      <c r="A267" s="2">
        <v>41646</v>
      </c>
      <c r="B267" s="3" t="s">
        <v>733</v>
      </c>
      <c r="C267" s="3" t="str">
        <f>IF(LEFT(idh[[#This Row],[N° Factures]],2)="fp","PET","VERRE")</f>
        <v>VERRE</v>
      </c>
      <c r="D267" s="3" t="s">
        <v>43</v>
      </c>
      <c r="E267" s="3" t="str">
        <f>VLOOKUP(idh[[#This Row],[Code Article]],pt[],9,FALSE)</f>
        <v>1L</v>
      </c>
      <c r="F267" s="3">
        <v>130</v>
      </c>
      <c r="G267" s="3">
        <v>12</v>
      </c>
      <c r="H267" s="3">
        <f>VLOOKUP(idh[[#This Row],[Code Article]],pt[],7,FALSE)</f>
        <v>1</v>
      </c>
      <c r="I267" s="3" t="s">
        <v>615</v>
      </c>
      <c r="J267" s="3">
        <f>idh[[#This Row],[Quantite]]*idh[[#This Row],[Conversion]]</f>
        <v>1560</v>
      </c>
      <c r="K267" s="3">
        <f>idh[[#This Row],[Quantite]]*idh[[#This Row],[Conversion]]*idh[[#This Row],[VOL L]]</f>
        <v>1560</v>
      </c>
    </row>
    <row r="268" spans="1:11" x14ac:dyDescent="0.25">
      <c r="A268" s="2">
        <v>41646</v>
      </c>
      <c r="B268" s="3" t="s">
        <v>734</v>
      </c>
      <c r="C268" s="3" t="str">
        <f>IF(LEFT(idh[[#This Row],[N° Factures]],2)="fp","PET","VERRE")</f>
        <v>VERRE</v>
      </c>
      <c r="D268" s="3" t="s">
        <v>24</v>
      </c>
      <c r="E268" s="3" t="str">
        <f>VLOOKUP(idh[[#This Row],[Code Article]],pt[],9,FALSE)</f>
        <v>1L</v>
      </c>
      <c r="F268" s="3">
        <v>140</v>
      </c>
      <c r="G268" s="3">
        <v>12</v>
      </c>
      <c r="H268" s="3">
        <f>VLOOKUP(idh[[#This Row],[Code Article]],pt[],7,FALSE)</f>
        <v>1</v>
      </c>
      <c r="I268" s="3" t="s">
        <v>615</v>
      </c>
      <c r="J268" s="3">
        <f>idh[[#This Row],[Quantite]]*idh[[#This Row],[Conversion]]</f>
        <v>1680</v>
      </c>
      <c r="K268" s="3">
        <f>idh[[#This Row],[Quantite]]*idh[[#This Row],[Conversion]]*idh[[#This Row],[VOL L]]</f>
        <v>1680</v>
      </c>
    </row>
    <row r="269" spans="1:11" x14ac:dyDescent="0.25">
      <c r="A269" s="2">
        <v>41646</v>
      </c>
      <c r="B269" s="3" t="s">
        <v>739</v>
      </c>
      <c r="C269" s="3" t="str">
        <f>IF(LEFT(idh[[#This Row],[N° Factures]],2)="fp","PET","VERRE")</f>
        <v>VERRE</v>
      </c>
      <c r="D269" s="3" t="s">
        <v>18</v>
      </c>
      <c r="E269" s="3" t="str">
        <f>VLOOKUP(idh[[#This Row],[Code Article]],pt[],9,FALSE)</f>
        <v/>
      </c>
      <c r="F269" s="3">
        <v>7</v>
      </c>
      <c r="G269" s="3">
        <v>1</v>
      </c>
      <c r="H269" s="3">
        <f>VLOOKUP(idh[[#This Row],[Code Article]],pt[],7,FALSE)</f>
        <v>1</v>
      </c>
      <c r="I269" s="3" t="s">
        <v>616</v>
      </c>
      <c r="J269" s="3">
        <f>idh[[#This Row],[Quantite]]*idh[[#This Row],[Conversion]]</f>
        <v>7</v>
      </c>
      <c r="K269" s="3">
        <f>idh[[#This Row],[Quantite]]*idh[[#This Row],[Conversion]]*idh[[#This Row],[VOL L]]</f>
        <v>7</v>
      </c>
    </row>
    <row r="270" spans="1:11" x14ac:dyDescent="0.25">
      <c r="A270" s="2">
        <v>41646</v>
      </c>
      <c r="B270" s="3" t="s">
        <v>739</v>
      </c>
      <c r="C270" s="3" t="str">
        <f>IF(LEFT(idh[[#This Row],[N° Factures]],2)="fp","PET","VERRE")</f>
        <v>VERRE</v>
      </c>
      <c r="D270" s="3" t="s">
        <v>28</v>
      </c>
      <c r="E270" s="3" t="str">
        <f>VLOOKUP(idh[[#This Row],[Code Article]],pt[],9,FALSE)</f>
        <v>1L</v>
      </c>
      <c r="F270" s="3">
        <v>96</v>
      </c>
      <c r="G270" s="3">
        <v>12</v>
      </c>
      <c r="H270" s="3">
        <f>VLOOKUP(idh[[#This Row],[Code Article]],pt[],7,FALSE)</f>
        <v>1</v>
      </c>
      <c r="I270" s="3" t="s">
        <v>613</v>
      </c>
      <c r="J270" s="3">
        <f>idh[[#This Row],[Quantite]]*idh[[#This Row],[Conversion]]</f>
        <v>1152</v>
      </c>
      <c r="K270" s="3">
        <f>idh[[#This Row],[Quantite]]*idh[[#This Row],[Conversion]]*idh[[#This Row],[VOL L]]</f>
        <v>1152</v>
      </c>
    </row>
    <row r="271" spans="1:11" x14ac:dyDescent="0.25">
      <c r="A271" s="2">
        <v>41646</v>
      </c>
      <c r="B271" s="3" t="s">
        <v>740</v>
      </c>
      <c r="C271" s="3" t="str">
        <f>IF(LEFT(idh[[#This Row],[N° Factures]],2)="fp","PET","VERRE")</f>
        <v>VERRE</v>
      </c>
      <c r="D271" s="3" t="s">
        <v>37</v>
      </c>
      <c r="E271" s="3" t="str">
        <f>VLOOKUP(idh[[#This Row],[Code Article]],pt[],9,FALSE)</f>
        <v>0.25L</v>
      </c>
      <c r="F271" s="3">
        <v>20</v>
      </c>
      <c r="G271" s="3">
        <v>24</v>
      </c>
      <c r="H271" s="3">
        <f>VLOOKUP(idh[[#This Row],[Code Article]],pt[],7,FALSE)</f>
        <v>0.25</v>
      </c>
      <c r="I271" s="3" t="s">
        <v>615</v>
      </c>
      <c r="J271" s="3">
        <f>idh[[#This Row],[Quantite]]*idh[[#This Row],[Conversion]]</f>
        <v>480</v>
      </c>
      <c r="K271" s="3">
        <f>idh[[#This Row],[Quantite]]*idh[[#This Row],[Conversion]]*idh[[#This Row],[VOL L]]</f>
        <v>120</v>
      </c>
    </row>
    <row r="272" spans="1:11" x14ac:dyDescent="0.25">
      <c r="A272" s="2">
        <v>41647</v>
      </c>
      <c r="B272" s="3" t="s">
        <v>745</v>
      </c>
      <c r="C272" s="3" t="str">
        <f>IF(LEFT(idh[[#This Row],[N° Factures]],2)="fp","PET","VERRE")</f>
        <v>VERRE</v>
      </c>
      <c r="D272" s="3" t="s">
        <v>21</v>
      </c>
      <c r="E272" s="3" t="str">
        <f>VLOOKUP(idh[[#This Row],[Code Article]],pt[],9,FALSE)</f>
        <v/>
      </c>
      <c r="F272" s="3">
        <v>3</v>
      </c>
      <c r="G272" s="3">
        <v>1</v>
      </c>
      <c r="H272" s="3">
        <f>VLOOKUP(idh[[#This Row],[Code Article]],pt[],7,FALSE)</f>
        <v>0.25</v>
      </c>
      <c r="I272" s="3" t="s">
        <v>614</v>
      </c>
      <c r="J272" s="3">
        <f>idh[[#This Row],[Quantite]]*idh[[#This Row],[Conversion]]</f>
        <v>3</v>
      </c>
      <c r="K272" s="3">
        <f>idh[[#This Row],[Quantite]]*idh[[#This Row],[Conversion]]*idh[[#This Row],[VOL L]]</f>
        <v>0.75</v>
      </c>
    </row>
    <row r="273" spans="1:11" x14ac:dyDescent="0.25">
      <c r="A273" s="2">
        <v>41647</v>
      </c>
      <c r="B273" s="3" t="s">
        <v>745</v>
      </c>
      <c r="C273" s="3" t="str">
        <f>IF(LEFT(idh[[#This Row],[N° Factures]],2)="fp","PET","VERRE")</f>
        <v>VERRE</v>
      </c>
      <c r="D273" s="3" t="s">
        <v>26</v>
      </c>
      <c r="E273" s="3" t="str">
        <f>VLOOKUP(idh[[#This Row],[Code Article]],pt[],9,FALSE)</f>
        <v>0.25L</v>
      </c>
      <c r="F273" s="3">
        <v>136</v>
      </c>
      <c r="G273" s="3">
        <v>24</v>
      </c>
      <c r="H273" s="3">
        <f>VLOOKUP(idh[[#This Row],[Code Article]],pt[],7,FALSE)</f>
        <v>0.25</v>
      </c>
      <c r="I273" s="3" t="s">
        <v>615</v>
      </c>
      <c r="J273" s="3">
        <f>idh[[#This Row],[Quantite]]*idh[[#This Row],[Conversion]]</f>
        <v>3264</v>
      </c>
      <c r="K273" s="3">
        <f>idh[[#This Row],[Quantite]]*idh[[#This Row],[Conversion]]*idh[[#This Row],[VOL L]]</f>
        <v>816</v>
      </c>
    </row>
    <row r="274" spans="1:11" x14ac:dyDescent="0.25">
      <c r="A274" s="2">
        <v>41647</v>
      </c>
      <c r="B274" s="3" t="s">
        <v>744</v>
      </c>
      <c r="C274" s="3" t="str">
        <f>IF(LEFT(idh[[#This Row],[N° Factures]],2)="fp","PET","VERRE")</f>
        <v>VERRE</v>
      </c>
      <c r="D274" s="3" t="s">
        <v>37</v>
      </c>
      <c r="E274" s="3" t="str">
        <f>VLOOKUP(idh[[#This Row],[Code Article]],pt[],9,FALSE)</f>
        <v>0.25L</v>
      </c>
      <c r="F274" s="3">
        <v>30</v>
      </c>
      <c r="G274" s="3">
        <v>24</v>
      </c>
      <c r="H274" s="3">
        <f>VLOOKUP(idh[[#This Row],[Code Article]],pt[],7,FALSE)</f>
        <v>0.25</v>
      </c>
      <c r="I274" s="3" t="s">
        <v>615</v>
      </c>
      <c r="J274" s="3">
        <f>idh[[#This Row],[Quantite]]*idh[[#This Row],[Conversion]]</f>
        <v>720</v>
      </c>
      <c r="K274" s="3">
        <f>idh[[#This Row],[Quantite]]*idh[[#This Row],[Conversion]]*idh[[#This Row],[VOL L]]</f>
        <v>180</v>
      </c>
    </row>
    <row r="275" spans="1:11" x14ac:dyDescent="0.25">
      <c r="A275" s="2">
        <v>41647</v>
      </c>
      <c r="B275" s="3" t="s">
        <v>744</v>
      </c>
      <c r="C275" s="3" t="str">
        <f>IF(LEFT(idh[[#This Row],[N° Factures]],2)="fp","PET","VERRE")</f>
        <v>VERRE</v>
      </c>
      <c r="D275" s="3" t="s">
        <v>24</v>
      </c>
      <c r="E275" s="3" t="str">
        <f>VLOOKUP(idh[[#This Row],[Code Article]],pt[],9,FALSE)</f>
        <v>1L</v>
      </c>
      <c r="F275" s="3">
        <v>89</v>
      </c>
      <c r="G275" s="3">
        <v>12</v>
      </c>
      <c r="H275" s="3">
        <f>VLOOKUP(idh[[#This Row],[Code Article]],pt[],7,FALSE)</f>
        <v>1</v>
      </c>
      <c r="I275" s="3" t="s">
        <v>615</v>
      </c>
      <c r="J275" s="3">
        <f>idh[[#This Row],[Quantite]]*idh[[#This Row],[Conversion]]</f>
        <v>1068</v>
      </c>
      <c r="K275" s="3">
        <f>idh[[#This Row],[Quantite]]*idh[[#This Row],[Conversion]]*idh[[#This Row],[VOL L]]</f>
        <v>1068</v>
      </c>
    </row>
    <row r="276" spans="1:11" x14ac:dyDescent="0.25">
      <c r="A276" s="2">
        <v>41647</v>
      </c>
      <c r="B276" s="3" t="s">
        <v>747</v>
      </c>
      <c r="C276" s="3" t="str">
        <f>IF(LEFT(idh[[#This Row],[N° Factures]],2)="fp","PET","VERRE")</f>
        <v>VERRE</v>
      </c>
      <c r="D276" s="3" t="s">
        <v>23</v>
      </c>
      <c r="E276" s="3" t="str">
        <f>VLOOKUP(idh[[#This Row],[Code Article]],pt[],9,FALSE)</f>
        <v>0.25L</v>
      </c>
      <c r="F276" s="3">
        <v>199</v>
      </c>
      <c r="G276" s="3">
        <v>24</v>
      </c>
      <c r="H276" s="3">
        <f>VLOOKUP(idh[[#This Row],[Code Article]],pt[],7,FALSE)</f>
        <v>0.25</v>
      </c>
      <c r="I276" s="3" t="s">
        <v>615</v>
      </c>
      <c r="J276" s="3">
        <f>idh[[#This Row],[Quantite]]*idh[[#This Row],[Conversion]]</f>
        <v>4776</v>
      </c>
      <c r="K276" s="3">
        <f>idh[[#This Row],[Quantite]]*idh[[#This Row],[Conversion]]*idh[[#This Row],[VOL L]]</f>
        <v>1194</v>
      </c>
    </row>
    <row r="277" spans="1:11" x14ac:dyDescent="0.25">
      <c r="A277" s="2">
        <v>41647</v>
      </c>
      <c r="B277" s="3" t="s">
        <v>747</v>
      </c>
      <c r="C277" s="3" t="str">
        <f>IF(LEFT(idh[[#This Row],[N° Factures]],2)="fp","PET","VERRE")</f>
        <v>VERRE</v>
      </c>
      <c r="D277" s="3" t="s">
        <v>35</v>
      </c>
      <c r="E277" s="3" t="str">
        <f>VLOOKUP(idh[[#This Row],[Code Article]],pt[],9,FALSE)</f>
        <v>1L</v>
      </c>
      <c r="F277" s="3">
        <v>24</v>
      </c>
      <c r="G277" s="3">
        <v>12</v>
      </c>
      <c r="H277" s="3">
        <f>VLOOKUP(idh[[#This Row],[Code Article]],pt[],7,FALSE)</f>
        <v>1</v>
      </c>
      <c r="I277" s="3" t="s">
        <v>615</v>
      </c>
      <c r="J277" s="3">
        <f>idh[[#This Row],[Quantite]]*idh[[#This Row],[Conversion]]</f>
        <v>288</v>
      </c>
      <c r="K277" s="3">
        <f>idh[[#This Row],[Quantite]]*idh[[#This Row],[Conversion]]*idh[[#This Row],[VOL L]]</f>
        <v>288</v>
      </c>
    </row>
    <row r="278" spans="1:11" x14ac:dyDescent="0.25">
      <c r="A278" s="2">
        <v>41647</v>
      </c>
      <c r="B278" s="3" t="s">
        <v>748</v>
      </c>
      <c r="C278" s="3" t="str">
        <f>IF(LEFT(idh[[#This Row],[N° Factures]],2)="fp","PET","VERRE")</f>
        <v>VERRE</v>
      </c>
      <c r="D278" s="3" t="s">
        <v>23</v>
      </c>
      <c r="E278" s="3" t="str">
        <f>VLOOKUP(idh[[#This Row],[Code Article]],pt[],9,FALSE)</f>
        <v>0.25L</v>
      </c>
      <c r="F278" s="3">
        <v>40</v>
      </c>
      <c r="G278" s="3">
        <v>24</v>
      </c>
      <c r="H278" s="3">
        <f>VLOOKUP(idh[[#This Row],[Code Article]],pt[],7,FALSE)</f>
        <v>0.25</v>
      </c>
      <c r="I278" s="3" t="s">
        <v>615</v>
      </c>
      <c r="J278" s="3">
        <f>idh[[#This Row],[Quantite]]*idh[[#This Row],[Conversion]]</f>
        <v>960</v>
      </c>
      <c r="K278" s="3">
        <f>idh[[#This Row],[Quantite]]*idh[[#This Row],[Conversion]]*idh[[#This Row],[VOL L]]</f>
        <v>240</v>
      </c>
    </row>
    <row r="279" spans="1:11" x14ac:dyDescent="0.25">
      <c r="A279" s="2">
        <v>41647</v>
      </c>
      <c r="B279" s="3" t="s">
        <v>748</v>
      </c>
      <c r="C279" s="3" t="str">
        <f>IF(LEFT(idh[[#This Row],[N° Factures]],2)="fp","PET","VERRE")</f>
        <v>VERRE</v>
      </c>
      <c r="D279" s="3" t="s">
        <v>35</v>
      </c>
      <c r="E279" s="3" t="str">
        <f>VLOOKUP(idh[[#This Row],[Code Article]],pt[],9,FALSE)</f>
        <v>1L</v>
      </c>
      <c r="F279" s="3">
        <v>40</v>
      </c>
      <c r="G279" s="3">
        <v>12</v>
      </c>
      <c r="H279" s="3">
        <f>VLOOKUP(idh[[#This Row],[Code Article]],pt[],7,FALSE)</f>
        <v>1</v>
      </c>
      <c r="I279" s="3" t="s">
        <v>615</v>
      </c>
      <c r="J279" s="3">
        <f>idh[[#This Row],[Quantite]]*idh[[#This Row],[Conversion]]</f>
        <v>480</v>
      </c>
      <c r="K279" s="3">
        <f>idh[[#This Row],[Quantite]]*idh[[#This Row],[Conversion]]*idh[[#This Row],[VOL L]]</f>
        <v>480</v>
      </c>
    </row>
    <row r="280" spans="1:11" x14ac:dyDescent="0.25">
      <c r="A280" s="2">
        <v>41646</v>
      </c>
      <c r="B280" s="3" t="s">
        <v>752</v>
      </c>
      <c r="C280" s="3" t="str">
        <f>IF(LEFT(idh[[#This Row],[N° Factures]],2)="fp","PET","VERRE")</f>
        <v>VERRE</v>
      </c>
      <c r="D280" s="3" t="s">
        <v>26</v>
      </c>
      <c r="E280" s="3" t="str">
        <f>VLOOKUP(idh[[#This Row],[Code Article]],pt[],9,FALSE)</f>
        <v>0.25L</v>
      </c>
      <c r="F280" s="3">
        <v>678</v>
      </c>
      <c r="G280" s="3">
        <v>24</v>
      </c>
      <c r="H280" s="3">
        <f>VLOOKUP(idh[[#This Row],[Code Article]],pt[],7,FALSE)</f>
        <v>0.25</v>
      </c>
      <c r="I280" s="3" t="s">
        <v>615</v>
      </c>
      <c r="J280" s="3">
        <f>idh[[#This Row],[Quantite]]*idh[[#This Row],[Conversion]]</f>
        <v>16272</v>
      </c>
      <c r="K280" s="3">
        <f>idh[[#This Row],[Quantite]]*idh[[#This Row],[Conversion]]*idh[[#This Row],[VOL L]]</f>
        <v>4068</v>
      </c>
    </row>
    <row r="281" spans="1:11" x14ac:dyDescent="0.25">
      <c r="A281" s="2">
        <v>41646</v>
      </c>
      <c r="B281" s="3" t="s">
        <v>752</v>
      </c>
      <c r="C281" s="3" t="str">
        <f>IF(LEFT(idh[[#This Row],[N° Factures]],2)="fp","PET","VERRE")</f>
        <v>VERRE</v>
      </c>
      <c r="D281" s="3" t="s">
        <v>43</v>
      </c>
      <c r="E281" s="3" t="str">
        <f>VLOOKUP(idh[[#This Row],[Code Article]],pt[],9,FALSE)</f>
        <v>1L</v>
      </c>
      <c r="F281" s="3">
        <v>314</v>
      </c>
      <c r="G281" s="3">
        <v>12</v>
      </c>
      <c r="H281" s="3">
        <f>VLOOKUP(idh[[#This Row],[Code Article]],pt[],7,FALSE)</f>
        <v>1</v>
      </c>
      <c r="I281" s="3" t="s">
        <v>615</v>
      </c>
      <c r="J281" s="3">
        <f>idh[[#This Row],[Quantite]]*idh[[#This Row],[Conversion]]</f>
        <v>3768</v>
      </c>
      <c r="K281" s="3">
        <f>idh[[#This Row],[Quantite]]*idh[[#This Row],[Conversion]]*idh[[#This Row],[VOL L]]</f>
        <v>3768</v>
      </c>
    </row>
    <row r="282" spans="1:11" x14ac:dyDescent="0.25">
      <c r="A282" s="2">
        <v>41646</v>
      </c>
      <c r="B282" s="3" t="s">
        <v>753</v>
      </c>
      <c r="C282" s="3" t="str">
        <f>IF(LEFT(idh[[#This Row],[N° Factures]],2)="fp","PET","VERRE")</f>
        <v>VERRE</v>
      </c>
      <c r="D282" s="3" t="s">
        <v>37</v>
      </c>
      <c r="E282" s="3" t="str">
        <f>VLOOKUP(idh[[#This Row],[Code Article]],pt[],9,FALSE)</f>
        <v>0.25L</v>
      </c>
      <c r="F282" s="3">
        <v>678</v>
      </c>
      <c r="G282" s="3">
        <v>24</v>
      </c>
      <c r="H282" s="3">
        <f>VLOOKUP(idh[[#This Row],[Code Article]],pt[],7,FALSE)</f>
        <v>0.25</v>
      </c>
      <c r="I282" s="3" t="s">
        <v>615</v>
      </c>
      <c r="J282" s="3">
        <f>idh[[#This Row],[Quantite]]*idh[[#This Row],[Conversion]]</f>
        <v>16272</v>
      </c>
      <c r="K282" s="3">
        <f>idh[[#This Row],[Quantite]]*idh[[#This Row],[Conversion]]*idh[[#This Row],[VOL L]]</f>
        <v>4068</v>
      </c>
    </row>
    <row r="283" spans="1:11" x14ac:dyDescent="0.25">
      <c r="A283" s="2">
        <v>41646</v>
      </c>
      <c r="B283" s="3" t="s">
        <v>753</v>
      </c>
      <c r="C283" s="3" t="str">
        <f>IF(LEFT(idh[[#This Row],[N° Factures]],2)="fp","PET","VERRE")</f>
        <v>VERRE</v>
      </c>
      <c r="D283" s="3" t="s">
        <v>43</v>
      </c>
      <c r="E283" s="3" t="str">
        <f>VLOOKUP(idh[[#This Row],[Code Article]],pt[],9,FALSE)</f>
        <v>1L</v>
      </c>
      <c r="F283" s="3">
        <v>315</v>
      </c>
      <c r="G283" s="3">
        <v>12</v>
      </c>
      <c r="H283" s="3">
        <f>VLOOKUP(idh[[#This Row],[Code Article]],pt[],7,FALSE)</f>
        <v>1</v>
      </c>
      <c r="I283" s="3" t="s">
        <v>615</v>
      </c>
      <c r="J283" s="3">
        <f>idh[[#This Row],[Quantite]]*idh[[#This Row],[Conversion]]</f>
        <v>3780</v>
      </c>
      <c r="K283" s="3">
        <f>idh[[#This Row],[Quantite]]*idh[[#This Row],[Conversion]]*idh[[#This Row],[VOL L]]</f>
        <v>3780</v>
      </c>
    </row>
    <row r="284" spans="1:11" x14ac:dyDescent="0.25">
      <c r="A284" s="2">
        <v>41647</v>
      </c>
      <c r="B284" s="3" t="s">
        <v>754</v>
      </c>
      <c r="C284" s="3" t="str">
        <f>IF(LEFT(idh[[#This Row],[N° Factures]],2)="fp","PET","VERRE")</f>
        <v>VERRE</v>
      </c>
      <c r="D284" s="3" t="s">
        <v>21</v>
      </c>
      <c r="E284" s="3" t="str">
        <f>VLOOKUP(idh[[#This Row],[Code Article]],pt[],9,FALSE)</f>
        <v/>
      </c>
      <c r="F284" s="3">
        <v>4</v>
      </c>
      <c r="G284" s="3">
        <v>1</v>
      </c>
      <c r="H284" s="3">
        <f>VLOOKUP(idh[[#This Row],[Code Article]],pt[],7,FALSE)</f>
        <v>0.25</v>
      </c>
      <c r="I284" s="3" t="s">
        <v>616</v>
      </c>
      <c r="J284" s="3">
        <f>idh[[#This Row],[Quantite]]*idh[[#This Row],[Conversion]]</f>
        <v>4</v>
      </c>
      <c r="K284" s="3">
        <f>idh[[#This Row],[Quantite]]*idh[[#This Row],[Conversion]]*idh[[#This Row],[VOL L]]</f>
        <v>1</v>
      </c>
    </row>
    <row r="285" spans="1:11" x14ac:dyDescent="0.25">
      <c r="A285" s="2">
        <v>41647</v>
      </c>
      <c r="B285" s="3" t="s">
        <v>754</v>
      </c>
      <c r="C285" s="3" t="str">
        <f>IF(LEFT(idh[[#This Row],[N° Factures]],2)="fp","PET","VERRE")</f>
        <v>VERRE</v>
      </c>
      <c r="D285" s="3" t="s">
        <v>27</v>
      </c>
      <c r="E285" s="3" t="str">
        <f>VLOOKUP(idh[[#This Row],[Code Article]],pt[],9,FALSE)</f>
        <v>0.25L</v>
      </c>
      <c r="F285" s="3">
        <v>120</v>
      </c>
      <c r="G285" s="3">
        <v>24</v>
      </c>
      <c r="H285" s="3">
        <f>VLOOKUP(idh[[#This Row],[Code Article]],pt[],7,FALSE)</f>
        <v>0.25</v>
      </c>
      <c r="I285" s="3" t="s">
        <v>613</v>
      </c>
      <c r="J285" s="3">
        <f>idh[[#This Row],[Quantite]]*idh[[#This Row],[Conversion]]</f>
        <v>2880</v>
      </c>
      <c r="K285" s="3">
        <f>idh[[#This Row],[Quantite]]*idh[[#This Row],[Conversion]]*idh[[#This Row],[VOL L]]</f>
        <v>720</v>
      </c>
    </row>
    <row r="286" spans="1:11" x14ac:dyDescent="0.25">
      <c r="A286" s="2">
        <v>41646</v>
      </c>
      <c r="B286" s="3" t="s">
        <v>755</v>
      </c>
      <c r="C286" s="3" t="str">
        <f>IF(LEFT(idh[[#This Row],[N° Factures]],2)="fp","PET","VERRE")</f>
        <v>VERRE</v>
      </c>
      <c r="D286" s="3" t="s">
        <v>26</v>
      </c>
      <c r="E286" s="3" t="str">
        <f>VLOOKUP(idh[[#This Row],[Code Article]],pt[],9,FALSE)</f>
        <v>0.25L</v>
      </c>
      <c r="F286" s="3">
        <v>335</v>
      </c>
      <c r="G286" s="3">
        <v>24</v>
      </c>
      <c r="H286" s="3">
        <f>VLOOKUP(idh[[#This Row],[Code Article]],pt[],7,FALSE)</f>
        <v>0.25</v>
      </c>
      <c r="I286" s="3" t="s">
        <v>615</v>
      </c>
      <c r="J286" s="3">
        <f>idh[[#This Row],[Quantite]]*idh[[#This Row],[Conversion]]</f>
        <v>8040</v>
      </c>
      <c r="K286" s="3">
        <f>idh[[#This Row],[Quantite]]*idh[[#This Row],[Conversion]]*idh[[#This Row],[VOL L]]</f>
        <v>2010</v>
      </c>
    </row>
    <row r="287" spans="1:11" x14ac:dyDescent="0.25">
      <c r="A287" s="2">
        <v>41646</v>
      </c>
      <c r="B287" s="3" t="s">
        <v>755</v>
      </c>
      <c r="C287" s="3" t="str">
        <f>IF(LEFT(idh[[#This Row],[N° Factures]],2)="fp","PET","VERRE")</f>
        <v>VERRE</v>
      </c>
      <c r="D287" s="3" t="s">
        <v>20</v>
      </c>
      <c r="E287" s="3" t="str">
        <f>VLOOKUP(idh[[#This Row],[Code Article]],pt[],9,FALSE)</f>
        <v>1L</v>
      </c>
      <c r="F287" s="3">
        <v>352</v>
      </c>
      <c r="G287" s="3">
        <v>12</v>
      </c>
      <c r="H287" s="3">
        <f>VLOOKUP(idh[[#This Row],[Code Article]],pt[],7,FALSE)</f>
        <v>1</v>
      </c>
      <c r="I287" s="3" t="s">
        <v>615</v>
      </c>
      <c r="J287" s="3">
        <f>idh[[#This Row],[Quantite]]*idh[[#This Row],[Conversion]]</f>
        <v>4224</v>
      </c>
      <c r="K287" s="3">
        <f>idh[[#This Row],[Quantite]]*idh[[#This Row],[Conversion]]*idh[[#This Row],[VOL L]]</f>
        <v>4224</v>
      </c>
    </row>
    <row r="288" spans="1:11" x14ac:dyDescent="0.25">
      <c r="A288" s="2">
        <v>41647</v>
      </c>
      <c r="B288" s="3" t="s">
        <v>758</v>
      </c>
      <c r="C288" s="3" t="str">
        <f>IF(LEFT(idh[[#This Row],[N° Factures]],2)="fp","PET","VERRE")</f>
        <v>VERRE</v>
      </c>
      <c r="D288" s="3" t="s">
        <v>16</v>
      </c>
      <c r="E288" s="3" t="str">
        <f>VLOOKUP(idh[[#This Row],[Code Article]],pt[],9,FALSE)</f>
        <v>0.25L</v>
      </c>
      <c r="F288" s="3">
        <v>20</v>
      </c>
      <c r="G288" s="3">
        <v>24</v>
      </c>
      <c r="H288" s="3">
        <f>VLOOKUP(idh[[#This Row],[Code Article]],pt[],7,FALSE)</f>
        <v>0.25</v>
      </c>
      <c r="I288" s="3" t="s">
        <v>613</v>
      </c>
      <c r="J288" s="3">
        <f>idh[[#This Row],[Quantite]]*idh[[#This Row],[Conversion]]</f>
        <v>480</v>
      </c>
      <c r="K288" s="3">
        <f>idh[[#This Row],[Quantite]]*idh[[#This Row],[Conversion]]*idh[[#This Row],[VOL L]]</f>
        <v>120</v>
      </c>
    </row>
    <row r="289" spans="1:11" x14ac:dyDescent="0.25">
      <c r="A289" s="2">
        <v>41647</v>
      </c>
      <c r="B289" s="3" t="s">
        <v>759</v>
      </c>
      <c r="C289" s="3" t="str">
        <f>IF(LEFT(idh[[#This Row],[N° Factures]],2)="fp","PET","VERRE")</f>
        <v>VERRE</v>
      </c>
      <c r="D289" s="3" t="s">
        <v>23</v>
      </c>
      <c r="E289" s="3" t="str">
        <f>VLOOKUP(idh[[#This Row],[Code Article]],pt[],9,FALSE)</f>
        <v>0.25L</v>
      </c>
      <c r="F289" s="3">
        <v>70</v>
      </c>
      <c r="G289" s="3">
        <v>24</v>
      </c>
      <c r="H289" s="3">
        <f>VLOOKUP(idh[[#This Row],[Code Article]],pt[],7,FALSE)</f>
        <v>0.25</v>
      </c>
      <c r="I289" s="3" t="s">
        <v>615</v>
      </c>
      <c r="J289" s="3">
        <f>idh[[#This Row],[Quantite]]*idh[[#This Row],[Conversion]]</f>
        <v>1680</v>
      </c>
      <c r="K289" s="3">
        <f>idh[[#This Row],[Quantite]]*idh[[#This Row],[Conversion]]*idh[[#This Row],[VOL L]]</f>
        <v>420</v>
      </c>
    </row>
    <row r="290" spans="1:11" x14ac:dyDescent="0.25">
      <c r="A290" s="2">
        <v>41647</v>
      </c>
      <c r="B290" s="3" t="s">
        <v>759</v>
      </c>
      <c r="C290" s="3" t="str">
        <f>IF(LEFT(idh[[#This Row],[N° Factures]],2)="fp","PET","VERRE")</f>
        <v>VERRE</v>
      </c>
      <c r="D290" s="3" t="s">
        <v>43</v>
      </c>
      <c r="E290" s="3" t="str">
        <f>VLOOKUP(idh[[#This Row],[Code Article]],pt[],9,FALSE)</f>
        <v>1L</v>
      </c>
      <c r="F290" s="3">
        <v>59</v>
      </c>
      <c r="G290" s="3">
        <v>12</v>
      </c>
      <c r="H290" s="3">
        <f>VLOOKUP(idh[[#This Row],[Code Article]],pt[],7,FALSE)</f>
        <v>1</v>
      </c>
      <c r="I290" s="3" t="s">
        <v>615</v>
      </c>
      <c r="J290" s="3">
        <f>idh[[#This Row],[Quantite]]*idh[[#This Row],[Conversion]]</f>
        <v>708</v>
      </c>
      <c r="K290" s="3">
        <f>idh[[#This Row],[Quantite]]*idh[[#This Row],[Conversion]]*idh[[#This Row],[VOL L]]</f>
        <v>708</v>
      </c>
    </row>
    <row r="291" spans="1:11" x14ac:dyDescent="0.25">
      <c r="A291" s="2">
        <v>41648</v>
      </c>
      <c r="B291" s="3" t="s">
        <v>761</v>
      </c>
      <c r="C291" s="3" t="str">
        <f>IF(LEFT(idh[[#This Row],[N° Factures]],2)="fp","PET","VERRE")</f>
        <v>VERRE</v>
      </c>
      <c r="D291" s="3" t="s">
        <v>18</v>
      </c>
      <c r="E291" s="3" t="str">
        <f>VLOOKUP(idh[[#This Row],[Code Article]],pt[],9,FALSE)</f>
        <v/>
      </c>
      <c r="F291" s="3">
        <v>2</v>
      </c>
      <c r="G291" s="3">
        <v>1</v>
      </c>
      <c r="H291" s="3">
        <f>VLOOKUP(idh[[#This Row],[Code Article]],pt[],7,FALSE)</f>
        <v>1</v>
      </c>
      <c r="I291" s="3" t="s">
        <v>614</v>
      </c>
      <c r="J291" s="3">
        <f>idh[[#This Row],[Quantite]]*idh[[#This Row],[Conversion]]</f>
        <v>2</v>
      </c>
      <c r="K291" s="3">
        <f>idh[[#This Row],[Quantite]]*idh[[#This Row],[Conversion]]*idh[[#This Row],[VOL L]]</f>
        <v>2</v>
      </c>
    </row>
    <row r="292" spans="1:11" x14ac:dyDescent="0.25">
      <c r="A292" s="2">
        <v>41648</v>
      </c>
      <c r="B292" s="3" t="s">
        <v>761</v>
      </c>
      <c r="C292" s="3" t="str">
        <f>IF(LEFT(idh[[#This Row],[N° Factures]],2)="fp","PET","VERRE")</f>
        <v>VERRE</v>
      </c>
      <c r="D292" s="3" t="s">
        <v>21</v>
      </c>
      <c r="E292" s="3" t="str">
        <f>VLOOKUP(idh[[#This Row],[Code Article]],pt[],9,FALSE)</f>
        <v/>
      </c>
      <c r="F292" s="3">
        <v>6</v>
      </c>
      <c r="G292" s="3">
        <v>1</v>
      </c>
      <c r="H292" s="3">
        <f>VLOOKUP(idh[[#This Row],[Code Article]],pt[],7,FALSE)</f>
        <v>0.25</v>
      </c>
      <c r="I292" s="3" t="s">
        <v>614</v>
      </c>
      <c r="J292" s="3">
        <f>idh[[#This Row],[Quantite]]*idh[[#This Row],[Conversion]]</f>
        <v>6</v>
      </c>
      <c r="K292" s="3">
        <f>idh[[#This Row],[Quantite]]*idh[[#This Row],[Conversion]]*idh[[#This Row],[VOL L]]</f>
        <v>1.5</v>
      </c>
    </row>
    <row r="293" spans="1:11" x14ac:dyDescent="0.25">
      <c r="A293" s="2">
        <v>41648</v>
      </c>
      <c r="B293" s="3" t="s">
        <v>761</v>
      </c>
      <c r="C293" s="3" t="str">
        <f>IF(LEFT(idh[[#This Row],[N° Factures]],2)="fp","PET","VERRE")</f>
        <v>VERRE</v>
      </c>
      <c r="D293" s="3" t="s">
        <v>27</v>
      </c>
      <c r="E293" s="3" t="str">
        <f>VLOOKUP(idh[[#This Row],[Code Article]],pt[],9,FALSE)</f>
        <v>0.25L</v>
      </c>
      <c r="F293" s="3">
        <v>35</v>
      </c>
      <c r="G293" s="3">
        <v>24</v>
      </c>
      <c r="H293" s="3">
        <f>VLOOKUP(idh[[#This Row],[Code Article]],pt[],7,FALSE)</f>
        <v>0.25</v>
      </c>
      <c r="I293" s="3" t="s">
        <v>615</v>
      </c>
      <c r="J293" s="3">
        <f>idh[[#This Row],[Quantite]]*idh[[#This Row],[Conversion]]</f>
        <v>840</v>
      </c>
      <c r="K293" s="3">
        <f>idh[[#This Row],[Quantite]]*idh[[#This Row],[Conversion]]*idh[[#This Row],[VOL L]]</f>
        <v>210</v>
      </c>
    </row>
    <row r="294" spans="1:11" x14ac:dyDescent="0.25">
      <c r="A294" s="2">
        <v>41648</v>
      </c>
      <c r="B294" s="3" t="s">
        <v>761</v>
      </c>
      <c r="C294" s="3" t="str">
        <f>IF(LEFT(idh[[#This Row],[N° Factures]],2)="fp","PET","VERRE")</f>
        <v>VERRE</v>
      </c>
      <c r="D294" s="3" t="s">
        <v>28</v>
      </c>
      <c r="E294" s="3" t="str">
        <f>VLOOKUP(idh[[#This Row],[Code Article]],pt[],9,FALSE)</f>
        <v>1L</v>
      </c>
      <c r="F294" s="3">
        <v>79</v>
      </c>
      <c r="G294" s="3">
        <v>12</v>
      </c>
      <c r="H294" s="3">
        <f>VLOOKUP(idh[[#This Row],[Code Article]],pt[],7,FALSE)</f>
        <v>1</v>
      </c>
      <c r="I294" s="3" t="s">
        <v>615</v>
      </c>
      <c r="J294" s="3">
        <f>idh[[#This Row],[Quantite]]*idh[[#This Row],[Conversion]]</f>
        <v>948</v>
      </c>
      <c r="K294" s="3">
        <f>idh[[#This Row],[Quantite]]*idh[[#This Row],[Conversion]]*idh[[#This Row],[VOL L]]</f>
        <v>948</v>
      </c>
    </row>
    <row r="295" spans="1:11" x14ac:dyDescent="0.25">
      <c r="A295" s="2">
        <v>41648</v>
      </c>
      <c r="B295" s="3" t="s">
        <v>763</v>
      </c>
      <c r="C295" s="3" t="str">
        <f>IF(LEFT(idh[[#This Row],[N° Factures]],2)="fp","PET","VERRE")</f>
        <v>VERRE</v>
      </c>
      <c r="D295" s="3" t="s">
        <v>25</v>
      </c>
      <c r="E295" s="3" t="str">
        <f>VLOOKUP(idh[[#This Row],[Code Article]],pt[],9,FALSE)</f>
        <v>0.25L</v>
      </c>
      <c r="F295" s="3">
        <v>20</v>
      </c>
      <c r="G295" s="3">
        <v>24</v>
      </c>
      <c r="H295" s="3">
        <f>VLOOKUP(idh[[#This Row],[Code Article]],pt[],7,FALSE)</f>
        <v>0.25</v>
      </c>
      <c r="I295" s="3" t="s">
        <v>615</v>
      </c>
      <c r="J295" s="3">
        <f>idh[[#This Row],[Quantite]]*idh[[#This Row],[Conversion]]</f>
        <v>480</v>
      </c>
      <c r="K295" s="3">
        <f>idh[[#This Row],[Quantite]]*idh[[#This Row],[Conversion]]*idh[[#This Row],[VOL L]]</f>
        <v>120</v>
      </c>
    </row>
    <row r="296" spans="1:11" x14ac:dyDescent="0.25">
      <c r="A296" s="2">
        <v>41648</v>
      </c>
      <c r="B296" s="3" t="s">
        <v>763</v>
      </c>
      <c r="C296" s="3" t="str">
        <f>IF(LEFT(idh[[#This Row],[N° Factures]],2)="fp","PET","VERRE")</f>
        <v>VERRE</v>
      </c>
      <c r="D296" s="3" t="s">
        <v>24</v>
      </c>
      <c r="E296" s="3" t="str">
        <f>VLOOKUP(idh[[#This Row],[Code Article]],pt[],9,FALSE)</f>
        <v>1L</v>
      </c>
      <c r="F296" s="3">
        <v>153</v>
      </c>
      <c r="G296" s="3">
        <v>12</v>
      </c>
      <c r="H296" s="3">
        <f>VLOOKUP(idh[[#This Row],[Code Article]],pt[],7,FALSE)</f>
        <v>1</v>
      </c>
      <c r="I296" s="3" t="s">
        <v>615</v>
      </c>
      <c r="J296" s="3">
        <f>idh[[#This Row],[Quantite]]*idh[[#This Row],[Conversion]]</f>
        <v>1836</v>
      </c>
      <c r="K296" s="3">
        <f>idh[[#This Row],[Quantite]]*idh[[#This Row],[Conversion]]*idh[[#This Row],[VOL L]]</f>
        <v>1836</v>
      </c>
    </row>
    <row r="297" spans="1:11" x14ac:dyDescent="0.25">
      <c r="A297" s="2">
        <v>41647</v>
      </c>
      <c r="B297" s="3" t="s">
        <v>764</v>
      </c>
      <c r="C297" s="3" t="str">
        <f>IF(LEFT(idh[[#This Row],[N° Factures]],2)="fp","PET","VERRE")</f>
        <v>VERRE</v>
      </c>
      <c r="D297" s="3" t="s">
        <v>18</v>
      </c>
      <c r="E297" s="3" t="str">
        <f>VLOOKUP(idh[[#This Row],[Code Article]],pt[],9,FALSE)</f>
        <v/>
      </c>
      <c r="F297" s="3">
        <v>7</v>
      </c>
      <c r="G297" s="3">
        <v>1</v>
      </c>
      <c r="H297" s="3">
        <f>VLOOKUP(idh[[#This Row],[Code Article]],pt[],7,FALSE)</f>
        <v>1</v>
      </c>
      <c r="I297" s="3" t="s">
        <v>614</v>
      </c>
      <c r="J297" s="3">
        <f>idh[[#This Row],[Quantite]]*idh[[#This Row],[Conversion]]</f>
        <v>7</v>
      </c>
      <c r="K297" s="3">
        <f>idh[[#This Row],[Quantite]]*idh[[#This Row],[Conversion]]*idh[[#This Row],[VOL L]]</f>
        <v>7</v>
      </c>
    </row>
    <row r="298" spans="1:11" x14ac:dyDescent="0.25">
      <c r="A298" s="2">
        <v>41647</v>
      </c>
      <c r="B298" s="3" t="s">
        <v>764</v>
      </c>
      <c r="C298" s="3" t="str">
        <f>IF(LEFT(idh[[#This Row],[N° Factures]],2)="fp","PET","VERRE")</f>
        <v>VERRE</v>
      </c>
      <c r="D298" s="3" t="s">
        <v>26</v>
      </c>
      <c r="E298" s="3" t="str">
        <f>VLOOKUP(idh[[#This Row],[Code Article]],pt[],9,FALSE)</f>
        <v>0.25L</v>
      </c>
      <c r="F298" s="3">
        <v>449</v>
      </c>
      <c r="G298" s="3">
        <v>24</v>
      </c>
      <c r="H298" s="3">
        <f>VLOOKUP(idh[[#This Row],[Code Article]],pt[],7,FALSE)</f>
        <v>0.25</v>
      </c>
      <c r="I298" s="3" t="s">
        <v>615</v>
      </c>
      <c r="J298" s="3">
        <f>idh[[#This Row],[Quantite]]*idh[[#This Row],[Conversion]]</f>
        <v>10776</v>
      </c>
      <c r="K298" s="3">
        <f>idh[[#This Row],[Quantite]]*idh[[#This Row],[Conversion]]*idh[[#This Row],[VOL L]]</f>
        <v>2694</v>
      </c>
    </row>
    <row r="299" spans="1:11" x14ac:dyDescent="0.25">
      <c r="A299" s="2">
        <v>41647</v>
      </c>
      <c r="B299" s="3" t="s">
        <v>764</v>
      </c>
      <c r="C299" s="3" t="str">
        <f>IF(LEFT(idh[[#This Row],[N° Factures]],2)="fp","PET","VERRE")</f>
        <v>VERRE</v>
      </c>
      <c r="D299" s="3" t="s">
        <v>43</v>
      </c>
      <c r="E299" s="3" t="str">
        <f>VLOOKUP(idh[[#This Row],[Code Article]],pt[],9,FALSE)</f>
        <v>1L</v>
      </c>
      <c r="F299" s="3">
        <v>317</v>
      </c>
      <c r="G299" s="3">
        <v>12</v>
      </c>
      <c r="H299" s="3">
        <f>VLOOKUP(idh[[#This Row],[Code Article]],pt[],7,FALSE)</f>
        <v>1</v>
      </c>
      <c r="I299" s="3" t="s">
        <v>615</v>
      </c>
      <c r="J299" s="3">
        <f>idh[[#This Row],[Quantite]]*idh[[#This Row],[Conversion]]</f>
        <v>3804</v>
      </c>
      <c r="K299" s="3">
        <f>idh[[#This Row],[Quantite]]*idh[[#This Row],[Conversion]]*idh[[#This Row],[VOL L]]</f>
        <v>3804</v>
      </c>
    </row>
    <row r="300" spans="1:11" x14ac:dyDescent="0.25">
      <c r="A300" s="2">
        <v>41647</v>
      </c>
      <c r="B300" s="3" t="s">
        <v>765</v>
      </c>
      <c r="C300" s="3" t="str">
        <f>IF(LEFT(idh[[#This Row],[N° Factures]],2)="fp","PET","VERRE")</f>
        <v>VERRE</v>
      </c>
      <c r="D300" s="3" t="s">
        <v>23</v>
      </c>
      <c r="E300" s="3" t="str">
        <f>VLOOKUP(idh[[#This Row],[Code Article]],pt[],9,FALSE)</f>
        <v>0.25L</v>
      </c>
      <c r="F300" s="3">
        <v>450</v>
      </c>
      <c r="G300" s="3">
        <v>24</v>
      </c>
      <c r="H300" s="3">
        <f>VLOOKUP(idh[[#This Row],[Code Article]],pt[],7,FALSE)</f>
        <v>0.25</v>
      </c>
      <c r="I300" s="3" t="s">
        <v>615</v>
      </c>
      <c r="J300" s="3">
        <f>idh[[#This Row],[Quantite]]*idh[[#This Row],[Conversion]]</f>
        <v>10800</v>
      </c>
      <c r="K300" s="3">
        <f>idh[[#This Row],[Quantite]]*idh[[#This Row],[Conversion]]*idh[[#This Row],[VOL L]]</f>
        <v>2700</v>
      </c>
    </row>
    <row r="301" spans="1:11" x14ac:dyDescent="0.25">
      <c r="A301" s="2">
        <v>41647</v>
      </c>
      <c r="B301" s="3" t="s">
        <v>765</v>
      </c>
      <c r="C301" s="3" t="str">
        <f>IF(LEFT(idh[[#This Row],[N° Factures]],2)="fp","PET","VERRE")</f>
        <v>VERRE</v>
      </c>
      <c r="D301" s="3" t="s">
        <v>24</v>
      </c>
      <c r="E301" s="3" t="str">
        <f>VLOOKUP(idh[[#This Row],[Code Article]],pt[],9,FALSE)</f>
        <v>1L</v>
      </c>
      <c r="F301" s="3">
        <v>317</v>
      </c>
      <c r="G301" s="3">
        <v>12</v>
      </c>
      <c r="H301" s="3">
        <f>VLOOKUP(idh[[#This Row],[Code Article]],pt[],7,FALSE)</f>
        <v>1</v>
      </c>
      <c r="I301" s="3" t="s">
        <v>615</v>
      </c>
      <c r="J301" s="3">
        <f>idh[[#This Row],[Quantite]]*idh[[#This Row],[Conversion]]</f>
        <v>3804</v>
      </c>
      <c r="K301" s="3">
        <f>idh[[#This Row],[Quantite]]*idh[[#This Row],[Conversion]]*idh[[#This Row],[VOL L]]</f>
        <v>3804</v>
      </c>
    </row>
    <row r="302" spans="1:11" x14ac:dyDescent="0.25">
      <c r="A302" s="2">
        <v>41647</v>
      </c>
      <c r="B302" s="3" t="s">
        <v>766</v>
      </c>
      <c r="C302" s="3" t="str">
        <f>IF(LEFT(idh[[#This Row],[N° Factures]],2)="fp","PET","VERRE")</f>
        <v>VERRE</v>
      </c>
      <c r="D302" s="3" t="s">
        <v>37</v>
      </c>
      <c r="E302" s="3" t="str">
        <f>VLOOKUP(idh[[#This Row],[Code Article]],pt[],9,FALSE)</f>
        <v>0.25L</v>
      </c>
      <c r="F302" s="3">
        <v>362</v>
      </c>
      <c r="G302" s="3">
        <v>24</v>
      </c>
      <c r="H302" s="3">
        <f>VLOOKUP(idh[[#This Row],[Code Article]],pt[],7,FALSE)</f>
        <v>0.25</v>
      </c>
      <c r="I302" s="3" t="s">
        <v>615</v>
      </c>
      <c r="J302" s="3">
        <f>idh[[#This Row],[Quantite]]*idh[[#This Row],[Conversion]]</f>
        <v>8688</v>
      </c>
      <c r="K302" s="3">
        <f>idh[[#This Row],[Quantite]]*idh[[#This Row],[Conversion]]*idh[[#This Row],[VOL L]]</f>
        <v>2172</v>
      </c>
    </row>
    <row r="303" spans="1:11" x14ac:dyDescent="0.25">
      <c r="A303" s="2">
        <v>41647</v>
      </c>
      <c r="B303" s="3" t="s">
        <v>766</v>
      </c>
      <c r="C303" s="3" t="str">
        <f>IF(LEFT(idh[[#This Row],[N° Factures]],2)="fp","PET","VERRE")</f>
        <v>VERRE</v>
      </c>
      <c r="D303" s="3" t="s">
        <v>35</v>
      </c>
      <c r="E303" s="3" t="str">
        <f>VLOOKUP(idh[[#This Row],[Code Article]],pt[],9,FALSE)</f>
        <v>1L</v>
      </c>
      <c r="F303" s="3">
        <v>343</v>
      </c>
      <c r="G303" s="3">
        <v>12</v>
      </c>
      <c r="H303" s="3">
        <f>VLOOKUP(idh[[#This Row],[Code Article]],pt[],7,FALSE)</f>
        <v>1</v>
      </c>
      <c r="I303" s="3" t="s">
        <v>615</v>
      </c>
      <c r="J303" s="3">
        <f>idh[[#This Row],[Quantite]]*idh[[#This Row],[Conversion]]</f>
        <v>4116</v>
      </c>
      <c r="K303" s="3">
        <f>idh[[#This Row],[Quantite]]*idh[[#This Row],[Conversion]]*idh[[#This Row],[VOL L]]</f>
        <v>4116</v>
      </c>
    </row>
    <row r="304" spans="1:11" x14ac:dyDescent="0.25">
      <c r="A304" s="2">
        <v>41648</v>
      </c>
      <c r="B304" s="3" t="s">
        <v>767</v>
      </c>
      <c r="C304" s="3" t="str">
        <f>IF(LEFT(idh[[#This Row],[N° Factures]],2)="fp","PET","VERRE")</f>
        <v>VERRE</v>
      </c>
      <c r="D304" s="3" t="s">
        <v>25</v>
      </c>
      <c r="E304" s="3" t="str">
        <f>VLOOKUP(idh[[#This Row],[Code Article]],pt[],9,FALSE)</f>
        <v>0.25L</v>
      </c>
      <c r="F304" s="3">
        <v>496</v>
      </c>
      <c r="G304" s="3">
        <v>24</v>
      </c>
      <c r="H304" s="3">
        <f>VLOOKUP(idh[[#This Row],[Code Article]],pt[],7,FALSE)</f>
        <v>0.25</v>
      </c>
      <c r="I304" s="3" t="s">
        <v>615</v>
      </c>
      <c r="J304" s="3">
        <f>idh[[#This Row],[Quantite]]*idh[[#This Row],[Conversion]]</f>
        <v>11904</v>
      </c>
      <c r="K304" s="3">
        <f>idh[[#This Row],[Quantite]]*idh[[#This Row],[Conversion]]*idh[[#This Row],[VOL L]]</f>
        <v>2976</v>
      </c>
    </row>
    <row r="305" spans="1:11" x14ac:dyDescent="0.25">
      <c r="A305" s="2">
        <v>41648</v>
      </c>
      <c r="B305" s="3" t="s">
        <v>769</v>
      </c>
      <c r="C305" s="3" t="str">
        <f>IF(LEFT(idh[[#This Row],[N° Factures]],2)="fp","PET","VERRE")</f>
        <v>VERRE</v>
      </c>
      <c r="D305" s="3" t="s">
        <v>23</v>
      </c>
      <c r="E305" s="3" t="str">
        <f>VLOOKUP(idh[[#This Row],[Code Article]],pt[],9,FALSE)</f>
        <v>0.25L</v>
      </c>
      <c r="F305" s="3">
        <v>80</v>
      </c>
      <c r="G305" s="3">
        <v>24</v>
      </c>
      <c r="H305" s="3">
        <f>VLOOKUP(idh[[#This Row],[Code Article]],pt[],7,FALSE)</f>
        <v>0.25</v>
      </c>
      <c r="I305" s="3" t="s">
        <v>615</v>
      </c>
      <c r="J305" s="3">
        <f>idh[[#This Row],[Quantite]]*idh[[#This Row],[Conversion]]</f>
        <v>1920</v>
      </c>
      <c r="K305" s="3">
        <f>idh[[#This Row],[Quantite]]*idh[[#This Row],[Conversion]]*idh[[#This Row],[VOL L]]</f>
        <v>480</v>
      </c>
    </row>
    <row r="306" spans="1:11" x14ac:dyDescent="0.25">
      <c r="A306" s="2">
        <v>41648</v>
      </c>
      <c r="B306" s="3" t="s">
        <v>769</v>
      </c>
      <c r="C306" s="3" t="str">
        <f>IF(LEFT(idh[[#This Row],[N° Factures]],2)="fp","PET","VERRE")</f>
        <v>VERRE</v>
      </c>
      <c r="D306" s="3" t="s">
        <v>24</v>
      </c>
      <c r="E306" s="3" t="str">
        <f>VLOOKUP(idh[[#This Row],[Code Article]],pt[],9,FALSE)</f>
        <v>1L</v>
      </c>
      <c r="F306" s="3">
        <v>9</v>
      </c>
      <c r="G306" s="3">
        <v>12</v>
      </c>
      <c r="H306" s="3">
        <f>VLOOKUP(idh[[#This Row],[Code Article]],pt[],7,FALSE)</f>
        <v>1</v>
      </c>
      <c r="I306" s="3" t="s">
        <v>615</v>
      </c>
      <c r="J306" s="3">
        <f>idh[[#This Row],[Quantite]]*idh[[#This Row],[Conversion]]</f>
        <v>108</v>
      </c>
      <c r="K306" s="3">
        <f>idh[[#This Row],[Quantite]]*idh[[#This Row],[Conversion]]*idh[[#This Row],[VOL L]]</f>
        <v>108</v>
      </c>
    </row>
    <row r="307" spans="1:11" x14ac:dyDescent="0.25">
      <c r="A307" s="2">
        <v>41648</v>
      </c>
      <c r="B307" s="3" t="s">
        <v>770</v>
      </c>
      <c r="C307" s="3" t="str">
        <f>IF(LEFT(idh[[#This Row],[N° Factures]],2)="fp","PET","VERRE")</f>
        <v>VERRE</v>
      </c>
      <c r="D307" s="3" t="s">
        <v>23</v>
      </c>
      <c r="E307" s="3" t="str">
        <f>VLOOKUP(idh[[#This Row],[Code Article]],pt[],9,FALSE)</f>
        <v>0.25L</v>
      </c>
      <c r="F307" s="3">
        <v>52</v>
      </c>
      <c r="G307" s="3">
        <v>24</v>
      </c>
      <c r="H307" s="3">
        <f>VLOOKUP(idh[[#This Row],[Code Article]],pt[],7,FALSE)</f>
        <v>0.25</v>
      </c>
      <c r="I307" s="3" t="s">
        <v>615</v>
      </c>
      <c r="J307" s="3">
        <f>idh[[#This Row],[Quantite]]*idh[[#This Row],[Conversion]]</f>
        <v>1248</v>
      </c>
      <c r="K307" s="3">
        <f>idh[[#This Row],[Quantite]]*idh[[#This Row],[Conversion]]*idh[[#This Row],[VOL L]]</f>
        <v>312</v>
      </c>
    </row>
    <row r="308" spans="1:11" x14ac:dyDescent="0.25">
      <c r="A308" s="2">
        <v>41648</v>
      </c>
      <c r="B308" s="3" t="s">
        <v>772</v>
      </c>
      <c r="C308" s="3" t="str">
        <f>IF(LEFT(idh[[#This Row],[N° Factures]],2)="fp","PET","VERRE")</f>
        <v>VERRE</v>
      </c>
      <c r="D308" s="3" t="s">
        <v>43</v>
      </c>
      <c r="E308" s="3" t="str">
        <f>VLOOKUP(idh[[#This Row],[Code Article]],pt[],9,FALSE)</f>
        <v>1L</v>
      </c>
      <c r="F308" s="3">
        <v>6</v>
      </c>
      <c r="G308" s="3">
        <v>12</v>
      </c>
      <c r="H308" s="3">
        <f>VLOOKUP(idh[[#This Row],[Code Article]],pt[],7,FALSE)</f>
        <v>1</v>
      </c>
      <c r="I308" s="3" t="s">
        <v>615</v>
      </c>
      <c r="J308" s="3">
        <f>idh[[#This Row],[Quantite]]*idh[[#This Row],[Conversion]]</f>
        <v>72</v>
      </c>
      <c r="K308" s="3">
        <f>idh[[#This Row],[Quantite]]*idh[[#This Row],[Conversion]]*idh[[#This Row],[VOL L]]</f>
        <v>72</v>
      </c>
    </row>
    <row r="309" spans="1:11" x14ac:dyDescent="0.25">
      <c r="A309" s="2">
        <v>41648</v>
      </c>
      <c r="B309" s="3" t="s">
        <v>773</v>
      </c>
      <c r="C309" s="3" t="str">
        <f>IF(LEFT(idh[[#This Row],[N° Factures]],2)="fp","PET","VERRE")</f>
        <v>VERRE</v>
      </c>
      <c r="D309" s="3" t="s">
        <v>27</v>
      </c>
      <c r="E309" s="3" t="str">
        <f>VLOOKUP(idh[[#This Row],[Code Article]],pt[],9,FALSE)</f>
        <v>0.25L</v>
      </c>
      <c r="F309" s="3">
        <v>50</v>
      </c>
      <c r="G309" s="3">
        <v>24</v>
      </c>
      <c r="H309" s="3">
        <f>VLOOKUP(idh[[#This Row],[Code Article]],pt[],7,FALSE)</f>
        <v>0.25</v>
      </c>
      <c r="I309" s="3" t="s">
        <v>613</v>
      </c>
      <c r="J309" s="3">
        <f>idh[[#This Row],[Quantite]]*idh[[#This Row],[Conversion]]</f>
        <v>1200</v>
      </c>
      <c r="K309" s="3">
        <f>idh[[#This Row],[Quantite]]*idh[[#This Row],[Conversion]]*idh[[#This Row],[VOL L]]</f>
        <v>300</v>
      </c>
    </row>
    <row r="310" spans="1:11" x14ac:dyDescent="0.25">
      <c r="A310" s="2">
        <v>41650</v>
      </c>
      <c r="B310" s="3" t="s">
        <v>777</v>
      </c>
      <c r="C310" s="3" t="str">
        <f>IF(LEFT(idh[[#This Row],[N° Factures]],2)="fp","PET","VERRE")</f>
        <v>VERRE</v>
      </c>
      <c r="D310" s="3" t="s">
        <v>27</v>
      </c>
      <c r="E310" s="3" t="str">
        <f>VLOOKUP(idh[[#This Row],[Code Article]],pt[],9,FALSE)</f>
        <v>0.25L</v>
      </c>
      <c r="F310" s="3">
        <v>100</v>
      </c>
      <c r="G310" s="3">
        <v>24</v>
      </c>
      <c r="H310" s="3">
        <f>VLOOKUP(idh[[#This Row],[Code Article]],pt[],7,FALSE)</f>
        <v>0.25</v>
      </c>
      <c r="I310" s="3" t="s">
        <v>613</v>
      </c>
      <c r="J310" s="3">
        <f>idh[[#This Row],[Quantite]]*idh[[#This Row],[Conversion]]</f>
        <v>2400</v>
      </c>
      <c r="K310" s="3">
        <f>idh[[#This Row],[Quantite]]*idh[[#This Row],[Conversion]]*idh[[#This Row],[VOL L]]</f>
        <v>600</v>
      </c>
    </row>
    <row r="311" spans="1:11" x14ac:dyDescent="0.25">
      <c r="A311" s="2">
        <v>41650</v>
      </c>
      <c r="B311" s="3" t="s">
        <v>778</v>
      </c>
      <c r="C311" s="3" t="str">
        <f>IF(LEFT(idh[[#This Row],[N° Factures]],2)="fp","PET","VERRE")</f>
        <v>VERRE</v>
      </c>
      <c r="D311" s="3" t="s">
        <v>28</v>
      </c>
      <c r="E311" s="3" t="str">
        <f>VLOOKUP(idh[[#This Row],[Code Article]],pt[],9,FALSE)</f>
        <v>1L</v>
      </c>
      <c r="F311" s="3">
        <v>125</v>
      </c>
      <c r="G311" s="3">
        <v>12</v>
      </c>
      <c r="H311" s="3">
        <f>VLOOKUP(idh[[#This Row],[Code Article]],pt[],7,FALSE)</f>
        <v>1</v>
      </c>
      <c r="I311" s="3" t="s">
        <v>613</v>
      </c>
      <c r="J311" s="3">
        <f>idh[[#This Row],[Quantite]]*idh[[#This Row],[Conversion]]</f>
        <v>1500</v>
      </c>
      <c r="K311" s="3">
        <f>idh[[#This Row],[Quantite]]*idh[[#This Row],[Conversion]]*idh[[#This Row],[VOL L]]</f>
        <v>1500</v>
      </c>
    </row>
    <row r="312" spans="1:11" x14ac:dyDescent="0.25">
      <c r="A312" s="2">
        <v>41650</v>
      </c>
      <c r="B312" s="3" t="s">
        <v>779</v>
      </c>
      <c r="C312" s="3" t="str">
        <f>IF(LEFT(idh[[#This Row],[N° Factures]],2)="fp","PET","VERRE")</f>
        <v>VERRE</v>
      </c>
      <c r="D312" s="3" t="s">
        <v>27</v>
      </c>
      <c r="E312" s="3" t="str">
        <f>VLOOKUP(idh[[#This Row],[Code Article]],pt[],9,FALSE)</f>
        <v>0.25L</v>
      </c>
      <c r="F312" s="3">
        <v>20</v>
      </c>
      <c r="G312" s="3">
        <v>24</v>
      </c>
      <c r="H312" s="3">
        <f>VLOOKUP(idh[[#This Row],[Code Article]],pt[],7,FALSE)</f>
        <v>0.25</v>
      </c>
      <c r="I312" s="3" t="s">
        <v>615</v>
      </c>
      <c r="J312" s="3">
        <f>idh[[#This Row],[Quantite]]*idh[[#This Row],[Conversion]]</f>
        <v>480</v>
      </c>
      <c r="K312" s="3">
        <f>idh[[#This Row],[Quantite]]*idh[[#This Row],[Conversion]]*idh[[#This Row],[VOL L]]</f>
        <v>120</v>
      </c>
    </row>
    <row r="313" spans="1:11" x14ac:dyDescent="0.25">
      <c r="A313" s="2">
        <v>41650</v>
      </c>
      <c r="B313" s="3" t="s">
        <v>779</v>
      </c>
      <c r="C313" s="3" t="str">
        <f>IF(LEFT(idh[[#This Row],[N° Factures]],2)="fp","PET","VERRE")</f>
        <v>VERRE</v>
      </c>
      <c r="D313" s="3" t="s">
        <v>28</v>
      </c>
      <c r="E313" s="3" t="str">
        <f>VLOOKUP(idh[[#This Row],[Code Article]],pt[],9,FALSE)</f>
        <v>1L</v>
      </c>
      <c r="F313" s="3">
        <v>64</v>
      </c>
      <c r="G313" s="3">
        <v>12</v>
      </c>
      <c r="H313" s="3">
        <f>VLOOKUP(idh[[#This Row],[Code Article]],pt[],7,FALSE)</f>
        <v>1</v>
      </c>
      <c r="I313" s="3" t="s">
        <v>615</v>
      </c>
      <c r="J313" s="3">
        <f>idh[[#This Row],[Quantite]]*idh[[#This Row],[Conversion]]</f>
        <v>768</v>
      </c>
      <c r="K313" s="3">
        <f>idh[[#This Row],[Quantite]]*idh[[#This Row],[Conversion]]*idh[[#This Row],[VOL L]]</f>
        <v>768</v>
      </c>
    </row>
    <row r="314" spans="1:11" x14ac:dyDescent="0.25">
      <c r="A314" s="2">
        <v>41650</v>
      </c>
      <c r="B314" s="3" t="s">
        <v>781</v>
      </c>
      <c r="C314" s="3" t="str">
        <f>IF(LEFT(idh[[#This Row],[N° Factures]],2)="fp","PET","VERRE")</f>
        <v>VERRE</v>
      </c>
      <c r="D314" s="3" t="s">
        <v>18</v>
      </c>
      <c r="E314" s="3" t="str">
        <f>VLOOKUP(idh[[#This Row],[Code Article]],pt[],9,FALSE)</f>
        <v/>
      </c>
      <c r="F314" s="3">
        <v>3</v>
      </c>
      <c r="G314" s="3">
        <v>1</v>
      </c>
      <c r="H314" s="3">
        <f>VLOOKUP(idh[[#This Row],[Code Article]],pt[],7,FALSE)</f>
        <v>1</v>
      </c>
      <c r="I314" s="3" t="s">
        <v>614</v>
      </c>
      <c r="J314" s="3">
        <f>idh[[#This Row],[Quantite]]*idh[[#This Row],[Conversion]]</f>
        <v>3</v>
      </c>
      <c r="K314" s="3">
        <f>idh[[#This Row],[Quantite]]*idh[[#This Row],[Conversion]]*idh[[#This Row],[VOL L]]</f>
        <v>3</v>
      </c>
    </row>
    <row r="315" spans="1:11" x14ac:dyDescent="0.25">
      <c r="A315" s="2">
        <v>41650</v>
      </c>
      <c r="B315" s="3" t="s">
        <v>781</v>
      </c>
      <c r="C315" s="3" t="str">
        <f>IF(LEFT(idh[[#This Row],[N° Factures]],2)="fp","PET","VERRE")</f>
        <v>VERRE</v>
      </c>
      <c r="D315" s="3" t="s">
        <v>28</v>
      </c>
      <c r="E315" s="3" t="str">
        <f>VLOOKUP(idh[[#This Row],[Code Article]],pt[],9,FALSE)</f>
        <v>1L</v>
      </c>
      <c r="F315" s="3">
        <v>120</v>
      </c>
      <c r="G315" s="3">
        <v>12</v>
      </c>
      <c r="H315" s="3">
        <f>VLOOKUP(idh[[#This Row],[Code Article]],pt[],7,FALSE)</f>
        <v>1</v>
      </c>
      <c r="I315" s="3" t="s">
        <v>615</v>
      </c>
      <c r="J315" s="3">
        <f>idh[[#This Row],[Quantite]]*idh[[#This Row],[Conversion]]</f>
        <v>1440</v>
      </c>
      <c r="K315" s="3">
        <f>idh[[#This Row],[Quantite]]*idh[[#This Row],[Conversion]]*idh[[#This Row],[VOL L]]</f>
        <v>1440</v>
      </c>
    </row>
    <row r="316" spans="1:11" x14ac:dyDescent="0.25">
      <c r="A316" s="2">
        <v>41650</v>
      </c>
      <c r="B316" s="3" t="s">
        <v>783</v>
      </c>
      <c r="C316" s="3" t="str">
        <f>IF(LEFT(idh[[#This Row],[N° Factures]],2)="fp","PET","VERRE")</f>
        <v>VERRE</v>
      </c>
      <c r="D316" s="3" t="s">
        <v>27</v>
      </c>
      <c r="E316" s="3" t="str">
        <f>VLOOKUP(idh[[#This Row],[Code Article]],pt[],9,FALSE)</f>
        <v>0.25L</v>
      </c>
      <c r="F316" s="3">
        <v>129</v>
      </c>
      <c r="G316" s="3">
        <v>24</v>
      </c>
      <c r="H316" s="3">
        <f>VLOOKUP(idh[[#This Row],[Code Article]],pt[],7,FALSE)</f>
        <v>0.25</v>
      </c>
      <c r="I316" s="3" t="s">
        <v>615</v>
      </c>
      <c r="J316" s="3">
        <f>idh[[#This Row],[Quantite]]*idh[[#This Row],[Conversion]]</f>
        <v>3096</v>
      </c>
      <c r="K316" s="3">
        <f>idh[[#This Row],[Quantite]]*idh[[#This Row],[Conversion]]*idh[[#This Row],[VOL L]]</f>
        <v>774</v>
      </c>
    </row>
    <row r="317" spans="1:11" x14ac:dyDescent="0.25">
      <c r="A317" s="2">
        <v>41650</v>
      </c>
      <c r="B317" s="3" t="s">
        <v>783</v>
      </c>
      <c r="C317" s="3" t="str">
        <f>IF(LEFT(idh[[#This Row],[N° Factures]],2)="fp","PET","VERRE")</f>
        <v>VERRE</v>
      </c>
      <c r="D317" s="3" t="s">
        <v>28</v>
      </c>
      <c r="E317" s="3" t="str">
        <f>VLOOKUP(idh[[#This Row],[Code Article]],pt[],9,FALSE)</f>
        <v>1L</v>
      </c>
      <c r="F317" s="3">
        <v>129</v>
      </c>
      <c r="G317" s="3">
        <v>12</v>
      </c>
      <c r="H317" s="3">
        <f>VLOOKUP(idh[[#This Row],[Code Article]],pt[],7,FALSE)</f>
        <v>1</v>
      </c>
      <c r="I317" s="3" t="s">
        <v>615</v>
      </c>
      <c r="J317" s="3">
        <f>idh[[#This Row],[Quantite]]*idh[[#This Row],[Conversion]]</f>
        <v>1548</v>
      </c>
      <c r="K317" s="3">
        <f>idh[[#This Row],[Quantite]]*idh[[#This Row],[Conversion]]*idh[[#This Row],[VOL L]]</f>
        <v>1548</v>
      </c>
    </row>
    <row r="318" spans="1:11" x14ac:dyDescent="0.25">
      <c r="A318" s="2">
        <v>41650</v>
      </c>
      <c r="B318" s="3" t="s">
        <v>784</v>
      </c>
      <c r="C318" s="3" t="str">
        <f>IF(LEFT(idh[[#This Row],[N° Factures]],2)="fp","PET","VERRE")</f>
        <v>VERRE</v>
      </c>
      <c r="D318" s="3" t="s">
        <v>16</v>
      </c>
      <c r="E318" s="3" t="str">
        <f>VLOOKUP(idh[[#This Row],[Code Article]],pt[],9,FALSE)</f>
        <v>0.25L</v>
      </c>
      <c r="F318" s="3">
        <v>92</v>
      </c>
      <c r="G318" s="3">
        <v>24</v>
      </c>
      <c r="H318" s="3">
        <f>VLOOKUP(idh[[#This Row],[Code Article]],pt[],7,FALSE)</f>
        <v>0.25</v>
      </c>
      <c r="I318" s="3" t="s">
        <v>615</v>
      </c>
      <c r="J318" s="3">
        <f>idh[[#This Row],[Quantite]]*idh[[#This Row],[Conversion]]</f>
        <v>2208</v>
      </c>
      <c r="K318" s="3">
        <f>idh[[#This Row],[Quantite]]*idh[[#This Row],[Conversion]]*idh[[#This Row],[VOL L]]</f>
        <v>552</v>
      </c>
    </row>
    <row r="319" spans="1:11" x14ac:dyDescent="0.25">
      <c r="A319" s="2">
        <v>41650</v>
      </c>
      <c r="B319" s="3" t="s">
        <v>784</v>
      </c>
      <c r="C319" s="3" t="str">
        <f>IF(LEFT(idh[[#This Row],[N° Factures]],2)="fp","PET","VERRE")</f>
        <v>VERRE</v>
      </c>
      <c r="D319" s="3" t="s">
        <v>17</v>
      </c>
      <c r="E319" s="3" t="str">
        <f>VLOOKUP(idh[[#This Row],[Code Article]],pt[],9,FALSE)</f>
        <v>1L</v>
      </c>
      <c r="F319" s="3">
        <v>108</v>
      </c>
      <c r="G319" s="3">
        <v>12</v>
      </c>
      <c r="H319" s="3">
        <f>VLOOKUP(idh[[#This Row],[Code Article]],pt[],7,FALSE)</f>
        <v>0.6</v>
      </c>
      <c r="I319" s="3" t="s">
        <v>615</v>
      </c>
      <c r="J319" s="3">
        <f>idh[[#This Row],[Quantite]]*idh[[#This Row],[Conversion]]</f>
        <v>1296</v>
      </c>
      <c r="K319" s="3">
        <f>idh[[#This Row],[Quantite]]*idh[[#This Row],[Conversion]]*idh[[#This Row],[VOL L]]</f>
        <v>777.6</v>
      </c>
    </row>
    <row r="320" spans="1:11" x14ac:dyDescent="0.25">
      <c r="A320" s="2">
        <v>41648</v>
      </c>
      <c r="B320" s="3" t="s">
        <v>786</v>
      </c>
      <c r="C320" s="3" t="str">
        <f>IF(LEFT(idh[[#This Row],[N° Factures]],2)="fp","PET","VERRE")</f>
        <v>VERRE</v>
      </c>
      <c r="D320" s="3" t="s">
        <v>21</v>
      </c>
      <c r="E320" s="3" t="str">
        <f>VLOOKUP(idh[[#This Row],[Code Article]],pt[],9,FALSE)</f>
        <v/>
      </c>
      <c r="F320" s="3">
        <v>72</v>
      </c>
      <c r="G320" s="3">
        <v>1</v>
      </c>
      <c r="H320" s="3">
        <f>VLOOKUP(idh[[#This Row],[Code Article]],pt[],7,FALSE)</f>
        <v>0.25</v>
      </c>
      <c r="I320" s="3" t="s">
        <v>614</v>
      </c>
      <c r="J320" s="3">
        <f>idh[[#This Row],[Quantite]]*idh[[#This Row],[Conversion]]</f>
        <v>72</v>
      </c>
      <c r="K320" s="3">
        <f>idh[[#This Row],[Quantite]]*idh[[#This Row],[Conversion]]*idh[[#This Row],[VOL L]]</f>
        <v>18</v>
      </c>
    </row>
    <row r="321" spans="1:11" x14ac:dyDescent="0.25">
      <c r="A321" s="2">
        <v>41648</v>
      </c>
      <c r="B321" s="3" t="s">
        <v>786</v>
      </c>
      <c r="C321" s="3" t="str">
        <f>IF(LEFT(idh[[#This Row],[N° Factures]],2)="fp","PET","VERRE")</f>
        <v>VERRE</v>
      </c>
      <c r="D321" s="3" t="s">
        <v>25</v>
      </c>
      <c r="E321" s="3" t="str">
        <f>VLOOKUP(idh[[#This Row],[Code Article]],pt[],9,FALSE)</f>
        <v>0.25L</v>
      </c>
      <c r="F321" s="3">
        <v>433</v>
      </c>
      <c r="G321" s="3">
        <v>24</v>
      </c>
      <c r="H321" s="3">
        <f>VLOOKUP(idh[[#This Row],[Code Article]],pt[],7,FALSE)</f>
        <v>0.25</v>
      </c>
      <c r="I321" s="3" t="s">
        <v>615</v>
      </c>
      <c r="J321" s="3">
        <f>idh[[#This Row],[Quantite]]*idh[[#This Row],[Conversion]]</f>
        <v>10392</v>
      </c>
      <c r="K321" s="3">
        <f>idh[[#This Row],[Quantite]]*idh[[#This Row],[Conversion]]*idh[[#This Row],[VOL L]]</f>
        <v>2598</v>
      </c>
    </row>
    <row r="322" spans="1:11" x14ac:dyDescent="0.25">
      <c r="A322" s="2">
        <v>41648</v>
      </c>
      <c r="B322" s="3" t="s">
        <v>786</v>
      </c>
      <c r="C322" s="3" t="str">
        <f>IF(LEFT(idh[[#This Row],[N° Factures]],2)="fp","PET","VERRE")</f>
        <v>VERRE</v>
      </c>
      <c r="D322" s="3" t="s">
        <v>20</v>
      </c>
      <c r="E322" s="3" t="str">
        <f>VLOOKUP(idh[[#This Row],[Code Article]],pt[],9,FALSE)</f>
        <v>1L</v>
      </c>
      <c r="F322" s="3">
        <v>306</v>
      </c>
      <c r="G322" s="3">
        <v>12</v>
      </c>
      <c r="H322" s="3">
        <f>VLOOKUP(idh[[#This Row],[Code Article]],pt[],7,FALSE)</f>
        <v>1</v>
      </c>
      <c r="I322" s="3" t="s">
        <v>615</v>
      </c>
      <c r="J322" s="3">
        <f>idh[[#This Row],[Quantite]]*idh[[#This Row],[Conversion]]</f>
        <v>3672</v>
      </c>
      <c r="K322" s="3">
        <f>idh[[#This Row],[Quantite]]*idh[[#This Row],[Conversion]]*idh[[#This Row],[VOL L]]</f>
        <v>3672</v>
      </c>
    </row>
    <row r="323" spans="1:11" x14ac:dyDescent="0.25">
      <c r="A323" s="2">
        <v>41648</v>
      </c>
      <c r="B323" s="3" t="s">
        <v>787</v>
      </c>
      <c r="C323" s="3" t="str">
        <f>IF(LEFT(idh[[#This Row],[N° Factures]],2)="fp","PET","VERRE")</f>
        <v>VERRE</v>
      </c>
      <c r="D323" s="3" t="s">
        <v>26</v>
      </c>
      <c r="E323" s="3" t="str">
        <f>VLOOKUP(idh[[#This Row],[Code Article]],pt[],9,FALSE)</f>
        <v>0.25L</v>
      </c>
      <c r="F323" s="3">
        <v>434</v>
      </c>
      <c r="G323" s="3">
        <v>24</v>
      </c>
      <c r="H323" s="3">
        <f>VLOOKUP(idh[[#This Row],[Code Article]],pt[],7,FALSE)</f>
        <v>0.25</v>
      </c>
      <c r="I323" s="3" t="s">
        <v>615</v>
      </c>
      <c r="J323" s="3">
        <f>idh[[#This Row],[Quantite]]*idh[[#This Row],[Conversion]]</f>
        <v>10416</v>
      </c>
      <c r="K323" s="3">
        <f>idh[[#This Row],[Quantite]]*idh[[#This Row],[Conversion]]*idh[[#This Row],[VOL L]]</f>
        <v>2604</v>
      </c>
    </row>
    <row r="324" spans="1:11" x14ac:dyDescent="0.25">
      <c r="A324" s="2">
        <v>41648</v>
      </c>
      <c r="B324" s="3" t="s">
        <v>787</v>
      </c>
      <c r="C324" s="3" t="str">
        <f>IF(LEFT(idh[[#This Row],[N° Factures]],2)="fp","PET","VERRE")</f>
        <v>VERRE</v>
      </c>
      <c r="D324" s="3" t="s">
        <v>43</v>
      </c>
      <c r="E324" s="3" t="str">
        <f>VLOOKUP(idh[[#This Row],[Code Article]],pt[],9,FALSE)</f>
        <v>1L</v>
      </c>
      <c r="F324" s="3">
        <v>306</v>
      </c>
      <c r="G324" s="3">
        <v>12</v>
      </c>
      <c r="H324" s="3">
        <f>VLOOKUP(idh[[#This Row],[Code Article]],pt[],7,FALSE)</f>
        <v>1</v>
      </c>
      <c r="I324" s="3" t="s">
        <v>615</v>
      </c>
      <c r="J324" s="3">
        <f>idh[[#This Row],[Quantite]]*idh[[#This Row],[Conversion]]</f>
        <v>3672</v>
      </c>
      <c r="K324" s="3">
        <f>idh[[#This Row],[Quantite]]*idh[[#This Row],[Conversion]]*idh[[#This Row],[VOL L]]</f>
        <v>3672</v>
      </c>
    </row>
    <row r="325" spans="1:11" x14ac:dyDescent="0.25">
      <c r="A325" s="2">
        <v>41648</v>
      </c>
      <c r="B325" s="3" t="s">
        <v>789</v>
      </c>
      <c r="C325" s="3" t="str">
        <f>IF(LEFT(idh[[#This Row],[N° Factures]],2)="fp","PET","VERRE")</f>
        <v>VERRE</v>
      </c>
      <c r="D325" s="3" t="s">
        <v>23</v>
      </c>
      <c r="E325" s="3" t="str">
        <f>VLOOKUP(idh[[#This Row],[Code Article]],pt[],9,FALSE)</f>
        <v>0.25L</v>
      </c>
      <c r="F325" s="3">
        <v>283</v>
      </c>
      <c r="G325" s="3">
        <v>24</v>
      </c>
      <c r="H325" s="3">
        <f>VLOOKUP(idh[[#This Row],[Code Article]],pt[],7,FALSE)</f>
        <v>0.25</v>
      </c>
      <c r="I325" s="3" t="s">
        <v>615</v>
      </c>
      <c r="J325" s="3">
        <f>idh[[#This Row],[Quantite]]*idh[[#This Row],[Conversion]]</f>
        <v>6792</v>
      </c>
      <c r="K325" s="3">
        <f>idh[[#This Row],[Quantite]]*idh[[#This Row],[Conversion]]*idh[[#This Row],[VOL L]]</f>
        <v>1698</v>
      </c>
    </row>
    <row r="326" spans="1:11" x14ac:dyDescent="0.25">
      <c r="A326" s="2">
        <v>41648</v>
      </c>
      <c r="B326" s="3" t="s">
        <v>789</v>
      </c>
      <c r="C326" s="3" t="str">
        <f>IF(LEFT(idh[[#This Row],[N° Factures]],2)="fp","PET","VERRE")</f>
        <v>VERRE</v>
      </c>
      <c r="D326" s="3" t="s">
        <v>24</v>
      </c>
      <c r="E326" s="3" t="str">
        <f>VLOOKUP(idh[[#This Row],[Code Article]],pt[],9,FALSE)</f>
        <v>1L</v>
      </c>
      <c r="F326" s="3">
        <v>344</v>
      </c>
      <c r="G326" s="3">
        <v>12</v>
      </c>
      <c r="H326" s="3">
        <f>VLOOKUP(idh[[#This Row],[Code Article]],pt[],7,FALSE)</f>
        <v>1</v>
      </c>
      <c r="I326" s="3" t="s">
        <v>615</v>
      </c>
      <c r="J326" s="3">
        <f>idh[[#This Row],[Quantite]]*idh[[#This Row],[Conversion]]</f>
        <v>4128</v>
      </c>
      <c r="K326" s="3">
        <f>idh[[#This Row],[Quantite]]*idh[[#This Row],[Conversion]]*idh[[#This Row],[VOL L]]</f>
        <v>4128</v>
      </c>
    </row>
    <row r="327" spans="1:11" x14ac:dyDescent="0.25">
      <c r="A327" s="2">
        <v>41647</v>
      </c>
      <c r="B327" s="3" t="s">
        <v>788</v>
      </c>
      <c r="C327" s="3" t="str">
        <f>IF(LEFT(idh[[#This Row],[N° Factures]],2)="fp","PET","VERRE")</f>
        <v>VERRE</v>
      </c>
      <c r="D327" s="3" t="s">
        <v>23</v>
      </c>
      <c r="E327" s="3" t="str">
        <f>VLOOKUP(idh[[#This Row],[Code Article]],pt[],9,FALSE)</f>
        <v>0.25L</v>
      </c>
      <c r="F327" s="3">
        <v>-160</v>
      </c>
      <c r="G327" s="3">
        <v>24</v>
      </c>
      <c r="H327" s="3">
        <f>VLOOKUP(idh[[#This Row],[Code Article]],pt[],7,FALSE)</f>
        <v>0.25</v>
      </c>
      <c r="I327" s="3" t="s">
        <v>615</v>
      </c>
      <c r="J327" s="3">
        <f>idh[[#This Row],[Quantite]]*idh[[#This Row],[Conversion]]</f>
        <v>-3840</v>
      </c>
      <c r="K327" s="3">
        <f>idh[[#This Row],[Quantite]]*idh[[#This Row],[Conversion]]*idh[[#This Row],[VOL L]]</f>
        <v>-960</v>
      </c>
    </row>
    <row r="328" spans="1:11" x14ac:dyDescent="0.25">
      <c r="A328" s="2">
        <v>41647</v>
      </c>
      <c r="B328" s="3" t="s">
        <v>791</v>
      </c>
      <c r="C328" s="3" t="str">
        <f>IF(LEFT(idh[[#This Row],[N° Factures]],2)="fp","PET","VERRE")</f>
        <v>VERRE</v>
      </c>
      <c r="D328" s="3" t="s">
        <v>37</v>
      </c>
      <c r="E328" s="3" t="str">
        <f>VLOOKUP(idh[[#This Row],[Code Article]],pt[],9,FALSE)</f>
        <v>0.25L</v>
      </c>
      <c r="F328" s="3">
        <v>160</v>
      </c>
      <c r="G328" s="3">
        <v>24</v>
      </c>
      <c r="H328" s="3">
        <f>VLOOKUP(idh[[#This Row],[Code Article]],pt[],7,FALSE)</f>
        <v>0.25</v>
      </c>
      <c r="I328" s="3" t="s">
        <v>615</v>
      </c>
      <c r="J328" s="3">
        <f>idh[[#This Row],[Quantite]]*idh[[#This Row],[Conversion]]</f>
        <v>3840</v>
      </c>
      <c r="K328" s="3">
        <f>idh[[#This Row],[Quantite]]*idh[[#This Row],[Conversion]]*idh[[#This Row],[VOL L]]</f>
        <v>960</v>
      </c>
    </row>
    <row r="329" spans="1:11" x14ac:dyDescent="0.25">
      <c r="A329" s="2">
        <v>41650</v>
      </c>
      <c r="B329" s="3" t="s">
        <v>792</v>
      </c>
      <c r="C329" s="3" t="str">
        <f>IF(LEFT(idh[[#This Row],[N° Factures]],2)="fp","PET","VERRE")</f>
        <v>VERRE</v>
      </c>
      <c r="D329" s="3" t="s">
        <v>21</v>
      </c>
      <c r="E329" s="3" t="str">
        <f>VLOOKUP(idh[[#This Row],[Code Article]],pt[],9,FALSE)</f>
        <v/>
      </c>
      <c r="F329" s="3">
        <v>126</v>
      </c>
      <c r="G329" s="3">
        <v>1</v>
      </c>
      <c r="H329" s="3">
        <f>VLOOKUP(idh[[#This Row],[Code Article]],pt[],7,FALSE)</f>
        <v>0.25</v>
      </c>
      <c r="I329" s="3" t="s">
        <v>614</v>
      </c>
      <c r="J329" s="3">
        <f>idh[[#This Row],[Quantite]]*idh[[#This Row],[Conversion]]</f>
        <v>126</v>
      </c>
      <c r="K329" s="3">
        <f>idh[[#This Row],[Quantite]]*idh[[#This Row],[Conversion]]*idh[[#This Row],[VOL L]]</f>
        <v>31.5</v>
      </c>
    </row>
    <row r="330" spans="1:11" x14ac:dyDescent="0.25">
      <c r="A330" s="2">
        <v>41650</v>
      </c>
      <c r="B330" s="3" t="s">
        <v>792</v>
      </c>
      <c r="C330" s="3" t="str">
        <f>IF(LEFT(idh[[#This Row],[N° Factures]],2)="fp","PET","VERRE")</f>
        <v>VERRE</v>
      </c>
      <c r="D330" s="3" t="s">
        <v>37</v>
      </c>
      <c r="E330" s="3" t="str">
        <f>VLOOKUP(idh[[#This Row],[Code Article]],pt[],9,FALSE)</f>
        <v>0.25L</v>
      </c>
      <c r="F330" s="3">
        <v>275</v>
      </c>
      <c r="G330" s="3">
        <v>24</v>
      </c>
      <c r="H330" s="3">
        <f>VLOOKUP(idh[[#This Row],[Code Article]],pt[],7,FALSE)</f>
        <v>0.25</v>
      </c>
      <c r="I330" s="3" t="s">
        <v>615</v>
      </c>
      <c r="J330" s="3">
        <f>idh[[#This Row],[Quantite]]*idh[[#This Row],[Conversion]]</f>
        <v>6600</v>
      </c>
      <c r="K330" s="3">
        <f>idh[[#This Row],[Quantite]]*idh[[#This Row],[Conversion]]*idh[[#This Row],[VOL L]]</f>
        <v>1650</v>
      </c>
    </row>
    <row r="331" spans="1:11" x14ac:dyDescent="0.25">
      <c r="A331" s="2">
        <v>41650</v>
      </c>
      <c r="B331" s="3" t="s">
        <v>792</v>
      </c>
      <c r="C331" s="3" t="str">
        <f>IF(LEFT(idh[[#This Row],[N° Factures]],2)="fp","PET","VERRE")</f>
        <v>VERRE</v>
      </c>
      <c r="D331" s="3" t="s">
        <v>24</v>
      </c>
      <c r="E331" s="3" t="str">
        <f>VLOOKUP(idh[[#This Row],[Code Article]],pt[],9,FALSE)</f>
        <v>1L</v>
      </c>
      <c r="F331" s="3">
        <v>20</v>
      </c>
      <c r="G331" s="3">
        <v>12</v>
      </c>
      <c r="H331" s="3">
        <f>VLOOKUP(idh[[#This Row],[Code Article]],pt[],7,FALSE)</f>
        <v>1</v>
      </c>
      <c r="I331" s="3" t="s">
        <v>615</v>
      </c>
      <c r="J331" s="3">
        <f>idh[[#This Row],[Quantite]]*idh[[#This Row],[Conversion]]</f>
        <v>240</v>
      </c>
      <c r="K331" s="3">
        <f>idh[[#This Row],[Quantite]]*idh[[#This Row],[Conversion]]*idh[[#This Row],[VOL L]]</f>
        <v>240</v>
      </c>
    </row>
    <row r="332" spans="1:11" x14ac:dyDescent="0.25">
      <c r="A332" s="2">
        <v>41651</v>
      </c>
      <c r="B332" s="3" t="s">
        <v>795</v>
      </c>
      <c r="C332" s="3" t="str">
        <f>IF(LEFT(idh[[#This Row],[N° Factures]],2)="fp","PET","VERRE")</f>
        <v>VERRE</v>
      </c>
      <c r="D332" s="3" t="s">
        <v>18</v>
      </c>
      <c r="E332" s="3" t="str">
        <f>VLOOKUP(idh[[#This Row],[Code Article]],pt[],9,FALSE)</f>
        <v/>
      </c>
      <c r="F332" s="3">
        <v>5</v>
      </c>
      <c r="G332" s="3">
        <v>1</v>
      </c>
      <c r="H332" s="3">
        <f>VLOOKUP(idh[[#This Row],[Code Article]],pt[],7,FALSE)</f>
        <v>1</v>
      </c>
      <c r="I332" s="3" t="s">
        <v>614</v>
      </c>
      <c r="J332" s="3">
        <f>idh[[#This Row],[Quantite]]*idh[[#This Row],[Conversion]]</f>
        <v>5</v>
      </c>
      <c r="K332" s="3">
        <f>idh[[#This Row],[Quantite]]*idh[[#This Row],[Conversion]]*idh[[#This Row],[VOL L]]</f>
        <v>5</v>
      </c>
    </row>
    <row r="333" spans="1:11" x14ac:dyDescent="0.25">
      <c r="A333" s="2">
        <v>41651</v>
      </c>
      <c r="B333" s="3" t="s">
        <v>795</v>
      </c>
      <c r="C333" s="3" t="str">
        <f>IF(LEFT(idh[[#This Row],[N° Factures]],2)="fp","PET","VERRE")</f>
        <v>VERRE</v>
      </c>
      <c r="D333" s="3" t="s">
        <v>21</v>
      </c>
      <c r="E333" s="3" t="str">
        <f>VLOOKUP(idh[[#This Row],[Code Article]],pt[],9,FALSE)</f>
        <v/>
      </c>
      <c r="F333" s="3">
        <v>3</v>
      </c>
      <c r="G333" s="3">
        <v>1</v>
      </c>
      <c r="H333" s="3">
        <f>VLOOKUP(idh[[#This Row],[Code Article]],pt[],7,FALSE)</f>
        <v>0.25</v>
      </c>
      <c r="I333" s="3" t="s">
        <v>614</v>
      </c>
      <c r="J333" s="3">
        <f>idh[[#This Row],[Quantite]]*idh[[#This Row],[Conversion]]</f>
        <v>3</v>
      </c>
      <c r="K333" s="3">
        <f>idh[[#This Row],[Quantite]]*idh[[#This Row],[Conversion]]*idh[[#This Row],[VOL L]]</f>
        <v>0.75</v>
      </c>
    </row>
    <row r="334" spans="1:11" x14ac:dyDescent="0.25">
      <c r="A334" s="2">
        <v>41651</v>
      </c>
      <c r="B334" s="3" t="s">
        <v>795</v>
      </c>
      <c r="C334" s="3" t="str">
        <f>IF(LEFT(idh[[#This Row],[N° Factures]],2)="fp","PET","VERRE")</f>
        <v>VERRE</v>
      </c>
      <c r="D334" s="3" t="s">
        <v>27</v>
      </c>
      <c r="E334" s="3" t="str">
        <f>VLOOKUP(idh[[#This Row],[Code Article]],pt[],9,FALSE)</f>
        <v>0.25L</v>
      </c>
      <c r="F334" s="3">
        <v>36</v>
      </c>
      <c r="G334" s="3">
        <v>24</v>
      </c>
      <c r="H334" s="3">
        <f>VLOOKUP(idh[[#This Row],[Code Article]],pt[],7,FALSE)</f>
        <v>0.25</v>
      </c>
      <c r="I334" s="3" t="s">
        <v>615</v>
      </c>
      <c r="J334" s="3">
        <f>idh[[#This Row],[Quantite]]*idh[[#This Row],[Conversion]]</f>
        <v>864</v>
      </c>
      <c r="K334" s="3">
        <f>idh[[#This Row],[Quantite]]*idh[[#This Row],[Conversion]]*idh[[#This Row],[VOL L]]</f>
        <v>216</v>
      </c>
    </row>
    <row r="335" spans="1:11" x14ac:dyDescent="0.25">
      <c r="A335" s="2">
        <v>41651</v>
      </c>
      <c r="B335" s="3" t="s">
        <v>795</v>
      </c>
      <c r="C335" s="3" t="str">
        <f>IF(LEFT(idh[[#This Row],[N° Factures]],2)="fp","PET","VERRE")</f>
        <v>VERRE</v>
      </c>
      <c r="D335" s="3" t="s">
        <v>28</v>
      </c>
      <c r="E335" s="3" t="str">
        <f>VLOOKUP(idh[[#This Row],[Code Article]],pt[],9,FALSE)</f>
        <v>1L</v>
      </c>
      <c r="F335" s="3">
        <v>80</v>
      </c>
      <c r="G335" s="3">
        <v>12</v>
      </c>
      <c r="H335" s="3">
        <f>VLOOKUP(idh[[#This Row],[Code Article]],pt[],7,FALSE)</f>
        <v>1</v>
      </c>
      <c r="I335" s="3" t="s">
        <v>615</v>
      </c>
      <c r="J335" s="3">
        <f>idh[[#This Row],[Quantite]]*idh[[#This Row],[Conversion]]</f>
        <v>960</v>
      </c>
      <c r="K335" s="3">
        <f>idh[[#This Row],[Quantite]]*idh[[#This Row],[Conversion]]*idh[[#This Row],[VOL L]]</f>
        <v>960</v>
      </c>
    </row>
    <row r="336" spans="1:11" x14ac:dyDescent="0.25">
      <c r="A336" s="2">
        <v>41651</v>
      </c>
      <c r="B336" s="3" t="s">
        <v>796</v>
      </c>
      <c r="C336" s="3" t="str">
        <f>IF(LEFT(idh[[#This Row],[N° Factures]],2)="fp","PET","VERRE")</f>
        <v>VERRE</v>
      </c>
      <c r="D336" s="3" t="s">
        <v>18</v>
      </c>
      <c r="E336" s="3" t="str">
        <f>VLOOKUP(idh[[#This Row],[Code Article]],pt[],9,FALSE)</f>
        <v/>
      </c>
      <c r="F336" s="3">
        <v>5</v>
      </c>
      <c r="G336" s="3">
        <v>1</v>
      </c>
      <c r="H336" s="3">
        <f>VLOOKUP(idh[[#This Row],[Code Article]],pt[],7,FALSE)</f>
        <v>1</v>
      </c>
      <c r="I336" s="3" t="s">
        <v>614</v>
      </c>
      <c r="J336" s="3">
        <f>idh[[#This Row],[Quantite]]*idh[[#This Row],[Conversion]]</f>
        <v>5</v>
      </c>
      <c r="K336" s="3">
        <f>idh[[#This Row],[Quantite]]*idh[[#This Row],[Conversion]]*idh[[#This Row],[VOL L]]</f>
        <v>5</v>
      </c>
    </row>
    <row r="337" spans="1:11" x14ac:dyDescent="0.25">
      <c r="A337" s="2">
        <v>41651</v>
      </c>
      <c r="B337" s="3" t="s">
        <v>796</v>
      </c>
      <c r="C337" s="3" t="str">
        <f>IF(LEFT(idh[[#This Row],[N° Factures]],2)="fp","PET","VERRE")</f>
        <v>VERRE</v>
      </c>
      <c r="D337" s="3" t="s">
        <v>27</v>
      </c>
      <c r="E337" s="3" t="str">
        <f>VLOOKUP(idh[[#This Row],[Code Article]],pt[],9,FALSE)</f>
        <v>0.25L</v>
      </c>
      <c r="F337" s="3">
        <v>60</v>
      </c>
      <c r="G337" s="3">
        <v>24</v>
      </c>
      <c r="H337" s="3">
        <f>VLOOKUP(idh[[#This Row],[Code Article]],pt[],7,FALSE)</f>
        <v>0.25</v>
      </c>
      <c r="I337" s="3" t="s">
        <v>613</v>
      </c>
      <c r="J337" s="3">
        <f>idh[[#This Row],[Quantite]]*idh[[#This Row],[Conversion]]</f>
        <v>1440</v>
      </c>
      <c r="K337" s="3">
        <f>idh[[#This Row],[Quantite]]*idh[[#This Row],[Conversion]]*idh[[#This Row],[VOL L]]</f>
        <v>360</v>
      </c>
    </row>
    <row r="338" spans="1:11" x14ac:dyDescent="0.25">
      <c r="A338" s="2">
        <v>41651</v>
      </c>
      <c r="B338" s="3" t="s">
        <v>796</v>
      </c>
      <c r="C338" s="3" t="str">
        <f>IF(LEFT(idh[[#This Row],[N° Factures]],2)="fp","PET","VERRE")</f>
        <v>VERRE</v>
      </c>
      <c r="D338" s="3" t="s">
        <v>28</v>
      </c>
      <c r="E338" s="3" t="str">
        <f>VLOOKUP(idh[[#This Row],[Code Article]],pt[],9,FALSE)</f>
        <v>1L</v>
      </c>
      <c r="F338" s="3">
        <v>42</v>
      </c>
      <c r="G338" s="3">
        <v>12</v>
      </c>
      <c r="H338" s="3">
        <f>VLOOKUP(idh[[#This Row],[Code Article]],pt[],7,FALSE)</f>
        <v>1</v>
      </c>
      <c r="I338" s="3" t="s">
        <v>613</v>
      </c>
      <c r="J338" s="3">
        <f>idh[[#This Row],[Quantite]]*idh[[#This Row],[Conversion]]</f>
        <v>504</v>
      </c>
      <c r="K338" s="3">
        <f>idh[[#This Row],[Quantite]]*idh[[#This Row],[Conversion]]*idh[[#This Row],[VOL L]]</f>
        <v>504</v>
      </c>
    </row>
    <row r="339" spans="1:11" x14ac:dyDescent="0.25">
      <c r="A339" s="1"/>
      <c r="B339" s="1"/>
      <c r="C339" s="1"/>
      <c r="D339"/>
      <c r="E339"/>
      <c r="G339" s="1"/>
      <c r="H339" s="1"/>
      <c r="I339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9"/>
  <sheetViews>
    <sheetView topLeftCell="A7" workbookViewId="0">
      <selection activeCell="B44" sqref="B44"/>
    </sheetView>
  </sheetViews>
  <sheetFormatPr baseColWidth="10" defaultRowHeight="15" x14ac:dyDescent="0.25"/>
  <cols>
    <col min="1" max="1" width="10" bestFit="1" customWidth="1"/>
    <col min="2" max="2" width="43.42578125" customWidth="1"/>
    <col min="3" max="3" width="8.5703125" bestFit="1" customWidth="1"/>
    <col min="4" max="4" width="26" customWidth="1"/>
    <col min="5" max="5" width="11.7109375" customWidth="1"/>
    <col min="6" max="6" width="11.28515625" customWidth="1"/>
    <col min="7" max="7" width="9.5703125" customWidth="1"/>
    <col min="8" max="8" width="9.42578125" customWidth="1"/>
    <col min="9" max="9" width="13.5703125" bestFit="1" customWidth="1"/>
  </cols>
  <sheetData>
    <row r="1" spans="1:9" x14ac:dyDescent="0.25">
      <c r="A1" t="s">
        <v>52</v>
      </c>
      <c r="B1" t="s">
        <v>53</v>
      </c>
      <c r="C1" t="s">
        <v>54</v>
      </c>
      <c r="D1" t="s">
        <v>55</v>
      </c>
      <c r="E1" t="s">
        <v>56</v>
      </c>
      <c r="F1" t="s">
        <v>57</v>
      </c>
      <c r="G1" t="s">
        <v>58</v>
      </c>
      <c r="H1" t="s">
        <v>59</v>
      </c>
      <c r="I1" t="s">
        <v>587</v>
      </c>
    </row>
    <row r="2" spans="1:9" x14ac:dyDescent="0.25">
      <c r="A2" t="s">
        <v>18</v>
      </c>
      <c r="B2" t="s">
        <v>60</v>
      </c>
      <c r="C2" t="s">
        <v>61</v>
      </c>
      <c r="D2" t="s">
        <v>62</v>
      </c>
      <c r="E2" t="s">
        <v>63</v>
      </c>
      <c r="F2" t="s">
        <v>63</v>
      </c>
      <c r="G2">
        <v>1</v>
      </c>
      <c r="H2" t="s">
        <v>64</v>
      </c>
      <c r="I2" t="str">
        <f>IF(LEFT(pt[[#This Row],[pt_part]],1)="3",CONCATENATE(pt[[#This Row],[pt_article]],"-JN"),pt[[#This Row],[pt_article]])</f>
        <v/>
      </c>
    </row>
    <row r="3" spans="1:9" x14ac:dyDescent="0.25">
      <c r="A3" t="s">
        <v>65</v>
      </c>
      <c r="B3" t="s">
        <v>66</v>
      </c>
      <c r="C3" t="s">
        <v>61</v>
      </c>
      <c r="D3" t="s">
        <v>62</v>
      </c>
      <c r="E3" t="s">
        <v>63</v>
      </c>
      <c r="F3" t="s">
        <v>63</v>
      </c>
      <c r="G3">
        <v>1</v>
      </c>
      <c r="H3" t="s">
        <v>64</v>
      </c>
      <c r="I3" t="str">
        <f>IF(LEFT(pt[[#This Row],[pt_part]],1)="3",CONCATENATE(pt[[#This Row],[pt_article]],"-JN"),pt[[#This Row],[pt_article]])</f>
        <v/>
      </c>
    </row>
    <row r="4" spans="1:9" x14ac:dyDescent="0.25">
      <c r="A4" t="s">
        <v>67</v>
      </c>
      <c r="B4" t="s">
        <v>68</v>
      </c>
      <c r="C4" t="s">
        <v>61</v>
      </c>
      <c r="D4" t="s">
        <v>62</v>
      </c>
      <c r="E4" t="s">
        <v>63</v>
      </c>
      <c r="F4" t="s">
        <v>63</v>
      </c>
      <c r="G4">
        <v>1</v>
      </c>
      <c r="H4" t="s">
        <v>64</v>
      </c>
      <c r="I4" t="str">
        <f>IF(LEFT(pt[[#This Row],[pt_part]],1)="3",CONCATENATE(pt[[#This Row],[pt_article]],"-JN"),pt[[#This Row],[pt_article]])</f>
        <v/>
      </c>
    </row>
    <row r="5" spans="1:9" x14ac:dyDescent="0.25">
      <c r="A5" t="s">
        <v>69</v>
      </c>
      <c r="B5" t="s">
        <v>70</v>
      </c>
      <c r="C5" t="s">
        <v>61</v>
      </c>
      <c r="D5" t="s">
        <v>62</v>
      </c>
      <c r="E5" t="s">
        <v>63</v>
      </c>
      <c r="F5" t="s">
        <v>63</v>
      </c>
      <c r="G5">
        <v>1</v>
      </c>
      <c r="H5" t="s">
        <v>64</v>
      </c>
      <c r="I5" t="str">
        <f>IF(LEFT(pt[[#This Row],[pt_part]],1)="3",CONCATENATE(pt[[#This Row],[pt_article]],"-JN"),pt[[#This Row],[pt_article]])</f>
        <v/>
      </c>
    </row>
    <row r="6" spans="1:9" x14ac:dyDescent="0.25">
      <c r="A6" t="s">
        <v>46</v>
      </c>
      <c r="B6" t="s">
        <v>71</v>
      </c>
      <c r="C6" t="s">
        <v>61</v>
      </c>
      <c r="D6" t="s">
        <v>62</v>
      </c>
      <c r="E6" t="s">
        <v>63</v>
      </c>
      <c r="F6" t="s">
        <v>63</v>
      </c>
      <c r="G6">
        <v>1</v>
      </c>
      <c r="H6" t="s">
        <v>64</v>
      </c>
      <c r="I6" t="str">
        <f>IF(LEFT(pt[[#This Row],[pt_part]],1)="3",CONCATENATE(pt[[#This Row],[pt_article]],"-JN"),pt[[#This Row],[pt_article]])</f>
        <v/>
      </c>
    </row>
    <row r="7" spans="1:9" x14ac:dyDescent="0.25">
      <c r="A7" t="s">
        <v>72</v>
      </c>
      <c r="B7" t="s">
        <v>73</v>
      </c>
      <c r="C7" t="s">
        <v>61</v>
      </c>
      <c r="D7" t="s">
        <v>62</v>
      </c>
      <c r="E7" t="s">
        <v>63</v>
      </c>
      <c r="F7" t="s">
        <v>63</v>
      </c>
      <c r="G7">
        <v>1</v>
      </c>
      <c r="H7" t="s">
        <v>64</v>
      </c>
      <c r="I7" t="str">
        <f>IF(LEFT(pt[[#This Row],[pt_part]],1)="3",CONCATENATE(pt[[#This Row],[pt_article]],"-JN"),pt[[#This Row],[pt_article]])</f>
        <v/>
      </c>
    </row>
    <row r="8" spans="1:9" x14ac:dyDescent="0.25">
      <c r="A8" t="s">
        <v>74</v>
      </c>
      <c r="B8" t="s">
        <v>75</v>
      </c>
      <c r="C8" t="s">
        <v>61</v>
      </c>
      <c r="D8" t="s">
        <v>62</v>
      </c>
      <c r="E8" t="s">
        <v>63</v>
      </c>
      <c r="F8" t="s">
        <v>63</v>
      </c>
      <c r="G8">
        <v>0</v>
      </c>
      <c r="H8" t="s">
        <v>64</v>
      </c>
      <c r="I8" t="str">
        <f>IF(LEFT(pt[[#This Row],[pt_part]],1)="3",CONCATENATE(pt[[#This Row],[pt_article]],"-JN"),pt[[#This Row],[pt_article]])</f>
        <v/>
      </c>
    </row>
    <row r="9" spans="1:9" x14ac:dyDescent="0.25">
      <c r="A9" t="s">
        <v>76</v>
      </c>
      <c r="B9" t="s">
        <v>77</v>
      </c>
      <c r="C9" t="s">
        <v>61</v>
      </c>
      <c r="D9" t="s">
        <v>62</v>
      </c>
      <c r="E9" t="s">
        <v>63</v>
      </c>
      <c r="F9" t="s">
        <v>63</v>
      </c>
      <c r="G9">
        <v>0</v>
      </c>
      <c r="H9" t="s">
        <v>64</v>
      </c>
      <c r="I9" t="str">
        <f>IF(LEFT(pt[[#This Row],[pt_part]],1)="3",CONCATENATE(pt[[#This Row],[pt_article]],"-JN"),pt[[#This Row],[pt_article]])</f>
        <v/>
      </c>
    </row>
    <row r="10" spans="1:9" x14ac:dyDescent="0.25">
      <c r="A10" t="s">
        <v>78</v>
      </c>
      <c r="B10" t="s">
        <v>79</v>
      </c>
      <c r="C10" t="s">
        <v>80</v>
      </c>
      <c r="D10" t="s">
        <v>81</v>
      </c>
      <c r="E10" t="s">
        <v>63</v>
      </c>
      <c r="F10" t="s">
        <v>63</v>
      </c>
      <c r="G10">
        <v>0.25</v>
      </c>
      <c r="H10" t="s">
        <v>64</v>
      </c>
      <c r="I10" t="str">
        <f>IF(LEFT(pt[[#This Row],[pt_part]],1)="3",CONCATENATE(pt[[#This Row],[pt_article]],"-JN"),pt[[#This Row],[pt_article]])</f>
        <v/>
      </c>
    </row>
    <row r="11" spans="1:9" x14ac:dyDescent="0.25">
      <c r="A11" t="s">
        <v>21</v>
      </c>
      <c r="B11" t="s">
        <v>82</v>
      </c>
      <c r="C11" t="s">
        <v>80</v>
      </c>
      <c r="D11" t="s">
        <v>81</v>
      </c>
      <c r="E11" t="s">
        <v>63</v>
      </c>
      <c r="F11" t="s">
        <v>63</v>
      </c>
      <c r="G11">
        <v>0.25</v>
      </c>
      <c r="H11" t="s">
        <v>64</v>
      </c>
      <c r="I11" t="str">
        <f>IF(LEFT(pt[[#This Row],[pt_part]],1)="3",CONCATENATE(pt[[#This Row],[pt_article]],"-JN"),pt[[#This Row],[pt_article]])</f>
        <v/>
      </c>
    </row>
    <row r="12" spans="1:9" x14ac:dyDescent="0.25">
      <c r="A12" t="s">
        <v>83</v>
      </c>
      <c r="B12" t="s">
        <v>84</v>
      </c>
      <c r="C12" t="s">
        <v>80</v>
      </c>
      <c r="D12" t="s">
        <v>81</v>
      </c>
      <c r="E12" t="s">
        <v>63</v>
      </c>
      <c r="F12" t="s">
        <v>63</v>
      </c>
      <c r="G12">
        <v>0.25</v>
      </c>
      <c r="H12" t="s">
        <v>64</v>
      </c>
      <c r="I12" t="str">
        <f>IF(LEFT(pt[[#This Row],[pt_part]],1)="3",CONCATENATE(pt[[#This Row],[pt_article]],"-JN"),pt[[#This Row],[pt_article]])</f>
        <v/>
      </c>
    </row>
    <row r="13" spans="1:9" x14ac:dyDescent="0.25">
      <c r="A13" t="s">
        <v>85</v>
      </c>
      <c r="B13" t="s">
        <v>86</v>
      </c>
      <c r="C13" t="s">
        <v>80</v>
      </c>
      <c r="D13" t="s">
        <v>81</v>
      </c>
      <c r="E13" t="s">
        <v>63</v>
      </c>
      <c r="F13" t="s">
        <v>63</v>
      </c>
      <c r="G13">
        <v>0.25</v>
      </c>
      <c r="H13" t="s">
        <v>64</v>
      </c>
      <c r="I13" t="str">
        <f>IF(LEFT(pt[[#This Row],[pt_part]],1)="3",CONCATENATE(pt[[#This Row],[pt_article]],"-JN"),pt[[#This Row],[pt_article]])</f>
        <v/>
      </c>
    </row>
    <row r="14" spans="1:9" x14ac:dyDescent="0.25">
      <c r="A14" t="s">
        <v>36</v>
      </c>
      <c r="B14" t="s">
        <v>87</v>
      </c>
      <c r="C14" t="s">
        <v>80</v>
      </c>
      <c r="D14" t="s">
        <v>81</v>
      </c>
      <c r="E14" t="s">
        <v>63</v>
      </c>
      <c r="F14" t="s">
        <v>63</v>
      </c>
      <c r="G14">
        <v>0.25</v>
      </c>
      <c r="H14" t="s">
        <v>64</v>
      </c>
      <c r="I14" t="str">
        <f>IF(LEFT(pt[[#This Row],[pt_part]],1)="3",CONCATENATE(pt[[#This Row],[pt_article]],"-JN"),pt[[#This Row],[pt_article]])</f>
        <v/>
      </c>
    </row>
    <row r="15" spans="1:9" x14ac:dyDescent="0.25">
      <c r="A15" t="s">
        <v>88</v>
      </c>
      <c r="B15" t="s">
        <v>89</v>
      </c>
      <c r="C15" t="s">
        <v>80</v>
      </c>
      <c r="D15" t="s">
        <v>81</v>
      </c>
      <c r="E15" t="s">
        <v>63</v>
      </c>
      <c r="F15" t="s">
        <v>63</v>
      </c>
      <c r="G15">
        <v>0</v>
      </c>
      <c r="H15" t="s">
        <v>64</v>
      </c>
      <c r="I15" t="str">
        <f>IF(LEFT(pt[[#This Row],[pt_part]],1)="3",CONCATENATE(pt[[#This Row],[pt_article]],"-JN"),pt[[#This Row],[pt_article]])</f>
        <v/>
      </c>
    </row>
    <row r="16" spans="1:9" x14ac:dyDescent="0.25">
      <c r="A16" t="s">
        <v>90</v>
      </c>
      <c r="B16" t="s">
        <v>91</v>
      </c>
      <c r="C16" t="s">
        <v>80</v>
      </c>
      <c r="D16" t="s">
        <v>81</v>
      </c>
      <c r="E16" t="s">
        <v>63</v>
      </c>
      <c r="F16" t="s">
        <v>63</v>
      </c>
      <c r="G16">
        <v>0</v>
      </c>
      <c r="H16" t="s">
        <v>64</v>
      </c>
      <c r="I16" t="str">
        <f>IF(LEFT(pt[[#This Row],[pt_part]],1)="3",CONCATENATE(pt[[#This Row],[pt_article]],"-JN"),pt[[#This Row],[pt_article]])</f>
        <v/>
      </c>
    </row>
    <row r="17" spans="1:9" x14ac:dyDescent="0.25">
      <c r="A17" t="s">
        <v>92</v>
      </c>
      <c r="B17" t="s">
        <v>93</v>
      </c>
      <c r="C17" t="s">
        <v>80</v>
      </c>
      <c r="D17" t="s">
        <v>81</v>
      </c>
      <c r="E17" t="s">
        <v>63</v>
      </c>
      <c r="F17" t="s">
        <v>63</v>
      </c>
      <c r="G17">
        <v>0</v>
      </c>
      <c r="H17" t="s">
        <v>64</v>
      </c>
      <c r="I17" t="str">
        <f>IF(LEFT(pt[[#This Row],[pt_part]],1)="3",CONCATENATE(pt[[#This Row],[pt_article]],"-JN"),pt[[#This Row],[pt_article]])</f>
        <v/>
      </c>
    </row>
    <row r="18" spans="1:9" x14ac:dyDescent="0.25">
      <c r="A18" t="s">
        <v>591</v>
      </c>
      <c r="B18" t="s">
        <v>592</v>
      </c>
      <c r="C18" t="s">
        <v>593</v>
      </c>
      <c r="D18" t="s">
        <v>594</v>
      </c>
      <c r="E18" t="s">
        <v>63</v>
      </c>
      <c r="F18" t="s">
        <v>63</v>
      </c>
      <c r="G18">
        <v>0</v>
      </c>
      <c r="H18" t="s">
        <v>64</v>
      </c>
      <c r="I18" t="str">
        <f>IF(LEFT(pt[[#This Row],[pt_part]],1)="3",CONCATENATE(pt[[#This Row],[pt_article]],"-JN"),pt[[#This Row],[pt_article]])</f>
        <v/>
      </c>
    </row>
    <row r="19" spans="1:9" x14ac:dyDescent="0.25">
      <c r="A19" t="s">
        <v>595</v>
      </c>
      <c r="B19" t="s">
        <v>596</v>
      </c>
      <c r="C19" t="s">
        <v>593</v>
      </c>
      <c r="D19" t="s">
        <v>594</v>
      </c>
      <c r="E19" t="s">
        <v>63</v>
      </c>
      <c r="F19" t="s">
        <v>63</v>
      </c>
      <c r="G19">
        <v>0</v>
      </c>
      <c r="H19" t="s">
        <v>64</v>
      </c>
      <c r="I19" t="str">
        <f>IF(LEFT(pt[[#This Row],[pt_part]],1)="3",CONCATENATE(pt[[#This Row],[pt_article]],"-JN"),pt[[#This Row],[pt_article]])</f>
        <v/>
      </c>
    </row>
    <row r="20" spans="1:9" x14ac:dyDescent="0.25">
      <c r="A20" t="s">
        <v>597</v>
      </c>
      <c r="B20" t="s">
        <v>617</v>
      </c>
      <c r="C20" t="s">
        <v>593</v>
      </c>
      <c r="D20" t="s">
        <v>594</v>
      </c>
      <c r="E20" t="s">
        <v>63</v>
      </c>
      <c r="F20" t="s">
        <v>63</v>
      </c>
      <c r="G20">
        <v>0</v>
      </c>
      <c r="H20" t="s">
        <v>64</v>
      </c>
      <c r="I20" t="str">
        <f>IF(LEFT(pt[[#This Row],[pt_part]],1)="3",CONCATENATE(pt[[#This Row],[pt_article]],"-JN"),pt[[#This Row],[pt_article]])</f>
        <v/>
      </c>
    </row>
    <row r="21" spans="1:9" x14ac:dyDescent="0.25">
      <c r="A21" t="s">
        <v>598</v>
      </c>
      <c r="B21" t="s">
        <v>599</v>
      </c>
      <c r="C21" t="s">
        <v>593</v>
      </c>
      <c r="D21" t="s">
        <v>594</v>
      </c>
      <c r="E21" t="s">
        <v>63</v>
      </c>
      <c r="F21" t="s">
        <v>63</v>
      </c>
      <c r="G21">
        <v>0</v>
      </c>
      <c r="H21" t="s">
        <v>64</v>
      </c>
      <c r="I21" t="str">
        <f>IF(LEFT(pt[[#This Row],[pt_part]],1)="3",CONCATENATE(pt[[#This Row],[pt_article]],"-JN"),pt[[#This Row],[pt_article]])</f>
        <v/>
      </c>
    </row>
    <row r="22" spans="1:9" x14ac:dyDescent="0.25">
      <c r="A22" t="s">
        <v>618</v>
      </c>
      <c r="B22" t="s">
        <v>619</v>
      </c>
      <c r="C22" t="s">
        <v>593</v>
      </c>
      <c r="D22" t="s">
        <v>594</v>
      </c>
      <c r="E22" t="s">
        <v>63</v>
      </c>
      <c r="F22" t="s">
        <v>63</v>
      </c>
      <c r="G22">
        <v>0</v>
      </c>
      <c r="H22" t="s">
        <v>64</v>
      </c>
      <c r="I22" t="str">
        <f>IF(LEFT(pt[[#This Row],[pt_part]],1)="3",CONCATENATE(pt[[#This Row],[pt_article]],"-JN"),pt[[#This Row],[pt_article]])</f>
        <v/>
      </c>
    </row>
    <row r="23" spans="1:9" x14ac:dyDescent="0.25">
      <c r="A23" t="s">
        <v>13</v>
      </c>
      <c r="B23" t="s">
        <v>94</v>
      </c>
      <c r="C23" t="s">
        <v>95</v>
      </c>
      <c r="D23" t="s">
        <v>96</v>
      </c>
      <c r="E23" t="s">
        <v>97</v>
      </c>
      <c r="F23" t="s">
        <v>98</v>
      </c>
      <c r="G23">
        <v>1</v>
      </c>
      <c r="H23" t="s">
        <v>64</v>
      </c>
      <c r="I23" t="str">
        <f>IF(LEFT(pt[[#This Row],[pt_part]],1)="3",CONCATENATE(pt[[#This Row],[pt_article]],"-JN"),pt[[#This Row],[pt_article]])</f>
        <v>1L</v>
      </c>
    </row>
    <row r="24" spans="1:9" x14ac:dyDescent="0.25">
      <c r="A24" t="s">
        <v>99</v>
      </c>
      <c r="B24" t="s">
        <v>100</v>
      </c>
      <c r="C24" t="s">
        <v>95</v>
      </c>
      <c r="D24" t="s">
        <v>96</v>
      </c>
      <c r="E24" t="s">
        <v>97</v>
      </c>
      <c r="F24" t="s">
        <v>98</v>
      </c>
      <c r="G24">
        <v>1</v>
      </c>
      <c r="H24" t="s">
        <v>64</v>
      </c>
      <c r="I24" t="str">
        <f>IF(LEFT(pt[[#This Row],[pt_part]],1)="3",CONCATENATE(pt[[#This Row],[pt_article]],"-JN"),pt[[#This Row],[pt_article]])</f>
        <v>1L</v>
      </c>
    </row>
    <row r="25" spans="1:9" x14ac:dyDescent="0.25">
      <c r="A25" t="s">
        <v>101</v>
      </c>
      <c r="B25" t="s">
        <v>102</v>
      </c>
      <c r="C25" t="s">
        <v>95</v>
      </c>
      <c r="D25" t="s">
        <v>96</v>
      </c>
      <c r="E25" t="s">
        <v>97</v>
      </c>
      <c r="F25" t="s">
        <v>103</v>
      </c>
      <c r="G25">
        <v>1</v>
      </c>
      <c r="H25" t="s">
        <v>64</v>
      </c>
      <c r="I25" t="str">
        <f>IF(LEFT(pt[[#This Row],[pt_part]],1)="3",CONCATENATE(pt[[#This Row],[pt_article]],"-JN"),pt[[#This Row],[pt_article]])</f>
        <v>1L</v>
      </c>
    </row>
    <row r="26" spans="1:9" x14ac:dyDescent="0.25">
      <c r="A26" t="s">
        <v>104</v>
      </c>
      <c r="B26" t="s">
        <v>105</v>
      </c>
      <c r="C26" t="s">
        <v>95</v>
      </c>
      <c r="D26" t="s">
        <v>96</v>
      </c>
      <c r="E26" t="s">
        <v>97</v>
      </c>
      <c r="F26" t="s">
        <v>106</v>
      </c>
      <c r="G26">
        <v>1</v>
      </c>
      <c r="H26" t="s">
        <v>64</v>
      </c>
      <c r="I26" t="str">
        <f>IF(LEFT(pt[[#This Row],[pt_part]],1)="3",CONCATENATE(pt[[#This Row],[pt_article]],"-JN"),pt[[#This Row],[pt_article]])</f>
        <v>1L</v>
      </c>
    </row>
    <row r="27" spans="1:9" x14ac:dyDescent="0.25">
      <c r="A27" t="s">
        <v>107</v>
      </c>
      <c r="B27" t="s">
        <v>108</v>
      </c>
      <c r="C27" t="s">
        <v>95</v>
      </c>
      <c r="D27" t="s">
        <v>96</v>
      </c>
      <c r="E27" t="s">
        <v>97</v>
      </c>
      <c r="F27" t="s">
        <v>109</v>
      </c>
      <c r="G27">
        <v>1</v>
      </c>
      <c r="H27" t="s">
        <v>64</v>
      </c>
      <c r="I27" t="str">
        <f>IF(LEFT(pt[[#This Row],[pt_part]],1)="3",CONCATENATE(pt[[#This Row],[pt_article]],"-JN"),pt[[#This Row],[pt_article]])</f>
        <v>1L</v>
      </c>
    </row>
    <row r="28" spans="1:9" x14ac:dyDescent="0.25">
      <c r="A28" t="s">
        <v>110</v>
      </c>
      <c r="B28" t="s">
        <v>111</v>
      </c>
      <c r="C28" t="s">
        <v>95</v>
      </c>
      <c r="D28" t="s">
        <v>96</v>
      </c>
      <c r="E28" t="s">
        <v>97</v>
      </c>
      <c r="F28" t="s">
        <v>112</v>
      </c>
      <c r="G28">
        <v>1</v>
      </c>
      <c r="H28" t="s">
        <v>64</v>
      </c>
      <c r="I28" t="str">
        <f>IF(LEFT(pt[[#This Row],[pt_part]],1)="3",CONCATENATE(pt[[#This Row],[pt_article]],"-JN"),pt[[#This Row],[pt_article]])</f>
        <v>1L</v>
      </c>
    </row>
    <row r="29" spans="1:9" x14ac:dyDescent="0.25">
      <c r="A29" t="s">
        <v>113</v>
      </c>
      <c r="B29" t="s">
        <v>114</v>
      </c>
      <c r="C29" t="s">
        <v>95</v>
      </c>
      <c r="D29" t="s">
        <v>96</v>
      </c>
      <c r="E29" t="s">
        <v>97</v>
      </c>
      <c r="F29" t="s">
        <v>115</v>
      </c>
      <c r="G29">
        <v>1</v>
      </c>
      <c r="H29" t="s">
        <v>64</v>
      </c>
      <c r="I29" t="str">
        <f>IF(LEFT(pt[[#This Row],[pt_part]],1)="3",CONCATENATE(pt[[#This Row],[pt_article]],"-JN"),pt[[#This Row],[pt_article]])</f>
        <v>1L-JN</v>
      </c>
    </row>
    <row r="30" spans="1:9" x14ac:dyDescent="0.25">
      <c r="A30" t="s">
        <v>116</v>
      </c>
      <c r="B30" t="s">
        <v>117</v>
      </c>
      <c r="C30" t="s">
        <v>95</v>
      </c>
      <c r="D30" t="s">
        <v>96</v>
      </c>
      <c r="E30" t="s">
        <v>97</v>
      </c>
      <c r="F30" t="s">
        <v>98</v>
      </c>
      <c r="G30">
        <v>0</v>
      </c>
      <c r="H30" t="s">
        <v>64</v>
      </c>
      <c r="I30" t="str">
        <f>IF(LEFT(pt[[#This Row],[pt_part]],1)="3",CONCATENATE(pt[[#This Row],[pt_article]],"-JN"),pt[[#This Row],[pt_article]])</f>
        <v>1L</v>
      </c>
    </row>
    <row r="31" spans="1:9" x14ac:dyDescent="0.25">
      <c r="A31" t="s">
        <v>118</v>
      </c>
      <c r="B31" t="s">
        <v>119</v>
      </c>
      <c r="C31" t="s">
        <v>95</v>
      </c>
      <c r="D31" t="s">
        <v>96</v>
      </c>
      <c r="E31" t="s">
        <v>97</v>
      </c>
      <c r="F31" t="s">
        <v>98</v>
      </c>
      <c r="G31">
        <v>1</v>
      </c>
      <c r="H31" t="s">
        <v>64</v>
      </c>
      <c r="I31" t="str">
        <f>IF(LEFT(pt[[#This Row],[pt_part]],1)="3",CONCATENATE(pt[[#This Row],[pt_article]],"-JN"),pt[[#This Row],[pt_article]])</f>
        <v>1L</v>
      </c>
    </row>
    <row r="32" spans="1:9" x14ac:dyDescent="0.25">
      <c r="A32" t="s">
        <v>120</v>
      </c>
      <c r="B32" t="s">
        <v>94</v>
      </c>
      <c r="C32" t="s">
        <v>95</v>
      </c>
      <c r="D32" t="s">
        <v>96</v>
      </c>
      <c r="E32" t="s">
        <v>97</v>
      </c>
      <c r="F32" t="s">
        <v>98</v>
      </c>
      <c r="G32">
        <v>1</v>
      </c>
      <c r="H32" t="s">
        <v>64</v>
      </c>
      <c r="I32" t="str">
        <f>IF(LEFT(pt[[#This Row],[pt_part]],1)="3",CONCATENATE(pt[[#This Row],[pt_article]],"-JN"),pt[[#This Row],[pt_article]])</f>
        <v>1L</v>
      </c>
    </row>
    <row r="33" spans="1:9" x14ac:dyDescent="0.25">
      <c r="A33" t="s">
        <v>121</v>
      </c>
      <c r="B33" t="s">
        <v>102</v>
      </c>
      <c r="C33" t="s">
        <v>95</v>
      </c>
      <c r="D33" t="s">
        <v>96</v>
      </c>
      <c r="E33" t="s">
        <v>97</v>
      </c>
      <c r="F33" t="s">
        <v>103</v>
      </c>
      <c r="G33">
        <v>1</v>
      </c>
      <c r="H33" t="s">
        <v>64</v>
      </c>
      <c r="I33" t="str">
        <f>IF(LEFT(pt[[#This Row],[pt_part]],1)="3",CONCATENATE(pt[[#This Row],[pt_article]],"-JN"),pt[[#This Row],[pt_article]])</f>
        <v>1L</v>
      </c>
    </row>
    <row r="34" spans="1:9" x14ac:dyDescent="0.25">
      <c r="A34" t="s">
        <v>122</v>
      </c>
      <c r="B34" t="s">
        <v>105</v>
      </c>
      <c r="C34" t="s">
        <v>95</v>
      </c>
      <c r="D34" t="s">
        <v>96</v>
      </c>
      <c r="E34" t="s">
        <v>97</v>
      </c>
      <c r="F34" t="s">
        <v>106</v>
      </c>
      <c r="G34">
        <v>1</v>
      </c>
      <c r="H34" t="s">
        <v>64</v>
      </c>
      <c r="I34" t="str">
        <f>IF(LEFT(pt[[#This Row],[pt_part]],1)="3",CONCATENATE(pt[[#This Row],[pt_article]],"-JN"),pt[[#This Row],[pt_article]])</f>
        <v>1L</v>
      </c>
    </row>
    <row r="35" spans="1:9" x14ac:dyDescent="0.25">
      <c r="A35" t="s">
        <v>123</v>
      </c>
      <c r="B35" t="s">
        <v>108</v>
      </c>
      <c r="C35" t="s">
        <v>95</v>
      </c>
      <c r="D35" t="s">
        <v>96</v>
      </c>
      <c r="E35" t="s">
        <v>97</v>
      </c>
      <c r="F35" t="s">
        <v>109</v>
      </c>
      <c r="G35">
        <v>1</v>
      </c>
      <c r="H35" t="s">
        <v>64</v>
      </c>
      <c r="I35" t="str">
        <f>IF(LEFT(pt[[#This Row],[pt_part]],1)="3",CONCATENATE(pt[[#This Row],[pt_article]],"-JN"),pt[[#This Row],[pt_article]])</f>
        <v>1L</v>
      </c>
    </row>
    <row r="36" spans="1:9" x14ac:dyDescent="0.25">
      <c r="A36" t="s">
        <v>124</v>
      </c>
      <c r="B36" t="s">
        <v>111</v>
      </c>
      <c r="C36" t="s">
        <v>95</v>
      </c>
      <c r="D36" t="s">
        <v>96</v>
      </c>
      <c r="E36" t="s">
        <v>97</v>
      </c>
      <c r="F36" t="s">
        <v>112</v>
      </c>
      <c r="G36">
        <v>1</v>
      </c>
      <c r="H36" t="s">
        <v>64</v>
      </c>
      <c r="I36" t="str">
        <f>IF(LEFT(pt[[#This Row],[pt_part]],1)="3",CONCATENATE(pt[[#This Row],[pt_article]],"-JN"),pt[[#This Row],[pt_article]])</f>
        <v>1L</v>
      </c>
    </row>
    <row r="37" spans="1:9" x14ac:dyDescent="0.25">
      <c r="A37" t="s">
        <v>125</v>
      </c>
      <c r="B37" t="s">
        <v>126</v>
      </c>
      <c r="C37" t="s">
        <v>127</v>
      </c>
      <c r="D37" t="s">
        <v>128</v>
      </c>
      <c r="E37" t="s">
        <v>129</v>
      </c>
      <c r="F37" t="s">
        <v>98</v>
      </c>
      <c r="G37">
        <v>0.25</v>
      </c>
      <c r="H37" t="s">
        <v>64</v>
      </c>
      <c r="I37" t="str">
        <f>IF(LEFT(pt[[#This Row],[pt_part]],1)="3",CONCATENATE(pt[[#This Row],[pt_article]],"-JN"),pt[[#This Row],[pt_article]])</f>
        <v>0.25L</v>
      </c>
    </row>
    <row r="38" spans="1:9" x14ac:dyDescent="0.25">
      <c r="A38" t="s">
        <v>130</v>
      </c>
      <c r="B38" t="s">
        <v>131</v>
      </c>
      <c r="C38" t="s">
        <v>127</v>
      </c>
      <c r="D38" t="s">
        <v>128</v>
      </c>
      <c r="E38" t="s">
        <v>129</v>
      </c>
      <c r="F38" t="s">
        <v>103</v>
      </c>
      <c r="G38">
        <v>0.25</v>
      </c>
      <c r="H38" t="s">
        <v>64</v>
      </c>
      <c r="I38" t="str">
        <f>IF(LEFT(pt[[#This Row],[pt_part]],1)="3",CONCATENATE(pt[[#This Row],[pt_article]],"-JN"),pt[[#This Row],[pt_article]])</f>
        <v>0.25L</v>
      </c>
    </row>
    <row r="39" spans="1:9" x14ac:dyDescent="0.25">
      <c r="A39" t="s">
        <v>132</v>
      </c>
      <c r="B39" t="s">
        <v>133</v>
      </c>
      <c r="C39" t="s">
        <v>127</v>
      </c>
      <c r="D39" t="s">
        <v>128</v>
      </c>
      <c r="E39" t="s">
        <v>129</v>
      </c>
      <c r="F39" t="s">
        <v>106</v>
      </c>
      <c r="G39">
        <v>0.25</v>
      </c>
      <c r="H39" t="s">
        <v>64</v>
      </c>
      <c r="I39" t="str">
        <f>IF(LEFT(pt[[#This Row],[pt_part]],1)="3",CONCATENATE(pt[[#This Row],[pt_article]],"-JN"),pt[[#This Row],[pt_article]])</f>
        <v>0.25L</v>
      </c>
    </row>
    <row r="40" spans="1:9" x14ac:dyDescent="0.25">
      <c r="A40" t="s">
        <v>134</v>
      </c>
      <c r="B40" t="s">
        <v>135</v>
      </c>
      <c r="C40" t="s">
        <v>127</v>
      </c>
      <c r="D40" t="s">
        <v>128</v>
      </c>
      <c r="E40" t="s">
        <v>129</v>
      </c>
      <c r="F40" t="s">
        <v>109</v>
      </c>
      <c r="G40">
        <v>0.25</v>
      </c>
      <c r="H40" t="s">
        <v>64</v>
      </c>
      <c r="I40" t="str">
        <f>IF(LEFT(pt[[#This Row],[pt_part]],1)="3",CONCATENATE(pt[[#This Row],[pt_article]],"-JN"),pt[[#This Row],[pt_article]])</f>
        <v>0.25L</v>
      </c>
    </row>
    <row r="41" spans="1:9" x14ac:dyDescent="0.25">
      <c r="A41" t="s">
        <v>136</v>
      </c>
      <c r="B41" t="s">
        <v>137</v>
      </c>
      <c r="C41" t="s">
        <v>127</v>
      </c>
      <c r="D41" t="s">
        <v>128</v>
      </c>
      <c r="E41" t="s">
        <v>129</v>
      </c>
      <c r="F41" t="s">
        <v>112</v>
      </c>
      <c r="G41">
        <v>0.25</v>
      </c>
      <c r="H41" t="s">
        <v>64</v>
      </c>
      <c r="I41" t="str">
        <f>IF(LEFT(pt[[#This Row],[pt_part]],1)="3",CONCATENATE(pt[[#This Row],[pt_article]],"-JN"),pt[[#This Row],[pt_article]])</f>
        <v>0.25L</v>
      </c>
    </row>
    <row r="42" spans="1:9" x14ac:dyDescent="0.25">
      <c r="A42" t="s">
        <v>138</v>
      </c>
      <c r="B42" t="s">
        <v>139</v>
      </c>
      <c r="C42" t="s">
        <v>127</v>
      </c>
      <c r="D42" t="s">
        <v>128</v>
      </c>
      <c r="E42" t="s">
        <v>129</v>
      </c>
      <c r="F42" t="s">
        <v>103</v>
      </c>
      <c r="G42">
        <v>0.25</v>
      </c>
      <c r="H42" t="s">
        <v>64</v>
      </c>
      <c r="I42" t="str">
        <f>IF(LEFT(pt[[#This Row],[pt_part]],1)="3",CONCATENATE(pt[[#This Row],[pt_article]],"-JN"),pt[[#This Row],[pt_article]])</f>
        <v>0.25L</v>
      </c>
    </row>
    <row r="43" spans="1:9" x14ac:dyDescent="0.25">
      <c r="A43" t="s">
        <v>140</v>
      </c>
      <c r="B43" t="s">
        <v>126</v>
      </c>
      <c r="C43" t="s">
        <v>127</v>
      </c>
      <c r="D43" t="s">
        <v>128</v>
      </c>
      <c r="E43" t="s">
        <v>129</v>
      </c>
      <c r="F43" t="s">
        <v>98</v>
      </c>
      <c r="G43">
        <v>0.25</v>
      </c>
      <c r="H43" t="s">
        <v>64</v>
      </c>
      <c r="I43" t="str">
        <f>IF(LEFT(pt[[#This Row],[pt_part]],1)="3",CONCATENATE(pt[[#This Row],[pt_article]],"-JN"),pt[[#This Row],[pt_article]])</f>
        <v>0.25L</v>
      </c>
    </row>
    <row r="44" spans="1:9" x14ac:dyDescent="0.25">
      <c r="A44" t="s">
        <v>141</v>
      </c>
      <c r="B44" t="s">
        <v>131</v>
      </c>
      <c r="C44" t="s">
        <v>127</v>
      </c>
      <c r="D44" t="s">
        <v>128</v>
      </c>
      <c r="E44" t="s">
        <v>129</v>
      </c>
      <c r="F44" t="s">
        <v>103</v>
      </c>
      <c r="G44">
        <v>0.25</v>
      </c>
      <c r="H44" t="s">
        <v>64</v>
      </c>
      <c r="I44" t="str">
        <f>IF(LEFT(pt[[#This Row],[pt_part]],1)="3",CONCATENATE(pt[[#This Row],[pt_article]],"-JN"),pt[[#This Row],[pt_article]])</f>
        <v>0.25L</v>
      </c>
    </row>
    <row r="45" spans="1:9" x14ac:dyDescent="0.25">
      <c r="A45" t="s">
        <v>142</v>
      </c>
      <c r="B45" t="s">
        <v>133</v>
      </c>
      <c r="C45" t="s">
        <v>127</v>
      </c>
      <c r="D45" t="s">
        <v>128</v>
      </c>
      <c r="E45" t="s">
        <v>129</v>
      </c>
      <c r="F45" t="s">
        <v>106</v>
      </c>
      <c r="G45">
        <v>0.25</v>
      </c>
      <c r="H45" t="s">
        <v>64</v>
      </c>
      <c r="I45" t="str">
        <f>IF(LEFT(pt[[#This Row],[pt_part]],1)="3",CONCATENATE(pt[[#This Row],[pt_article]],"-JN"),pt[[#This Row],[pt_article]])</f>
        <v>0.25L</v>
      </c>
    </row>
    <row r="46" spans="1:9" x14ac:dyDescent="0.25">
      <c r="A46" t="s">
        <v>143</v>
      </c>
      <c r="B46" t="s">
        <v>135</v>
      </c>
      <c r="C46" t="s">
        <v>127</v>
      </c>
      <c r="D46" t="s">
        <v>128</v>
      </c>
      <c r="E46" t="s">
        <v>129</v>
      </c>
      <c r="F46" t="s">
        <v>109</v>
      </c>
      <c r="G46">
        <v>0.25</v>
      </c>
      <c r="H46" t="s">
        <v>64</v>
      </c>
      <c r="I46" t="str">
        <f>IF(LEFT(pt[[#This Row],[pt_part]],1)="3",CONCATENATE(pt[[#This Row],[pt_article]],"-JN"),pt[[#This Row],[pt_article]])</f>
        <v>0.25L</v>
      </c>
    </row>
    <row r="47" spans="1:9" x14ac:dyDescent="0.25">
      <c r="A47" t="s">
        <v>144</v>
      </c>
      <c r="B47" t="s">
        <v>137</v>
      </c>
      <c r="C47" t="s">
        <v>127</v>
      </c>
      <c r="D47" t="s">
        <v>128</v>
      </c>
      <c r="E47" t="s">
        <v>129</v>
      </c>
      <c r="F47" t="s">
        <v>112</v>
      </c>
      <c r="G47">
        <v>0.25</v>
      </c>
      <c r="H47" t="s">
        <v>64</v>
      </c>
      <c r="I47" t="str">
        <f>IF(LEFT(pt[[#This Row],[pt_part]],1)="3",CONCATENATE(pt[[#This Row],[pt_article]],"-JN"),pt[[#This Row],[pt_article]])</f>
        <v>0.25L</v>
      </c>
    </row>
    <row r="48" spans="1:9" x14ac:dyDescent="0.25">
      <c r="A48" t="s">
        <v>11</v>
      </c>
      <c r="B48" t="s">
        <v>145</v>
      </c>
      <c r="C48" t="s">
        <v>146</v>
      </c>
      <c r="D48" t="s">
        <v>147</v>
      </c>
      <c r="E48" t="s">
        <v>148</v>
      </c>
      <c r="F48" t="s">
        <v>149</v>
      </c>
      <c r="G48">
        <v>2</v>
      </c>
      <c r="H48" t="s">
        <v>64</v>
      </c>
      <c r="I48" t="str">
        <f>IF(LEFT(pt[[#This Row],[pt_part]],1)="3",CONCATENATE(pt[[#This Row],[pt_article]],"-JN"),pt[[#This Row],[pt_article]])</f>
        <v>2L</v>
      </c>
    </row>
    <row r="49" spans="1:9" x14ac:dyDescent="0.25">
      <c r="A49" t="s">
        <v>33</v>
      </c>
      <c r="B49" t="s">
        <v>150</v>
      </c>
      <c r="C49" t="s">
        <v>146</v>
      </c>
      <c r="D49" t="s">
        <v>147</v>
      </c>
      <c r="E49" t="s">
        <v>148</v>
      </c>
      <c r="F49" t="s">
        <v>151</v>
      </c>
      <c r="G49">
        <v>2</v>
      </c>
      <c r="H49" t="s">
        <v>64</v>
      </c>
      <c r="I49" t="str">
        <f>IF(LEFT(pt[[#This Row],[pt_part]],1)="3",CONCATENATE(pt[[#This Row],[pt_article]],"-JN"),pt[[#This Row],[pt_article]])</f>
        <v>2L</v>
      </c>
    </row>
    <row r="50" spans="1:9" x14ac:dyDescent="0.25">
      <c r="A50" t="s">
        <v>41</v>
      </c>
      <c r="B50" t="s">
        <v>152</v>
      </c>
      <c r="C50" t="s">
        <v>146</v>
      </c>
      <c r="D50" t="s">
        <v>147</v>
      </c>
      <c r="E50" t="s">
        <v>148</v>
      </c>
      <c r="F50" t="s">
        <v>153</v>
      </c>
      <c r="G50">
        <v>2</v>
      </c>
      <c r="H50" t="s">
        <v>64</v>
      </c>
      <c r="I50" t="str">
        <f>IF(LEFT(pt[[#This Row],[pt_part]],1)="3",CONCATENATE(pt[[#This Row],[pt_article]],"-JN"),pt[[#This Row],[pt_article]])</f>
        <v>2L</v>
      </c>
    </row>
    <row r="51" spans="1:9" x14ac:dyDescent="0.25">
      <c r="A51" t="s">
        <v>49</v>
      </c>
      <c r="B51" t="s">
        <v>154</v>
      </c>
      <c r="C51" t="s">
        <v>146</v>
      </c>
      <c r="D51" t="s">
        <v>147</v>
      </c>
      <c r="E51" t="s">
        <v>148</v>
      </c>
      <c r="F51" t="s">
        <v>155</v>
      </c>
      <c r="G51">
        <v>2</v>
      </c>
      <c r="H51" t="s">
        <v>64</v>
      </c>
      <c r="I51" t="str">
        <f>IF(LEFT(pt[[#This Row],[pt_part]],1)="3",CONCATENATE(pt[[#This Row],[pt_article]],"-JN"),pt[[#This Row],[pt_article]])</f>
        <v>2L</v>
      </c>
    </row>
    <row r="52" spans="1:9" x14ac:dyDescent="0.25">
      <c r="A52" t="s">
        <v>156</v>
      </c>
      <c r="B52" t="s">
        <v>157</v>
      </c>
      <c r="C52" t="s">
        <v>146</v>
      </c>
      <c r="D52" t="s">
        <v>147</v>
      </c>
      <c r="E52" t="s">
        <v>148</v>
      </c>
      <c r="F52" t="s">
        <v>158</v>
      </c>
      <c r="G52">
        <v>2</v>
      </c>
      <c r="H52" t="s">
        <v>64</v>
      </c>
      <c r="I52" t="str">
        <f>IF(LEFT(pt[[#This Row],[pt_part]],1)="3",CONCATENATE(pt[[#This Row],[pt_article]],"-JN"),pt[[#This Row],[pt_article]])</f>
        <v>2L</v>
      </c>
    </row>
    <row r="53" spans="1:9" x14ac:dyDescent="0.25">
      <c r="A53" t="s">
        <v>30</v>
      </c>
      <c r="B53" t="s">
        <v>159</v>
      </c>
      <c r="C53" t="s">
        <v>146</v>
      </c>
      <c r="D53" t="s">
        <v>147</v>
      </c>
      <c r="E53" t="s">
        <v>148</v>
      </c>
      <c r="F53" t="s">
        <v>160</v>
      </c>
      <c r="G53">
        <v>2</v>
      </c>
      <c r="H53" t="s">
        <v>64</v>
      </c>
      <c r="I53" t="str">
        <f>IF(LEFT(pt[[#This Row],[pt_part]],1)="3",CONCATENATE(pt[[#This Row],[pt_article]],"-JN"),pt[[#This Row],[pt_article]])</f>
        <v>2L</v>
      </c>
    </row>
    <row r="54" spans="1:9" x14ac:dyDescent="0.25">
      <c r="A54" t="s">
        <v>161</v>
      </c>
      <c r="B54" t="s">
        <v>162</v>
      </c>
      <c r="C54" t="s">
        <v>146</v>
      </c>
      <c r="D54" t="s">
        <v>147</v>
      </c>
      <c r="E54" t="s">
        <v>148</v>
      </c>
      <c r="F54" t="s">
        <v>163</v>
      </c>
      <c r="G54">
        <v>2</v>
      </c>
      <c r="H54" t="s">
        <v>64</v>
      </c>
      <c r="I54" t="str">
        <f>IF(LEFT(pt[[#This Row],[pt_part]],1)="3",CONCATENATE(pt[[#This Row],[pt_article]],"-JN"),pt[[#This Row],[pt_article]])</f>
        <v>2L</v>
      </c>
    </row>
    <row r="55" spans="1:9" x14ac:dyDescent="0.25">
      <c r="A55" t="s">
        <v>164</v>
      </c>
      <c r="B55" t="s">
        <v>165</v>
      </c>
      <c r="C55" t="s">
        <v>146</v>
      </c>
      <c r="D55" t="s">
        <v>147</v>
      </c>
      <c r="E55" t="s">
        <v>148</v>
      </c>
      <c r="F55" t="s">
        <v>166</v>
      </c>
      <c r="G55">
        <v>2</v>
      </c>
      <c r="H55" t="s">
        <v>64</v>
      </c>
      <c r="I55" t="str">
        <f>IF(LEFT(pt[[#This Row],[pt_part]],1)="3",CONCATENATE(pt[[#This Row],[pt_article]],"-JN"),pt[[#This Row],[pt_article]])</f>
        <v>2L</v>
      </c>
    </row>
    <row r="56" spans="1:9" x14ac:dyDescent="0.25">
      <c r="A56" t="s">
        <v>167</v>
      </c>
      <c r="B56" t="s">
        <v>168</v>
      </c>
      <c r="C56" t="s">
        <v>146</v>
      </c>
      <c r="D56" t="s">
        <v>147</v>
      </c>
      <c r="E56" t="s">
        <v>148</v>
      </c>
      <c r="F56" t="s">
        <v>169</v>
      </c>
      <c r="G56">
        <v>2</v>
      </c>
      <c r="H56" t="s">
        <v>64</v>
      </c>
      <c r="I56" t="str">
        <f>IF(LEFT(pt[[#This Row],[pt_part]],1)="3",CONCATENATE(pt[[#This Row],[pt_article]],"-JN"),pt[[#This Row],[pt_article]])</f>
        <v>2L</v>
      </c>
    </row>
    <row r="57" spans="1:9" x14ac:dyDescent="0.25">
      <c r="A57" t="s">
        <v>170</v>
      </c>
      <c r="B57" t="s">
        <v>171</v>
      </c>
      <c r="C57" t="s">
        <v>146</v>
      </c>
      <c r="D57" t="s">
        <v>147</v>
      </c>
      <c r="E57" t="s">
        <v>148</v>
      </c>
      <c r="F57" t="s">
        <v>149</v>
      </c>
      <c r="G57">
        <v>2</v>
      </c>
      <c r="H57" t="s">
        <v>64</v>
      </c>
      <c r="I57" t="str">
        <f>IF(LEFT(pt[[#This Row],[pt_part]],1)="3",CONCATENATE(pt[[#This Row],[pt_article]],"-JN"),pt[[#This Row],[pt_article]])</f>
        <v>2L</v>
      </c>
    </row>
    <row r="58" spans="1:9" x14ac:dyDescent="0.25">
      <c r="A58" t="s">
        <v>172</v>
      </c>
      <c r="B58" t="s">
        <v>173</v>
      </c>
      <c r="C58" t="s">
        <v>146</v>
      </c>
      <c r="D58" t="s">
        <v>147</v>
      </c>
      <c r="E58" t="s">
        <v>148</v>
      </c>
      <c r="F58" t="s">
        <v>112</v>
      </c>
      <c r="G58">
        <v>2</v>
      </c>
      <c r="H58" t="s">
        <v>64</v>
      </c>
      <c r="I58" t="str">
        <f>IF(LEFT(pt[[#This Row],[pt_part]],1)="3",CONCATENATE(pt[[#This Row],[pt_article]],"-JN"),pt[[#This Row],[pt_article]])</f>
        <v>2L</v>
      </c>
    </row>
    <row r="59" spans="1:9" x14ac:dyDescent="0.25">
      <c r="A59" t="s">
        <v>174</v>
      </c>
      <c r="B59" t="s">
        <v>175</v>
      </c>
      <c r="C59" t="s">
        <v>146</v>
      </c>
      <c r="D59" t="s">
        <v>147</v>
      </c>
      <c r="E59" t="s">
        <v>148</v>
      </c>
      <c r="F59" t="s">
        <v>149</v>
      </c>
      <c r="G59">
        <v>2</v>
      </c>
      <c r="H59" t="s">
        <v>64</v>
      </c>
      <c r="I59" t="str">
        <f>IF(LEFT(pt[[#This Row],[pt_part]],1)="3",CONCATENATE(pt[[#This Row],[pt_article]],"-JN"),pt[[#This Row],[pt_article]])</f>
        <v>2L</v>
      </c>
    </row>
    <row r="60" spans="1:9" x14ac:dyDescent="0.25">
      <c r="A60" t="s">
        <v>176</v>
      </c>
      <c r="B60" t="s">
        <v>177</v>
      </c>
      <c r="C60" t="s">
        <v>146</v>
      </c>
      <c r="D60" t="s">
        <v>147</v>
      </c>
      <c r="E60" t="s">
        <v>148</v>
      </c>
      <c r="F60" t="s">
        <v>151</v>
      </c>
      <c r="G60">
        <v>2</v>
      </c>
      <c r="H60" t="s">
        <v>64</v>
      </c>
      <c r="I60" t="str">
        <f>IF(LEFT(pt[[#This Row],[pt_part]],1)="3",CONCATENATE(pt[[#This Row],[pt_article]],"-JN"),pt[[#This Row],[pt_article]])</f>
        <v>2L</v>
      </c>
    </row>
    <row r="61" spans="1:9" x14ac:dyDescent="0.25">
      <c r="A61" t="s">
        <v>178</v>
      </c>
      <c r="B61" t="s">
        <v>179</v>
      </c>
      <c r="C61" t="s">
        <v>146</v>
      </c>
      <c r="D61" t="s">
        <v>147</v>
      </c>
      <c r="E61" t="s">
        <v>148</v>
      </c>
      <c r="F61" t="s">
        <v>153</v>
      </c>
      <c r="G61">
        <v>2</v>
      </c>
      <c r="H61" t="s">
        <v>64</v>
      </c>
      <c r="I61" t="str">
        <f>IF(LEFT(pt[[#This Row],[pt_part]],1)="3",CONCATENATE(pt[[#This Row],[pt_article]],"-JN"),pt[[#This Row],[pt_article]])</f>
        <v>2L</v>
      </c>
    </row>
    <row r="62" spans="1:9" x14ac:dyDescent="0.25">
      <c r="A62" t="s">
        <v>180</v>
      </c>
      <c r="B62" t="s">
        <v>181</v>
      </c>
      <c r="C62" t="s">
        <v>146</v>
      </c>
      <c r="D62" t="s">
        <v>147</v>
      </c>
      <c r="E62" t="s">
        <v>148</v>
      </c>
      <c r="F62" t="s">
        <v>155</v>
      </c>
      <c r="G62">
        <v>2</v>
      </c>
      <c r="H62" t="s">
        <v>64</v>
      </c>
      <c r="I62" t="str">
        <f>IF(LEFT(pt[[#This Row],[pt_part]],1)="3",CONCATENATE(pt[[#This Row],[pt_article]],"-JN"),pt[[#This Row],[pt_article]])</f>
        <v>2L</v>
      </c>
    </row>
    <row r="63" spans="1:9" x14ac:dyDescent="0.25">
      <c r="A63" t="s">
        <v>182</v>
      </c>
      <c r="B63" t="s">
        <v>183</v>
      </c>
      <c r="C63" t="s">
        <v>146</v>
      </c>
      <c r="D63" t="s">
        <v>147</v>
      </c>
      <c r="E63" t="s">
        <v>148</v>
      </c>
      <c r="F63" t="s">
        <v>158</v>
      </c>
      <c r="G63">
        <v>2</v>
      </c>
      <c r="H63" t="s">
        <v>64</v>
      </c>
      <c r="I63" t="str">
        <f>IF(LEFT(pt[[#This Row],[pt_part]],1)="3",CONCATENATE(pt[[#This Row],[pt_article]],"-JN"),pt[[#This Row],[pt_article]])</f>
        <v>2L</v>
      </c>
    </row>
    <row r="64" spans="1:9" x14ac:dyDescent="0.25">
      <c r="A64" t="s">
        <v>184</v>
      </c>
      <c r="B64" t="s">
        <v>185</v>
      </c>
      <c r="C64" t="s">
        <v>146</v>
      </c>
      <c r="D64" t="s">
        <v>147</v>
      </c>
      <c r="E64" t="s">
        <v>148</v>
      </c>
      <c r="F64" t="s">
        <v>160</v>
      </c>
      <c r="G64">
        <v>2</v>
      </c>
      <c r="H64" t="s">
        <v>64</v>
      </c>
      <c r="I64" t="str">
        <f>IF(LEFT(pt[[#This Row],[pt_part]],1)="3",CONCATENATE(pt[[#This Row],[pt_article]],"-JN"),pt[[#This Row],[pt_article]])</f>
        <v>2L</v>
      </c>
    </row>
    <row r="65" spans="1:9" x14ac:dyDescent="0.25">
      <c r="A65" t="s">
        <v>186</v>
      </c>
      <c r="B65" t="s">
        <v>187</v>
      </c>
      <c r="C65" t="s">
        <v>146</v>
      </c>
      <c r="D65" t="s">
        <v>147</v>
      </c>
      <c r="E65" t="s">
        <v>148</v>
      </c>
      <c r="F65" t="s">
        <v>166</v>
      </c>
      <c r="G65">
        <v>2</v>
      </c>
      <c r="H65" t="s">
        <v>64</v>
      </c>
      <c r="I65" t="str">
        <f>IF(LEFT(pt[[#This Row],[pt_part]],1)="3",CONCATENATE(pt[[#This Row],[pt_article]],"-JN"),pt[[#This Row],[pt_article]])</f>
        <v>2L</v>
      </c>
    </row>
    <row r="66" spans="1:9" x14ac:dyDescent="0.25">
      <c r="A66" t="s">
        <v>188</v>
      </c>
      <c r="B66" t="s">
        <v>189</v>
      </c>
      <c r="C66" t="s">
        <v>146</v>
      </c>
      <c r="D66" t="s">
        <v>147</v>
      </c>
      <c r="E66" t="s">
        <v>148</v>
      </c>
      <c r="F66" t="s">
        <v>149</v>
      </c>
      <c r="G66">
        <v>2</v>
      </c>
      <c r="H66" t="s">
        <v>64</v>
      </c>
      <c r="I66" t="str">
        <f>IF(LEFT(pt[[#This Row],[pt_part]],1)="3",CONCATENATE(pt[[#This Row],[pt_article]],"-JN"),pt[[#This Row],[pt_article]])</f>
        <v>2L</v>
      </c>
    </row>
    <row r="67" spans="1:9" x14ac:dyDescent="0.25">
      <c r="A67" t="s">
        <v>190</v>
      </c>
      <c r="B67" t="s">
        <v>191</v>
      </c>
      <c r="C67" t="s">
        <v>146</v>
      </c>
      <c r="D67" t="s">
        <v>147</v>
      </c>
      <c r="E67" t="s">
        <v>148</v>
      </c>
      <c r="F67" t="s">
        <v>149</v>
      </c>
      <c r="G67">
        <v>2</v>
      </c>
      <c r="H67" t="s">
        <v>64</v>
      </c>
      <c r="I67" t="str">
        <f>IF(LEFT(pt[[#This Row],[pt_part]],1)="3",CONCATENATE(pt[[#This Row],[pt_article]],"-JN"),pt[[#This Row],[pt_article]])</f>
        <v>2L</v>
      </c>
    </row>
    <row r="68" spans="1:9" x14ac:dyDescent="0.25">
      <c r="A68" t="s">
        <v>192</v>
      </c>
      <c r="B68" t="s">
        <v>145</v>
      </c>
      <c r="C68" t="s">
        <v>146</v>
      </c>
      <c r="D68" t="s">
        <v>147</v>
      </c>
      <c r="E68" t="s">
        <v>148</v>
      </c>
      <c r="F68" t="s">
        <v>149</v>
      </c>
      <c r="G68">
        <v>2</v>
      </c>
      <c r="H68" t="s">
        <v>64</v>
      </c>
      <c r="I68" t="str">
        <f>IF(LEFT(pt[[#This Row],[pt_part]],1)="3",CONCATENATE(pt[[#This Row],[pt_article]],"-JN"),pt[[#This Row],[pt_article]])</f>
        <v>2L</v>
      </c>
    </row>
    <row r="69" spans="1:9" x14ac:dyDescent="0.25">
      <c r="A69" t="s">
        <v>193</v>
      </c>
      <c r="B69" t="s">
        <v>150</v>
      </c>
      <c r="C69" t="s">
        <v>146</v>
      </c>
      <c r="D69" t="s">
        <v>147</v>
      </c>
      <c r="E69" t="s">
        <v>148</v>
      </c>
      <c r="F69" t="s">
        <v>151</v>
      </c>
      <c r="G69">
        <v>2</v>
      </c>
      <c r="H69" t="s">
        <v>64</v>
      </c>
      <c r="I69" t="str">
        <f>IF(LEFT(pt[[#This Row],[pt_part]],1)="3",CONCATENATE(pt[[#This Row],[pt_article]],"-JN"),pt[[#This Row],[pt_article]])</f>
        <v>2L</v>
      </c>
    </row>
    <row r="70" spans="1:9" x14ac:dyDescent="0.25">
      <c r="A70" t="s">
        <v>194</v>
      </c>
      <c r="B70" t="s">
        <v>152</v>
      </c>
      <c r="C70" t="s">
        <v>146</v>
      </c>
      <c r="D70" t="s">
        <v>147</v>
      </c>
      <c r="E70" t="s">
        <v>148</v>
      </c>
      <c r="F70" t="s">
        <v>153</v>
      </c>
      <c r="G70">
        <v>2</v>
      </c>
      <c r="H70" t="s">
        <v>64</v>
      </c>
      <c r="I70" t="str">
        <f>IF(LEFT(pt[[#This Row],[pt_part]],1)="3",CONCATENATE(pt[[#This Row],[pt_article]],"-JN"),pt[[#This Row],[pt_article]])</f>
        <v>2L</v>
      </c>
    </row>
    <row r="71" spans="1:9" x14ac:dyDescent="0.25">
      <c r="A71" t="s">
        <v>195</v>
      </c>
      <c r="B71" t="s">
        <v>154</v>
      </c>
      <c r="C71" t="s">
        <v>146</v>
      </c>
      <c r="D71" t="s">
        <v>147</v>
      </c>
      <c r="E71" t="s">
        <v>148</v>
      </c>
      <c r="F71" t="s">
        <v>155</v>
      </c>
      <c r="G71">
        <v>2</v>
      </c>
      <c r="H71" t="s">
        <v>64</v>
      </c>
      <c r="I71" t="str">
        <f>IF(LEFT(pt[[#This Row],[pt_part]],1)="3",CONCATENATE(pt[[#This Row],[pt_article]],"-JN"),pt[[#This Row],[pt_article]])</f>
        <v>2L</v>
      </c>
    </row>
    <row r="72" spans="1:9" x14ac:dyDescent="0.25">
      <c r="A72" t="s">
        <v>196</v>
      </c>
      <c r="B72" t="s">
        <v>157</v>
      </c>
      <c r="C72" t="s">
        <v>146</v>
      </c>
      <c r="D72" t="s">
        <v>147</v>
      </c>
      <c r="E72" t="s">
        <v>148</v>
      </c>
      <c r="F72" t="s">
        <v>158</v>
      </c>
      <c r="G72">
        <v>2</v>
      </c>
      <c r="H72" t="s">
        <v>64</v>
      </c>
      <c r="I72" t="str">
        <f>IF(LEFT(pt[[#This Row],[pt_part]],1)="3",CONCATENATE(pt[[#This Row],[pt_article]],"-JN"),pt[[#This Row],[pt_article]])</f>
        <v>2L</v>
      </c>
    </row>
    <row r="73" spans="1:9" x14ac:dyDescent="0.25">
      <c r="A73" t="s">
        <v>197</v>
      </c>
      <c r="B73" t="s">
        <v>159</v>
      </c>
      <c r="C73" t="s">
        <v>146</v>
      </c>
      <c r="D73" t="s">
        <v>147</v>
      </c>
      <c r="E73" t="s">
        <v>148</v>
      </c>
      <c r="F73" t="s">
        <v>160</v>
      </c>
      <c r="G73">
        <v>2</v>
      </c>
      <c r="H73" t="s">
        <v>64</v>
      </c>
      <c r="I73" t="str">
        <f>IF(LEFT(pt[[#This Row],[pt_part]],1)="3",CONCATENATE(pt[[#This Row],[pt_article]],"-JN"),pt[[#This Row],[pt_article]])</f>
        <v>2L</v>
      </c>
    </row>
    <row r="74" spans="1:9" x14ac:dyDescent="0.25">
      <c r="A74" t="s">
        <v>198</v>
      </c>
      <c r="B74" t="s">
        <v>162</v>
      </c>
      <c r="C74" t="s">
        <v>146</v>
      </c>
      <c r="D74" t="s">
        <v>147</v>
      </c>
      <c r="E74" t="s">
        <v>148</v>
      </c>
      <c r="F74" t="s">
        <v>163</v>
      </c>
      <c r="G74">
        <v>2</v>
      </c>
      <c r="H74" t="s">
        <v>64</v>
      </c>
      <c r="I74" t="str">
        <f>IF(LEFT(pt[[#This Row],[pt_part]],1)="3",CONCATENATE(pt[[#This Row],[pt_article]],"-JN"),pt[[#This Row],[pt_article]])</f>
        <v>2L</v>
      </c>
    </row>
    <row r="75" spans="1:9" x14ac:dyDescent="0.25">
      <c r="A75" t="s">
        <v>199</v>
      </c>
      <c r="B75" t="s">
        <v>165</v>
      </c>
      <c r="C75" t="s">
        <v>146</v>
      </c>
      <c r="D75" t="s">
        <v>147</v>
      </c>
      <c r="E75" t="s">
        <v>148</v>
      </c>
      <c r="F75" t="s">
        <v>166</v>
      </c>
      <c r="G75">
        <v>2</v>
      </c>
      <c r="H75" t="s">
        <v>64</v>
      </c>
      <c r="I75" t="str">
        <f>IF(LEFT(pt[[#This Row],[pt_part]],1)="3",CONCATENATE(pt[[#This Row],[pt_article]],"-JN"),pt[[#This Row],[pt_article]])</f>
        <v>2L</v>
      </c>
    </row>
    <row r="76" spans="1:9" x14ac:dyDescent="0.25">
      <c r="A76" t="s">
        <v>200</v>
      </c>
      <c r="B76" t="s">
        <v>168</v>
      </c>
      <c r="C76" t="s">
        <v>146</v>
      </c>
      <c r="D76" t="s">
        <v>147</v>
      </c>
      <c r="E76" t="s">
        <v>148</v>
      </c>
      <c r="F76" t="s">
        <v>169</v>
      </c>
      <c r="G76">
        <v>2</v>
      </c>
      <c r="H76" t="s">
        <v>64</v>
      </c>
      <c r="I76" t="str">
        <f>IF(LEFT(pt[[#This Row],[pt_part]],1)="3",CONCATENATE(pt[[#This Row],[pt_article]],"-JN"),pt[[#This Row],[pt_article]])</f>
        <v>2L</v>
      </c>
    </row>
    <row r="77" spans="1:9" x14ac:dyDescent="0.25">
      <c r="A77" t="s">
        <v>201</v>
      </c>
      <c r="B77" t="s">
        <v>171</v>
      </c>
      <c r="C77" t="s">
        <v>146</v>
      </c>
      <c r="D77" t="s">
        <v>147</v>
      </c>
      <c r="E77" t="s">
        <v>148</v>
      </c>
      <c r="F77" t="s">
        <v>149</v>
      </c>
      <c r="G77">
        <v>2</v>
      </c>
      <c r="H77" t="s">
        <v>64</v>
      </c>
      <c r="I77" t="str">
        <f>IF(LEFT(pt[[#This Row],[pt_part]],1)="3",CONCATENATE(pt[[#This Row],[pt_article]],"-JN"),pt[[#This Row],[pt_article]])</f>
        <v>2L</v>
      </c>
    </row>
    <row r="78" spans="1:9" x14ac:dyDescent="0.25">
      <c r="A78" t="s">
        <v>628</v>
      </c>
      <c r="B78" t="s">
        <v>629</v>
      </c>
      <c r="C78" t="s">
        <v>146</v>
      </c>
      <c r="D78" t="s">
        <v>147</v>
      </c>
      <c r="E78" t="s">
        <v>63</v>
      </c>
      <c r="F78" t="s">
        <v>63</v>
      </c>
      <c r="G78">
        <v>0</v>
      </c>
      <c r="H78" t="s">
        <v>64</v>
      </c>
      <c r="I78" t="str">
        <f>IF(LEFT(pt[[#This Row],[pt_part]],1)="3",CONCATENATE(pt[[#This Row],[pt_article]],"-JN"),pt[[#This Row],[pt_article]])</f>
        <v/>
      </c>
    </row>
    <row r="79" spans="1:9" x14ac:dyDescent="0.25">
      <c r="A79" t="s">
        <v>202</v>
      </c>
      <c r="B79" t="s">
        <v>173</v>
      </c>
      <c r="C79" t="s">
        <v>146</v>
      </c>
      <c r="D79" t="s">
        <v>147</v>
      </c>
      <c r="E79" t="s">
        <v>148</v>
      </c>
      <c r="F79" t="s">
        <v>112</v>
      </c>
      <c r="G79">
        <v>2</v>
      </c>
      <c r="H79" t="s">
        <v>64</v>
      </c>
      <c r="I79" t="str">
        <f>IF(LEFT(pt[[#This Row],[pt_part]],1)="3",CONCATENATE(pt[[#This Row],[pt_article]],"-JN"),pt[[#This Row],[pt_article]])</f>
        <v>2L</v>
      </c>
    </row>
    <row r="80" spans="1:9" x14ac:dyDescent="0.25">
      <c r="A80" t="s">
        <v>14</v>
      </c>
      <c r="B80" t="s">
        <v>203</v>
      </c>
      <c r="C80" t="s">
        <v>204</v>
      </c>
      <c r="D80" t="s">
        <v>205</v>
      </c>
      <c r="E80" t="s">
        <v>97</v>
      </c>
      <c r="F80" t="s">
        <v>149</v>
      </c>
      <c r="G80">
        <v>1</v>
      </c>
      <c r="H80" t="s">
        <v>64</v>
      </c>
      <c r="I80" t="str">
        <f>IF(LEFT(pt[[#This Row],[pt_part]],1)="3",CONCATENATE(pt[[#This Row],[pt_article]],"-JN"),pt[[#This Row],[pt_article]])</f>
        <v>1L</v>
      </c>
    </row>
    <row r="81" spans="1:9" x14ac:dyDescent="0.25">
      <c r="A81" t="s">
        <v>34</v>
      </c>
      <c r="B81" t="s">
        <v>206</v>
      </c>
      <c r="C81" t="s">
        <v>204</v>
      </c>
      <c r="D81" t="s">
        <v>205</v>
      </c>
      <c r="E81" t="s">
        <v>97</v>
      </c>
      <c r="F81" t="s">
        <v>151</v>
      </c>
      <c r="G81">
        <v>1</v>
      </c>
      <c r="H81" t="s">
        <v>64</v>
      </c>
      <c r="I81" t="str">
        <f>IF(LEFT(pt[[#This Row],[pt_part]],1)="3",CONCATENATE(pt[[#This Row],[pt_article]],"-JN"),pt[[#This Row],[pt_article]])</f>
        <v>1L</v>
      </c>
    </row>
    <row r="82" spans="1:9" x14ac:dyDescent="0.25">
      <c r="A82" t="s">
        <v>207</v>
      </c>
      <c r="B82" t="s">
        <v>208</v>
      </c>
      <c r="C82" t="s">
        <v>204</v>
      </c>
      <c r="D82" t="s">
        <v>205</v>
      </c>
      <c r="E82" t="s">
        <v>97</v>
      </c>
      <c r="F82" t="s">
        <v>153</v>
      </c>
      <c r="G82">
        <v>1</v>
      </c>
      <c r="H82" t="s">
        <v>64</v>
      </c>
      <c r="I82" t="str">
        <f>IF(LEFT(pt[[#This Row],[pt_part]],1)="3",CONCATENATE(pt[[#This Row],[pt_article]],"-JN"),pt[[#This Row],[pt_article]])</f>
        <v>1L</v>
      </c>
    </row>
    <row r="83" spans="1:9" x14ac:dyDescent="0.25">
      <c r="A83" t="s">
        <v>42</v>
      </c>
      <c r="B83" t="s">
        <v>209</v>
      </c>
      <c r="C83" t="s">
        <v>204</v>
      </c>
      <c r="D83" t="s">
        <v>205</v>
      </c>
      <c r="E83" t="s">
        <v>97</v>
      </c>
      <c r="F83" t="s">
        <v>155</v>
      </c>
      <c r="G83">
        <v>1</v>
      </c>
      <c r="H83" t="s">
        <v>64</v>
      </c>
      <c r="I83" t="str">
        <f>IF(LEFT(pt[[#This Row],[pt_part]],1)="3",CONCATENATE(pt[[#This Row],[pt_article]],"-JN"),pt[[#This Row],[pt_article]])</f>
        <v>1L</v>
      </c>
    </row>
    <row r="84" spans="1:9" x14ac:dyDescent="0.25">
      <c r="A84" t="s">
        <v>210</v>
      </c>
      <c r="B84" t="s">
        <v>211</v>
      </c>
      <c r="C84" t="s">
        <v>204</v>
      </c>
      <c r="D84" t="s">
        <v>205</v>
      </c>
      <c r="E84" t="s">
        <v>97</v>
      </c>
      <c r="F84" t="s">
        <v>158</v>
      </c>
      <c r="G84">
        <v>1</v>
      </c>
      <c r="H84" t="s">
        <v>64</v>
      </c>
      <c r="I84" t="str">
        <f>IF(LEFT(pt[[#This Row],[pt_part]],1)="3",CONCATENATE(pt[[#This Row],[pt_article]],"-JN"),pt[[#This Row],[pt_article]])</f>
        <v>1L</v>
      </c>
    </row>
    <row r="85" spans="1:9" x14ac:dyDescent="0.25">
      <c r="A85" t="s">
        <v>212</v>
      </c>
      <c r="B85" t="s">
        <v>213</v>
      </c>
      <c r="C85" t="s">
        <v>204</v>
      </c>
      <c r="D85" t="s">
        <v>205</v>
      </c>
      <c r="E85" t="s">
        <v>97</v>
      </c>
      <c r="F85" t="s">
        <v>160</v>
      </c>
      <c r="G85">
        <v>1</v>
      </c>
      <c r="H85" t="s">
        <v>64</v>
      </c>
      <c r="I85" t="str">
        <f>IF(LEFT(pt[[#This Row],[pt_part]],1)="3",CONCATENATE(pt[[#This Row],[pt_article]],"-JN"),pt[[#This Row],[pt_article]])</f>
        <v>1L</v>
      </c>
    </row>
    <row r="86" spans="1:9" x14ac:dyDescent="0.25">
      <c r="A86" t="s">
        <v>214</v>
      </c>
      <c r="B86" t="s">
        <v>215</v>
      </c>
      <c r="C86" t="s">
        <v>204</v>
      </c>
      <c r="D86" t="s">
        <v>205</v>
      </c>
      <c r="E86" t="s">
        <v>97</v>
      </c>
      <c r="F86" t="s">
        <v>163</v>
      </c>
      <c r="G86">
        <v>1</v>
      </c>
      <c r="H86" t="s">
        <v>64</v>
      </c>
      <c r="I86" t="str">
        <f>IF(LEFT(pt[[#This Row],[pt_part]],1)="3",CONCATENATE(pt[[#This Row],[pt_article]],"-JN"),pt[[#This Row],[pt_article]])</f>
        <v>1L</v>
      </c>
    </row>
    <row r="87" spans="1:9" x14ac:dyDescent="0.25">
      <c r="A87" t="s">
        <v>216</v>
      </c>
      <c r="B87" t="s">
        <v>217</v>
      </c>
      <c r="C87" t="s">
        <v>204</v>
      </c>
      <c r="D87" t="s">
        <v>205</v>
      </c>
      <c r="E87" t="s">
        <v>97</v>
      </c>
      <c r="F87" t="s">
        <v>218</v>
      </c>
      <c r="G87">
        <v>1</v>
      </c>
      <c r="H87" t="s">
        <v>64</v>
      </c>
      <c r="I87" t="str">
        <f>IF(LEFT(pt[[#This Row],[pt_part]],1)="3",CONCATENATE(pt[[#This Row],[pt_article]],"-JN"),pt[[#This Row],[pt_article]])</f>
        <v>1L</v>
      </c>
    </row>
    <row r="88" spans="1:9" x14ac:dyDescent="0.25">
      <c r="A88" t="s">
        <v>219</v>
      </c>
      <c r="B88" t="s">
        <v>220</v>
      </c>
      <c r="C88" t="s">
        <v>204</v>
      </c>
      <c r="D88" t="s">
        <v>205</v>
      </c>
      <c r="E88" t="s">
        <v>97</v>
      </c>
      <c r="F88" t="s">
        <v>166</v>
      </c>
      <c r="G88">
        <v>1</v>
      </c>
      <c r="H88" t="s">
        <v>64</v>
      </c>
      <c r="I88" t="str">
        <f>IF(LEFT(pt[[#This Row],[pt_part]],1)="3",CONCATENATE(pt[[#This Row],[pt_article]],"-JN"),pt[[#This Row],[pt_article]])</f>
        <v>1L</v>
      </c>
    </row>
    <row r="89" spans="1:9" x14ac:dyDescent="0.25">
      <c r="A89" t="s">
        <v>221</v>
      </c>
      <c r="B89" t="s">
        <v>222</v>
      </c>
      <c r="C89" t="s">
        <v>204</v>
      </c>
      <c r="D89" t="s">
        <v>205</v>
      </c>
      <c r="E89" t="s">
        <v>97</v>
      </c>
      <c r="F89" t="s">
        <v>223</v>
      </c>
      <c r="G89">
        <v>1</v>
      </c>
      <c r="H89" t="s">
        <v>64</v>
      </c>
      <c r="I89" t="str">
        <f>IF(LEFT(pt[[#This Row],[pt_part]],1)="3",CONCATENATE(pt[[#This Row],[pt_article]],"-JN"),pt[[#This Row],[pt_article]])</f>
        <v>1L</v>
      </c>
    </row>
    <row r="90" spans="1:9" x14ac:dyDescent="0.25">
      <c r="A90" t="s">
        <v>224</v>
      </c>
      <c r="B90" t="s">
        <v>225</v>
      </c>
      <c r="C90" t="s">
        <v>204</v>
      </c>
      <c r="D90" t="s">
        <v>205</v>
      </c>
      <c r="E90" t="s">
        <v>97</v>
      </c>
      <c r="F90" t="s">
        <v>149</v>
      </c>
      <c r="G90">
        <v>1</v>
      </c>
      <c r="H90" t="s">
        <v>64</v>
      </c>
      <c r="I90" t="str">
        <f>IF(LEFT(pt[[#This Row],[pt_part]],1)="3",CONCATENATE(pt[[#This Row],[pt_article]],"-JN"),pt[[#This Row],[pt_article]])</f>
        <v>1L</v>
      </c>
    </row>
    <row r="91" spans="1:9" x14ac:dyDescent="0.25">
      <c r="A91" t="s">
        <v>226</v>
      </c>
      <c r="B91" t="s">
        <v>227</v>
      </c>
      <c r="C91" t="s">
        <v>204</v>
      </c>
      <c r="D91" t="s">
        <v>205</v>
      </c>
      <c r="E91" t="s">
        <v>97</v>
      </c>
      <c r="F91" t="s">
        <v>112</v>
      </c>
      <c r="G91">
        <v>1</v>
      </c>
      <c r="H91" t="s">
        <v>64</v>
      </c>
      <c r="I91" t="str">
        <f>IF(LEFT(pt[[#This Row],[pt_part]],1)="3",CONCATENATE(pt[[#This Row],[pt_article]],"-JN"),pt[[#This Row],[pt_article]])</f>
        <v>1L</v>
      </c>
    </row>
    <row r="92" spans="1:9" x14ac:dyDescent="0.25">
      <c r="A92" t="s">
        <v>228</v>
      </c>
      <c r="B92" t="s">
        <v>229</v>
      </c>
      <c r="C92" t="s">
        <v>204</v>
      </c>
      <c r="D92" t="s">
        <v>205</v>
      </c>
      <c r="E92" t="s">
        <v>97</v>
      </c>
      <c r="F92" t="s">
        <v>218</v>
      </c>
      <c r="G92">
        <v>0</v>
      </c>
      <c r="H92" t="s">
        <v>64</v>
      </c>
      <c r="I92" t="str">
        <f>IF(LEFT(pt[[#This Row],[pt_part]],1)="3",CONCATENATE(pt[[#This Row],[pt_article]],"-JN"),pt[[#This Row],[pt_article]])</f>
        <v>1L</v>
      </c>
    </row>
    <row r="93" spans="1:9" x14ac:dyDescent="0.25">
      <c r="A93" t="s">
        <v>230</v>
      </c>
      <c r="B93" t="s">
        <v>231</v>
      </c>
      <c r="C93" t="s">
        <v>204</v>
      </c>
      <c r="D93" t="s">
        <v>205</v>
      </c>
      <c r="E93" t="s">
        <v>97</v>
      </c>
      <c r="F93" t="s">
        <v>223</v>
      </c>
      <c r="G93">
        <v>0</v>
      </c>
      <c r="H93" t="s">
        <v>64</v>
      </c>
      <c r="I93" t="str">
        <f>IF(LEFT(pt[[#This Row],[pt_part]],1)="3",CONCATENATE(pt[[#This Row],[pt_article]],"-JN"),pt[[#This Row],[pt_article]])</f>
        <v>1L</v>
      </c>
    </row>
    <row r="94" spans="1:9" x14ac:dyDescent="0.25">
      <c r="A94" t="s">
        <v>232</v>
      </c>
      <c r="B94" t="s">
        <v>203</v>
      </c>
      <c r="C94" t="s">
        <v>204</v>
      </c>
      <c r="D94" t="s">
        <v>205</v>
      </c>
      <c r="E94" t="s">
        <v>97</v>
      </c>
      <c r="F94" t="s">
        <v>149</v>
      </c>
      <c r="G94">
        <v>1</v>
      </c>
      <c r="H94" t="s">
        <v>64</v>
      </c>
      <c r="I94" t="str">
        <f>IF(LEFT(pt[[#This Row],[pt_part]],1)="3",CONCATENATE(pt[[#This Row],[pt_article]],"-JN"),pt[[#This Row],[pt_article]])</f>
        <v>1L</v>
      </c>
    </row>
    <row r="95" spans="1:9" x14ac:dyDescent="0.25">
      <c r="A95" t="s">
        <v>233</v>
      </c>
      <c r="B95" t="s">
        <v>206</v>
      </c>
      <c r="C95" t="s">
        <v>204</v>
      </c>
      <c r="D95" t="s">
        <v>205</v>
      </c>
      <c r="E95" t="s">
        <v>97</v>
      </c>
      <c r="F95" t="s">
        <v>151</v>
      </c>
      <c r="G95">
        <v>1</v>
      </c>
      <c r="H95" t="s">
        <v>64</v>
      </c>
      <c r="I95" t="str">
        <f>IF(LEFT(pt[[#This Row],[pt_part]],1)="3",CONCATENATE(pt[[#This Row],[pt_article]],"-JN"),pt[[#This Row],[pt_article]])</f>
        <v>1L</v>
      </c>
    </row>
    <row r="96" spans="1:9" x14ac:dyDescent="0.25">
      <c r="A96" t="s">
        <v>234</v>
      </c>
      <c r="B96" t="s">
        <v>208</v>
      </c>
      <c r="C96" t="s">
        <v>204</v>
      </c>
      <c r="D96" t="s">
        <v>205</v>
      </c>
      <c r="E96" t="s">
        <v>97</v>
      </c>
      <c r="F96" t="s">
        <v>153</v>
      </c>
      <c r="G96">
        <v>1</v>
      </c>
      <c r="H96" t="s">
        <v>64</v>
      </c>
      <c r="I96" t="str">
        <f>IF(LEFT(pt[[#This Row],[pt_part]],1)="3",CONCATENATE(pt[[#This Row],[pt_article]],"-JN"),pt[[#This Row],[pt_article]])</f>
        <v>1L</v>
      </c>
    </row>
    <row r="97" spans="1:9" x14ac:dyDescent="0.25">
      <c r="A97" t="s">
        <v>235</v>
      </c>
      <c r="B97" t="s">
        <v>209</v>
      </c>
      <c r="C97" t="s">
        <v>204</v>
      </c>
      <c r="D97" t="s">
        <v>205</v>
      </c>
      <c r="E97" t="s">
        <v>97</v>
      </c>
      <c r="F97" t="s">
        <v>155</v>
      </c>
      <c r="G97">
        <v>1</v>
      </c>
      <c r="H97" t="s">
        <v>64</v>
      </c>
      <c r="I97" t="str">
        <f>IF(LEFT(pt[[#This Row],[pt_part]],1)="3",CONCATENATE(pt[[#This Row],[pt_article]],"-JN"),pt[[#This Row],[pt_article]])</f>
        <v>1L</v>
      </c>
    </row>
    <row r="98" spans="1:9" x14ac:dyDescent="0.25">
      <c r="A98" t="s">
        <v>236</v>
      </c>
      <c r="B98" t="s">
        <v>211</v>
      </c>
      <c r="C98" t="s">
        <v>204</v>
      </c>
      <c r="D98" t="s">
        <v>205</v>
      </c>
      <c r="E98" t="s">
        <v>97</v>
      </c>
      <c r="F98" t="s">
        <v>158</v>
      </c>
      <c r="G98">
        <v>1</v>
      </c>
      <c r="H98" t="s">
        <v>64</v>
      </c>
      <c r="I98" t="str">
        <f>IF(LEFT(pt[[#This Row],[pt_part]],1)="3",CONCATENATE(pt[[#This Row],[pt_article]],"-JN"),pt[[#This Row],[pt_article]])</f>
        <v>1L</v>
      </c>
    </row>
    <row r="99" spans="1:9" x14ac:dyDescent="0.25">
      <c r="A99" t="s">
        <v>237</v>
      </c>
      <c r="B99" t="s">
        <v>213</v>
      </c>
      <c r="C99" t="s">
        <v>204</v>
      </c>
      <c r="D99" t="s">
        <v>205</v>
      </c>
      <c r="E99" t="s">
        <v>97</v>
      </c>
      <c r="F99" t="s">
        <v>160</v>
      </c>
      <c r="G99">
        <v>1</v>
      </c>
      <c r="H99" t="s">
        <v>64</v>
      </c>
      <c r="I99" t="str">
        <f>IF(LEFT(pt[[#This Row],[pt_part]],1)="3",CONCATENATE(pt[[#This Row],[pt_article]],"-JN"),pt[[#This Row],[pt_article]])</f>
        <v>1L</v>
      </c>
    </row>
    <row r="100" spans="1:9" x14ac:dyDescent="0.25">
      <c r="A100" t="s">
        <v>238</v>
      </c>
      <c r="B100" t="s">
        <v>215</v>
      </c>
      <c r="C100" t="s">
        <v>204</v>
      </c>
      <c r="D100" t="s">
        <v>205</v>
      </c>
      <c r="E100" t="s">
        <v>97</v>
      </c>
      <c r="F100" t="s">
        <v>163</v>
      </c>
      <c r="G100">
        <v>1</v>
      </c>
      <c r="H100" t="s">
        <v>64</v>
      </c>
      <c r="I100" t="str">
        <f>IF(LEFT(pt[[#This Row],[pt_part]],1)="3",CONCATENATE(pt[[#This Row],[pt_article]],"-JN"),pt[[#This Row],[pt_article]])</f>
        <v>1L</v>
      </c>
    </row>
    <row r="101" spans="1:9" x14ac:dyDescent="0.25">
      <c r="A101" t="s">
        <v>239</v>
      </c>
      <c r="B101" t="s">
        <v>220</v>
      </c>
      <c r="C101" t="s">
        <v>204</v>
      </c>
      <c r="D101" t="s">
        <v>205</v>
      </c>
      <c r="E101" t="s">
        <v>97</v>
      </c>
      <c r="F101" t="s">
        <v>166</v>
      </c>
      <c r="G101">
        <v>1</v>
      </c>
      <c r="H101" t="s">
        <v>64</v>
      </c>
      <c r="I101" t="str">
        <f>IF(LEFT(pt[[#This Row],[pt_part]],1)="3",CONCATENATE(pt[[#This Row],[pt_article]],"-JN"),pt[[#This Row],[pt_article]])</f>
        <v>1L</v>
      </c>
    </row>
    <row r="102" spans="1:9" x14ac:dyDescent="0.25">
      <c r="A102" t="s">
        <v>240</v>
      </c>
      <c r="B102" t="s">
        <v>225</v>
      </c>
      <c r="C102" t="s">
        <v>204</v>
      </c>
      <c r="D102" t="s">
        <v>205</v>
      </c>
      <c r="E102" t="s">
        <v>97</v>
      </c>
      <c r="F102" t="s">
        <v>149</v>
      </c>
      <c r="G102">
        <v>1</v>
      </c>
      <c r="H102" t="s">
        <v>64</v>
      </c>
      <c r="I102" t="str">
        <f>IF(LEFT(pt[[#This Row],[pt_part]],1)="3",CONCATENATE(pt[[#This Row],[pt_article]],"-JN"),pt[[#This Row],[pt_article]])</f>
        <v>1L</v>
      </c>
    </row>
    <row r="103" spans="1:9" x14ac:dyDescent="0.25">
      <c r="A103" t="s">
        <v>626</v>
      </c>
      <c r="B103" t="s">
        <v>627</v>
      </c>
      <c r="C103" t="s">
        <v>204</v>
      </c>
      <c r="D103" t="s">
        <v>205</v>
      </c>
      <c r="E103" t="s">
        <v>63</v>
      </c>
      <c r="F103" t="s">
        <v>63</v>
      </c>
      <c r="G103">
        <v>0</v>
      </c>
      <c r="H103" t="s">
        <v>64</v>
      </c>
      <c r="I103" t="str">
        <f>IF(LEFT(pt[[#This Row],[pt_part]],1)="3",CONCATENATE(pt[[#This Row],[pt_article]],"-JN"),pt[[#This Row],[pt_article]])</f>
        <v/>
      </c>
    </row>
    <row r="104" spans="1:9" x14ac:dyDescent="0.25">
      <c r="A104" t="s">
        <v>241</v>
      </c>
      <c r="B104" t="s">
        <v>227</v>
      </c>
      <c r="C104" t="s">
        <v>204</v>
      </c>
      <c r="D104" t="s">
        <v>205</v>
      </c>
      <c r="E104" t="s">
        <v>97</v>
      </c>
      <c r="F104" t="s">
        <v>112</v>
      </c>
      <c r="G104">
        <v>1</v>
      </c>
      <c r="H104" t="s">
        <v>64</v>
      </c>
      <c r="I104" t="str">
        <f>IF(LEFT(pt[[#This Row],[pt_part]],1)="3",CONCATENATE(pt[[#This Row],[pt_article]],"-JN"),pt[[#This Row],[pt_article]])</f>
        <v>1L</v>
      </c>
    </row>
    <row r="105" spans="1:9" x14ac:dyDescent="0.25">
      <c r="A105" t="s">
        <v>242</v>
      </c>
      <c r="B105" t="s">
        <v>243</v>
      </c>
      <c r="C105" t="s">
        <v>244</v>
      </c>
      <c r="D105" t="s">
        <v>245</v>
      </c>
      <c r="E105" t="s">
        <v>129</v>
      </c>
      <c r="F105" t="s">
        <v>149</v>
      </c>
      <c r="G105">
        <v>0.25</v>
      </c>
      <c r="H105" t="s">
        <v>64</v>
      </c>
      <c r="I105" t="str">
        <f>IF(LEFT(pt[[#This Row],[pt_part]],1)="3",CONCATENATE(pt[[#This Row],[pt_article]],"-JN"),pt[[#This Row],[pt_article]])</f>
        <v>0.25L</v>
      </c>
    </row>
    <row r="106" spans="1:9" x14ac:dyDescent="0.25">
      <c r="A106" t="s">
        <v>246</v>
      </c>
      <c r="B106" t="s">
        <v>247</v>
      </c>
      <c r="C106" t="s">
        <v>244</v>
      </c>
      <c r="D106" t="s">
        <v>245</v>
      </c>
      <c r="E106" t="s">
        <v>129</v>
      </c>
      <c r="F106" t="s">
        <v>151</v>
      </c>
      <c r="G106">
        <v>0.25</v>
      </c>
      <c r="H106" t="s">
        <v>64</v>
      </c>
      <c r="I106" t="str">
        <f>IF(LEFT(pt[[#This Row],[pt_part]],1)="3",CONCATENATE(pt[[#This Row],[pt_article]],"-JN"),pt[[#This Row],[pt_article]])</f>
        <v>0.25L</v>
      </c>
    </row>
    <row r="107" spans="1:9" x14ac:dyDescent="0.25">
      <c r="A107" t="s">
        <v>248</v>
      </c>
      <c r="B107" t="s">
        <v>249</v>
      </c>
      <c r="C107" t="s">
        <v>244</v>
      </c>
      <c r="D107" t="s">
        <v>245</v>
      </c>
      <c r="E107" t="s">
        <v>129</v>
      </c>
      <c r="F107" t="s">
        <v>153</v>
      </c>
      <c r="G107">
        <v>0.25</v>
      </c>
      <c r="H107" t="s">
        <v>64</v>
      </c>
      <c r="I107" t="str">
        <f>IF(LEFT(pt[[#This Row],[pt_part]],1)="3",CONCATENATE(pt[[#This Row],[pt_article]],"-JN"),pt[[#This Row],[pt_article]])</f>
        <v>0.25L</v>
      </c>
    </row>
    <row r="108" spans="1:9" x14ac:dyDescent="0.25">
      <c r="A108" t="s">
        <v>250</v>
      </c>
      <c r="B108" t="s">
        <v>251</v>
      </c>
      <c r="C108" t="s">
        <v>244</v>
      </c>
      <c r="D108" t="s">
        <v>245</v>
      </c>
      <c r="E108" t="s">
        <v>129</v>
      </c>
      <c r="F108" t="s">
        <v>155</v>
      </c>
      <c r="G108">
        <v>0.25</v>
      </c>
      <c r="H108" t="s">
        <v>64</v>
      </c>
      <c r="I108" t="str">
        <f>IF(LEFT(pt[[#This Row],[pt_part]],1)="3",CONCATENATE(pt[[#This Row],[pt_article]],"-JN"),pt[[#This Row],[pt_article]])</f>
        <v>0.25L</v>
      </c>
    </row>
    <row r="109" spans="1:9" x14ac:dyDescent="0.25">
      <c r="A109" t="s">
        <v>252</v>
      </c>
      <c r="B109" t="s">
        <v>253</v>
      </c>
      <c r="C109" t="s">
        <v>244</v>
      </c>
      <c r="D109" t="s">
        <v>245</v>
      </c>
      <c r="E109" t="s">
        <v>129</v>
      </c>
      <c r="F109" t="s">
        <v>158</v>
      </c>
      <c r="G109">
        <v>0.25</v>
      </c>
      <c r="H109" t="s">
        <v>64</v>
      </c>
      <c r="I109" t="str">
        <f>IF(LEFT(pt[[#This Row],[pt_part]],1)="3",CONCATENATE(pt[[#This Row],[pt_article]],"-JN"),pt[[#This Row],[pt_article]])</f>
        <v>0.25L</v>
      </c>
    </row>
    <row r="110" spans="1:9" x14ac:dyDescent="0.25">
      <c r="A110" t="s">
        <v>254</v>
      </c>
      <c r="B110" t="s">
        <v>255</v>
      </c>
      <c r="C110" t="s">
        <v>244</v>
      </c>
      <c r="D110" t="s">
        <v>245</v>
      </c>
      <c r="E110" t="s">
        <v>129</v>
      </c>
      <c r="F110" t="s">
        <v>160</v>
      </c>
      <c r="G110">
        <v>0.25</v>
      </c>
      <c r="H110" t="s">
        <v>64</v>
      </c>
      <c r="I110" t="str">
        <f>IF(LEFT(pt[[#This Row],[pt_part]],1)="3",CONCATENATE(pt[[#This Row],[pt_article]],"-JN"),pt[[#This Row],[pt_article]])</f>
        <v>0.25L</v>
      </c>
    </row>
    <row r="111" spans="1:9" x14ac:dyDescent="0.25">
      <c r="A111" t="s">
        <v>256</v>
      </c>
      <c r="B111" t="s">
        <v>257</v>
      </c>
      <c r="C111" t="s">
        <v>244</v>
      </c>
      <c r="D111" t="s">
        <v>245</v>
      </c>
      <c r="E111" t="s">
        <v>129</v>
      </c>
      <c r="F111" t="s">
        <v>163</v>
      </c>
      <c r="G111">
        <v>0.25</v>
      </c>
      <c r="H111" t="s">
        <v>64</v>
      </c>
      <c r="I111" t="str">
        <f>IF(LEFT(pt[[#This Row],[pt_part]],1)="3",CONCATENATE(pt[[#This Row],[pt_article]],"-JN"),pt[[#This Row],[pt_article]])</f>
        <v>0.25L</v>
      </c>
    </row>
    <row r="112" spans="1:9" x14ac:dyDescent="0.25">
      <c r="A112" t="s">
        <v>258</v>
      </c>
      <c r="B112" t="s">
        <v>259</v>
      </c>
      <c r="C112" t="s">
        <v>244</v>
      </c>
      <c r="D112" t="s">
        <v>245</v>
      </c>
      <c r="E112" t="s">
        <v>129</v>
      </c>
      <c r="F112" t="s">
        <v>166</v>
      </c>
      <c r="G112">
        <v>0.25</v>
      </c>
      <c r="H112" t="s">
        <v>64</v>
      </c>
      <c r="I112" t="str">
        <f>IF(LEFT(pt[[#This Row],[pt_part]],1)="3",CONCATENATE(pt[[#This Row],[pt_article]],"-JN"),pt[[#This Row],[pt_article]])</f>
        <v>0.25L</v>
      </c>
    </row>
    <row r="113" spans="1:9" x14ac:dyDescent="0.25">
      <c r="A113" t="s">
        <v>260</v>
      </c>
      <c r="B113" t="s">
        <v>261</v>
      </c>
      <c r="C113" t="s">
        <v>244</v>
      </c>
      <c r="D113" t="s">
        <v>245</v>
      </c>
      <c r="E113" t="s">
        <v>129</v>
      </c>
      <c r="F113" t="s">
        <v>149</v>
      </c>
      <c r="G113">
        <v>0.25</v>
      </c>
      <c r="H113" t="s">
        <v>64</v>
      </c>
      <c r="I113" t="str">
        <f>IF(LEFT(pt[[#This Row],[pt_part]],1)="3",CONCATENATE(pt[[#This Row],[pt_article]],"-JN"),pt[[#This Row],[pt_article]])</f>
        <v>0.25L</v>
      </c>
    </row>
    <row r="114" spans="1:9" x14ac:dyDescent="0.25">
      <c r="A114" t="s">
        <v>262</v>
      </c>
      <c r="B114" t="s">
        <v>263</v>
      </c>
      <c r="C114" t="s">
        <v>244</v>
      </c>
      <c r="D114" t="s">
        <v>245</v>
      </c>
      <c r="E114" t="s">
        <v>129</v>
      </c>
      <c r="F114" t="s">
        <v>112</v>
      </c>
      <c r="G114">
        <v>0.25</v>
      </c>
      <c r="H114" t="s">
        <v>64</v>
      </c>
      <c r="I114" t="str">
        <f>IF(LEFT(pt[[#This Row],[pt_part]],1)="3",CONCATENATE(pt[[#This Row],[pt_article]],"-JN"),pt[[#This Row],[pt_article]])</f>
        <v>0.25L</v>
      </c>
    </row>
    <row r="115" spans="1:9" x14ac:dyDescent="0.25">
      <c r="A115" t="s">
        <v>264</v>
      </c>
      <c r="B115" t="s">
        <v>265</v>
      </c>
      <c r="C115" t="s">
        <v>244</v>
      </c>
      <c r="D115" t="s">
        <v>245</v>
      </c>
      <c r="E115" t="s">
        <v>129</v>
      </c>
      <c r="F115" t="s">
        <v>149</v>
      </c>
      <c r="G115">
        <v>0.25</v>
      </c>
      <c r="H115" t="s">
        <v>64</v>
      </c>
      <c r="I115" t="str">
        <f>IF(LEFT(pt[[#This Row],[pt_part]],1)="3",CONCATENATE(pt[[#This Row],[pt_article]],"-JN"),pt[[#This Row],[pt_article]])</f>
        <v>0.25L</v>
      </c>
    </row>
    <row r="116" spans="1:9" x14ac:dyDescent="0.25">
      <c r="A116" t="s">
        <v>266</v>
      </c>
      <c r="B116" t="s">
        <v>267</v>
      </c>
      <c r="C116" t="s">
        <v>244</v>
      </c>
      <c r="D116" t="s">
        <v>245</v>
      </c>
      <c r="E116" t="s">
        <v>129</v>
      </c>
      <c r="F116" t="s">
        <v>151</v>
      </c>
      <c r="G116">
        <v>0.25</v>
      </c>
      <c r="H116" t="s">
        <v>64</v>
      </c>
      <c r="I116" t="str">
        <f>IF(LEFT(pt[[#This Row],[pt_part]],1)="3",CONCATENATE(pt[[#This Row],[pt_article]],"-JN"),pt[[#This Row],[pt_article]])</f>
        <v>0.25L</v>
      </c>
    </row>
    <row r="117" spans="1:9" x14ac:dyDescent="0.25">
      <c r="A117" t="s">
        <v>268</v>
      </c>
      <c r="B117" t="s">
        <v>269</v>
      </c>
      <c r="C117" t="s">
        <v>244</v>
      </c>
      <c r="D117" t="s">
        <v>245</v>
      </c>
      <c r="E117" t="s">
        <v>129</v>
      </c>
      <c r="F117" t="s">
        <v>155</v>
      </c>
      <c r="G117">
        <v>0.25</v>
      </c>
      <c r="H117" t="s">
        <v>64</v>
      </c>
      <c r="I117" t="str">
        <f>IF(LEFT(pt[[#This Row],[pt_part]],1)="3",CONCATENATE(pt[[#This Row],[pt_article]],"-JN"),pt[[#This Row],[pt_article]])</f>
        <v>0.25L</v>
      </c>
    </row>
    <row r="118" spans="1:9" x14ac:dyDescent="0.25">
      <c r="A118" t="s">
        <v>270</v>
      </c>
      <c r="B118" t="s">
        <v>271</v>
      </c>
      <c r="C118" t="s">
        <v>244</v>
      </c>
      <c r="D118" t="s">
        <v>245</v>
      </c>
      <c r="E118" t="s">
        <v>129</v>
      </c>
      <c r="F118" t="s">
        <v>160</v>
      </c>
      <c r="G118">
        <v>0.25</v>
      </c>
      <c r="H118" t="s">
        <v>64</v>
      </c>
      <c r="I118" t="str">
        <f>IF(LEFT(pt[[#This Row],[pt_part]],1)="3",CONCATENATE(pt[[#This Row],[pt_article]],"-JN"),pt[[#This Row],[pt_article]])</f>
        <v>0.25L</v>
      </c>
    </row>
    <row r="119" spans="1:9" x14ac:dyDescent="0.25">
      <c r="A119" t="s">
        <v>272</v>
      </c>
      <c r="B119" t="s">
        <v>273</v>
      </c>
      <c r="C119" t="s">
        <v>244</v>
      </c>
      <c r="D119" t="s">
        <v>245</v>
      </c>
      <c r="E119" t="s">
        <v>129</v>
      </c>
      <c r="F119" t="s">
        <v>163</v>
      </c>
      <c r="G119">
        <v>0.25</v>
      </c>
      <c r="H119" t="s">
        <v>64</v>
      </c>
      <c r="I119" t="str">
        <f>IF(LEFT(pt[[#This Row],[pt_part]],1)="3",CONCATENATE(pt[[#This Row],[pt_article]],"-JN"),pt[[#This Row],[pt_article]])</f>
        <v>0.25L</v>
      </c>
    </row>
    <row r="120" spans="1:9" x14ac:dyDescent="0.25">
      <c r="A120" t="s">
        <v>274</v>
      </c>
      <c r="B120" t="s">
        <v>275</v>
      </c>
      <c r="C120" t="s">
        <v>244</v>
      </c>
      <c r="D120" t="s">
        <v>245</v>
      </c>
      <c r="E120" t="s">
        <v>129</v>
      </c>
      <c r="F120" t="s">
        <v>166</v>
      </c>
      <c r="G120">
        <v>0.25</v>
      </c>
      <c r="H120" t="s">
        <v>64</v>
      </c>
      <c r="I120" t="str">
        <f>IF(LEFT(pt[[#This Row],[pt_part]],1)="3",CONCATENATE(pt[[#This Row],[pt_article]],"-JN"),pt[[#This Row],[pt_article]])</f>
        <v>0.25L</v>
      </c>
    </row>
    <row r="121" spans="1:9" x14ac:dyDescent="0.25">
      <c r="A121" t="s">
        <v>276</v>
      </c>
      <c r="B121" t="s">
        <v>243</v>
      </c>
      <c r="C121" t="s">
        <v>244</v>
      </c>
      <c r="D121" t="s">
        <v>245</v>
      </c>
      <c r="E121" t="s">
        <v>129</v>
      </c>
      <c r="F121" t="s">
        <v>149</v>
      </c>
      <c r="G121">
        <v>0.25</v>
      </c>
      <c r="H121" t="s">
        <v>64</v>
      </c>
      <c r="I121" t="str">
        <f>IF(LEFT(pt[[#This Row],[pt_part]],1)="3",CONCATENATE(pt[[#This Row],[pt_article]],"-JN"),pt[[#This Row],[pt_article]])</f>
        <v>0.25L</v>
      </c>
    </row>
    <row r="122" spans="1:9" x14ac:dyDescent="0.25">
      <c r="A122" t="s">
        <v>277</v>
      </c>
      <c r="B122" t="s">
        <v>247</v>
      </c>
      <c r="C122" t="s">
        <v>244</v>
      </c>
      <c r="D122" t="s">
        <v>245</v>
      </c>
      <c r="E122" t="s">
        <v>129</v>
      </c>
      <c r="F122" t="s">
        <v>151</v>
      </c>
      <c r="G122">
        <v>0.25</v>
      </c>
      <c r="H122" t="s">
        <v>64</v>
      </c>
      <c r="I122" t="str">
        <f>IF(LEFT(pt[[#This Row],[pt_part]],1)="3",CONCATENATE(pt[[#This Row],[pt_article]],"-JN"),pt[[#This Row],[pt_article]])</f>
        <v>0.25L</v>
      </c>
    </row>
    <row r="123" spans="1:9" x14ac:dyDescent="0.25">
      <c r="A123" t="s">
        <v>278</v>
      </c>
      <c r="B123" t="s">
        <v>249</v>
      </c>
      <c r="C123" t="s">
        <v>244</v>
      </c>
      <c r="D123" t="s">
        <v>245</v>
      </c>
      <c r="E123" t="s">
        <v>129</v>
      </c>
      <c r="F123" t="s">
        <v>153</v>
      </c>
      <c r="G123">
        <v>0.25</v>
      </c>
      <c r="H123" t="s">
        <v>64</v>
      </c>
      <c r="I123" t="str">
        <f>IF(LEFT(pt[[#This Row],[pt_part]],1)="3",CONCATENATE(pt[[#This Row],[pt_article]],"-JN"),pt[[#This Row],[pt_article]])</f>
        <v>0.25L</v>
      </c>
    </row>
    <row r="124" spans="1:9" x14ac:dyDescent="0.25">
      <c r="A124" t="s">
        <v>279</v>
      </c>
      <c r="B124" t="s">
        <v>251</v>
      </c>
      <c r="C124" t="s">
        <v>244</v>
      </c>
      <c r="D124" t="s">
        <v>245</v>
      </c>
      <c r="E124" t="s">
        <v>129</v>
      </c>
      <c r="F124" t="s">
        <v>155</v>
      </c>
      <c r="G124">
        <v>0.25</v>
      </c>
      <c r="H124" t="s">
        <v>64</v>
      </c>
      <c r="I124" t="str">
        <f>IF(LEFT(pt[[#This Row],[pt_part]],1)="3",CONCATENATE(pt[[#This Row],[pt_article]],"-JN"),pt[[#This Row],[pt_article]])</f>
        <v>0.25L</v>
      </c>
    </row>
    <row r="125" spans="1:9" x14ac:dyDescent="0.25">
      <c r="A125" t="s">
        <v>280</v>
      </c>
      <c r="B125" t="s">
        <v>253</v>
      </c>
      <c r="C125" t="s">
        <v>244</v>
      </c>
      <c r="D125" t="s">
        <v>245</v>
      </c>
      <c r="E125" t="s">
        <v>129</v>
      </c>
      <c r="F125" t="s">
        <v>158</v>
      </c>
      <c r="G125">
        <v>0.25</v>
      </c>
      <c r="H125" t="s">
        <v>64</v>
      </c>
      <c r="I125" t="str">
        <f>IF(LEFT(pt[[#This Row],[pt_part]],1)="3",CONCATENATE(pt[[#This Row],[pt_article]],"-JN"),pt[[#This Row],[pt_article]])</f>
        <v>0.25L</v>
      </c>
    </row>
    <row r="126" spans="1:9" x14ac:dyDescent="0.25">
      <c r="A126" t="s">
        <v>281</v>
      </c>
      <c r="B126" t="s">
        <v>255</v>
      </c>
      <c r="C126" t="s">
        <v>244</v>
      </c>
      <c r="D126" t="s">
        <v>245</v>
      </c>
      <c r="E126" t="s">
        <v>129</v>
      </c>
      <c r="F126" t="s">
        <v>160</v>
      </c>
      <c r="G126">
        <v>0.25</v>
      </c>
      <c r="H126" t="s">
        <v>64</v>
      </c>
      <c r="I126" t="str">
        <f>IF(LEFT(pt[[#This Row],[pt_part]],1)="3",CONCATENATE(pt[[#This Row],[pt_article]],"-JN"),pt[[#This Row],[pt_article]])</f>
        <v>0.25L</v>
      </c>
    </row>
    <row r="127" spans="1:9" x14ac:dyDescent="0.25">
      <c r="A127" t="s">
        <v>282</v>
      </c>
      <c r="B127" t="s">
        <v>257</v>
      </c>
      <c r="C127" t="s">
        <v>244</v>
      </c>
      <c r="D127" t="s">
        <v>245</v>
      </c>
      <c r="E127" t="s">
        <v>129</v>
      </c>
      <c r="F127" t="s">
        <v>163</v>
      </c>
      <c r="G127">
        <v>0.25</v>
      </c>
      <c r="H127" t="s">
        <v>64</v>
      </c>
      <c r="I127" t="str">
        <f>IF(LEFT(pt[[#This Row],[pt_part]],1)="3",CONCATENATE(pt[[#This Row],[pt_article]],"-JN"),pt[[#This Row],[pt_article]])</f>
        <v>0.25L</v>
      </c>
    </row>
    <row r="128" spans="1:9" x14ac:dyDescent="0.25">
      <c r="A128" t="s">
        <v>283</v>
      </c>
      <c r="B128" t="s">
        <v>259</v>
      </c>
      <c r="C128" t="s">
        <v>244</v>
      </c>
      <c r="D128" t="s">
        <v>245</v>
      </c>
      <c r="E128" t="s">
        <v>129</v>
      </c>
      <c r="F128" t="s">
        <v>166</v>
      </c>
      <c r="G128">
        <v>0.25</v>
      </c>
      <c r="H128" t="s">
        <v>64</v>
      </c>
      <c r="I128" t="str">
        <f>IF(LEFT(pt[[#This Row],[pt_part]],1)="3",CONCATENATE(pt[[#This Row],[pt_article]],"-JN"),pt[[#This Row],[pt_article]])</f>
        <v>0.25L</v>
      </c>
    </row>
    <row r="129" spans="1:9" x14ac:dyDescent="0.25">
      <c r="A129" t="s">
        <v>284</v>
      </c>
      <c r="B129" t="s">
        <v>261</v>
      </c>
      <c r="C129" t="s">
        <v>244</v>
      </c>
      <c r="D129" t="s">
        <v>245</v>
      </c>
      <c r="E129" t="s">
        <v>129</v>
      </c>
      <c r="F129" t="s">
        <v>149</v>
      </c>
      <c r="G129">
        <v>0.25</v>
      </c>
      <c r="H129" t="s">
        <v>64</v>
      </c>
      <c r="I129" t="str">
        <f>IF(LEFT(pt[[#This Row],[pt_part]],1)="3",CONCATENATE(pt[[#This Row],[pt_article]],"-JN"),pt[[#This Row],[pt_article]])</f>
        <v>0.25L</v>
      </c>
    </row>
    <row r="130" spans="1:9" x14ac:dyDescent="0.25">
      <c r="A130" t="s">
        <v>285</v>
      </c>
      <c r="B130" t="s">
        <v>263</v>
      </c>
      <c r="C130" t="s">
        <v>244</v>
      </c>
      <c r="D130" t="s">
        <v>245</v>
      </c>
      <c r="E130" t="s">
        <v>129</v>
      </c>
      <c r="F130" t="s">
        <v>112</v>
      </c>
      <c r="G130">
        <v>0.25</v>
      </c>
      <c r="H130" t="s">
        <v>64</v>
      </c>
      <c r="I130" t="str">
        <f>IF(LEFT(pt[[#This Row],[pt_part]],1)="3",CONCATENATE(pt[[#This Row],[pt_article]],"-JN"),pt[[#This Row],[pt_article]])</f>
        <v>0.25L</v>
      </c>
    </row>
    <row r="131" spans="1:9" x14ac:dyDescent="0.25">
      <c r="A131" t="s">
        <v>286</v>
      </c>
      <c r="B131" t="s">
        <v>287</v>
      </c>
      <c r="C131" t="s">
        <v>288</v>
      </c>
      <c r="D131" t="s">
        <v>289</v>
      </c>
      <c r="E131" t="s">
        <v>297</v>
      </c>
      <c r="F131" t="s">
        <v>290</v>
      </c>
      <c r="G131">
        <v>1.5</v>
      </c>
      <c r="H131" t="s">
        <v>64</v>
      </c>
      <c r="I131" t="str">
        <f>IF(LEFT(pt[[#This Row],[pt_part]],1)="3",CONCATENATE(pt[[#This Row],[pt_article]],"-JN"),pt[[#This Row],[pt_article]])</f>
        <v>1.5L</v>
      </c>
    </row>
    <row r="132" spans="1:9" x14ac:dyDescent="0.25">
      <c r="A132" t="s">
        <v>291</v>
      </c>
      <c r="B132" t="s">
        <v>292</v>
      </c>
      <c r="C132" t="s">
        <v>288</v>
      </c>
      <c r="D132" t="s">
        <v>289</v>
      </c>
      <c r="E132" t="s">
        <v>297</v>
      </c>
      <c r="F132" t="s">
        <v>290</v>
      </c>
      <c r="G132">
        <v>1.5</v>
      </c>
      <c r="H132" t="s">
        <v>64</v>
      </c>
      <c r="I132" t="str">
        <f>IF(LEFT(pt[[#This Row],[pt_part]],1)="3",CONCATENATE(pt[[#This Row],[pt_article]],"-JN"),pt[[#This Row],[pt_article]])</f>
        <v>1.5L</v>
      </c>
    </row>
    <row r="133" spans="1:9" x14ac:dyDescent="0.25">
      <c r="A133" t="s">
        <v>293</v>
      </c>
      <c r="B133" t="s">
        <v>294</v>
      </c>
      <c r="C133" t="s">
        <v>295</v>
      </c>
      <c r="D133" t="s">
        <v>296</v>
      </c>
      <c r="E133" t="s">
        <v>297</v>
      </c>
      <c r="F133" t="s">
        <v>115</v>
      </c>
      <c r="G133">
        <v>1.5</v>
      </c>
      <c r="H133" t="s">
        <v>64</v>
      </c>
      <c r="I133" t="str">
        <f>IF(LEFT(pt[[#This Row],[pt_part]],1)="3",CONCATENATE(pt[[#This Row],[pt_article]],"-JN"),pt[[#This Row],[pt_article]])</f>
        <v>1.5L-JN</v>
      </c>
    </row>
    <row r="134" spans="1:9" x14ac:dyDescent="0.25">
      <c r="A134" t="s">
        <v>12</v>
      </c>
      <c r="B134" t="s">
        <v>298</v>
      </c>
      <c r="C134" t="s">
        <v>299</v>
      </c>
      <c r="D134" t="s">
        <v>300</v>
      </c>
      <c r="E134" t="s">
        <v>148</v>
      </c>
      <c r="F134" t="s">
        <v>98</v>
      </c>
      <c r="G134">
        <v>2</v>
      </c>
      <c r="H134" t="s">
        <v>64</v>
      </c>
      <c r="I134" t="str">
        <f>IF(LEFT(pt[[#This Row],[pt_part]],1)="3",CONCATENATE(pt[[#This Row],[pt_article]],"-JN"),pt[[#This Row],[pt_article]])</f>
        <v>2L</v>
      </c>
    </row>
    <row r="135" spans="1:9" x14ac:dyDescent="0.25">
      <c r="A135" t="s">
        <v>29</v>
      </c>
      <c r="B135" t="s">
        <v>301</v>
      </c>
      <c r="C135" t="s">
        <v>299</v>
      </c>
      <c r="D135" t="s">
        <v>300</v>
      </c>
      <c r="E135" t="s">
        <v>148</v>
      </c>
      <c r="F135" t="s">
        <v>103</v>
      </c>
      <c r="G135">
        <v>2</v>
      </c>
      <c r="H135" t="s">
        <v>64</v>
      </c>
      <c r="I135" t="str">
        <f>IF(LEFT(pt[[#This Row],[pt_part]],1)="3",CONCATENATE(pt[[#This Row],[pt_article]],"-JN"),pt[[#This Row],[pt_article]])</f>
        <v>2L</v>
      </c>
    </row>
    <row r="136" spans="1:9" x14ac:dyDescent="0.25">
      <c r="A136" t="s">
        <v>302</v>
      </c>
      <c r="B136" t="s">
        <v>303</v>
      </c>
      <c r="C136" t="s">
        <v>299</v>
      </c>
      <c r="D136" t="s">
        <v>300</v>
      </c>
      <c r="E136" t="s">
        <v>148</v>
      </c>
      <c r="F136" t="s">
        <v>106</v>
      </c>
      <c r="G136">
        <v>2</v>
      </c>
      <c r="H136" t="s">
        <v>64</v>
      </c>
      <c r="I136" t="str">
        <f>IF(LEFT(pt[[#This Row],[pt_part]],1)="3",CONCATENATE(pt[[#This Row],[pt_article]],"-JN"),pt[[#This Row],[pt_article]])</f>
        <v>2L</v>
      </c>
    </row>
    <row r="137" spans="1:9" x14ac:dyDescent="0.25">
      <c r="A137" t="s">
        <v>304</v>
      </c>
      <c r="B137" t="s">
        <v>305</v>
      </c>
      <c r="C137" t="s">
        <v>299</v>
      </c>
      <c r="D137" t="s">
        <v>300</v>
      </c>
      <c r="E137" t="s">
        <v>148</v>
      </c>
      <c r="F137" t="s">
        <v>109</v>
      </c>
      <c r="G137">
        <v>2</v>
      </c>
      <c r="H137" t="s">
        <v>64</v>
      </c>
      <c r="I137" t="str">
        <f>IF(LEFT(pt[[#This Row],[pt_part]],1)="3",CONCATENATE(pt[[#This Row],[pt_article]],"-JN"),pt[[#This Row],[pt_article]])</f>
        <v>2L</v>
      </c>
    </row>
    <row r="138" spans="1:9" x14ac:dyDescent="0.25">
      <c r="A138" t="s">
        <v>306</v>
      </c>
      <c r="B138" t="s">
        <v>307</v>
      </c>
      <c r="C138" t="s">
        <v>299</v>
      </c>
      <c r="D138" t="s">
        <v>300</v>
      </c>
      <c r="E138" t="s">
        <v>148</v>
      </c>
      <c r="F138" t="s">
        <v>160</v>
      </c>
      <c r="G138">
        <v>2</v>
      </c>
      <c r="H138" t="s">
        <v>64</v>
      </c>
      <c r="I138" t="str">
        <f>IF(LEFT(pt[[#This Row],[pt_part]],1)="3",CONCATENATE(pt[[#This Row],[pt_article]],"-JN"),pt[[#This Row],[pt_article]])</f>
        <v>2L</v>
      </c>
    </row>
    <row r="139" spans="1:9" x14ac:dyDescent="0.25">
      <c r="A139" t="s">
        <v>308</v>
      </c>
      <c r="B139" t="s">
        <v>309</v>
      </c>
      <c r="C139" t="s">
        <v>299</v>
      </c>
      <c r="D139" t="s">
        <v>300</v>
      </c>
      <c r="E139" t="s">
        <v>148</v>
      </c>
      <c r="F139" t="s">
        <v>310</v>
      </c>
      <c r="G139">
        <v>2</v>
      </c>
      <c r="H139" t="s">
        <v>64</v>
      </c>
      <c r="I139" t="str">
        <f>IF(LEFT(pt[[#This Row],[pt_part]],1)="3",CONCATENATE(pt[[#This Row],[pt_article]],"-JN"),pt[[#This Row],[pt_article]])</f>
        <v>2L</v>
      </c>
    </row>
    <row r="140" spans="1:9" x14ac:dyDescent="0.25">
      <c r="A140" t="s">
        <v>311</v>
      </c>
      <c r="B140" t="s">
        <v>312</v>
      </c>
      <c r="C140" t="s">
        <v>299</v>
      </c>
      <c r="D140" t="s">
        <v>300</v>
      </c>
      <c r="E140" t="s">
        <v>148</v>
      </c>
      <c r="F140" t="s">
        <v>313</v>
      </c>
      <c r="G140">
        <v>2</v>
      </c>
      <c r="H140" t="s">
        <v>64</v>
      </c>
      <c r="I140" t="str">
        <f>IF(LEFT(pt[[#This Row],[pt_part]],1)="3",CONCATENATE(pt[[#This Row],[pt_article]],"-JN"),pt[[#This Row],[pt_article]])</f>
        <v>2L</v>
      </c>
    </row>
    <row r="141" spans="1:9" x14ac:dyDescent="0.25">
      <c r="A141" t="s">
        <v>314</v>
      </c>
      <c r="B141" t="s">
        <v>315</v>
      </c>
      <c r="C141" t="s">
        <v>299</v>
      </c>
      <c r="D141" t="s">
        <v>300</v>
      </c>
      <c r="E141" t="s">
        <v>148</v>
      </c>
      <c r="F141" t="s">
        <v>112</v>
      </c>
      <c r="G141">
        <v>2</v>
      </c>
      <c r="H141" t="s">
        <v>64</v>
      </c>
      <c r="I141" t="str">
        <f>IF(LEFT(pt[[#This Row],[pt_part]],1)="3",CONCATENATE(pt[[#This Row],[pt_article]],"-JN"),pt[[#This Row],[pt_article]])</f>
        <v>2L</v>
      </c>
    </row>
    <row r="142" spans="1:9" x14ac:dyDescent="0.25">
      <c r="A142" t="s">
        <v>316</v>
      </c>
      <c r="B142" t="s">
        <v>317</v>
      </c>
      <c r="C142" t="s">
        <v>299</v>
      </c>
      <c r="D142" t="s">
        <v>300</v>
      </c>
      <c r="E142" t="s">
        <v>148</v>
      </c>
      <c r="F142" t="s">
        <v>98</v>
      </c>
      <c r="G142">
        <v>2</v>
      </c>
      <c r="H142" t="s">
        <v>64</v>
      </c>
      <c r="I142" t="str">
        <f>IF(LEFT(pt[[#This Row],[pt_part]],1)="3",CONCATENATE(pt[[#This Row],[pt_article]],"-JN"),pt[[#This Row],[pt_article]])</f>
        <v>2L</v>
      </c>
    </row>
    <row r="143" spans="1:9" x14ac:dyDescent="0.25">
      <c r="A143" t="s">
        <v>318</v>
      </c>
      <c r="B143" t="s">
        <v>319</v>
      </c>
      <c r="C143" t="s">
        <v>299</v>
      </c>
      <c r="D143" t="s">
        <v>300</v>
      </c>
      <c r="E143" t="s">
        <v>148</v>
      </c>
      <c r="F143" t="s">
        <v>109</v>
      </c>
      <c r="G143">
        <v>2</v>
      </c>
      <c r="H143" t="s">
        <v>64</v>
      </c>
      <c r="I143" t="str">
        <f>IF(LEFT(pt[[#This Row],[pt_part]],1)="3",CONCATENATE(pt[[#This Row],[pt_article]],"-JN"),pt[[#This Row],[pt_article]])</f>
        <v>2L</v>
      </c>
    </row>
    <row r="144" spans="1:9" x14ac:dyDescent="0.25">
      <c r="A144" t="s">
        <v>320</v>
      </c>
      <c r="B144" t="s">
        <v>298</v>
      </c>
      <c r="C144" t="s">
        <v>299</v>
      </c>
      <c r="D144" t="s">
        <v>300</v>
      </c>
      <c r="E144" t="s">
        <v>148</v>
      </c>
      <c r="F144" t="s">
        <v>98</v>
      </c>
      <c r="G144">
        <v>2</v>
      </c>
      <c r="H144" t="s">
        <v>64</v>
      </c>
      <c r="I144" t="str">
        <f>IF(LEFT(pt[[#This Row],[pt_part]],1)="3",CONCATENATE(pt[[#This Row],[pt_article]],"-JN"),pt[[#This Row],[pt_article]])</f>
        <v>2L</v>
      </c>
    </row>
    <row r="145" spans="1:9" x14ac:dyDescent="0.25">
      <c r="A145" t="s">
        <v>321</v>
      </c>
      <c r="B145" t="s">
        <v>301</v>
      </c>
      <c r="C145" t="s">
        <v>299</v>
      </c>
      <c r="D145" t="s">
        <v>300</v>
      </c>
      <c r="E145" t="s">
        <v>148</v>
      </c>
      <c r="F145" t="s">
        <v>103</v>
      </c>
      <c r="G145">
        <v>2</v>
      </c>
      <c r="H145" t="s">
        <v>64</v>
      </c>
      <c r="I145" t="str">
        <f>IF(LEFT(pt[[#This Row],[pt_part]],1)="3",CONCATENATE(pt[[#This Row],[pt_article]],"-JN"),pt[[#This Row],[pt_article]])</f>
        <v>2L</v>
      </c>
    </row>
    <row r="146" spans="1:9" x14ac:dyDescent="0.25">
      <c r="A146" t="s">
        <v>322</v>
      </c>
      <c r="B146" t="s">
        <v>303</v>
      </c>
      <c r="C146" t="s">
        <v>299</v>
      </c>
      <c r="D146" t="s">
        <v>300</v>
      </c>
      <c r="E146" t="s">
        <v>148</v>
      </c>
      <c r="F146" t="s">
        <v>106</v>
      </c>
      <c r="G146">
        <v>2</v>
      </c>
      <c r="H146" t="s">
        <v>64</v>
      </c>
      <c r="I146" t="str">
        <f>IF(LEFT(pt[[#This Row],[pt_part]],1)="3",CONCATENATE(pt[[#This Row],[pt_article]],"-JN"),pt[[#This Row],[pt_article]])</f>
        <v>2L</v>
      </c>
    </row>
    <row r="147" spans="1:9" x14ac:dyDescent="0.25">
      <c r="A147" t="s">
        <v>323</v>
      </c>
      <c r="B147" t="s">
        <v>305</v>
      </c>
      <c r="C147" t="s">
        <v>299</v>
      </c>
      <c r="D147" t="s">
        <v>300</v>
      </c>
      <c r="E147" t="s">
        <v>148</v>
      </c>
      <c r="F147" t="s">
        <v>109</v>
      </c>
      <c r="G147">
        <v>2</v>
      </c>
      <c r="H147" t="s">
        <v>64</v>
      </c>
      <c r="I147" t="str">
        <f>IF(LEFT(pt[[#This Row],[pt_part]],1)="3",CONCATENATE(pt[[#This Row],[pt_article]],"-JN"),pt[[#This Row],[pt_article]])</f>
        <v>2L</v>
      </c>
    </row>
    <row r="148" spans="1:9" x14ac:dyDescent="0.25">
      <c r="A148" t="s">
        <v>324</v>
      </c>
      <c r="B148" t="s">
        <v>307</v>
      </c>
      <c r="C148" t="s">
        <v>299</v>
      </c>
      <c r="D148" t="s">
        <v>300</v>
      </c>
      <c r="E148" t="s">
        <v>148</v>
      </c>
      <c r="F148" t="s">
        <v>160</v>
      </c>
      <c r="G148">
        <v>2</v>
      </c>
      <c r="H148" t="s">
        <v>64</v>
      </c>
      <c r="I148" t="str">
        <f>IF(LEFT(pt[[#This Row],[pt_part]],1)="3",CONCATENATE(pt[[#This Row],[pt_article]],"-JN"),pt[[#This Row],[pt_article]])</f>
        <v>2L</v>
      </c>
    </row>
    <row r="149" spans="1:9" x14ac:dyDescent="0.25">
      <c r="A149" t="s">
        <v>325</v>
      </c>
      <c r="B149" t="s">
        <v>309</v>
      </c>
      <c r="C149" t="s">
        <v>299</v>
      </c>
      <c r="D149" t="s">
        <v>300</v>
      </c>
      <c r="E149" t="s">
        <v>148</v>
      </c>
      <c r="F149" t="s">
        <v>310</v>
      </c>
      <c r="G149">
        <v>2</v>
      </c>
      <c r="H149" t="s">
        <v>64</v>
      </c>
      <c r="I149" t="str">
        <f>IF(LEFT(pt[[#This Row],[pt_part]],1)="3",CONCATENATE(pt[[#This Row],[pt_article]],"-JN"),pt[[#This Row],[pt_article]])</f>
        <v>2L</v>
      </c>
    </row>
    <row r="150" spans="1:9" x14ac:dyDescent="0.25">
      <c r="A150" t="s">
        <v>326</v>
      </c>
      <c r="B150" t="s">
        <v>312</v>
      </c>
      <c r="C150" t="s">
        <v>299</v>
      </c>
      <c r="D150" t="s">
        <v>300</v>
      </c>
      <c r="E150" t="s">
        <v>148</v>
      </c>
      <c r="F150" t="s">
        <v>313</v>
      </c>
      <c r="G150">
        <v>2</v>
      </c>
      <c r="H150" t="s">
        <v>64</v>
      </c>
      <c r="I150" t="str">
        <f>IF(LEFT(pt[[#This Row],[pt_part]],1)="3",CONCATENATE(pt[[#This Row],[pt_article]],"-JN"),pt[[#This Row],[pt_article]])</f>
        <v>2L</v>
      </c>
    </row>
    <row r="151" spans="1:9" x14ac:dyDescent="0.25">
      <c r="A151" t="s">
        <v>327</v>
      </c>
      <c r="B151" t="s">
        <v>315</v>
      </c>
      <c r="C151" t="s">
        <v>299</v>
      </c>
      <c r="D151" t="s">
        <v>300</v>
      </c>
      <c r="E151" t="s">
        <v>148</v>
      </c>
      <c r="F151" t="s">
        <v>112</v>
      </c>
      <c r="G151">
        <v>2</v>
      </c>
      <c r="H151" t="s">
        <v>64</v>
      </c>
      <c r="I151" t="str">
        <f>IF(LEFT(pt[[#This Row],[pt_part]],1)="3",CONCATENATE(pt[[#This Row],[pt_article]],"-JN"),pt[[#This Row],[pt_article]])</f>
        <v>2L</v>
      </c>
    </row>
    <row r="152" spans="1:9" x14ac:dyDescent="0.25">
      <c r="A152" t="s">
        <v>328</v>
      </c>
      <c r="B152" t="s">
        <v>329</v>
      </c>
      <c r="C152" t="s">
        <v>330</v>
      </c>
      <c r="D152" t="s">
        <v>331</v>
      </c>
      <c r="E152" t="s">
        <v>97</v>
      </c>
      <c r="F152" t="s">
        <v>332</v>
      </c>
      <c r="G152">
        <v>1</v>
      </c>
      <c r="H152" t="s">
        <v>64</v>
      </c>
      <c r="I152" t="str">
        <f>IF(LEFT(pt[[#This Row],[pt_part]],1)="3",CONCATENATE(pt[[#This Row],[pt_article]],"-JN"),pt[[#This Row],[pt_article]])</f>
        <v>1L-JN</v>
      </c>
    </row>
    <row r="153" spans="1:9" x14ac:dyDescent="0.25">
      <c r="A153" t="s">
        <v>333</v>
      </c>
      <c r="B153" t="s">
        <v>334</v>
      </c>
      <c r="C153" t="s">
        <v>330</v>
      </c>
      <c r="D153" t="s">
        <v>331</v>
      </c>
      <c r="E153" t="s">
        <v>97</v>
      </c>
      <c r="F153" t="s">
        <v>335</v>
      </c>
      <c r="G153">
        <v>1</v>
      </c>
      <c r="H153" t="s">
        <v>64</v>
      </c>
      <c r="I153" t="str">
        <f>IF(LEFT(pt[[#This Row],[pt_part]],1)="3",CONCATENATE(pt[[#This Row],[pt_article]],"-JN"),pt[[#This Row],[pt_article]])</f>
        <v>1L-JN</v>
      </c>
    </row>
    <row r="154" spans="1:9" x14ac:dyDescent="0.25">
      <c r="A154" t="s">
        <v>336</v>
      </c>
      <c r="B154" t="s">
        <v>337</v>
      </c>
      <c r="C154" t="s">
        <v>330</v>
      </c>
      <c r="D154" t="s">
        <v>331</v>
      </c>
      <c r="E154" t="s">
        <v>97</v>
      </c>
      <c r="F154" t="s">
        <v>338</v>
      </c>
      <c r="G154">
        <v>1</v>
      </c>
      <c r="H154" t="s">
        <v>64</v>
      </c>
      <c r="I154" t="str">
        <f>IF(LEFT(pt[[#This Row],[pt_part]],1)="3",CONCATENATE(pt[[#This Row],[pt_article]],"-JN"),pt[[#This Row],[pt_article]])</f>
        <v>1L-JN</v>
      </c>
    </row>
    <row r="155" spans="1:9" x14ac:dyDescent="0.25">
      <c r="A155" t="s">
        <v>339</v>
      </c>
      <c r="B155" t="s">
        <v>340</v>
      </c>
      <c r="C155" t="s">
        <v>330</v>
      </c>
      <c r="D155" t="s">
        <v>331</v>
      </c>
      <c r="E155" t="s">
        <v>97</v>
      </c>
      <c r="F155" t="s">
        <v>341</v>
      </c>
      <c r="G155">
        <v>1</v>
      </c>
      <c r="H155" t="s">
        <v>64</v>
      </c>
      <c r="I155" t="str">
        <f>IF(LEFT(pt[[#This Row],[pt_part]],1)="3",CONCATENATE(pt[[#This Row],[pt_article]],"-JN"),pt[[#This Row],[pt_article]])</f>
        <v>1L-JN</v>
      </c>
    </row>
    <row r="156" spans="1:9" x14ac:dyDescent="0.25">
      <c r="A156" t="s">
        <v>342</v>
      </c>
      <c r="B156" t="s">
        <v>343</v>
      </c>
      <c r="C156" t="s">
        <v>330</v>
      </c>
      <c r="D156" t="s">
        <v>331</v>
      </c>
      <c r="E156" t="s">
        <v>97</v>
      </c>
      <c r="F156" t="s">
        <v>344</v>
      </c>
      <c r="G156">
        <v>1</v>
      </c>
      <c r="H156" t="s">
        <v>64</v>
      </c>
      <c r="I156" t="str">
        <f>IF(LEFT(pt[[#This Row],[pt_part]],1)="3",CONCATENATE(pt[[#This Row],[pt_article]],"-JN"),pt[[#This Row],[pt_article]])</f>
        <v>1L-JN</v>
      </c>
    </row>
    <row r="157" spans="1:9" x14ac:dyDescent="0.25">
      <c r="A157" t="s">
        <v>345</v>
      </c>
      <c r="B157" t="s">
        <v>346</v>
      </c>
      <c r="C157" t="s">
        <v>330</v>
      </c>
      <c r="D157" t="s">
        <v>331</v>
      </c>
      <c r="E157" t="s">
        <v>97</v>
      </c>
      <c r="F157" t="s">
        <v>347</v>
      </c>
      <c r="G157">
        <v>1</v>
      </c>
      <c r="H157" t="s">
        <v>64</v>
      </c>
      <c r="I157" t="str">
        <f>IF(LEFT(pt[[#This Row],[pt_part]],1)="3",CONCATENATE(pt[[#This Row],[pt_article]],"-JN"),pt[[#This Row],[pt_article]])</f>
        <v>1L-JN</v>
      </c>
    </row>
    <row r="158" spans="1:9" x14ac:dyDescent="0.25">
      <c r="A158" t="s">
        <v>348</v>
      </c>
      <c r="B158" t="s">
        <v>349</v>
      </c>
      <c r="C158" t="s">
        <v>330</v>
      </c>
      <c r="D158" t="s">
        <v>331</v>
      </c>
      <c r="E158" t="s">
        <v>97</v>
      </c>
      <c r="F158" t="s">
        <v>350</v>
      </c>
      <c r="G158">
        <v>1</v>
      </c>
      <c r="H158" t="s">
        <v>64</v>
      </c>
      <c r="I158" t="str">
        <f>IF(LEFT(pt[[#This Row],[pt_part]],1)="3",CONCATENATE(pt[[#This Row],[pt_article]],"-JN"),pt[[#This Row],[pt_article]])</f>
        <v>1L-JN</v>
      </c>
    </row>
    <row r="159" spans="1:9" x14ac:dyDescent="0.25">
      <c r="A159" t="s">
        <v>351</v>
      </c>
      <c r="B159" t="s">
        <v>352</v>
      </c>
      <c r="C159" t="s">
        <v>353</v>
      </c>
      <c r="D159" t="s">
        <v>354</v>
      </c>
      <c r="E159" t="s">
        <v>355</v>
      </c>
      <c r="F159" t="s">
        <v>332</v>
      </c>
      <c r="G159">
        <v>0.33</v>
      </c>
      <c r="H159" t="s">
        <v>64</v>
      </c>
      <c r="I159" t="str">
        <f>IF(LEFT(pt[[#This Row],[pt_part]],1)="3",CONCATENATE(pt[[#This Row],[pt_article]],"-JN"),pt[[#This Row],[pt_article]])</f>
        <v>0.33L-JN</v>
      </c>
    </row>
    <row r="160" spans="1:9" x14ac:dyDescent="0.25">
      <c r="A160" t="s">
        <v>356</v>
      </c>
      <c r="B160" t="s">
        <v>357</v>
      </c>
      <c r="C160" t="s">
        <v>353</v>
      </c>
      <c r="D160" t="s">
        <v>354</v>
      </c>
      <c r="E160" t="s">
        <v>355</v>
      </c>
      <c r="F160" t="s">
        <v>335</v>
      </c>
      <c r="G160">
        <v>0.33</v>
      </c>
      <c r="H160" t="s">
        <v>64</v>
      </c>
      <c r="I160" t="str">
        <f>IF(LEFT(pt[[#This Row],[pt_part]],1)="3",CONCATENATE(pt[[#This Row],[pt_article]],"-JN"),pt[[#This Row],[pt_article]])</f>
        <v>0.33L-JN</v>
      </c>
    </row>
    <row r="161" spans="1:9" x14ac:dyDescent="0.25">
      <c r="A161" t="s">
        <v>358</v>
      </c>
      <c r="B161" t="s">
        <v>359</v>
      </c>
      <c r="C161" t="s">
        <v>353</v>
      </c>
      <c r="D161" t="s">
        <v>354</v>
      </c>
      <c r="E161" t="s">
        <v>355</v>
      </c>
      <c r="F161" t="s">
        <v>338</v>
      </c>
      <c r="G161">
        <v>0.33</v>
      </c>
      <c r="H161" t="s">
        <v>64</v>
      </c>
      <c r="I161" t="str">
        <f>IF(LEFT(pt[[#This Row],[pt_part]],1)="3",CONCATENATE(pt[[#This Row],[pt_article]],"-JN"),pt[[#This Row],[pt_article]])</f>
        <v>0.33L-JN</v>
      </c>
    </row>
    <row r="162" spans="1:9" x14ac:dyDescent="0.25">
      <c r="A162" t="s">
        <v>360</v>
      </c>
      <c r="B162" t="s">
        <v>361</v>
      </c>
      <c r="C162" t="s">
        <v>353</v>
      </c>
      <c r="D162" t="s">
        <v>354</v>
      </c>
      <c r="E162" t="s">
        <v>355</v>
      </c>
      <c r="F162" t="s">
        <v>344</v>
      </c>
      <c r="G162">
        <v>0.33</v>
      </c>
      <c r="H162" t="s">
        <v>64</v>
      </c>
      <c r="I162" t="str">
        <f>IF(LEFT(pt[[#This Row],[pt_part]],1)="3",CONCATENATE(pt[[#This Row],[pt_article]],"-JN"),pt[[#This Row],[pt_article]])</f>
        <v>0.33L-JN</v>
      </c>
    </row>
    <row r="163" spans="1:9" x14ac:dyDescent="0.25">
      <c r="A163" t="s">
        <v>362</v>
      </c>
      <c r="B163" t="s">
        <v>363</v>
      </c>
      <c r="C163" t="s">
        <v>353</v>
      </c>
      <c r="D163" t="s">
        <v>354</v>
      </c>
      <c r="E163" t="s">
        <v>355</v>
      </c>
      <c r="F163" t="s">
        <v>347</v>
      </c>
      <c r="G163">
        <v>0.33</v>
      </c>
      <c r="H163" t="s">
        <v>64</v>
      </c>
      <c r="I163" t="str">
        <f>IF(LEFT(pt[[#This Row],[pt_part]],1)="3",CONCATENATE(pt[[#This Row],[pt_article]],"-JN"),pt[[#This Row],[pt_article]])</f>
        <v>0.33L-JN</v>
      </c>
    </row>
    <row r="164" spans="1:9" x14ac:dyDescent="0.25">
      <c r="A164" t="s">
        <v>364</v>
      </c>
      <c r="B164" t="s">
        <v>365</v>
      </c>
      <c r="C164" t="s">
        <v>353</v>
      </c>
      <c r="D164" t="s">
        <v>354</v>
      </c>
      <c r="E164" t="s">
        <v>355</v>
      </c>
      <c r="F164" t="s">
        <v>350</v>
      </c>
      <c r="G164">
        <v>0.33</v>
      </c>
      <c r="H164" t="s">
        <v>64</v>
      </c>
      <c r="I164" t="str">
        <f>IF(LEFT(pt[[#This Row],[pt_part]],1)="3",CONCATENATE(pt[[#This Row],[pt_article]],"-JN"),pt[[#This Row],[pt_article]])</f>
        <v>0.33L-JN</v>
      </c>
    </row>
    <row r="165" spans="1:9" x14ac:dyDescent="0.25">
      <c r="A165" t="s">
        <v>366</v>
      </c>
      <c r="B165" t="s">
        <v>367</v>
      </c>
      <c r="C165" t="s">
        <v>353</v>
      </c>
      <c r="D165" t="s">
        <v>354</v>
      </c>
      <c r="E165" t="s">
        <v>355</v>
      </c>
      <c r="F165" t="s">
        <v>98</v>
      </c>
      <c r="G165">
        <v>0</v>
      </c>
      <c r="H165" t="s">
        <v>64</v>
      </c>
      <c r="I165" t="str">
        <f>IF(LEFT(pt[[#This Row],[pt_part]],1)="3",CONCATENATE(pt[[#This Row],[pt_article]],"-JN"),pt[[#This Row],[pt_article]])</f>
        <v>0.33L</v>
      </c>
    </row>
    <row r="166" spans="1:9" x14ac:dyDescent="0.25">
      <c r="A166" t="s">
        <v>368</v>
      </c>
      <c r="B166" t="s">
        <v>369</v>
      </c>
      <c r="C166" t="s">
        <v>353</v>
      </c>
      <c r="D166" t="s">
        <v>354</v>
      </c>
      <c r="E166" t="s">
        <v>355</v>
      </c>
      <c r="F166" t="s">
        <v>332</v>
      </c>
      <c r="G166">
        <v>0</v>
      </c>
      <c r="H166" t="s">
        <v>64</v>
      </c>
      <c r="I166" t="str">
        <f>IF(LEFT(pt[[#This Row],[pt_part]],1)="3",CONCATENATE(pt[[#This Row],[pt_article]],"-JN"),pt[[#This Row],[pt_article]])</f>
        <v>0.33L</v>
      </c>
    </row>
    <row r="167" spans="1:9" x14ac:dyDescent="0.25">
      <c r="A167" t="s">
        <v>370</v>
      </c>
      <c r="B167" t="s">
        <v>371</v>
      </c>
      <c r="C167" t="s">
        <v>353</v>
      </c>
      <c r="D167" t="s">
        <v>354</v>
      </c>
      <c r="E167" t="s">
        <v>355</v>
      </c>
      <c r="F167" t="s">
        <v>335</v>
      </c>
      <c r="G167">
        <v>0</v>
      </c>
      <c r="H167" t="s">
        <v>64</v>
      </c>
      <c r="I167" t="str">
        <f>IF(LEFT(pt[[#This Row],[pt_part]],1)="3",CONCATENATE(pt[[#This Row],[pt_article]],"-JN"),pt[[#This Row],[pt_article]])</f>
        <v>0.33L</v>
      </c>
    </row>
    <row r="168" spans="1:9" x14ac:dyDescent="0.25">
      <c r="A168" t="s">
        <v>372</v>
      </c>
      <c r="B168" t="s">
        <v>373</v>
      </c>
      <c r="C168" t="s">
        <v>353</v>
      </c>
      <c r="D168" t="s">
        <v>354</v>
      </c>
      <c r="E168" t="s">
        <v>355</v>
      </c>
      <c r="F168" t="s">
        <v>338</v>
      </c>
      <c r="G168">
        <v>0</v>
      </c>
      <c r="H168" t="s">
        <v>64</v>
      </c>
      <c r="I168" t="str">
        <f>IF(LEFT(pt[[#This Row],[pt_part]],1)="3",CONCATENATE(pt[[#This Row],[pt_article]],"-JN"),pt[[#This Row],[pt_article]])</f>
        <v>0.33L</v>
      </c>
    </row>
    <row r="169" spans="1:9" x14ac:dyDescent="0.25">
      <c r="A169" t="s">
        <v>374</v>
      </c>
      <c r="B169" t="s">
        <v>375</v>
      </c>
      <c r="C169" t="s">
        <v>353</v>
      </c>
      <c r="D169" t="s">
        <v>354</v>
      </c>
      <c r="E169" t="s">
        <v>355</v>
      </c>
      <c r="F169" t="s">
        <v>344</v>
      </c>
      <c r="G169">
        <v>0</v>
      </c>
      <c r="H169" t="s">
        <v>64</v>
      </c>
      <c r="I169" t="str">
        <f>IF(LEFT(pt[[#This Row],[pt_part]],1)="3",CONCATENATE(pt[[#This Row],[pt_article]],"-JN"),pt[[#This Row],[pt_article]])</f>
        <v>0.33L</v>
      </c>
    </row>
    <row r="170" spans="1:9" x14ac:dyDescent="0.25">
      <c r="A170" t="s">
        <v>634</v>
      </c>
      <c r="B170" t="s">
        <v>635</v>
      </c>
      <c r="C170" t="s">
        <v>353</v>
      </c>
      <c r="D170" t="s">
        <v>354</v>
      </c>
      <c r="E170" t="s">
        <v>63</v>
      </c>
      <c r="F170" t="s">
        <v>63</v>
      </c>
      <c r="G170">
        <v>0</v>
      </c>
      <c r="H170" t="s">
        <v>64</v>
      </c>
      <c r="I170" t="str">
        <f>IF(LEFT(pt[[#This Row],[pt_part]],1)="3",CONCATENATE(pt[[#This Row],[pt_article]],"-JN"),pt[[#This Row],[pt_article]])</f>
        <v/>
      </c>
    </row>
    <row r="171" spans="1:9" x14ac:dyDescent="0.25">
      <c r="A171" t="s">
        <v>636</v>
      </c>
      <c r="B171" t="s">
        <v>637</v>
      </c>
      <c r="C171" t="s">
        <v>353</v>
      </c>
      <c r="D171" t="s">
        <v>354</v>
      </c>
      <c r="E171" t="s">
        <v>63</v>
      </c>
      <c r="F171" t="s">
        <v>63</v>
      </c>
      <c r="G171">
        <v>0</v>
      </c>
      <c r="H171" t="s">
        <v>64</v>
      </c>
      <c r="I171" t="str">
        <f>IF(LEFT(pt[[#This Row],[pt_part]],1)="3",CONCATENATE(pt[[#This Row],[pt_article]],"-JN"),pt[[#This Row],[pt_article]])</f>
        <v/>
      </c>
    </row>
    <row r="172" spans="1:9" x14ac:dyDescent="0.25">
      <c r="A172" t="s">
        <v>8</v>
      </c>
      <c r="B172" t="s">
        <v>376</v>
      </c>
      <c r="C172" t="s">
        <v>377</v>
      </c>
      <c r="D172" t="s">
        <v>378</v>
      </c>
      <c r="E172" t="s">
        <v>355</v>
      </c>
      <c r="F172" t="s">
        <v>149</v>
      </c>
      <c r="G172">
        <v>0.33</v>
      </c>
      <c r="H172" t="s">
        <v>64</v>
      </c>
      <c r="I172" t="str">
        <f>IF(LEFT(pt[[#This Row],[pt_part]],1)="3",CONCATENATE(pt[[#This Row],[pt_article]],"-JN"),pt[[#This Row],[pt_article]])</f>
        <v>0.33L</v>
      </c>
    </row>
    <row r="173" spans="1:9" x14ac:dyDescent="0.25">
      <c r="A173" t="s">
        <v>31</v>
      </c>
      <c r="B173" t="s">
        <v>379</v>
      </c>
      <c r="C173" t="s">
        <v>377</v>
      </c>
      <c r="D173" t="s">
        <v>378</v>
      </c>
      <c r="E173" t="s">
        <v>355</v>
      </c>
      <c r="F173" t="s">
        <v>151</v>
      </c>
      <c r="G173">
        <v>0.33</v>
      </c>
      <c r="H173" t="s">
        <v>64</v>
      </c>
      <c r="I173" t="str">
        <f>IF(LEFT(pt[[#This Row],[pt_part]],1)="3",CONCATENATE(pt[[#This Row],[pt_article]],"-JN"),pt[[#This Row],[pt_article]])</f>
        <v>0.33L</v>
      </c>
    </row>
    <row r="174" spans="1:9" x14ac:dyDescent="0.25">
      <c r="A174" t="s">
        <v>380</v>
      </c>
      <c r="B174" t="s">
        <v>381</v>
      </c>
      <c r="C174" t="s">
        <v>377</v>
      </c>
      <c r="D174" t="s">
        <v>378</v>
      </c>
      <c r="E174" t="s">
        <v>355</v>
      </c>
      <c r="F174" t="s">
        <v>153</v>
      </c>
      <c r="G174">
        <v>0.33</v>
      </c>
      <c r="H174" t="s">
        <v>64</v>
      </c>
      <c r="I174" t="str">
        <f>IF(LEFT(pt[[#This Row],[pt_part]],1)="3",CONCATENATE(pt[[#This Row],[pt_article]],"-JN"),pt[[#This Row],[pt_article]])</f>
        <v>0.33L</v>
      </c>
    </row>
    <row r="175" spans="1:9" x14ac:dyDescent="0.25">
      <c r="A175" t="s">
        <v>9</v>
      </c>
      <c r="B175" t="s">
        <v>382</v>
      </c>
      <c r="C175" t="s">
        <v>377</v>
      </c>
      <c r="D175" t="s">
        <v>378</v>
      </c>
      <c r="E175" t="s">
        <v>355</v>
      </c>
      <c r="F175" t="s">
        <v>155</v>
      </c>
      <c r="G175">
        <v>0.33</v>
      </c>
      <c r="H175" t="s">
        <v>64</v>
      </c>
      <c r="I175" t="str">
        <f>IF(LEFT(pt[[#This Row],[pt_part]],1)="3",CONCATENATE(pt[[#This Row],[pt_article]],"-JN"),pt[[#This Row],[pt_article]])</f>
        <v>0.33L</v>
      </c>
    </row>
    <row r="176" spans="1:9" x14ac:dyDescent="0.25">
      <c r="A176" t="s">
        <v>383</v>
      </c>
      <c r="B176" t="s">
        <v>384</v>
      </c>
      <c r="C176" t="s">
        <v>377</v>
      </c>
      <c r="D176" t="s">
        <v>378</v>
      </c>
      <c r="E176" t="s">
        <v>355</v>
      </c>
      <c r="F176" t="s">
        <v>158</v>
      </c>
      <c r="G176">
        <v>0.33</v>
      </c>
      <c r="H176" t="s">
        <v>64</v>
      </c>
      <c r="I176" t="str">
        <f>IF(LEFT(pt[[#This Row],[pt_part]],1)="3",CONCATENATE(pt[[#This Row],[pt_article]],"-JN"),pt[[#This Row],[pt_article]])</f>
        <v>0.33L</v>
      </c>
    </row>
    <row r="177" spans="1:9" x14ac:dyDescent="0.25">
      <c r="A177" t="s">
        <v>7</v>
      </c>
      <c r="B177" t="s">
        <v>385</v>
      </c>
      <c r="C177" t="s">
        <v>377</v>
      </c>
      <c r="D177" t="s">
        <v>378</v>
      </c>
      <c r="E177" t="s">
        <v>355</v>
      </c>
      <c r="F177" t="s">
        <v>160</v>
      </c>
      <c r="G177">
        <v>0.33</v>
      </c>
      <c r="H177" t="s">
        <v>64</v>
      </c>
      <c r="I177" t="str">
        <f>IF(LEFT(pt[[#This Row],[pt_part]],1)="3",CONCATENATE(pt[[#This Row],[pt_article]],"-JN"),pt[[#This Row],[pt_article]])</f>
        <v>0.33L</v>
      </c>
    </row>
    <row r="178" spans="1:9" x14ac:dyDescent="0.25">
      <c r="A178" t="s">
        <v>386</v>
      </c>
      <c r="B178" t="s">
        <v>387</v>
      </c>
      <c r="C178" t="s">
        <v>377</v>
      </c>
      <c r="D178" t="s">
        <v>378</v>
      </c>
      <c r="E178" t="s">
        <v>355</v>
      </c>
      <c r="F178" t="s">
        <v>163</v>
      </c>
      <c r="G178">
        <v>0.33</v>
      </c>
      <c r="H178" t="s">
        <v>64</v>
      </c>
      <c r="I178" t="str">
        <f>IF(LEFT(pt[[#This Row],[pt_part]],1)="3",CONCATENATE(pt[[#This Row],[pt_article]],"-JN"),pt[[#This Row],[pt_article]])</f>
        <v>0.33L</v>
      </c>
    </row>
    <row r="179" spans="1:9" x14ac:dyDescent="0.25">
      <c r="A179" t="s">
        <v>10</v>
      </c>
      <c r="B179" t="s">
        <v>388</v>
      </c>
      <c r="C179" t="s">
        <v>377</v>
      </c>
      <c r="D179" t="s">
        <v>378</v>
      </c>
      <c r="E179" t="s">
        <v>355</v>
      </c>
      <c r="F179" t="s">
        <v>166</v>
      </c>
      <c r="G179">
        <v>0.33</v>
      </c>
      <c r="H179" t="s">
        <v>64</v>
      </c>
      <c r="I179" t="str">
        <f>IF(LEFT(pt[[#This Row],[pt_part]],1)="3",CONCATENATE(pt[[#This Row],[pt_article]],"-JN"),pt[[#This Row],[pt_article]])</f>
        <v>0.33L</v>
      </c>
    </row>
    <row r="180" spans="1:9" x14ac:dyDescent="0.25">
      <c r="A180" t="s">
        <v>389</v>
      </c>
      <c r="B180" t="s">
        <v>390</v>
      </c>
      <c r="C180" t="s">
        <v>377</v>
      </c>
      <c r="D180" t="s">
        <v>378</v>
      </c>
      <c r="E180" t="s">
        <v>355</v>
      </c>
      <c r="F180" t="s">
        <v>115</v>
      </c>
      <c r="G180">
        <v>0.33</v>
      </c>
      <c r="H180" t="s">
        <v>64</v>
      </c>
      <c r="I180" t="str">
        <f>IF(LEFT(pt[[#This Row],[pt_part]],1)="3",CONCATENATE(pt[[#This Row],[pt_article]],"-JN"),pt[[#This Row],[pt_article]])</f>
        <v>0.33L</v>
      </c>
    </row>
    <row r="181" spans="1:9" x14ac:dyDescent="0.25">
      <c r="A181" t="s">
        <v>391</v>
      </c>
      <c r="B181" t="s">
        <v>392</v>
      </c>
      <c r="C181" t="s">
        <v>377</v>
      </c>
      <c r="D181" t="s">
        <v>378</v>
      </c>
      <c r="E181" t="s">
        <v>355</v>
      </c>
      <c r="F181" t="s">
        <v>112</v>
      </c>
      <c r="G181">
        <v>0.33</v>
      </c>
      <c r="H181" t="s">
        <v>64</v>
      </c>
      <c r="I181" t="str">
        <f>IF(LEFT(pt[[#This Row],[pt_part]],1)="3",CONCATENATE(pt[[#This Row],[pt_article]],"-JN"),pt[[#This Row],[pt_article]])</f>
        <v>0.33L</v>
      </c>
    </row>
    <row r="182" spans="1:9" x14ac:dyDescent="0.25">
      <c r="A182" t="s">
        <v>393</v>
      </c>
      <c r="B182" t="s">
        <v>394</v>
      </c>
      <c r="C182" t="s">
        <v>377</v>
      </c>
      <c r="D182" t="s">
        <v>378</v>
      </c>
      <c r="E182" t="s">
        <v>63</v>
      </c>
      <c r="F182" t="s">
        <v>310</v>
      </c>
      <c r="G182">
        <v>0.33</v>
      </c>
      <c r="H182" t="s">
        <v>64</v>
      </c>
      <c r="I182" t="str">
        <f>IF(LEFT(pt[[#This Row],[pt_part]],1)="3",CONCATENATE(pt[[#This Row],[pt_article]],"-JN"),pt[[#This Row],[pt_article]])</f>
        <v/>
      </c>
    </row>
    <row r="183" spans="1:9" x14ac:dyDescent="0.25">
      <c r="A183" t="s">
        <v>395</v>
      </c>
      <c r="B183" t="s">
        <v>396</v>
      </c>
      <c r="C183" t="s">
        <v>377</v>
      </c>
      <c r="D183" t="s">
        <v>378</v>
      </c>
      <c r="E183" t="s">
        <v>355</v>
      </c>
      <c r="F183" t="s">
        <v>149</v>
      </c>
      <c r="G183">
        <v>0</v>
      </c>
      <c r="H183" t="s">
        <v>64</v>
      </c>
      <c r="I183" t="str">
        <f>IF(LEFT(pt[[#This Row],[pt_part]],1)="3",CONCATENATE(pt[[#This Row],[pt_article]],"-JN"),pt[[#This Row],[pt_article]])</f>
        <v>0.33L</v>
      </c>
    </row>
    <row r="184" spans="1:9" x14ac:dyDescent="0.25">
      <c r="A184" t="s">
        <v>397</v>
      </c>
      <c r="B184" t="s">
        <v>398</v>
      </c>
      <c r="C184" t="s">
        <v>377</v>
      </c>
      <c r="D184" t="s">
        <v>378</v>
      </c>
      <c r="E184" t="s">
        <v>355</v>
      </c>
      <c r="F184" t="s">
        <v>151</v>
      </c>
      <c r="G184">
        <v>0</v>
      </c>
      <c r="H184" t="s">
        <v>64</v>
      </c>
      <c r="I184" t="str">
        <f>IF(LEFT(pt[[#This Row],[pt_part]],1)="3",CONCATENATE(pt[[#This Row],[pt_article]],"-JN"),pt[[#This Row],[pt_article]])</f>
        <v>0.33L</v>
      </c>
    </row>
    <row r="185" spans="1:9" x14ac:dyDescent="0.25">
      <c r="A185" t="s">
        <v>399</v>
      </c>
      <c r="B185" t="s">
        <v>400</v>
      </c>
      <c r="C185" t="s">
        <v>377</v>
      </c>
      <c r="D185" t="s">
        <v>378</v>
      </c>
      <c r="E185" t="s">
        <v>63</v>
      </c>
      <c r="F185" t="s">
        <v>153</v>
      </c>
      <c r="G185">
        <v>0</v>
      </c>
      <c r="H185" t="s">
        <v>64</v>
      </c>
      <c r="I185" t="str">
        <f>IF(LEFT(pt[[#This Row],[pt_part]],1)="3",CONCATENATE(pt[[#This Row],[pt_article]],"-JN"),pt[[#This Row],[pt_article]])</f>
        <v/>
      </c>
    </row>
    <row r="186" spans="1:9" x14ac:dyDescent="0.25">
      <c r="A186" t="s">
        <v>401</v>
      </c>
      <c r="B186" t="s">
        <v>402</v>
      </c>
      <c r="C186" t="s">
        <v>377</v>
      </c>
      <c r="D186" t="s">
        <v>378</v>
      </c>
      <c r="E186" t="s">
        <v>355</v>
      </c>
      <c r="F186" t="s">
        <v>155</v>
      </c>
      <c r="G186">
        <v>0</v>
      </c>
      <c r="H186" t="s">
        <v>64</v>
      </c>
      <c r="I186" t="str">
        <f>IF(LEFT(pt[[#This Row],[pt_part]],1)="3",CONCATENATE(pt[[#This Row],[pt_article]],"-JN"),pt[[#This Row],[pt_article]])</f>
        <v>0.33L</v>
      </c>
    </row>
    <row r="187" spans="1:9" x14ac:dyDescent="0.25">
      <c r="A187" t="s">
        <v>403</v>
      </c>
      <c r="B187" t="s">
        <v>404</v>
      </c>
      <c r="C187" t="s">
        <v>377</v>
      </c>
      <c r="D187" t="s">
        <v>378</v>
      </c>
      <c r="E187" t="s">
        <v>355</v>
      </c>
      <c r="F187" t="s">
        <v>158</v>
      </c>
      <c r="G187">
        <v>0</v>
      </c>
      <c r="H187" t="s">
        <v>64</v>
      </c>
      <c r="I187" t="str">
        <f>IF(LEFT(pt[[#This Row],[pt_part]],1)="3",CONCATENATE(pt[[#This Row],[pt_article]],"-JN"),pt[[#This Row],[pt_article]])</f>
        <v>0.33L</v>
      </c>
    </row>
    <row r="188" spans="1:9" x14ac:dyDescent="0.25">
      <c r="A188" t="s">
        <v>405</v>
      </c>
      <c r="B188" t="s">
        <v>406</v>
      </c>
      <c r="C188" t="s">
        <v>377</v>
      </c>
      <c r="D188" t="s">
        <v>378</v>
      </c>
      <c r="E188" t="s">
        <v>355</v>
      </c>
      <c r="F188" t="s">
        <v>160</v>
      </c>
      <c r="G188">
        <v>0</v>
      </c>
      <c r="H188" t="s">
        <v>64</v>
      </c>
      <c r="I188" t="str">
        <f>IF(LEFT(pt[[#This Row],[pt_part]],1)="3",CONCATENATE(pt[[#This Row],[pt_article]],"-JN"),pt[[#This Row],[pt_article]])</f>
        <v>0.33L</v>
      </c>
    </row>
    <row r="189" spans="1:9" x14ac:dyDescent="0.25">
      <c r="A189" t="s">
        <v>407</v>
      </c>
      <c r="B189" t="s">
        <v>408</v>
      </c>
      <c r="C189" t="s">
        <v>377</v>
      </c>
      <c r="D189" t="s">
        <v>378</v>
      </c>
      <c r="E189" t="s">
        <v>355</v>
      </c>
      <c r="F189" t="s">
        <v>163</v>
      </c>
      <c r="G189">
        <v>0</v>
      </c>
      <c r="H189" t="s">
        <v>64</v>
      </c>
      <c r="I189" t="str">
        <f>IF(LEFT(pt[[#This Row],[pt_part]],1)="3",CONCATENATE(pt[[#This Row],[pt_article]],"-JN"),pt[[#This Row],[pt_article]])</f>
        <v>0.33L</v>
      </c>
    </row>
    <row r="190" spans="1:9" x14ac:dyDescent="0.25">
      <c r="A190" t="s">
        <v>409</v>
      </c>
      <c r="B190" t="s">
        <v>410</v>
      </c>
      <c r="C190" t="s">
        <v>377</v>
      </c>
      <c r="D190" t="s">
        <v>378</v>
      </c>
      <c r="E190" t="s">
        <v>355</v>
      </c>
      <c r="F190" t="s">
        <v>166</v>
      </c>
      <c r="G190">
        <v>0</v>
      </c>
      <c r="H190" t="s">
        <v>64</v>
      </c>
      <c r="I190" t="str">
        <f>IF(LEFT(pt[[#This Row],[pt_part]],1)="3",CONCATENATE(pt[[#This Row],[pt_article]],"-JN"),pt[[#This Row],[pt_article]])</f>
        <v>0.33L</v>
      </c>
    </row>
    <row r="191" spans="1:9" x14ac:dyDescent="0.25">
      <c r="A191" t="s">
        <v>411</v>
      </c>
      <c r="B191" t="s">
        <v>412</v>
      </c>
      <c r="C191" t="s">
        <v>377</v>
      </c>
      <c r="D191" t="s">
        <v>378</v>
      </c>
      <c r="E191" t="s">
        <v>355</v>
      </c>
      <c r="F191" t="s">
        <v>290</v>
      </c>
      <c r="G191">
        <v>0.33</v>
      </c>
      <c r="H191" t="s">
        <v>64</v>
      </c>
      <c r="I191" t="str">
        <f>IF(LEFT(pt[[#This Row],[pt_part]],1)="3",CONCATENATE(pt[[#This Row],[pt_article]],"-JN"),pt[[#This Row],[pt_article]])</f>
        <v>0.33L</v>
      </c>
    </row>
    <row r="192" spans="1:9" x14ac:dyDescent="0.25">
      <c r="A192" t="s">
        <v>413</v>
      </c>
      <c r="B192" t="s">
        <v>414</v>
      </c>
      <c r="C192" t="s">
        <v>377</v>
      </c>
      <c r="D192" t="s">
        <v>378</v>
      </c>
      <c r="E192" t="s">
        <v>355</v>
      </c>
      <c r="F192" t="s">
        <v>115</v>
      </c>
      <c r="G192">
        <v>0</v>
      </c>
      <c r="H192" t="s">
        <v>64</v>
      </c>
      <c r="I192" t="str">
        <f>IF(LEFT(pt[[#This Row],[pt_part]],1)="3",CONCATENATE(pt[[#This Row],[pt_article]],"-JN"),pt[[#This Row],[pt_article]])</f>
        <v>0.33L</v>
      </c>
    </row>
    <row r="193" spans="1:9" x14ac:dyDescent="0.25">
      <c r="A193" t="s">
        <v>415</v>
      </c>
      <c r="B193" t="s">
        <v>416</v>
      </c>
      <c r="C193" t="s">
        <v>377</v>
      </c>
      <c r="D193" t="s">
        <v>378</v>
      </c>
      <c r="E193" t="s">
        <v>355</v>
      </c>
      <c r="F193" t="s">
        <v>112</v>
      </c>
      <c r="G193">
        <v>0</v>
      </c>
      <c r="H193" t="s">
        <v>64</v>
      </c>
      <c r="I193" t="str">
        <f>IF(LEFT(pt[[#This Row],[pt_part]],1)="3",CONCATENATE(pt[[#This Row],[pt_article]],"-JN"),pt[[#This Row],[pt_article]])</f>
        <v>0.33L</v>
      </c>
    </row>
    <row r="194" spans="1:9" x14ac:dyDescent="0.25">
      <c r="A194" t="s">
        <v>417</v>
      </c>
      <c r="B194" t="s">
        <v>418</v>
      </c>
      <c r="C194" t="s">
        <v>377</v>
      </c>
      <c r="D194" t="s">
        <v>378</v>
      </c>
      <c r="E194" t="s">
        <v>355</v>
      </c>
      <c r="F194" t="s">
        <v>310</v>
      </c>
      <c r="G194">
        <v>0</v>
      </c>
      <c r="H194" t="s">
        <v>64</v>
      </c>
      <c r="I194" t="str">
        <f>IF(LEFT(pt[[#This Row],[pt_part]],1)="3",CONCATENATE(pt[[#This Row],[pt_article]],"-JN"),pt[[#This Row],[pt_article]])</f>
        <v>0.33L</v>
      </c>
    </row>
    <row r="195" spans="1:9" x14ac:dyDescent="0.25">
      <c r="A195" t="s">
        <v>600</v>
      </c>
      <c r="B195" t="s">
        <v>601</v>
      </c>
      <c r="C195" t="s">
        <v>377</v>
      </c>
      <c r="D195" t="s">
        <v>378</v>
      </c>
      <c r="E195" t="s">
        <v>355</v>
      </c>
      <c r="F195" t="s">
        <v>149</v>
      </c>
      <c r="G195">
        <v>0.33</v>
      </c>
      <c r="H195" t="s">
        <v>64</v>
      </c>
      <c r="I195" t="str">
        <f>IF(LEFT(pt[[#This Row],[pt_part]],1)="3",CONCATENATE(pt[[#This Row],[pt_article]],"-JN"),pt[[#This Row],[pt_article]])</f>
        <v>0.33L</v>
      </c>
    </row>
    <row r="196" spans="1:9" x14ac:dyDescent="0.25">
      <c r="A196" t="s">
        <v>602</v>
      </c>
      <c r="B196" t="s">
        <v>603</v>
      </c>
      <c r="C196" t="s">
        <v>377</v>
      </c>
      <c r="D196" t="s">
        <v>378</v>
      </c>
      <c r="E196" t="s">
        <v>355</v>
      </c>
      <c r="F196" t="s">
        <v>151</v>
      </c>
      <c r="G196">
        <v>0</v>
      </c>
      <c r="H196" t="s">
        <v>64</v>
      </c>
      <c r="I196" t="str">
        <f>IF(LEFT(pt[[#This Row],[pt_part]],1)="3",CONCATENATE(pt[[#This Row],[pt_article]],"-JN"),pt[[#This Row],[pt_article]])</f>
        <v>0.33L</v>
      </c>
    </row>
    <row r="197" spans="1:9" x14ac:dyDescent="0.25">
      <c r="A197" t="s">
        <v>604</v>
      </c>
      <c r="B197" t="s">
        <v>605</v>
      </c>
      <c r="C197" t="s">
        <v>377</v>
      </c>
      <c r="D197" t="s">
        <v>378</v>
      </c>
      <c r="E197" t="s">
        <v>355</v>
      </c>
      <c r="F197" t="s">
        <v>155</v>
      </c>
      <c r="G197">
        <v>0.33</v>
      </c>
      <c r="H197" t="s">
        <v>64</v>
      </c>
      <c r="I197" t="str">
        <f>IF(LEFT(pt[[#This Row],[pt_part]],1)="3",CONCATENATE(pt[[#This Row],[pt_article]],"-JN"),pt[[#This Row],[pt_article]])</f>
        <v>0.33L</v>
      </c>
    </row>
    <row r="198" spans="1:9" x14ac:dyDescent="0.25">
      <c r="A198" t="s">
        <v>606</v>
      </c>
      <c r="B198" t="s">
        <v>607</v>
      </c>
      <c r="C198" t="s">
        <v>377</v>
      </c>
      <c r="D198" t="s">
        <v>378</v>
      </c>
      <c r="E198" t="s">
        <v>355</v>
      </c>
      <c r="F198" t="s">
        <v>166</v>
      </c>
      <c r="G198">
        <v>0.33</v>
      </c>
      <c r="H198" t="s">
        <v>64</v>
      </c>
      <c r="I198" t="str">
        <f>IF(LEFT(pt[[#This Row],[pt_part]],1)="3",CONCATENATE(pt[[#This Row],[pt_article]],"-JN"),pt[[#This Row],[pt_article]])</f>
        <v>0.33L</v>
      </c>
    </row>
    <row r="199" spans="1:9" x14ac:dyDescent="0.25">
      <c r="A199" t="s">
        <v>608</v>
      </c>
      <c r="B199" t="s">
        <v>412</v>
      </c>
      <c r="C199" t="s">
        <v>377</v>
      </c>
      <c r="D199" t="s">
        <v>378</v>
      </c>
      <c r="E199" t="s">
        <v>355</v>
      </c>
      <c r="F199" t="s">
        <v>290</v>
      </c>
      <c r="G199">
        <v>0.33</v>
      </c>
      <c r="H199" t="s">
        <v>64</v>
      </c>
      <c r="I199" t="str">
        <f>IF(LEFT(pt[[#This Row],[pt_part]],1)="3",CONCATENATE(pt[[#This Row],[pt_article]],"-JN"),pt[[#This Row],[pt_article]])</f>
        <v>0.33L</v>
      </c>
    </row>
    <row r="200" spans="1:9" x14ac:dyDescent="0.25">
      <c r="A200" t="s">
        <v>419</v>
      </c>
      <c r="B200" t="s">
        <v>376</v>
      </c>
      <c r="C200" t="s">
        <v>377</v>
      </c>
      <c r="D200" t="s">
        <v>378</v>
      </c>
      <c r="E200" t="s">
        <v>355</v>
      </c>
      <c r="F200" t="s">
        <v>149</v>
      </c>
      <c r="G200">
        <v>0.33</v>
      </c>
      <c r="H200" t="s">
        <v>64</v>
      </c>
      <c r="I200" t="str">
        <f>IF(LEFT(pt[[#This Row],[pt_part]],1)="3",CONCATENATE(pt[[#This Row],[pt_article]],"-JN"),pt[[#This Row],[pt_article]])</f>
        <v>0.33L</v>
      </c>
    </row>
    <row r="201" spans="1:9" x14ac:dyDescent="0.25">
      <c r="A201" t="s">
        <v>420</v>
      </c>
      <c r="B201" t="s">
        <v>379</v>
      </c>
      <c r="C201" t="s">
        <v>377</v>
      </c>
      <c r="D201" t="s">
        <v>378</v>
      </c>
      <c r="E201" t="s">
        <v>355</v>
      </c>
      <c r="F201" t="s">
        <v>151</v>
      </c>
      <c r="G201">
        <v>0.33</v>
      </c>
      <c r="H201" t="s">
        <v>64</v>
      </c>
      <c r="I201" t="str">
        <f>IF(LEFT(pt[[#This Row],[pt_part]],1)="3",CONCATENATE(pt[[#This Row],[pt_article]],"-JN"),pt[[#This Row],[pt_article]])</f>
        <v>0.33L</v>
      </c>
    </row>
    <row r="202" spans="1:9" x14ac:dyDescent="0.25">
      <c r="A202" t="s">
        <v>421</v>
      </c>
      <c r="B202" t="s">
        <v>381</v>
      </c>
      <c r="C202" t="s">
        <v>377</v>
      </c>
      <c r="D202" t="s">
        <v>378</v>
      </c>
      <c r="E202" t="s">
        <v>355</v>
      </c>
      <c r="F202" t="s">
        <v>153</v>
      </c>
      <c r="G202">
        <v>0.33</v>
      </c>
      <c r="H202" t="s">
        <v>64</v>
      </c>
      <c r="I202" t="str">
        <f>IF(LEFT(pt[[#This Row],[pt_part]],1)="3",CONCATENATE(pt[[#This Row],[pt_article]],"-JN"),pt[[#This Row],[pt_article]])</f>
        <v>0.33L</v>
      </c>
    </row>
    <row r="203" spans="1:9" x14ac:dyDescent="0.25">
      <c r="A203" t="s">
        <v>422</v>
      </c>
      <c r="B203" t="s">
        <v>382</v>
      </c>
      <c r="C203" t="s">
        <v>377</v>
      </c>
      <c r="D203" t="s">
        <v>378</v>
      </c>
      <c r="E203" t="s">
        <v>355</v>
      </c>
      <c r="F203" t="s">
        <v>155</v>
      </c>
      <c r="G203">
        <v>0.33</v>
      </c>
      <c r="H203" t="s">
        <v>64</v>
      </c>
      <c r="I203" t="str">
        <f>IF(LEFT(pt[[#This Row],[pt_part]],1)="3",CONCATENATE(pt[[#This Row],[pt_article]],"-JN"),pt[[#This Row],[pt_article]])</f>
        <v>0.33L</v>
      </c>
    </row>
    <row r="204" spans="1:9" x14ac:dyDescent="0.25">
      <c r="A204" t="s">
        <v>423</v>
      </c>
      <c r="B204" t="s">
        <v>384</v>
      </c>
      <c r="C204" t="s">
        <v>377</v>
      </c>
      <c r="D204" t="s">
        <v>378</v>
      </c>
      <c r="E204" t="s">
        <v>355</v>
      </c>
      <c r="F204" t="s">
        <v>158</v>
      </c>
      <c r="G204">
        <v>0.33</v>
      </c>
      <c r="H204" t="s">
        <v>64</v>
      </c>
      <c r="I204" t="str">
        <f>IF(LEFT(pt[[#This Row],[pt_part]],1)="3",CONCATENATE(pt[[#This Row],[pt_article]],"-JN"),pt[[#This Row],[pt_article]])</f>
        <v>0.33L</v>
      </c>
    </row>
    <row r="205" spans="1:9" x14ac:dyDescent="0.25">
      <c r="A205" t="s">
        <v>424</v>
      </c>
      <c r="B205" t="s">
        <v>385</v>
      </c>
      <c r="C205" t="s">
        <v>377</v>
      </c>
      <c r="D205" t="s">
        <v>378</v>
      </c>
      <c r="E205" t="s">
        <v>355</v>
      </c>
      <c r="F205" t="s">
        <v>160</v>
      </c>
      <c r="G205">
        <v>0.33</v>
      </c>
      <c r="H205" t="s">
        <v>64</v>
      </c>
      <c r="I205" t="str">
        <f>IF(LEFT(pt[[#This Row],[pt_part]],1)="3",CONCATENATE(pt[[#This Row],[pt_article]],"-JN"),pt[[#This Row],[pt_article]])</f>
        <v>0.33L</v>
      </c>
    </row>
    <row r="206" spans="1:9" x14ac:dyDescent="0.25">
      <c r="A206" t="s">
        <v>425</v>
      </c>
      <c r="B206" t="s">
        <v>387</v>
      </c>
      <c r="C206" t="s">
        <v>377</v>
      </c>
      <c r="D206" t="s">
        <v>378</v>
      </c>
      <c r="E206" t="s">
        <v>355</v>
      </c>
      <c r="F206" t="s">
        <v>163</v>
      </c>
      <c r="G206">
        <v>0.33</v>
      </c>
      <c r="H206" t="s">
        <v>64</v>
      </c>
      <c r="I206" t="str">
        <f>IF(LEFT(pt[[#This Row],[pt_part]],1)="3",CONCATENATE(pt[[#This Row],[pt_article]],"-JN"),pt[[#This Row],[pt_article]])</f>
        <v>0.33L</v>
      </c>
    </row>
    <row r="207" spans="1:9" x14ac:dyDescent="0.25">
      <c r="A207" t="s">
        <v>426</v>
      </c>
      <c r="B207" t="s">
        <v>388</v>
      </c>
      <c r="C207" t="s">
        <v>377</v>
      </c>
      <c r="D207" t="s">
        <v>378</v>
      </c>
      <c r="E207" t="s">
        <v>355</v>
      </c>
      <c r="F207" t="s">
        <v>166</v>
      </c>
      <c r="G207">
        <v>0.33</v>
      </c>
      <c r="H207" t="s">
        <v>64</v>
      </c>
      <c r="I207" t="str">
        <f>IF(LEFT(pt[[#This Row],[pt_part]],1)="3",CONCATENATE(pt[[#This Row],[pt_article]],"-JN"),pt[[#This Row],[pt_article]])</f>
        <v>0.33L</v>
      </c>
    </row>
    <row r="208" spans="1:9" x14ac:dyDescent="0.25">
      <c r="A208" t="s">
        <v>609</v>
      </c>
      <c r="B208" t="s">
        <v>610</v>
      </c>
      <c r="C208" t="s">
        <v>377</v>
      </c>
      <c r="D208" t="s">
        <v>378</v>
      </c>
      <c r="E208" t="s">
        <v>355</v>
      </c>
      <c r="F208" t="s">
        <v>290</v>
      </c>
      <c r="G208">
        <v>0.33</v>
      </c>
      <c r="H208" t="s">
        <v>64</v>
      </c>
      <c r="I208" t="str">
        <f>IF(LEFT(pt[[#This Row],[pt_part]],1)="3",CONCATENATE(pt[[#This Row],[pt_article]],"-JN"),pt[[#This Row],[pt_article]])</f>
        <v>0.33L</v>
      </c>
    </row>
    <row r="209" spans="1:9" x14ac:dyDescent="0.25">
      <c r="A209" t="s">
        <v>427</v>
      </c>
      <c r="B209" t="s">
        <v>390</v>
      </c>
      <c r="C209" t="s">
        <v>377</v>
      </c>
      <c r="D209" t="s">
        <v>378</v>
      </c>
      <c r="E209" t="s">
        <v>355</v>
      </c>
      <c r="F209" t="s">
        <v>115</v>
      </c>
      <c r="G209">
        <v>0.33</v>
      </c>
      <c r="H209" t="s">
        <v>64</v>
      </c>
      <c r="I209" t="str">
        <f>IF(LEFT(pt[[#This Row],[pt_part]],1)="3",CONCATENATE(pt[[#This Row],[pt_article]],"-JN"),pt[[#This Row],[pt_article]])</f>
        <v>0.33L</v>
      </c>
    </row>
    <row r="210" spans="1:9" x14ac:dyDescent="0.25">
      <c r="A210" t="s">
        <v>630</v>
      </c>
      <c r="B210" t="s">
        <v>631</v>
      </c>
      <c r="C210" t="s">
        <v>377</v>
      </c>
      <c r="D210" t="s">
        <v>378</v>
      </c>
      <c r="E210" t="s">
        <v>63</v>
      </c>
      <c r="F210" t="s">
        <v>63</v>
      </c>
      <c r="G210">
        <v>0</v>
      </c>
      <c r="H210" t="s">
        <v>64</v>
      </c>
      <c r="I210" t="str">
        <f>IF(LEFT(pt[[#This Row],[pt_part]],1)="3",CONCATENATE(pt[[#This Row],[pt_article]],"-JN"),pt[[#This Row],[pt_article]])</f>
        <v/>
      </c>
    </row>
    <row r="211" spans="1:9" x14ac:dyDescent="0.25">
      <c r="A211" t="s">
        <v>428</v>
      </c>
      <c r="B211" t="s">
        <v>392</v>
      </c>
      <c r="C211" t="s">
        <v>377</v>
      </c>
      <c r="D211" t="s">
        <v>378</v>
      </c>
      <c r="E211" t="s">
        <v>355</v>
      </c>
      <c r="F211" t="s">
        <v>112</v>
      </c>
      <c r="G211">
        <v>0.33</v>
      </c>
      <c r="H211" t="s">
        <v>64</v>
      </c>
      <c r="I211" t="str">
        <f>IF(LEFT(pt[[#This Row],[pt_part]],1)="3",CONCATENATE(pt[[#This Row],[pt_article]],"-JN"),pt[[#This Row],[pt_article]])</f>
        <v>0.33L</v>
      </c>
    </row>
    <row r="212" spans="1:9" x14ac:dyDescent="0.25">
      <c r="A212" t="s">
        <v>429</v>
      </c>
      <c r="B212" t="s">
        <v>394</v>
      </c>
      <c r="C212" t="s">
        <v>377</v>
      </c>
      <c r="D212" t="s">
        <v>378</v>
      </c>
      <c r="E212" t="s">
        <v>63</v>
      </c>
      <c r="F212" t="s">
        <v>310</v>
      </c>
      <c r="G212">
        <v>0.33</v>
      </c>
      <c r="H212" t="s">
        <v>64</v>
      </c>
      <c r="I212" t="str">
        <f>IF(LEFT(pt[[#This Row],[pt_part]],1)="3",CONCATENATE(pt[[#This Row],[pt_article]],"-JN"),pt[[#This Row],[pt_article]])</f>
        <v/>
      </c>
    </row>
    <row r="213" spans="1:9" x14ac:dyDescent="0.25">
      <c r="A213" t="s">
        <v>32</v>
      </c>
      <c r="B213" t="s">
        <v>430</v>
      </c>
      <c r="C213" t="s">
        <v>431</v>
      </c>
      <c r="D213" t="s">
        <v>432</v>
      </c>
      <c r="E213" t="s">
        <v>355</v>
      </c>
      <c r="F213" t="s">
        <v>98</v>
      </c>
      <c r="G213">
        <v>0.33</v>
      </c>
      <c r="H213" t="s">
        <v>64</v>
      </c>
      <c r="I213" t="str">
        <f>IF(LEFT(pt[[#This Row],[pt_part]],1)="3",CONCATENATE(pt[[#This Row],[pt_article]],"-JN"),pt[[#This Row],[pt_article]])</f>
        <v>0.33L</v>
      </c>
    </row>
    <row r="214" spans="1:9" x14ac:dyDescent="0.25">
      <c r="A214" t="s">
        <v>433</v>
      </c>
      <c r="B214" t="s">
        <v>434</v>
      </c>
      <c r="C214" t="s">
        <v>431</v>
      </c>
      <c r="D214" t="s">
        <v>432</v>
      </c>
      <c r="E214" t="s">
        <v>355</v>
      </c>
      <c r="F214" t="s">
        <v>103</v>
      </c>
      <c r="G214">
        <v>0.33</v>
      </c>
      <c r="H214" t="s">
        <v>64</v>
      </c>
      <c r="I214" t="str">
        <f>IF(LEFT(pt[[#This Row],[pt_part]],1)="3",CONCATENATE(pt[[#This Row],[pt_article]],"-JN"),pt[[#This Row],[pt_article]])</f>
        <v>0.33L</v>
      </c>
    </row>
    <row r="215" spans="1:9" x14ac:dyDescent="0.25">
      <c r="A215" t="s">
        <v>435</v>
      </c>
      <c r="B215" t="s">
        <v>436</v>
      </c>
      <c r="C215" t="s">
        <v>431</v>
      </c>
      <c r="D215" t="s">
        <v>432</v>
      </c>
      <c r="E215" t="s">
        <v>355</v>
      </c>
      <c r="F215" t="s">
        <v>106</v>
      </c>
      <c r="G215">
        <v>0.33</v>
      </c>
      <c r="H215" t="s">
        <v>64</v>
      </c>
      <c r="I215" t="str">
        <f>IF(LEFT(pt[[#This Row],[pt_part]],1)="3",CONCATENATE(pt[[#This Row],[pt_article]],"-JN"),pt[[#This Row],[pt_article]])</f>
        <v>0.33L</v>
      </c>
    </row>
    <row r="216" spans="1:9" x14ac:dyDescent="0.25">
      <c r="A216" t="s">
        <v>437</v>
      </c>
      <c r="B216" t="s">
        <v>438</v>
      </c>
      <c r="C216" t="s">
        <v>431</v>
      </c>
      <c r="D216" t="s">
        <v>432</v>
      </c>
      <c r="E216" t="s">
        <v>355</v>
      </c>
      <c r="F216" t="s">
        <v>109</v>
      </c>
      <c r="G216">
        <v>0.33</v>
      </c>
      <c r="H216" t="s">
        <v>64</v>
      </c>
      <c r="I216" t="str">
        <f>IF(LEFT(pt[[#This Row],[pt_part]],1)="3",CONCATENATE(pt[[#This Row],[pt_article]],"-JN"),pt[[#This Row],[pt_article]])</f>
        <v>0.33L</v>
      </c>
    </row>
    <row r="217" spans="1:9" x14ac:dyDescent="0.25">
      <c r="A217" t="s">
        <v>439</v>
      </c>
      <c r="B217" t="s">
        <v>440</v>
      </c>
      <c r="C217" t="s">
        <v>431</v>
      </c>
      <c r="D217" t="s">
        <v>432</v>
      </c>
      <c r="E217" t="s">
        <v>355</v>
      </c>
      <c r="F217" t="s">
        <v>112</v>
      </c>
      <c r="G217">
        <v>0.33</v>
      </c>
      <c r="H217" t="s">
        <v>64</v>
      </c>
      <c r="I217" t="str">
        <f>IF(LEFT(pt[[#This Row],[pt_part]],1)="3",CONCATENATE(pt[[#This Row],[pt_article]],"-JN"),pt[[#This Row],[pt_article]])</f>
        <v>0.33L</v>
      </c>
    </row>
    <row r="218" spans="1:9" x14ac:dyDescent="0.25">
      <c r="A218" t="s">
        <v>441</v>
      </c>
      <c r="B218" t="s">
        <v>442</v>
      </c>
      <c r="C218" t="s">
        <v>431</v>
      </c>
      <c r="D218" t="s">
        <v>432</v>
      </c>
      <c r="E218" t="s">
        <v>355</v>
      </c>
      <c r="F218" t="s">
        <v>106</v>
      </c>
      <c r="G218">
        <v>0.33</v>
      </c>
      <c r="H218" t="s">
        <v>64</v>
      </c>
      <c r="I218" t="str">
        <f>IF(LEFT(pt[[#This Row],[pt_part]],1)="3",CONCATENATE(pt[[#This Row],[pt_article]],"-JN"),pt[[#This Row],[pt_article]])</f>
        <v>0.33L</v>
      </c>
    </row>
    <row r="219" spans="1:9" x14ac:dyDescent="0.25">
      <c r="A219" t="s">
        <v>443</v>
      </c>
      <c r="B219" t="s">
        <v>444</v>
      </c>
      <c r="C219" t="s">
        <v>431</v>
      </c>
      <c r="D219" t="s">
        <v>432</v>
      </c>
      <c r="E219" t="s">
        <v>355</v>
      </c>
      <c r="F219" t="s">
        <v>112</v>
      </c>
      <c r="G219">
        <v>0</v>
      </c>
      <c r="H219" t="s">
        <v>64</v>
      </c>
      <c r="I219" t="str">
        <f>IF(LEFT(pt[[#This Row],[pt_part]],1)="3",CONCATENATE(pt[[#This Row],[pt_article]],"-JN"),pt[[#This Row],[pt_article]])</f>
        <v>0.33L</v>
      </c>
    </row>
    <row r="220" spans="1:9" x14ac:dyDescent="0.25">
      <c r="A220" t="s">
        <v>445</v>
      </c>
      <c r="B220" t="s">
        <v>430</v>
      </c>
      <c r="C220" t="s">
        <v>431</v>
      </c>
      <c r="D220" t="s">
        <v>432</v>
      </c>
      <c r="E220" t="s">
        <v>355</v>
      </c>
      <c r="F220" t="s">
        <v>98</v>
      </c>
      <c r="G220">
        <v>0.33</v>
      </c>
      <c r="H220" t="s">
        <v>64</v>
      </c>
      <c r="I220" t="str">
        <f>IF(LEFT(pt[[#This Row],[pt_part]],1)="3",CONCATENATE(pt[[#This Row],[pt_article]],"-JN"),pt[[#This Row],[pt_article]])</f>
        <v>0.33L</v>
      </c>
    </row>
    <row r="221" spans="1:9" x14ac:dyDescent="0.25">
      <c r="A221" t="s">
        <v>446</v>
      </c>
      <c r="B221" t="s">
        <v>434</v>
      </c>
      <c r="C221" t="s">
        <v>431</v>
      </c>
      <c r="D221" t="s">
        <v>432</v>
      </c>
      <c r="E221" t="s">
        <v>355</v>
      </c>
      <c r="F221" t="s">
        <v>103</v>
      </c>
      <c r="G221">
        <v>0.33</v>
      </c>
      <c r="H221" t="s">
        <v>64</v>
      </c>
      <c r="I221" t="str">
        <f>IF(LEFT(pt[[#This Row],[pt_part]],1)="3",CONCATENATE(pt[[#This Row],[pt_article]],"-JN"),pt[[#This Row],[pt_article]])</f>
        <v>0.33L</v>
      </c>
    </row>
    <row r="222" spans="1:9" x14ac:dyDescent="0.25">
      <c r="A222" t="s">
        <v>447</v>
      </c>
      <c r="B222" t="s">
        <v>436</v>
      </c>
      <c r="C222" t="s">
        <v>431</v>
      </c>
      <c r="D222" t="s">
        <v>432</v>
      </c>
      <c r="E222" t="s">
        <v>355</v>
      </c>
      <c r="F222" t="s">
        <v>106</v>
      </c>
      <c r="G222">
        <v>0.33</v>
      </c>
      <c r="H222" t="s">
        <v>64</v>
      </c>
      <c r="I222" t="str">
        <f>IF(LEFT(pt[[#This Row],[pt_part]],1)="3",CONCATENATE(pt[[#This Row],[pt_article]],"-JN"),pt[[#This Row],[pt_article]])</f>
        <v>0.33L</v>
      </c>
    </row>
    <row r="223" spans="1:9" x14ac:dyDescent="0.25">
      <c r="A223" t="s">
        <v>448</v>
      </c>
      <c r="B223" t="s">
        <v>438</v>
      </c>
      <c r="C223" t="s">
        <v>431</v>
      </c>
      <c r="D223" t="s">
        <v>432</v>
      </c>
      <c r="E223" t="s">
        <v>355</v>
      </c>
      <c r="F223" t="s">
        <v>109</v>
      </c>
      <c r="G223">
        <v>0.33</v>
      </c>
      <c r="H223" t="s">
        <v>64</v>
      </c>
      <c r="I223" t="str">
        <f>IF(LEFT(pt[[#This Row],[pt_part]],1)="3",CONCATENATE(pt[[#This Row],[pt_article]],"-JN"),pt[[#This Row],[pt_article]])</f>
        <v>0.33L</v>
      </c>
    </row>
    <row r="224" spans="1:9" x14ac:dyDescent="0.25">
      <c r="A224" t="s">
        <v>449</v>
      </c>
      <c r="B224" t="s">
        <v>440</v>
      </c>
      <c r="C224" t="s">
        <v>431</v>
      </c>
      <c r="D224" t="s">
        <v>432</v>
      </c>
      <c r="E224" t="s">
        <v>355</v>
      </c>
      <c r="F224" t="s">
        <v>112</v>
      </c>
      <c r="G224">
        <v>0.33</v>
      </c>
      <c r="H224" t="s">
        <v>64</v>
      </c>
      <c r="I224" t="str">
        <f>IF(LEFT(pt[[#This Row],[pt_part]],1)="3",CONCATENATE(pt[[#This Row],[pt_article]],"-JN"),pt[[#This Row],[pt_article]])</f>
        <v>0.33L</v>
      </c>
    </row>
    <row r="225" spans="1:9" x14ac:dyDescent="0.25">
      <c r="A225" t="s">
        <v>15</v>
      </c>
      <c r="B225" t="s">
        <v>450</v>
      </c>
      <c r="C225" t="s">
        <v>451</v>
      </c>
      <c r="D225" t="s">
        <v>452</v>
      </c>
      <c r="E225" t="s">
        <v>148</v>
      </c>
      <c r="F225" t="s">
        <v>63</v>
      </c>
      <c r="G225">
        <v>2</v>
      </c>
      <c r="H225" t="s">
        <v>64</v>
      </c>
      <c r="I225" t="str">
        <f>IF(LEFT(pt[[#This Row],[pt_part]],1)="3",CONCATENATE(pt[[#This Row],[pt_article]],"-JN"),pt[[#This Row],[pt_article]])</f>
        <v>2L-JN</v>
      </c>
    </row>
    <row r="226" spans="1:9" x14ac:dyDescent="0.25">
      <c r="A226" t="s">
        <v>453</v>
      </c>
      <c r="B226" t="s">
        <v>454</v>
      </c>
      <c r="C226" t="s">
        <v>451</v>
      </c>
      <c r="D226" t="s">
        <v>452</v>
      </c>
      <c r="E226" t="s">
        <v>148</v>
      </c>
      <c r="F226" t="s">
        <v>332</v>
      </c>
      <c r="G226">
        <v>2</v>
      </c>
      <c r="H226" t="s">
        <v>64</v>
      </c>
      <c r="I226" t="str">
        <f>IF(LEFT(pt[[#This Row],[pt_part]],1)="3",CONCATENATE(pt[[#This Row],[pt_article]],"-JN"),pt[[#This Row],[pt_article]])</f>
        <v>2L-JN</v>
      </c>
    </row>
    <row r="227" spans="1:9" x14ac:dyDescent="0.25">
      <c r="A227" t="s">
        <v>455</v>
      </c>
      <c r="B227" t="s">
        <v>456</v>
      </c>
      <c r="C227" t="s">
        <v>451</v>
      </c>
      <c r="D227" t="s">
        <v>452</v>
      </c>
      <c r="E227" t="s">
        <v>148</v>
      </c>
      <c r="F227" t="s">
        <v>332</v>
      </c>
      <c r="G227">
        <v>2</v>
      </c>
      <c r="H227" t="s">
        <v>64</v>
      </c>
      <c r="I227" t="str">
        <f>IF(LEFT(pt[[#This Row],[pt_part]],1)="3",CONCATENATE(pt[[#This Row],[pt_article]],"-JN"),pt[[#This Row],[pt_article]])</f>
        <v>2L-JN</v>
      </c>
    </row>
    <row r="228" spans="1:9" x14ac:dyDescent="0.25">
      <c r="A228" t="s">
        <v>632</v>
      </c>
      <c r="B228" t="s">
        <v>633</v>
      </c>
      <c r="C228" t="s">
        <v>451</v>
      </c>
      <c r="D228" t="s">
        <v>452</v>
      </c>
      <c r="E228" t="s">
        <v>63</v>
      </c>
      <c r="F228" t="s">
        <v>63</v>
      </c>
      <c r="G228">
        <v>2</v>
      </c>
      <c r="H228" t="s">
        <v>64</v>
      </c>
      <c r="I228" t="str">
        <f>IF(LEFT(pt[[#This Row],[pt_part]],1)="3",CONCATENATE(pt[[#This Row],[pt_article]],"-JN"),pt[[#This Row],[pt_article]])</f>
        <v/>
      </c>
    </row>
    <row r="229" spans="1:9" x14ac:dyDescent="0.25">
      <c r="A229" t="s">
        <v>638</v>
      </c>
      <c r="B229" t="s">
        <v>639</v>
      </c>
      <c r="C229" t="s">
        <v>451</v>
      </c>
      <c r="D229" t="s">
        <v>452</v>
      </c>
      <c r="E229" t="s">
        <v>63</v>
      </c>
      <c r="F229" t="s">
        <v>63</v>
      </c>
      <c r="G229">
        <v>2</v>
      </c>
      <c r="H229" t="s">
        <v>64</v>
      </c>
      <c r="I229" t="str">
        <f>IF(LEFT(pt[[#This Row],[pt_part]],1)="3",CONCATENATE(pt[[#This Row],[pt_article]],"-JN"),pt[[#This Row],[pt_article]])</f>
        <v/>
      </c>
    </row>
    <row r="230" spans="1:9" x14ac:dyDescent="0.25">
      <c r="A230" t="s">
        <v>28</v>
      </c>
      <c r="B230" t="s">
        <v>457</v>
      </c>
      <c r="C230" t="s">
        <v>458</v>
      </c>
      <c r="D230" t="s">
        <v>459</v>
      </c>
      <c r="E230" t="s">
        <v>97</v>
      </c>
      <c r="F230" t="s">
        <v>98</v>
      </c>
      <c r="G230">
        <v>1</v>
      </c>
      <c r="H230" t="s">
        <v>64</v>
      </c>
      <c r="I230" t="str">
        <f>IF(LEFT(pt[[#This Row],[pt_part]],1)="3",CONCATENATE(pt[[#This Row],[pt_article]],"-JN"),pt[[#This Row],[pt_article]])</f>
        <v>1L</v>
      </c>
    </row>
    <row r="231" spans="1:9" x14ac:dyDescent="0.25">
      <c r="A231" t="s">
        <v>460</v>
      </c>
      <c r="B231" t="s">
        <v>461</v>
      </c>
      <c r="C231" t="s">
        <v>458</v>
      </c>
      <c r="D231" t="s">
        <v>459</v>
      </c>
      <c r="E231" t="s">
        <v>97</v>
      </c>
      <c r="F231" t="s">
        <v>103</v>
      </c>
      <c r="G231">
        <v>1</v>
      </c>
      <c r="H231" t="s">
        <v>64</v>
      </c>
      <c r="I231" t="str">
        <f>IF(LEFT(pt[[#This Row],[pt_part]],1)="3",CONCATENATE(pt[[#This Row],[pt_article]],"-JN"),pt[[#This Row],[pt_article]])</f>
        <v>1L</v>
      </c>
    </row>
    <row r="232" spans="1:9" x14ac:dyDescent="0.25">
      <c r="A232" t="s">
        <v>462</v>
      </c>
      <c r="B232" t="s">
        <v>463</v>
      </c>
      <c r="C232" t="s">
        <v>458</v>
      </c>
      <c r="D232" t="s">
        <v>459</v>
      </c>
      <c r="E232" t="s">
        <v>97</v>
      </c>
      <c r="F232" t="s">
        <v>106</v>
      </c>
      <c r="G232">
        <v>1</v>
      </c>
      <c r="H232" t="s">
        <v>64</v>
      </c>
      <c r="I232" t="str">
        <f>IF(LEFT(pt[[#This Row],[pt_part]],1)="3",CONCATENATE(pt[[#This Row],[pt_article]],"-JN"),pt[[#This Row],[pt_article]])</f>
        <v>1L</v>
      </c>
    </row>
    <row r="233" spans="1:9" x14ac:dyDescent="0.25">
      <c r="A233" t="s">
        <v>464</v>
      </c>
      <c r="B233" t="s">
        <v>465</v>
      </c>
      <c r="C233" t="s">
        <v>458</v>
      </c>
      <c r="D233" t="s">
        <v>459</v>
      </c>
      <c r="E233" t="s">
        <v>97</v>
      </c>
      <c r="F233" t="s">
        <v>109</v>
      </c>
      <c r="G233">
        <v>1</v>
      </c>
      <c r="H233" t="s">
        <v>64</v>
      </c>
      <c r="I233" t="str">
        <f>IF(LEFT(pt[[#This Row],[pt_part]],1)="3",CONCATENATE(pt[[#This Row],[pt_article]],"-JN"),pt[[#This Row],[pt_article]])</f>
        <v>1L</v>
      </c>
    </row>
    <row r="234" spans="1:9" x14ac:dyDescent="0.25">
      <c r="A234" t="s">
        <v>466</v>
      </c>
      <c r="B234" t="s">
        <v>467</v>
      </c>
      <c r="C234" t="s">
        <v>458</v>
      </c>
      <c r="D234" t="s">
        <v>459</v>
      </c>
      <c r="E234" t="s">
        <v>97</v>
      </c>
      <c r="F234" t="s">
        <v>313</v>
      </c>
      <c r="G234">
        <v>1</v>
      </c>
      <c r="H234" t="s">
        <v>64</v>
      </c>
      <c r="I234" t="str">
        <f>IF(LEFT(pt[[#This Row],[pt_part]],1)="3",CONCATENATE(pt[[#This Row],[pt_article]],"-JN"),pt[[#This Row],[pt_article]])</f>
        <v>1L</v>
      </c>
    </row>
    <row r="235" spans="1:9" x14ac:dyDescent="0.25">
      <c r="A235" t="s">
        <v>468</v>
      </c>
      <c r="B235" t="s">
        <v>469</v>
      </c>
      <c r="C235" t="s">
        <v>458</v>
      </c>
      <c r="D235" t="s">
        <v>459</v>
      </c>
      <c r="E235" t="s">
        <v>97</v>
      </c>
      <c r="F235" t="s">
        <v>112</v>
      </c>
      <c r="G235">
        <v>1</v>
      </c>
      <c r="H235" t="s">
        <v>64</v>
      </c>
      <c r="I235" t="str">
        <f>IF(LEFT(pt[[#This Row],[pt_part]],1)="3",CONCATENATE(pt[[#This Row],[pt_article]],"-JN"),pt[[#This Row],[pt_article]])</f>
        <v>1L</v>
      </c>
    </row>
    <row r="236" spans="1:9" x14ac:dyDescent="0.25">
      <c r="A236" t="s">
        <v>470</v>
      </c>
      <c r="B236" t="s">
        <v>457</v>
      </c>
      <c r="C236" t="s">
        <v>458</v>
      </c>
      <c r="D236" t="s">
        <v>459</v>
      </c>
      <c r="E236" t="s">
        <v>97</v>
      </c>
      <c r="F236" t="s">
        <v>98</v>
      </c>
      <c r="G236">
        <v>1</v>
      </c>
      <c r="H236" t="s">
        <v>64</v>
      </c>
      <c r="I236" t="str">
        <f>IF(LEFT(pt[[#This Row],[pt_part]],1)="3",CONCATENATE(pt[[#This Row],[pt_article]],"-JN"),pt[[#This Row],[pt_article]])</f>
        <v>1L</v>
      </c>
    </row>
    <row r="237" spans="1:9" x14ac:dyDescent="0.25">
      <c r="A237" t="s">
        <v>471</v>
      </c>
      <c r="B237" t="s">
        <v>461</v>
      </c>
      <c r="C237" t="s">
        <v>458</v>
      </c>
      <c r="D237" t="s">
        <v>459</v>
      </c>
      <c r="E237" t="s">
        <v>97</v>
      </c>
      <c r="F237" t="s">
        <v>103</v>
      </c>
      <c r="G237">
        <v>1</v>
      </c>
      <c r="H237" t="s">
        <v>64</v>
      </c>
      <c r="I237" t="str">
        <f>IF(LEFT(pt[[#This Row],[pt_part]],1)="3",CONCATENATE(pt[[#This Row],[pt_article]],"-JN"),pt[[#This Row],[pt_article]])</f>
        <v>1L</v>
      </c>
    </row>
    <row r="238" spans="1:9" x14ac:dyDescent="0.25">
      <c r="A238" t="s">
        <v>472</v>
      </c>
      <c r="B238" t="s">
        <v>463</v>
      </c>
      <c r="C238" t="s">
        <v>458</v>
      </c>
      <c r="D238" t="s">
        <v>459</v>
      </c>
      <c r="E238" t="s">
        <v>97</v>
      </c>
      <c r="F238" t="s">
        <v>106</v>
      </c>
      <c r="G238">
        <v>1</v>
      </c>
      <c r="H238" t="s">
        <v>64</v>
      </c>
      <c r="I238" t="str">
        <f>IF(LEFT(pt[[#This Row],[pt_part]],1)="3",CONCATENATE(pt[[#This Row],[pt_article]],"-JN"),pt[[#This Row],[pt_article]])</f>
        <v>1L</v>
      </c>
    </row>
    <row r="239" spans="1:9" x14ac:dyDescent="0.25">
      <c r="A239" t="s">
        <v>473</v>
      </c>
      <c r="B239" t="s">
        <v>465</v>
      </c>
      <c r="C239" t="s">
        <v>458</v>
      </c>
      <c r="D239" t="s">
        <v>459</v>
      </c>
      <c r="E239" t="s">
        <v>97</v>
      </c>
      <c r="F239" t="s">
        <v>109</v>
      </c>
      <c r="G239">
        <v>1</v>
      </c>
      <c r="H239" t="s">
        <v>64</v>
      </c>
      <c r="I239" t="str">
        <f>IF(LEFT(pt[[#This Row],[pt_part]],1)="3",CONCATENATE(pt[[#This Row],[pt_article]],"-JN"),pt[[#This Row],[pt_article]])</f>
        <v>1L</v>
      </c>
    </row>
    <row r="240" spans="1:9" x14ac:dyDescent="0.25">
      <c r="A240" t="s">
        <v>474</v>
      </c>
      <c r="B240" t="s">
        <v>467</v>
      </c>
      <c r="C240" t="s">
        <v>458</v>
      </c>
      <c r="D240" t="s">
        <v>459</v>
      </c>
      <c r="E240" t="s">
        <v>97</v>
      </c>
      <c r="F240" t="s">
        <v>313</v>
      </c>
      <c r="G240">
        <v>1</v>
      </c>
      <c r="H240" t="s">
        <v>64</v>
      </c>
      <c r="I240" t="str">
        <f>IF(LEFT(pt[[#This Row],[pt_part]],1)="3",CONCATENATE(pt[[#This Row],[pt_article]],"-JN"),pt[[#This Row],[pt_article]])</f>
        <v>1L</v>
      </c>
    </row>
    <row r="241" spans="1:9" x14ac:dyDescent="0.25">
      <c r="A241" t="s">
        <v>475</v>
      </c>
      <c r="B241" t="s">
        <v>469</v>
      </c>
      <c r="C241" t="s">
        <v>458</v>
      </c>
      <c r="D241" t="s">
        <v>459</v>
      </c>
      <c r="E241" t="s">
        <v>97</v>
      </c>
      <c r="F241" t="s">
        <v>112</v>
      </c>
      <c r="G241">
        <v>1</v>
      </c>
      <c r="H241" t="s">
        <v>64</v>
      </c>
      <c r="I241" t="str">
        <f>IF(LEFT(pt[[#This Row],[pt_part]],1)="3",CONCATENATE(pt[[#This Row],[pt_article]],"-JN"),pt[[#This Row],[pt_article]])</f>
        <v>1L</v>
      </c>
    </row>
    <row r="242" spans="1:9" x14ac:dyDescent="0.25">
      <c r="A242" t="s">
        <v>27</v>
      </c>
      <c r="B242" t="s">
        <v>476</v>
      </c>
      <c r="C242" t="s">
        <v>477</v>
      </c>
      <c r="D242" t="s">
        <v>478</v>
      </c>
      <c r="E242" t="s">
        <v>129</v>
      </c>
      <c r="F242" t="s">
        <v>98</v>
      </c>
      <c r="G242">
        <v>0.25</v>
      </c>
      <c r="H242" t="s">
        <v>64</v>
      </c>
      <c r="I242" t="str">
        <f>IF(LEFT(pt[[#This Row],[pt_part]],1)="3",CONCATENATE(pt[[#This Row],[pt_article]],"-JN"),pt[[#This Row],[pt_article]])</f>
        <v>0.25L</v>
      </c>
    </row>
    <row r="243" spans="1:9" x14ac:dyDescent="0.25">
      <c r="A243" t="s">
        <v>479</v>
      </c>
      <c r="B243" t="s">
        <v>480</v>
      </c>
      <c r="C243" t="s">
        <v>477</v>
      </c>
      <c r="D243" t="s">
        <v>478</v>
      </c>
      <c r="E243" t="s">
        <v>129</v>
      </c>
      <c r="F243" t="s">
        <v>103</v>
      </c>
      <c r="G243">
        <v>0.25</v>
      </c>
      <c r="H243" t="s">
        <v>64</v>
      </c>
      <c r="I243" t="str">
        <f>IF(LEFT(pt[[#This Row],[pt_part]],1)="3",CONCATENATE(pt[[#This Row],[pt_article]],"-JN"),pt[[#This Row],[pt_article]])</f>
        <v>0.25L</v>
      </c>
    </row>
    <row r="244" spans="1:9" x14ac:dyDescent="0.25">
      <c r="A244" t="s">
        <v>481</v>
      </c>
      <c r="B244" t="s">
        <v>482</v>
      </c>
      <c r="C244" t="s">
        <v>477</v>
      </c>
      <c r="D244" t="s">
        <v>478</v>
      </c>
      <c r="E244" t="s">
        <v>129</v>
      </c>
      <c r="F244" t="s">
        <v>106</v>
      </c>
      <c r="G244">
        <v>0.25</v>
      </c>
      <c r="H244" t="s">
        <v>64</v>
      </c>
      <c r="I244" t="str">
        <f>IF(LEFT(pt[[#This Row],[pt_part]],1)="3",CONCATENATE(pt[[#This Row],[pt_article]],"-JN"),pt[[#This Row],[pt_article]])</f>
        <v>0.25L</v>
      </c>
    </row>
    <row r="245" spans="1:9" x14ac:dyDescent="0.25">
      <c r="A245" t="s">
        <v>483</v>
      </c>
      <c r="B245" t="s">
        <v>484</v>
      </c>
      <c r="C245" t="s">
        <v>477</v>
      </c>
      <c r="D245" t="s">
        <v>478</v>
      </c>
      <c r="E245" t="s">
        <v>129</v>
      </c>
      <c r="F245" t="s">
        <v>109</v>
      </c>
      <c r="G245">
        <v>0.25</v>
      </c>
      <c r="H245" t="s">
        <v>64</v>
      </c>
      <c r="I245" t="str">
        <f>IF(LEFT(pt[[#This Row],[pt_part]],1)="3",CONCATENATE(pt[[#This Row],[pt_article]],"-JN"),pt[[#This Row],[pt_article]])</f>
        <v>0.25L</v>
      </c>
    </row>
    <row r="246" spans="1:9" x14ac:dyDescent="0.25">
      <c r="A246" t="s">
        <v>485</v>
      </c>
      <c r="B246" t="s">
        <v>486</v>
      </c>
      <c r="C246" t="s">
        <v>477</v>
      </c>
      <c r="D246" t="s">
        <v>478</v>
      </c>
      <c r="E246" t="s">
        <v>129</v>
      </c>
      <c r="F246" t="s">
        <v>313</v>
      </c>
      <c r="G246">
        <v>0.25</v>
      </c>
      <c r="H246" t="s">
        <v>64</v>
      </c>
      <c r="I246" t="str">
        <f>IF(LEFT(pt[[#This Row],[pt_part]],1)="3",CONCATENATE(pt[[#This Row],[pt_article]],"-JN"),pt[[#This Row],[pt_article]])</f>
        <v>0.25L</v>
      </c>
    </row>
    <row r="247" spans="1:9" x14ac:dyDescent="0.25">
      <c r="A247" t="s">
        <v>487</v>
      </c>
      <c r="B247" t="s">
        <v>488</v>
      </c>
      <c r="C247" t="s">
        <v>477</v>
      </c>
      <c r="D247" t="s">
        <v>478</v>
      </c>
      <c r="E247" t="s">
        <v>129</v>
      </c>
      <c r="F247" t="s">
        <v>112</v>
      </c>
      <c r="G247">
        <v>0.25</v>
      </c>
      <c r="H247" t="s">
        <v>64</v>
      </c>
      <c r="I247" t="str">
        <f>IF(LEFT(pt[[#This Row],[pt_part]],1)="3",CONCATENATE(pt[[#This Row],[pt_article]],"-JN"),pt[[#This Row],[pt_article]])</f>
        <v>0.25L</v>
      </c>
    </row>
    <row r="248" spans="1:9" x14ac:dyDescent="0.25">
      <c r="A248" t="s">
        <v>489</v>
      </c>
      <c r="B248" t="s">
        <v>476</v>
      </c>
      <c r="C248" t="s">
        <v>477</v>
      </c>
      <c r="D248" t="s">
        <v>478</v>
      </c>
      <c r="E248" t="s">
        <v>129</v>
      </c>
      <c r="F248" t="s">
        <v>98</v>
      </c>
      <c r="G248">
        <v>0.25</v>
      </c>
      <c r="H248" t="s">
        <v>64</v>
      </c>
      <c r="I248" t="str">
        <f>IF(LEFT(pt[[#This Row],[pt_part]],1)="3",CONCATENATE(pt[[#This Row],[pt_article]],"-JN"),pt[[#This Row],[pt_article]])</f>
        <v>0.25L</v>
      </c>
    </row>
    <row r="249" spans="1:9" x14ac:dyDescent="0.25">
      <c r="A249" t="s">
        <v>490</v>
      </c>
      <c r="B249" t="s">
        <v>480</v>
      </c>
      <c r="C249" t="s">
        <v>477</v>
      </c>
      <c r="D249" t="s">
        <v>478</v>
      </c>
      <c r="E249" t="s">
        <v>129</v>
      </c>
      <c r="F249" t="s">
        <v>103</v>
      </c>
      <c r="G249">
        <v>0.25</v>
      </c>
      <c r="H249" t="s">
        <v>64</v>
      </c>
      <c r="I249" t="str">
        <f>IF(LEFT(pt[[#This Row],[pt_part]],1)="3",CONCATENATE(pt[[#This Row],[pt_article]],"-JN"),pt[[#This Row],[pt_article]])</f>
        <v>0.25L</v>
      </c>
    </row>
    <row r="250" spans="1:9" x14ac:dyDescent="0.25">
      <c r="A250" t="s">
        <v>491</v>
      </c>
      <c r="B250" t="s">
        <v>482</v>
      </c>
      <c r="C250" t="s">
        <v>477</v>
      </c>
      <c r="D250" t="s">
        <v>478</v>
      </c>
      <c r="E250" t="s">
        <v>129</v>
      </c>
      <c r="F250" t="s">
        <v>106</v>
      </c>
      <c r="G250">
        <v>0.25</v>
      </c>
      <c r="H250" t="s">
        <v>64</v>
      </c>
      <c r="I250" t="str">
        <f>IF(LEFT(pt[[#This Row],[pt_part]],1)="3",CONCATENATE(pt[[#This Row],[pt_article]],"-JN"),pt[[#This Row],[pt_article]])</f>
        <v>0.25L</v>
      </c>
    </row>
    <row r="251" spans="1:9" x14ac:dyDescent="0.25">
      <c r="A251" t="s">
        <v>492</v>
      </c>
      <c r="B251" t="s">
        <v>484</v>
      </c>
      <c r="C251" t="s">
        <v>477</v>
      </c>
      <c r="D251" t="s">
        <v>478</v>
      </c>
      <c r="E251" t="s">
        <v>129</v>
      </c>
      <c r="F251" t="s">
        <v>109</v>
      </c>
      <c r="G251">
        <v>0.25</v>
      </c>
      <c r="H251" t="s">
        <v>64</v>
      </c>
      <c r="I251" t="str">
        <f>IF(LEFT(pt[[#This Row],[pt_part]],1)="3",CONCATENATE(pt[[#This Row],[pt_article]],"-JN"),pt[[#This Row],[pt_article]])</f>
        <v>0.25L</v>
      </c>
    </row>
    <row r="252" spans="1:9" x14ac:dyDescent="0.25">
      <c r="A252" t="s">
        <v>493</v>
      </c>
      <c r="B252" t="s">
        <v>486</v>
      </c>
      <c r="C252" t="s">
        <v>477</v>
      </c>
      <c r="D252" t="s">
        <v>478</v>
      </c>
      <c r="E252" t="s">
        <v>129</v>
      </c>
      <c r="F252" t="s">
        <v>313</v>
      </c>
      <c r="G252">
        <v>0.25</v>
      </c>
      <c r="H252" t="s">
        <v>64</v>
      </c>
      <c r="I252" t="str">
        <f>IF(LEFT(pt[[#This Row],[pt_part]],1)="3",CONCATENATE(pt[[#This Row],[pt_article]],"-JN"),pt[[#This Row],[pt_article]])</f>
        <v>0.25L</v>
      </c>
    </row>
    <row r="253" spans="1:9" x14ac:dyDescent="0.25">
      <c r="A253" t="s">
        <v>494</v>
      </c>
      <c r="B253" t="s">
        <v>488</v>
      </c>
      <c r="C253" t="s">
        <v>477</v>
      </c>
      <c r="D253" t="s">
        <v>478</v>
      </c>
      <c r="E253" t="s">
        <v>129</v>
      </c>
      <c r="F253" t="s">
        <v>112</v>
      </c>
      <c r="G253">
        <v>0.25</v>
      </c>
      <c r="H253" t="s">
        <v>64</v>
      </c>
      <c r="I253" t="str">
        <f>IF(LEFT(pt[[#This Row],[pt_part]],1)="3",CONCATENATE(pt[[#This Row],[pt_article]],"-JN"),pt[[#This Row],[pt_article]])</f>
        <v>0.25L</v>
      </c>
    </row>
    <row r="254" spans="1:9" x14ac:dyDescent="0.25">
      <c r="A254" t="s">
        <v>17</v>
      </c>
      <c r="B254" t="s">
        <v>495</v>
      </c>
      <c r="C254" t="s">
        <v>496</v>
      </c>
      <c r="D254" t="s">
        <v>497</v>
      </c>
      <c r="E254" t="s">
        <v>97</v>
      </c>
      <c r="F254" t="s">
        <v>149</v>
      </c>
      <c r="G254">
        <v>0.6</v>
      </c>
      <c r="H254" t="s">
        <v>64</v>
      </c>
      <c r="I254" t="str">
        <f>IF(LEFT(pt[[#This Row],[pt_part]],1)="3",CONCATENATE(pt[[#This Row],[pt_article]],"-JN"),pt[[#This Row],[pt_article]])</f>
        <v>1L</v>
      </c>
    </row>
    <row r="255" spans="1:9" x14ac:dyDescent="0.25">
      <c r="A255" t="s">
        <v>20</v>
      </c>
      <c r="B255" t="s">
        <v>498</v>
      </c>
      <c r="C255" t="s">
        <v>496</v>
      </c>
      <c r="D255" t="s">
        <v>497</v>
      </c>
      <c r="E255" t="s">
        <v>97</v>
      </c>
      <c r="F255" t="s">
        <v>151</v>
      </c>
      <c r="G255">
        <v>1</v>
      </c>
      <c r="H255" t="s">
        <v>64</v>
      </c>
      <c r="I255" t="str">
        <f>IF(LEFT(pt[[#This Row],[pt_part]],1)="3",CONCATENATE(pt[[#This Row],[pt_article]],"-JN"),pt[[#This Row],[pt_article]])</f>
        <v>1L</v>
      </c>
    </row>
    <row r="256" spans="1:9" x14ac:dyDescent="0.25">
      <c r="A256" t="s">
        <v>43</v>
      </c>
      <c r="B256" t="s">
        <v>499</v>
      </c>
      <c r="C256" t="s">
        <v>496</v>
      </c>
      <c r="D256" t="s">
        <v>497</v>
      </c>
      <c r="E256" t="s">
        <v>97</v>
      </c>
      <c r="F256" t="s">
        <v>153</v>
      </c>
      <c r="G256">
        <v>1</v>
      </c>
      <c r="H256" t="s">
        <v>64</v>
      </c>
      <c r="I256" t="str">
        <f>IF(LEFT(pt[[#This Row],[pt_part]],1)="3",CONCATENATE(pt[[#This Row],[pt_article]],"-JN"),pt[[#This Row],[pt_article]])</f>
        <v>1L</v>
      </c>
    </row>
    <row r="257" spans="1:9" x14ac:dyDescent="0.25">
      <c r="A257" t="s">
        <v>24</v>
      </c>
      <c r="B257" t="s">
        <v>500</v>
      </c>
      <c r="C257" t="s">
        <v>496</v>
      </c>
      <c r="D257" t="s">
        <v>497</v>
      </c>
      <c r="E257" t="s">
        <v>97</v>
      </c>
      <c r="F257" t="s">
        <v>155</v>
      </c>
      <c r="G257">
        <v>1</v>
      </c>
      <c r="H257" t="s">
        <v>64</v>
      </c>
      <c r="I257" t="str">
        <f>IF(LEFT(pt[[#This Row],[pt_part]],1)="3",CONCATENATE(pt[[#This Row],[pt_article]],"-JN"),pt[[#This Row],[pt_article]])</f>
        <v>1L</v>
      </c>
    </row>
    <row r="258" spans="1:9" x14ac:dyDescent="0.25">
      <c r="A258" t="s">
        <v>35</v>
      </c>
      <c r="B258" t="s">
        <v>501</v>
      </c>
      <c r="C258" t="s">
        <v>496</v>
      </c>
      <c r="D258" t="s">
        <v>497</v>
      </c>
      <c r="E258" t="s">
        <v>97</v>
      </c>
      <c r="F258" t="s">
        <v>158</v>
      </c>
      <c r="G258">
        <v>1</v>
      </c>
      <c r="H258" t="s">
        <v>64</v>
      </c>
      <c r="I258" t="str">
        <f>IF(LEFT(pt[[#This Row],[pt_part]],1)="3",CONCATENATE(pt[[#This Row],[pt_article]],"-JN"),pt[[#This Row],[pt_article]])</f>
        <v>1L</v>
      </c>
    </row>
    <row r="259" spans="1:9" x14ac:dyDescent="0.25">
      <c r="A259" t="s">
        <v>45</v>
      </c>
      <c r="B259" t="s">
        <v>502</v>
      </c>
      <c r="C259" t="s">
        <v>496</v>
      </c>
      <c r="D259" t="s">
        <v>497</v>
      </c>
      <c r="E259" t="s">
        <v>97</v>
      </c>
      <c r="F259" t="s">
        <v>160</v>
      </c>
      <c r="G259">
        <v>1</v>
      </c>
      <c r="H259" t="s">
        <v>64</v>
      </c>
      <c r="I259" t="str">
        <f>IF(LEFT(pt[[#This Row],[pt_part]],1)="3",CONCATENATE(pt[[#This Row],[pt_article]],"-JN"),pt[[#This Row],[pt_article]])</f>
        <v>1L</v>
      </c>
    </row>
    <row r="260" spans="1:9" x14ac:dyDescent="0.25">
      <c r="A260" t="s">
        <v>47</v>
      </c>
      <c r="B260" t="s">
        <v>503</v>
      </c>
      <c r="C260" t="s">
        <v>496</v>
      </c>
      <c r="D260" t="s">
        <v>497</v>
      </c>
      <c r="E260" t="s">
        <v>97</v>
      </c>
      <c r="F260" t="s">
        <v>163</v>
      </c>
      <c r="G260">
        <v>1</v>
      </c>
      <c r="H260" t="s">
        <v>64</v>
      </c>
      <c r="I260" t="str">
        <f>IF(LEFT(pt[[#This Row],[pt_part]],1)="3",CONCATENATE(pt[[#This Row],[pt_article]],"-JN"),pt[[#This Row],[pt_article]])</f>
        <v>1L</v>
      </c>
    </row>
    <row r="261" spans="1:9" x14ac:dyDescent="0.25">
      <c r="A261" t="s">
        <v>39</v>
      </c>
      <c r="B261" t="s">
        <v>504</v>
      </c>
      <c r="C261" t="s">
        <v>496</v>
      </c>
      <c r="D261" t="s">
        <v>497</v>
      </c>
      <c r="E261" t="s">
        <v>97</v>
      </c>
      <c r="F261" t="s">
        <v>166</v>
      </c>
      <c r="G261">
        <v>1</v>
      </c>
      <c r="H261" t="s">
        <v>64</v>
      </c>
      <c r="I261" t="str">
        <f>IF(LEFT(pt[[#This Row],[pt_part]],1)="3",CONCATENATE(pt[[#This Row],[pt_article]],"-JN"),pt[[#This Row],[pt_article]])</f>
        <v>1L</v>
      </c>
    </row>
    <row r="262" spans="1:9" x14ac:dyDescent="0.25">
      <c r="A262" t="s">
        <v>505</v>
      </c>
      <c r="B262" t="s">
        <v>506</v>
      </c>
      <c r="C262" t="s">
        <v>496</v>
      </c>
      <c r="D262" t="s">
        <v>497</v>
      </c>
      <c r="E262" t="s">
        <v>97</v>
      </c>
      <c r="F262" t="s">
        <v>169</v>
      </c>
      <c r="G262">
        <v>1</v>
      </c>
      <c r="H262" t="s">
        <v>64</v>
      </c>
      <c r="I262" t="str">
        <f>IF(LEFT(pt[[#This Row],[pt_part]],1)="3",CONCATENATE(pt[[#This Row],[pt_article]],"-JN"),pt[[#This Row],[pt_article]])</f>
        <v>1L</v>
      </c>
    </row>
    <row r="263" spans="1:9" x14ac:dyDescent="0.25">
      <c r="A263" t="s">
        <v>507</v>
      </c>
      <c r="B263" t="s">
        <v>508</v>
      </c>
      <c r="C263" t="s">
        <v>496</v>
      </c>
      <c r="D263" t="s">
        <v>497</v>
      </c>
      <c r="E263" t="s">
        <v>97</v>
      </c>
      <c r="F263" t="s">
        <v>290</v>
      </c>
      <c r="G263">
        <v>1</v>
      </c>
      <c r="H263" t="s">
        <v>64</v>
      </c>
      <c r="I263" t="str">
        <f>IF(LEFT(pt[[#This Row],[pt_part]],1)="3",CONCATENATE(pt[[#This Row],[pt_article]],"-JN"),pt[[#This Row],[pt_article]])</f>
        <v>1L</v>
      </c>
    </row>
    <row r="264" spans="1:9" x14ac:dyDescent="0.25">
      <c r="A264" t="s">
        <v>509</v>
      </c>
      <c r="B264" t="s">
        <v>510</v>
      </c>
      <c r="C264" t="s">
        <v>496</v>
      </c>
      <c r="D264" t="s">
        <v>497</v>
      </c>
      <c r="E264" t="s">
        <v>97</v>
      </c>
      <c r="F264" t="s">
        <v>149</v>
      </c>
      <c r="G264">
        <v>1</v>
      </c>
      <c r="H264" t="s">
        <v>64</v>
      </c>
      <c r="I264" t="str">
        <f>IF(LEFT(pt[[#This Row],[pt_part]],1)="3",CONCATENATE(pt[[#This Row],[pt_article]],"-JN"),pt[[#This Row],[pt_article]])</f>
        <v>1L</v>
      </c>
    </row>
    <row r="265" spans="1:9" x14ac:dyDescent="0.25">
      <c r="A265" t="s">
        <v>511</v>
      </c>
      <c r="B265" t="s">
        <v>512</v>
      </c>
      <c r="C265" t="s">
        <v>496</v>
      </c>
      <c r="D265" t="s">
        <v>497</v>
      </c>
      <c r="E265" t="s">
        <v>97</v>
      </c>
      <c r="F265" t="s">
        <v>112</v>
      </c>
      <c r="G265">
        <v>1</v>
      </c>
      <c r="H265" t="s">
        <v>64</v>
      </c>
      <c r="I265" t="str">
        <f>IF(LEFT(pt[[#This Row],[pt_part]],1)="3",CONCATENATE(pt[[#This Row],[pt_article]],"-JN"),pt[[#This Row],[pt_article]])</f>
        <v>1L</v>
      </c>
    </row>
    <row r="266" spans="1:9" x14ac:dyDescent="0.25">
      <c r="A266" t="s">
        <v>513</v>
      </c>
      <c r="B266" t="s">
        <v>495</v>
      </c>
      <c r="C266" t="s">
        <v>496</v>
      </c>
      <c r="D266" t="s">
        <v>497</v>
      </c>
      <c r="E266" t="s">
        <v>97</v>
      </c>
      <c r="F266" t="s">
        <v>149</v>
      </c>
      <c r="G266">
        <v>1</v>
      </c>
      <c r="H266" t="s">
        <v>64</v>
      </c>
      <c r="I266" t="str">
        <f>IF(LEFT(pt[[#This Row],[pt_part]],1)="3",CONCATENATE(pt[[#This Row],[pt_article]],"-JN"),pt[[#This Row],[pt_article]])</f>
        <v>1L</v>
      </c>
    </row>
    <row r="267" spans="1:9" x14ac:dyDescent="0.25">
      <c r="A267" t="s">
        <v>514</v>
      </c>
      <c r="B267" t="s">
        <v>498</v>
      </c>
      <c r="C267" t="s">
        <v>496</v>
      </c>
      <c r="D267" t="s">
        <v>497</v>
      </c>
      <c r="E267" t="s">
        <v>97</v>
      </c>
      <c r="F267" t="s">
        <v>151</v>
      </c>
      <c r="G267">
        <v>1</v>
      </c>
      <c r="H267" t="s">
        <v>64</v>
      </c>
      <c r="I267" t="str">
        <f>IF(LEFT(pt[[#This Row],[pt_part]],1)="3",CONCATENATE(pt[[#This Row],[pt_article]],"-JN"),pt[[#This Row],[pt_article]])</f>
        <v>1L</v>
      </c>
    </row>
    <row r="268" spans="1:9" x14ac:dyDescent="0.25">
      <c r="A268" t="s">
        <v>515</v>
      </c>
      <c r="B268" t="s">
        <v>499</v>
      </c>
      <c r="C268" t="s">
        <v>496</v>
      </c>
      <c r="D268" t="s">
        <v>497</v>
      </c>
      <c r="E268" t="s">
        <v>97</v>
      </c>
      <c r="F268" t="s">
        <v>153</v>
      </c>
      <c r="G268">
        <v>1</v>
      </c>
      <c r="H268" t="s">
        <v>64</v>
      </c>
      <c r="I268" t="str">
        <f>IF(LEFT(pt[[#This Row],[pt_part]],1)="3",CONCATENATE(pt[[#This Row],[pt_article]],"-JN"),pt[[#This Row],[pt_article]])</f>
        <v>1L</v>
      </c>
    </row>
    <row r="269" spans="1:9" x14ac:dyDescent="0.25">
      <c r="A269" t="s">
        <v>516</v>
      </c>
      <c r="B269" t="s">
        <v>500</v>
      </c>
      <c r="C269" t="s">
        <v>496</v>
      </c>
      <c r="D269" t="s">
        <v>497</v>
      </c>
      <c r="E269" t="s">
        <v>97</v>
      </c>
      <c r="F269" t="s">
        <v>155</v>
      </c>
      <c r="G269">
        <v>1</v>
      </c>
      <c r="H269" t="s">
        <v>64</v>
      </c>
      <c r="I269" t="str">
        <f>IF(LEFT(pt[[#This Row],[pt_part]],1)="3",CONCATENATE(pt[[#This Row],[pt_article]],"-JN"),pt[[#This Row],[pt_article]])</f>
        <v>1L</v>
      </c>
    </row>
    <row r="270" spans="1:9" x14ac:dyDescent="0.25">
      <c r="A270" t="s">
        <v>517</v>
      </c>
      <c r="B270" t="s">
        <v>501</v>
      </c>
      <c r="C270" t="s">
        <v>496</v>
      </c>
      <c r="D270" t="s">
        <v>497</v>
      </c>
      <c r="E270" t="s">
        <v>97</v>
      </c>
      <c r="F270" t="s">
        <v>158</v>
      </c>
      <c r="G270">
        <v>1</v>
      </c>
      <c r="H270" t="s">
        <v>64</v>
      </c>
      <c r="I270" t="str">
        <f>IF(LEFT(pt[[#This Row],[pt_part]],1)="3",CONCATENATE(pt[[#This Row],[pt_article]],"-JN"),pt[[#This Row],[pt_article]])</f>
        <v>1L</v>
      </c>
    </row>
    <row r="271" spans="1:9" x14ac:dyDescent="0.25">
      <c r="A271" t="s">
        <v>518</v>
      </c>
      <c r="B271" t="s">
        <v>502</v>
      </c>
      <c r="C271" t="s">
        <v>496</v>
      </c>
      <c r="D271" t="s">
        <v>497</v>
      </c>
      <c r="E271" t="s">
        <v>97</v>
      </c>
      <c r="F271" t="s">
        <v>160</v>
      </c>
      <c r="G271">
        <v>1</v>
      </c>
      <c r="H271" t="s">
        <v>64</v>
      </c>
      <c r="I271" t="str">
        <f>IF(LEFT(pt[[#This Row],[pt_part]],1)="3",CONCATENATE(pt[[#This Row],[pt_article]],"-JN"),pt[[#This Row],[pt_article]])</f>
        <v>1L</v>
      </c>
    </row>
    <row r="272" spans="1:9" x14ac:dyDescent="0.25">
      <c r="A272" t="s">
        <v>519</v>
      </c>
      <c r="B272" t="s">
        <v>503</v>
      </c>
      <c r="C272" t="s">
        <v>496</v>
      </c>
      <c r="D272" t="s">
        <v>497</v>
      </c>
      <c r="E272" t="s">
        <v>97</v>
      </c>
      <c r="F272" t="s">
        <v>163</v>
      </c>
      <c r="G272">
        <v>1</v>
      </c>
      <c r="H272" t="s">
        <v>64</v>
      </c>
      <c r="I272" t="str">
        <f>IF(LEFT(pt[[#This Row],[pt_part]],1)="3",CONCATENATE(pt[[#This Row],[pt_article]],"-JN"),pt[[#This Row],[pt_article]])</f>
        <v>1L</v>
      </c>
    </row>
    <row r="273" spans="1:9" x14ac:dyDescent="0.25">
      <c r="A273" t="s">
        <v>520</v>
      </c>
      <c r="B273" t="s">
        <v>504</v>
      </c>
      <c r="C273" t="s">
        <v>496</v>
      </c>
      <c r="D273" t="s">
        <v>497</v>
      </c>
      <c r="E273" t="s">
        <v>97</v>
      </c>
      <c r="F273" t="s">
        <v>166</v>
      </c>
      <c r="G273">
        <v>1</v>
      </c>
      <c r="H273" t="s">
        <v>64</v>
      </c>
      <c r="I273" t="str">
        <f>IF(LEFT(pt[[#This Row],[pt_part]],1)="3",CONCATENATE(pt[[#This Row],[pt_article]],"-JN"),pt[[#This Row],[pt_article]])</f>
        <v>1L</v>
      </c>
    </row>
    <row r="274" spans="1:9" x14ac:dyDescent="0.25">
      <c r="A274" t="s">
        <v>521</v>
      </c>
      <c r="B274" t="s">
        <v>506</v>
      </c>
      <c r="C274" t="s">
        <v>496</v>
      </c>
      <c r="D274" t="s">
        <v>497</v>
      </c>
      <c r="E274" t="s">
        <v>97</v>
      </c>
      <c r="F274" t="s">
        <v>169</v>
      </c>
      <c r="G274">
        <v>1</v>
      </c>
      <c r="H274" t="s">
        <v>64</v>
      </c>
      <c r="I274" t="str">
        <f>IF(LEFT(pt[[#This Row],[pt_part]],1)="3",CONCATENATE(pt[[#This Row],[pt_article]],"-JN"),pt[[#This Row],[pt_article]])</f>
        <v>1L</v>
      </c>
    </row>
    <row r="275" spans="1:9" x14ac:dyDescent="0.25">
      <c r="A275" t="s">
        <v>522</v>
      </c>
      <c r="B275" t="s">
        <v>508</v>
      </c>
      <c r="C275" t="s">
        <v>496</v>
      </c>
      <c r="D275" t="s">
        <v>497</v>
      </c>
      <c r="E275" t="s">
        <v>97</v>
      </c>
      <c r="F275" t="s">
        <v>290</v>
      </c>
      <c r="G275">
        <v>1</v>
      </c>
      <c r="H275" t="s">
        <v>64</v>
      </c>
      <c r="I275" t="str">
        <f>IF(LEFT(pt[[#This Row],[pt_part]],1)="3",CONCATENATE(pt[[#This Row],[pt_article]],"-JN"),pt[[#This Row],[pt_article]])</f>
        <v>1L</v>
      </c>
    </row>
    <row r="276" spans="1:9" x14ac:dyDescent="0.25">
      <c r="A276" t="s">
        <v>523</v>
      </c>
      <c r="B276" t="s">
        <v>510</v>
      </c>
      <c r="C276" t="s">
        <v>496</v>
      </c>
      <c r="D276" t="s">
        <v>497</v>
      </c>
      <c r="E276" t="s">
        <v>97</v>
      </c>
      <c r="F276" t="s">
        <v>149</v>
      </c>
      <c r="G276">
        <v>1</v>
      </c>
      <c r="H276" t="s">
        <v>64</v>
      </c>
      <c r="I276" t="str">
        <f>IF(LEFT(pt[[#This Row],[pt_part]],1)="3",CONCATENATE(pt[[#This Row],[pt_article]],"-JN"),pt[[#This Row],[pt_article]])</f>
        <v>1L</v>
      </c>
    </row>
    <row r="277" spans="1:9" x14ac:dyDescent="0.25">
      <c r="A277" t="s">
        <v>622</v>
      </c>
      <c r="B277" t="s">
        <v>623</v>
      </c>
      <c r="C277" t="s">
        <v>496</v>
      </c>
      <c r="D277" t="s">
        <v>497</v>
      </c>
      <c r="E277" t="s">
        <v>63</v>
      </c>
      <c r="F277" t="s">
        <v>63</v>
      </c>
      <c r="G277">
        <v>0</v>
      </c>
      <c r="H277" t="s">
        <v>64</v>
      </c>
      <c r="I277" t="str">
        <f>IF(LEFT(pt[[#This Row],[pt_part]],1)="3",CONCATENATE(pt[[#This Row],[pt_article]],"-JN"),pt[[#This Row],[pt_article]])</f>
        <v/>
      </c>
    </row>
    <row r="278" spans="1:9" x14ac:dyDescent="0.25">
      <c r="A278" t="s">
        <v>524</v>
      </c>
      <c r="B278" t="s">
        <v>512</v>
      </c>
      <c r="C278" t="s">
        <v>496</v>
      </c>
      <c r="D278" t="s">
        <v>497</v>
      </c>
      <c r="E278" t="s">
        <v>97</v>
      </c>
      <c r="F278" t="s">
        <v>112</v>
      </c>
      <c r="G278">
        <v>1</v>
      </c>
      <c r="H278" t="s">
        <v>64</v>
      </c>
      <c r="I278" t="str">
        <f>IF(LEFT(pt[[#This Row],[pt_part]],1)="3",CONCATENATE(pt[[#This Row],[pt_article]],"-JN"),pt[[#This Row],[pt_article]])</f>
        <v>1L</v>
      </c>
    </row>
    <row r="279" spans="1:9" x14ac:dyDescent="0.25">
      <c r="A279" t="s">
        <v>16</v>
      </c>
      <c r="B279" t="s">
        <v>525</v>
      </c>
      <c r="C279" t="s">
        <v>526</v>
      </c>
      <c r="D279" t="s">
        <v>527</v>
      </c>
      <c r="E279" t="s">
        <v>129</v>
      </c>
      <c r="F279" t="s">
        <v>149</v>
      </c>
      <c r="G279">
        <v>0.25</v>
      </c>
      <c r="H279" t="s">
        <v>64</v>
      </c>
      <c r="I279" t="str">
        <f>IF(LEFT(pt[[#This Row],[pt_part]],1)="3",CONCATENATE(pt[[#This Row],[pt_article]],"-JN"),pt[[#This Row],[pt_article]])</f>
        <v>0.25L</v>
      </c>
    </row>
    <row r="280" spans="1:9" x14ac:dyDescent="0.25">
      <c r="A280" t="s">
        <v>25</v>
      </c>
      <c r="B280" t="s">
        <v>528</v>
      </c>
      <c r="C280" t="s">
        <v>526</v>
      </c>
      <c r="D280" t="s">
        <v>527</v>
      </c>
      <c r="E280" t="s">
        <v>129</v>
      </c>
      <c r="F280" t="s">
        <v>151</v>
      </c>
      <c r="G280">
        <v>0.25</v>
      </c>
      <c r="H280" t="s">
        <v>64</v>
      </c>
      <c r="I280" t="str">
        <f>IF(LEFT(pt[[#This Row],[pt_part]],1)="3",CONCATENATE(pt[[#This Row],[pt_article]],"-JN"),pt[[#This Row],[pt_article]])</f>
        <v>0.25L</v>
      </c>
    </row>
    <row r="281" spans="1:9" x14ac:dyDescent="0.25">
      <c r="A281" t="s">
        <v>26</v>
      </c>
      <c r="B281" t="s">
        <v>529</v>
      </c>
      <c r="C281" t="s">
        <v>526</v>
      </c>
      <c r="D281" t="s">
        <v>527</v>
      </c>
      <c r="E281" t="s">
        <v>129</v>
      </c>
      <c r="F281" t="s">
        <v>153</v>
      </c>
      <c r="G281">
        <v>0.25</v>
      </c>
      <c r="H281" t="s">
        <v>64</v>
      </c>
      <c r="I281" t="str">
        <f>IF(LEFT(pt[[#This Row],[pt_part]],1)="3",CONCATENATE(pt[[#This Row],[pt_article]],"-JN"),pt[[#This Row],[pt_article]])</f>
        <v>0.25L</v>
      </c>
    </row>
    <row r="282" spans="1:9" x14ac:dyDescent="0.25">
      <c r="A282" t="s">
        <v>23</v>
      </c>
      <c r="B282" t="s">
        <v>530</v>
      </c>
      <c r="C282" t="s">
        <v>526</v>
      </c>
      <c r="D282" t="s">
        <v>527</v>
      </c>
      <c r="E282" t="s">
        <v>129</v>
      </c>
      <c r="F282" t="s">
        <v>155</v>
      </c>
      <c r="G282">
        <v>0.25</v>
      </c>
      <c r="H282" t="s">
        <v>64</v>
      </c>
      <c r="I282" t="str">
        <f>IF(LEFT(pt[[#This Row],[pt_part]],1)="3",CONCATENATE(pt[[#This Row],[pt_article]],"-JN"),pt[[#This Row],[pt_article]])</f>
        <v>0.25L</v>
      </c>
    </row>
    <row r="283" spans="1:9" x14ac:dyDescent="0.25">
      <c r="A283" t="s">
        <v>37</v>
      </c>
      <c r="B283" t="s">
        <v>531</v>
      </c>
      <c r="C283" t="s">
        <v>526</v>
      </c>
      <c r="D283" t="s">
        <v>527</v>
      </c>
      <c r="E283" t="s">
        <v>129</v>
      </c>
      <c r="F283" t="s">
        <v>158</v>
      </c>
      <c r="G283">
        <v>0.25</v>
      </c>
      <c r="H283" t="s">
        <v>64</v>
      </c>
      <c r="I283" t="str">
        <f>IF(LEFT(pt[[#This Row],[pt_part]],1)="3",CONCATENATE(pt[[#This Row],[pt_article]],"-JN"),pt[[#This Row],[pt_article]])</f>
        <v>0.25L</v>
      </c>
    </row>
    <row r="284" spans="1:9" x14ac:dyDescent="0.25">
      <c r="A284" t="s">
        <v>38</v>
      </c>
      <c r="B284" t="s">
        <v>532</v>
      </c>
      <c r="C284" t="s">
        <v>526</v>
      </c>
      <c r="D284" t="s">
        <v>527</v>
      </c>
      <c r="E284" t="s">
        <v>129</v>
      </c>
      <c r="F284" t="s">
        <v>160</v>
      </c>
      <c r="G284">
        <v>0.25</v>
      </c>
      <c r="H284" t="s">
        <v>64</v>
      </c>
      <c r="I284" t="str">
        <f>IF(LEFT(pt[[#This Row],[pt_part]],1)="3",CONCATENATE(pt[[#This Row],[pt_article]],"-JN"),pt[[#This Row],[pt_article]])</f>
        <v>0.25L</v>
      </c>
    </row>
    <row r="285" spans="1:9" x14ac:dyDescent="0.25">
      <c r="A285" t="s">
        <v>44</v>
      </c>
      <c r="B285" t="s">
        <v>533</v>
      </c>
      <c r="C285" t="s">
        <v>526</v>
      </c>
      <c r="D285" t="s">
        <v>527</v>
      </c>
      <c r="E285" t="s">
        <v>129</v>
      </c>
      <c r="F285" t="s">
        <v>163</v>
      </c>
      <c r="G285">
        <v>0.25</v>
      </c>
      <c r="H285" t="s">
        <v>64</v>
      </c>
      <c r="I285" t="str">
        <f>IF(LEFT(pt[[#This Row],[pt_part]],1)="3",CONCATENATE(pt[[#This Row],[pt_article]],"-JN"),pt[[#This Row],[pt_article]])</f>
        <v>0.25L</v>
      </c>
    </row>
    <row r="286" spans="1:9" x14ac:dyDescent="0.25">
      <c r="A286" t="s">
        <v>40</v>
      </c>
      <c r="B286" t="s">
        <v>534</v>
      </c>
      <c r="C286" t="s">
        <v>526</v>
      </c>
      <c r="D286" t="s">
        <v>527</v>
      </c>
      <c r="E286" t="s">
        <v>129</v>
      </c>
      <c r="F286" t="s">
        <v>166</v>
      </c>
      <c r="G286">
        <v>0.25</v>
      </c>
      <c r="H286" t="s">
        <v>64</v>
      </c>
      <c r="I286" t="str">
        <f>IF(LEFT(pt[[#This Row],[pt_part]],1)="3",CONCATENATE(pt[[#This Row],[pt_article]],"-JN"),pt[[#This Row],[pt_article]])</f>
        <v>0.25L</v>
      </c>
    </row>
    <row r="287" spans="1:9" x14ac:dyDescent="0.25">
      <c r="A287" t="s">
        <v>48</v>
      </c>
      <c r="B287" t="s">
        <v>535</v>
      </c>
      <c r="C287" t="s">
        <v>526</v>
      </c>
      <c r="D287" t="s">
        <v>527</v>
      </c>
      <c r="E287" t="s">
        <v>129</v>
      </c>
      <c r="F287" t="s">
        <v>290</v>
      </c>
      <c r="G287">
        <v>0.25</v>
      </c>
      <c r="H287" t="s">
        <v>64</v>
      </c>
      <c r="I287" t="str">
        <f>IF(LEFT(pt[[#This Row],[pt_part]],1)="3",CONCATENATE(pt[[#This Row],[pt_article]],"-JN"),pt[[#This Row],[pt_article]])</f>
        <v>0.25L</v>
      </c>
    </row>
    <row r="288" spans="1:9" x14ac:dyDescent="0.25">
      <c r="A288" t="s">
        <v>536</v>
      </c>
      <c r="B288" t="s">
        <v>537</v>
      </c>
      <c r="C288" t="s">
        <v>526</v>
      </c>
      <c r="D288" t="s">
        <v>527</v>
      </c>
      <c r="E288" t="s">
        <v>129</v>
      </c>
      <c r="F288" t="s">
        <v>149</v>
      </c>
      <c r="G288">
        <v>0.25</v>
      </c>
      <c r="H288" t="s">
        <v>64</v>
      </c>
      <c r="I288" t="str">
        <f>IF(LEFT(pt[[#This Row],[pt_part]],1)="3",CONCATENATE(pt[[#This Row],[pt_article]],"-JN"),pt[[#This Row],[pt_article]])</f>
        <v>0.25L</v>
      </c>
    </row>
    <row r="289" spans="1:9" x14ac:dyDescent="0.25">
      <c r="A289" t="s">
        <v>538</v>
      </c>
      <c r="B289" t="s">
        <v>539</v>
      </c>
      <c r="C289" t="s">
        <v>526</v>
      </c>
      <c r="D289" t="s">
        <v>527</v>
      </c>
      <c r="E289" t="s">
        <v>129</v>
      </c>
      <c r="F289" t="s">
        <v>112</v>
      </c>
      <c r="G289">
        <v>0.25</v>
      </c>
      <c r="H289" t="s">
        <v>64</v>
      </c>
      <c r="I289" t="str">
        <f>IF(LEFT(pt[[#This Row],[pt_part]],1)="3",CONCATENATE(pt[[#This Row],[pt_article]],"-JN"),pt[[#This Row],[pt_article]])</f>
        <v>0.25L</v>
      </c>
    </row>
    <row r="290" spans="1:9" x14ac:dyDescent="0.25">
      <c r="A290" t="s">
        <v>540</v>
      </c>
      <c r="B290" t="s">
        <v>525</v>
      </c>
      <c r="C290" t="s">
        <v>526</v>
      </c>
      <c r="D290" t="s">
        <v>527</v>
      </c>
      <c r="E290" t="s">
        <v>129</v>
      </c>
      <c r="F290" t="s">
        <v>149</v>
      </c>
      <c r="G290">
        <v>0.25</v>
      </c>
      <c r="H290" t="s">
        <v>64</v>
      </c>
      <c r="I290" t="str">
        <f>IF(LEFT(pt[[#This Row],[pt_part]],1)="3",CONCATENATE(pt[[#This Row],[pt_article]],"-JN"),pt[[#This Row],[pt_article]])</f>
        <v>0.25L</v>
      </c>
    </row>
    <row r="291" spans="1:9" x14ac:dyDescent="0.25">
      <c r="A291" t="s">
        <v>541</v>
      </c>
      <c r="B291" t="s">
        <v>528</v>
      </c>
      <c r="C291" t="s">
        <v>526</v>
      </c>
      <c r="D291" t="s">
        <v>527</v>
      </c>
      <c r="E291" t="s">
        <v>129</v>
      </c>
      <c r="F291" t="s">
        <v>151</v>
      </c>
      <c r="G291">
        <v>0.25</v>
      </c>
      <c r="H291" t="s">
        <v>64</v>
      </c>
      <c r="I291" t="str">
        <f>IF(LEFT(pt[[#This Row],[pt_part]],1)="3",CONCATENATE(pt[[#This Row],[pt_article]],"-JN"),pt[[#This Row],[pt_article]])</f>
        <v>0.25L</v>
      </c>
    </row>
    <row r="292" spans="1:9" x14ac:dyDescent="0.25">
      <c r="A292" t="s">
        <v>542</v>
      </c>
      <c r="B292" t="s">
        <v>529</v>
      </c>
      <c r="C292" t="s">
        <v>526</v>
      </c>
      <c r="D292" t="s">
        <v>527</v>
      </c>
      <c r="E292" t="s">
        <v>129</v>
      </c>
      <c r="F292" t="s">
        <v>153</v>
      </c>
      <c r="G292">
        <v>0.25</v>
      </c>
      <c r="H292" t="s">
        <v>64</v>
      </c>
      <c r="I292" t="str">
        <f>IF(LEFT(pt[[#This Row],[pt_part]],1)="3",CONCATENATE(pt[[#This Row],[pt_article]],"-JN"),pt[[#This Row],[pt_article]])</f>
        <v>0.25L</v>
      </c>
    </row>
    <row r="293" spans="1:9" x14ac:dyDescent="0.25">
      <c r="A293" t="s">
        <v>543</v>
      </c>
      <c r="B293" t="s">
        <v>530</v>
      </c>
      <c r="C293" t="s">
        <v>526</v>
      </c>
      <c r="D293" t="s">
        <v>527</v>
      </c>
      <c r="E293" t="s">
        <v>129</v>
      </c>
      <c r="F293" t="s">
        <v>155</v>
      </c>
      <c r="G293">
        <v>0.25</v>
      </c>
      <c r="H293" t="s">
        <v>64</v>
      </c>
      <c r="I293" t="str">
        <f>IF(LEFT(pt[[#This Row],[pt_part]],1)="3",CONCATENATE(pt[[#This Row],[pt_article]],"-JN"),pt[[#This Row],[pt_article]])</f>
        <v>0.25L</v>
      </c>
    </row>
    <row r="294" spans="1:9" x14ac:dyDescent="0.25">
      <c r="A294" t="s">
        <v>544</v>
      </c>
      <c r="B294" t="s">
        <v>531</v>
      </c>
      <c r="C294" t="s">
        <v>526</v>
      </c>
      <c r="D294" t="s">
        <v>527</v>
      </c>
      <c r="E294" t="s">
        <v>129</v>
      </c>
      <c r="F294" t="s">
        <v>158</v>
      </c>
      <c r="G294">
        <v>0.25</v>
      </c>
      <c r="H294" t="s">
        <v>64</v>
      </c>
      <c r="I294" t="str">
        <f>IF(LEFT(pt[[#This Row],[pt_part]],1)="3",CONCATENATE(pt[[#This Row],[pt_article]],"-JN"),pt[[#This Row],[pt_article]])</f>
        <v>0.25L</v>
      </c>
    </row>
    <row r="295" spans="1:9" x14ac:dyDescent="0.25">
      <c r="A295" t="s">
        <v>545</v>
      </c>
      <c r="B295" t="s">
        <v>532</v>
      </c>
      <c r="C295" t="s">
        <v>526</v>
      </c>
      <c r="D295" t="s">
        <v>527</v>
      </c>
      <c r="E295" t="s">
        <v>129</v>
      </c>
      <c r="F295" t="s">
        <v>160</v>
      </c>
      <c r="G295">
        <v>0.25</v>
      </c>
      <c r="H295" t="s">
        <v>64</v>
      </c>
      <c r="I295" t="str">
        <f>IF(LEFT(pt[[#This Row],[pt_part]],1)="3",CONCATENATE(pt[[#This Row],[pt_article]],"-JN"),pt[[#This Row],[pt_article]])</f>
        <v>0.25L</v>
      </c>
    </row>
    <row r="296" spans="1:9" x14ac:dyDescent="0.25">
      <c r="A296" t="s">
        <v>546</v>
      </c>
      <c r="B296" t="s">
        <v>533</v>
      </c>
      <c r="C296" t="s">
        <v>526</v>
      </c>
      <c r="D296" t="s">
        <v>527</v>
      </c>
      <c r="E296" t="s">
        <v>129</v>
      </c>
      <c r="F296" t="s">
        <v>163</v>
      </c>
      <c r="G296">
        <v>0.25</v>
      </c>
      <c r="H296" t="s">
        <v>64</v>
      </c>
      <c r="I296" t="str">
        <f>IF(LEFT(pt[[#This Row],[pt_part]],1)="3",CONCATENATE(pt[[#This Row],[pt_article]],"-JN"),pt[[#This Row],[pt_article]])</f>
        <v>0.25L</v>
      </c>
    </row>
    <row r="297" spans="1:9" x14ac:dyDescent="0.25">
      <c r="A297" t="s">
        <v>547</v>
      </c>
      <c r="B297" t="s">
        <v>534</v>
      </c>
      <c r="C297" t="s">
        <v>526</v>
      </c>
      <c r="D297" t="s">
        <v>527</v>
      </c>
      <c r="E297" t="s">
        <v>129</v>
      </c>
      <c r="F297" t="s">
        <v>166</v>
      </c>
      <c r="G297">
        <v>0.25</v>
      </c>
      <c r="H297" t="s">
        <v>64</v>
      </c>
      <c r="I297" t="str">
        <f>IF(LEFT(pt[[#This Row],[pt_part]],1)="3",CONCATENATE(pt[[#This Row],[pt_article]],"-JN"),pt[[#This Row],[pt_article]])</f>
        <v>0.25L</v>
      </c>
    </row>
    <row r="298" spans="1:9" x14ac:dyDescent="0.25">
      <c r="A298" t="s">
        <v>620</v>
      </c>
      <c r="B298" t="s">
        <v>621</v>
      </c>
      <c r="C298" t="s">
        <v>526</v>
      </c>
      <c r="D298" t="s">
        <v>527</v>
      </c>
      <c r="E298" t="s">
        <v>63</v>
      </c>
      <c r="F298" t="s">
        <v>63</v>
      </c>
      <c r="G298">
        <v>0</v>
      </c>
      <c r="H298" t="s">
        <v>64</v>
      </c>
      <c r="I298" t="str">
        <f>IF(LEFT(pt[[#This Row],[pt_part]],1)="3",CONCATENATE(pt[[#This Row],[pt_article]],"-JN"),pt[[#This Row],[pt_article]])</f>
        <v/>
      </c>
    </row>
    <row r="299" spans="1:9" x14ac:dyDescent="0.25">
      <c r="A299" t="s">
        <v>548</v>
      </c>
      <c r="B299" t="s">
        <v>535</v>
      </c>
      <c r="C299" t="s">
        <v>526</v>
      </c>
      <c r="D299" t="s">
        <v>527</v>
      </c>
      <c r="E299" t="s">
        <v>129</v>
      </c>
      <c r="F299" t="s">
        <v>290</v>
      </c>
      <c r="G299">
        <v>0.25</v>
      </c>
      <c r="H299" t="s">
        <v>64</v>
      </c>
      <c r="I299" s="3" t="str">
        <f>IF(LEFT(pt[[#This Row],[pt_part]],1)="3",CONCATENATE(pt[[#This Row],[pt_article]],"-JN"),pt[[#This Row],[pt_article]])</f>
        <v>0.25L</v>
      </c>
    </row>
    <row r="300" spans="1:9" x14ac:dyDescent="0.25">
      <c r="A300" t="s">
        <v>549</v>
      </c>
      <c r="B300" t="s">
        <v>537</v>
      </c>
      <c r="C300" t="s">
        <v>526</v>
      </c>
      <c r="D300" t="s">
        <v>527</v>
      </c>
      <c r="E300" t="s">
        <v>129</v>
      </c>
      <c r="F300" t="s">
        <v>149</v>
      </c>
      <c r="G300">
        <v>0.25</v>
      </c>
      <c r="H300" t="s">
        <v>64</v>
      </c>
      <c r="I300" s="3" t="str">
        <f>IF(LEFT(pt[[#This Row],[pt_part]],1)="3",CONCATENATE(pt[[#This Row],[pt_article]],"-JN"),pt[[#This Row],[pt_article]])</f>
        <v>0.25L</v>
      </c>
    </row>
    <row r="301" spans="1:9" x14ac:dyDescent="0.25">
      <c r="A301" t="s">
        <v>624</v>
      </c>
      <c r="B301" t="s">
        <v>625</v>
      </c>
      <c r="C301" t="s">
        <v>526</v>
      </c>
      <c r="D301" t="s">
        <v>527</v>
      </c>
      <c r="E301" t="s">
        <v>129</v>
      </c>
      <c r="F301" t="s">
        <v>63</v>
      </c>
      <c r="G301">
        <v>0</v>
      </c>
      <c r="H301" t="s">
        <v>64</v>
      </c>
      <c r="I301" s="3" t="str">
        <f>IF(LEFT(pt[[#This Row],[pt_part]],1)="3",CONCATENATE(pt[[#This Row],[pt_article]],"-JN"),pt[[#This Row],[pt_article]])</f>
        <v>0.25L</v>
      </c>
    </row>
    <row r="302" spans="1:9" x14ac:dyDescent="0.25">
      <c r="A302" t="s">
        <v>550</v>
      </c>
      <c r="B302" t="s">
        <v>539</v>
      </c>
      <c r="C302" t="s">
        <v>526</v>
      </c>
      <c r="D302" t="s">
        <v>527</v>
      </c>
      <c r="E302" t="s">
        <v>129</v>
      </c>
      <c r="F302" t="s">
        <v>112</v>
      </c>
      <c r="G302">
        <v>0.25</v>
      </c>
      <c r="H302" t="s">
        <v>64</v>
      </c>
      <c r="I302" s="3" t="str">
        <f>IF(LEFT(pt[[#This Row],[pt_part]],1)="3",CONCATENATE(pt[[#This Row],[pt_article]],"-JN"),pt[[#This Row],[pt_article]])</f>
        <v>0.25L</v>
      </c>
    </row>
    <row r="303" spans="1:9" x14ac:dyDescent="0.25">
      <c r="A303" t="s">
        <v>22</v>
      </c>
      <c r="B303" t="s">
        <v>551</v>
      </c>
      <c r="C303" t="s">
        <v>552</v>
      </c>
      <c r="D303" t="s">
        <v>553</v>
      </c>
      <c r="E303" t="s">
        <v>97</v>
      </c>
      <c r="F303" t="s">
        <v>149</v>
      </c>
      <c r="G303">
        <v>1</v>
      </c>
      <c r="H303" t="s">
        <v>64</v>
      </c>
      <c r="I303" s="3" t="str">
        <f>IF(LEFT(pt[[#This Row],[pt_part]],1)="3",CONCATENATE(pt[[#This Row],[pt_article]],"-JN"),pt[[#This Row],[pt_article]])</f>
        <v>1L</v>
      </c>
    </row>
    <row r="304" spans="1:9" x14ac:dyDescent="0.25">
      <c r="A304" t="s">
        <v>19</v>
      </c>
      <c r="B304" t="s">
        <v>554</v>
      </c>
      <c r="C304" t="s">
        <v>552</v>
      </c>
      <c r="D304" t="s">
        <v>553</v>
      </c>
      <c r="E304" t="s">
        <v>97</v>
      </c>
      <c r="F304" t="s">
        <v>151</v>
      </c>
      <c r="G304">
        <v>1</v>
      </c>
      <c r="H304" t="s">
        <v>64</v>
      </c>
      <c r="I304" s="3" t="str">
        <f>IF(LEFT(pt[[#This Row],[pt_part]],1)="3",CONCATENATE(pt[[#This Row],[pt_article]],"-JN"),pt[[#This Row],[pt_article]])</f>
        <v>1L</v>
      </c>
    </row>
    <row r="305" spans="1:9" x14ac:dyDescent="0.25">
      <c r="A305" t="s">
        <v>555</v>
      </c>
      <c r="B305" t="s">
        <v>556</v>
      </c>
      <c r="C305" t="s">
        <v>552</v>
      </c>
      <c r="D305" t="s">
        <v>553</v>
      </c>
      <c r="E305" t="s">
        <v>97</v>
      </c>
      <c r="F305" t="s">
        <v>153</v>
      </c>
      <c r="G305">
        <v>1</v>
      </c>
      <c r="H305" t="s">
        <v>64</v>
      </c>
      <c r="I305" s="3" t="str">
        <f>IF(LEFT(pt[[#This Row],[pt_part]],1)="3",CONCATENATE(pt[[#This Row],[pt_article]],"-JN"),pt[[#This Row],[pt_article]])</f>
        <v>1L</v>
      </c>
    </row>
    <row r="306" spans="1:9" x14ac:dyDescent="0.25">
      <c r="A306" t="s">
        <v>50</v>
      </c>
      <c r="B306" t="s">
        <v>557</v>
      </c>
      <c r="C306" t="s">
        <v>552</v>
      </c>
      <c r="D306" t="s">
        <v>553</v>
      </c>
      <c r="E306" t="s">
        <v>97</v>
      </c>
      <c r="F306" t="s">
        <v>155</v>
      </c>
      <c r="G306">
        <v>1</v>
      </c>
      <c r="H306" t="s">
        <v>64</v>
      </c>
      <c r="I306" s="3" t="str">
        <f>IF(LEFT(pt[[#This Row],[pt_part]],1)="3",CONCATENATE(pt[[#This Row],[pt_article]],"-JN"),pt[[#This Row],[pt_article]])</f>
        <v>1L</v>
      </c>
    </row>
    <row r="307" spans="1:9" x14ac:dyDescent="0.25">
      <c r="A307" t="s">
        <v>558</v>
      </c>
      <c r="B307" t="s">
        <v>559</v>
      </c>
      <c r="C307" t="s">
        <v>552</v>
      </c>
      <c r="D307" t="s">
        <v>553</v>
      </c>
      <c r="E307" t="s">
        <v>97</v>
      </c>
      <c r="F307" t="s">
        <v>158</v>
      </c>
      <c r="G307">
        <v>1</v>
      </c>
      <c r="H307" t="s">
        <v>64</v>
      </c>
      <c r="I307" s="3" t="str">
        <f>IF(LEFT(pt[[#This Row],[pt_part]],1)="3",CONCATENATE(pt[[#This Row],[pt_article]],"-JN"),pt[[#This Row],[pt_article]])</f>
        <v>1L</v>
      </c>
    </row>
    <row r="308" spans="1:9" x14ac:dyDescent="0.25">
      <c r="A308" t="s">
        <v>560</v>
      </c>
      <c r="B308" t="s">
        <v>561</v>
      </c>
      <c r="C308" t="s">
        <v>552</v>
      </c>
      <c r="D308" t="s">
        <v>553</v>
      </c>
      <c r="E308" t="s">
        <v>97</v>
      </c>
      <c r="F308" t="s">
        <v>160</v>
      </c>
      <c r="G308">
        <v>1</v>
      </c>
      <c r="H308" t="s">
        <v>64</v>
      </c>
      <c r="I308" s="3" t="str">
        <f>IF(LEFT(pt[[#This Row],[pt_part]],1)="3",CONCATENATE(pt[[#This Row],[pt_article]],"-JN"),pt[[#This Row],[pt_article]])</f>
        <v>1L</v>
      </c>
    </row>
    <row r="309" spans="1:9" x14ac:dyDescent="0.25">
      <c r="A309" t="s">
        <v>562</v>
      </c>
      <c r="B309" t="s">
        <v>563</v>
      </c>
      <c r="C309" t="s">
        <v>552</v>
      </c>
      <c r="D309" t="s">
        <v>553</v>
      </c>
      <c r="E309" t="s">
        <v>97</v>
      </c>
      <c r="F309" t="s">
        <v>163</v>
      </c>
      <c r="G309">
        <v>1</v>
      </c>
      <c r="H309" t="s">
        <v>64</v>
      </c>
      <c r="I309" s="3" t="str">
        <f>IF(LEFT(pt[[#This Row],[pt_part]],1)="3",CONCATENATE(pt[[#This Row],[pt_article]],"-JN"),pt[[#This Row],[pt_article]])</f>
        <v>1L</v>
      </c>
    </row>
    <row r="310" spans="1:9" x14ac:dyDescent="0.25">
      <c r="A310" t="s">
        <v>564</v>
      </c>
      <c r="B310" t="s">
        <v>565</v>
      </c>
      <c r="C310" t="s">
        <v>552</v>
      </c>
      <c r="D310" t="s">
        <v>553</v>
      </c>
      <c r="E310" t="s">
        <v>97</v>
      </c>
      <c r="F310" t="s">
        <v>166</v>
      </c>
      <c r="G310">
        <v>1</v>
      </c>
      <c r="H310" t="s">
        <v>64</v>
      </c>
      <c r="I310" s="3" t="str">
        <f>IF(LEFT(pt[[#This Row],[pt_part]],1)="3",CONCATENATE(pt[[#This Row],[pt_article]],"-JN"),pt[[#This Row],[pt_article]])</f>
        <v>1L</v>
      </c>
    </row>
    <row r="311" spans="1:9" x14ac:dyDescent="0.25">
      <c r="A311" t="s">
        <v>566</v>
      </c>
      <c r="B311" t="s">
        <v>567</v>
      </c>
      <c r="C311" t="s">
        <v>552</v>
      </c>
      <c r="D311" t="s">
        <v>553</v>
      </c>
      <c r="E311" t="s">
        <v>97</v>
      </c>
      <c r="F311" t="s">
        <v>169</v>
      </c>
      <c r="G311">
        <v>1</v>
      </c>
      <c r="H311" t="s">
        <v>64</v>
      </c>
      <c r="I311" s="3" t="str">
        <f>IF(LEFT(pt[[#This Row],[pt_part]],1)="3",CONCATENATE(pt[[#This Row],[pt_article]],"-JN"),pt[[#This Row],[pt_article]])</f>
        <v>1L</v>
      </c>
    </row>
    <row r="312" spans="1:9" x14ac:dyDescent="0.25">
      <c r="A312" t="s">
        <v>568</v>
      </c>
      <c r="B312" t="s">
        <v>569</v>
      </c>
      <c r="C312" t="s">
        <v>552</v>
      </c>
      <c r="D312" t="s">
        <v>553</v>
      </c>
      <c r="E312" t="s">
        <v>97</v>
      </c>
      <c r="F312" t="s">
        <v>290</v>
      </c>
      <c r="G312">
        <v>1</v>
      </c>
      <c r="H312" t="s">
        <v>64</v>
      </c>
      <c r="I312" s="3" t="str">
        <f>IF(LEFT(pt[[#This Row],[pt_part]],1)="3",CONCATENATE(pt[[#This Row],[pt_article]],"-JN"),pt[[#This Row],[pt_article]])</f>
        <v>1L</v>
      </c>
    </row>
    <row r="313" spans="1:9" x14ac:dyDescent="0.25">
      <c r="A313" t="s">
        <v>570</v>
      </c>
      <c r="B313" t="s">
        <v>571</v>
      </c>
      <c r="C313" t="s">
        <v>552</v>
      </c>
      <c r="D313" t="s">
        <v>553</v>
      </c>
      <c r="E313" t="s">
        <v>97</v>
      </c>
      <c r="F313" t="s">
        <v>149</v>
      </c>
      <c r="G313">
        <v>1</v>
      </c>
      <c r="H313" t="s">
        <v>64</v>
      </c>
      <c r="I313" s="3" t="str">
        <f>IF(LEFT(pt[[#This Row],[pt_part]],1)="3",CONCATENATE(pt[[#This Row],[pt_article]],"-JN"),pt[[#This Row],[pt_article]])</f>
        <v>1L</v>
      </c>
    </row>
    <row r="314" spans="1:9" x14ac:dyDescent="0.25">
      <c r="A314" t="s">
        <v>572</v>
      </c>
      <c r="B314" t="s">
        <v>573</v>
      </c>
      <c r="C314" t="s">
        <v>552</v>
      </c>
      <c r="D314" t="s">
        <v>553</v>
      </c>
      <c r="E314" t="s">
        <v>97</v>
      </c>
      <c r="F314" t="s">
        <v>112</v>
      </c>
      <c r="G314">
        <v>1</v>
      </c>
      <c r="H314" t="s">
        <v>64</v>
      </c>
      <c r="I314" s="3" t="str">
        <f>IF(LEFT(pt[[#This Row],[pt_part]],1)="3",CONCATENATE(pt[[#This Row],[pt_article]],"-JN"),pt[[#This Row],[pt_article]])</f>
        <v>1L</v>
      </c>
    </row>
    <row r="315" spans="1:9" x14ac:dyDescent="0.25">
      <c r="A315" t="s">
        <v>574</v>
      </c>
      <c r="B315" t="s">
        <v>575</v>
      </c>
      <c r="C315" t="s">
        <v>576</v>
      </c>
      <c r="D315" t="s">
        <v>577</v>
      </c>
      <c r="E315" t="s">
        <v>97</v>
      </c>
      <c r="F315" t="s">
        <v>578</v>
      </c>
      <c r="G315">
        <v>1</v>
      </c>
      <c r="H315" t="s">
        <v>64</v>
      </c>
      <c r="I315" s="3" t="str">
        <f>IF(LEFT(pt[[#This Row],[pt_part]],1)="3",CONCATENATE(pt[[#This Row],[pt_article]],"-JN"),pt[[#This Row],[pt_article]])</f>
        <v>1L</v>
      </c>
    </row>
    <row r="316" spans="1:9" x14ac:dyDescent="0.25">
      <c r="A316" t="s">
        <v>579</v>
      </c>
      <c r="B316" t="s">
        <v>580</v>
      </c>
      <c r="C316" t="s">
        <v>576</v>
      </c>
      <c r="D316" t="s">
        <v>577</v>
      </c>
      <c r="E316" t="s">
        <v>97</v>
      </c>
      <c r="F316" t="s">
        <v>103</v>
      </c>
      <c r="G316">
        <v>1</v>
      </c>
      <c r="H316" t="s">
        <v>64</v>
      </c>
      <c r="I316" s="3" t="str">
        <f>IF(LEFT(pt[[#This Row],[pt_part]],1)="3",CONCATENATE(pt[[#This Row],[pt_article]],"-JN"),pt[[#This Row],[pt_article]])</f>
        <v>1L</v>
      </c>
    </row>
    <row r="317" spans="1:9" x14ac:dyDescent="0.25">
      <c r="A317" t="s">
        <v>581</v>
      </c>
      <c r="B317" t="s">
        <v>582</v>
      </c>
      <c r="C317" t="s">
        <v>576</v>
      </c>
      <c r="D317" t="s">
        <v>577</v>
      </c>
      <c r="E317" t="s">
        <v>97</v>
      </c>
      <c r="F317" t="s">
        <v>106</v>
      </c>
      <c r="G317">
        <v>1</v>
      </c>
      <c r="H317" t="s">
        <v>64</v>
      </c>
      <c r="I317" s="3" t="str">
        <f>IF(LEFT(pt[[#This Row],[pt_part]],1)="3",CONCATENATE(pt[[#This Row],[pt_article]],"-JN"),pt[[#This Row],[pt_article]])</f>
        <v>1L</v>
      </c>
    </row>
    <row r="318" spans="1:9" x14ac:dyDescent="0.25">
      <c r="A318" t="s">
        <v>583</v>
      </c>
      <c r="B318" t="s">
        <v>584</v>
      </c>
      <c r="C318" t="s">
        <v>576</v>
      </c>
      <c r="D318" t="s">
        <v>577</v>
      </c>
      <c r="E318" t="s">
        <v>97</v>
      </c>
      <c r="F318" t="s">
        <v>109</v>
      </c>
      <c r="G318">
        <v>1</v>
      </c>
      <c r="H318" t="s">
        <v>64</v>
      </c>
      <c r="I318" s="3" t="str">
        <f>IF(LEFT(pt[[#This Row],[pt_part]],1)="3",CONCATENATE(pt[[#This Row],[pt_article]],"-JN"),pt[[#This Row],[pt_article]])</f>
        <v>1L</v>
      </c>
    </row>
    <row r="319" spans="1:9" x14ac:dyDescent="0.25">
      <c r="A319" t="s">
        <v>585</v>
      </c>
      <c r="B319" t="s">
        <v>586</v>
      </c>
      <c r="C319" t="s">
        <v>576</v>
      </c>
      <c r="D319" t="s">
        <v>577</v>
      </c>
      <c r="E319" t="s">
        <v>97</v>
      </c>
      <c r="F319" t="s">
        <v>112</v>
      </c>
      <c r="G319">
        <v>1</v>
      </c>
      <c r="H319" t="s">
        <v>64</v>
      </c>
      <c r="I319" s="3" t="str">
        <f>IF(LEFT(pt[[#This Row],[pt_part]],1)="3",CONCATENATE(pt[[#This Row],[pt_article]],"-JN"),pt[[#This Row],[pt_article]])</f>
        <v>1L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"/>
  <sheetViews>
    <sheetView workbookViewId="0">
      <selection activeCell="I24" sqref="I24"/>
    </sheetView>
  </sheetViews>
  <sheetFormatPr baseColWidth="10" defaultRowHeight="15" x14ac:dyDescent="0.25"/>
  <cols>
    <col min="1" max="1" width="10.7109375" bestFit="1" customWidth="1"/>
    <col min="2" max="3" width="10" bestFit="1" customWidth="1"/>
    <col min="4" max="4" width="10.7109375" bestFit="1" customWidth="1"/>
    <col min="5" max="5" width="6.5703125" bestFit="1" customWidth="1"/>
    <col min="6" max="6" width="15.5703125" bestFit="1" customWidth="1"/>
    <col min="7" max="7" width="8" bestFit="1" customWidth="1"/>
  </cols>
  <sheetData>
    <row r="1" spans="1:7" s="5" customFormat="1" x14ac:dyDescent="0.25">
      <c r="A1" s="5" t="s">
        <v>797</v>
      </c>
      <c r="B1" s="5" t="s">
        <v>798</v>
      </c>
      <c r="C1" s="5" t="s">
        <v>799</v>
      </c>
      <c r="D1" s="5" t="s">
        <v>800</v>
      </c>
      <c r="E1" s="5" t="s">
        <v>801</v>
      </c>
      <c r="F1" s="5" t="s">
        <v>803</v>
      </c>
      <c r="G1" s="5" t="s">
        <v>802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"/>
  <sheetViews>
    <sheetView tabSelected="1" workbookViewId="0">
      <selection activeCell="A2" sqref="A2"/>
    </sheetView>
  </sheetViews>
  <sheetFormatPr baseColWidth="10" defaultRowHeight="15" x14ac:dyDescent="0.25"/>
  <cols>
    <col min="1" max="1" width="10.7109375" bestFit="1" customWidth="1"/>
    <col min="2" max="3" width="10" bestFit="1" customWidth="1"/>
    <col min="4" max="4" width="10.7109375" bestFit="1" customWidth="1"/>
    <col min="5" max="5" width="6.5703125" bestFit="1" customWidth="1"/>
    <col min="6" max="6" width="15.5703125" bestFit="1" customWidth="1"/>
    <col min="7" max="7" width="8" bestFit="1" customWidth="1"/>
    <col min="8" max="8" width="10" bestFit="1" customWidth="1"/>
  </cols>
  <sheetData>
    <row r="1" spans="1:8" x14ac:dyDescent="0.25">
      <c r="A1" t="s">
        <v>797</v>
      </c>
      <c r="B1" t="s">
        <v>798</v>
      </c>
      <c r="C1" t="s">
        <v>799</v>
      </c>
      <c r="D1" t="s">
        <v>800</v>
      </c>
      <c r="E1" t="s">
        <v>801</v>
      </c>
      <c r="F1" t="s">
        <v>803</v>
      </c>
      <c r="G1" t="s">
        <v>802</v>
      </c>
      <c r="H1" t="s">
        <v>804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"/>
  <sheetViews>
    <sheetView workbookViewId="0">
      <selection activeCell="H2" sqref="H2"/>
    </sheetView>
  </sheetViews>
  <sheetFormatPr baseColWidth="10" defaultRowHeight="15" x14ac:dyDescent="0.25"/>
  <cols>
    <col min="1" max="1" width="10.7109375" bestFit="1" customWidth="1"/>
    <col min="2" max="3" width="10" bestFit="1" customWidth="1"/>
    <col min="4" max="4" width="10.7109375" bestFit="1" customWidth="1"/>
    <col min="5" max="5" width="6.5703125" bestFit="1" customWidth="1"/>
    <col min="6" max="6" width="15.5703125" bestFit="1" customWidth="1"/>
    <col min="7" max="7" width="8" bestFit="1" customWidth="1"/>
    <col min="8" max="8" width="11" bestFit="1" customWidth="1"/>
    <col min="9" max="9" width="13.5703125" bestFit="1" customWidth="1"/>
    <col min="10" max="10" width="14.140625" bestFit="1" customWidth="1"/>
    <col min="11" max="11" width="15.28515625" bestFit="1" customWidth="1"/>
    <col min="12" max="12" width="14.42578125" bestFit="1" customWidth="1"/>
    <col min="13" max="13" width="13" bestFit="1" customWidth="1"/>
  </cols>
  <sheetData>
    <row r="1" spans="1:13" x14ac:dyDescent="0.25">
      <c r="A1" t="s">
        <v>797</v>
      </c>
      <c r="B1" t="s">
        <v>798</v>
      </c>
      <c r="C1" t="s">
        <v>799</v>
      </c>
      <c r="D1" t="s">
        <v>800</v>
      </c>
      <c r="E1" t="s">
        <v>801</v>
      </c>
      <c r="F1" t="s">
        <v>803</v>
      </c>
      <c r="G1" t="s">
        <v>802</v>
      </c>
      <c r="H1" t="s">
        <v>805</v>
      </c>
      <c r="I1" t="s">
        <v>806</v>
      </c>
      <c r="J1" t="s">
        <v>807</v>
      </c>
      <c r="K1" t="s">
        <v>808</v>
      </c>
      <c r="L1" t="s">
        <v>809</v>
      </c>
      <c r="M1" t="s">
        <v>810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5"/>
  <sheetViews>
    <sheetView workbookViewId="0">
      <selection activeCell="J12" sqref="J12"/>
    </sheetView>
  </sheetViews>
  <sheetFormatPr baseColWidth="10" defaultRowHeight="15" x14ac:dyDescent="0.25"/>
  <cols>
    <col min="1" max="1" width="10.7109375" bestFit="1" customWidth="1"/>
    <col min="2" max="2" width="6.5703125" bestFit="1" customWidth="1"/>
    <col min="3" max="3" width="15.5703125" bestFit="1" customWidth="1"/>
    <col min="4" max="4" width="8" bestFit="1" customWidth="1"/>
    <col min="5" max="5" width="10" style="13" bestFit="1" customWidth="1"/>
    <col min="6" max="6" width="1.28515625" style="6" customWidth="1"/>
    <col min="7" max="7" width="10.7109375" bestFit="1" customWidth="1"/>
    <col min="8" max="8" width="6.5703125" bestFit="1" customWidth="1"/>
    <col min="9" max="9" width="15.5703125" bestFit="1" customWidth="1"/>
    <col min="10" max="10" width="8" bestFit="1" customWidth="1"/>
    <col min="11" max="11" width="10" style="13" bestFit="1" customWidth="1"/>
  </cols>
  <sheetData>
    <row r="3" spans="1:11" s="8" customFormat="1" ht="21" x14ac:dyDescent="0.35">
      <c r="A3" s="7" t="s">
        <v>0</v>
      </c>
      <c r="E3" s="12"/>
      <c r="F3" s="9"/>
      <c r="G3" s="7" t="s">
        <v>811</v>
      </c>
      <c r="K3" s="12"/>
    </row>
    <row r="4" spans="1:11" s="3" customFormat="1" x14ac:dyDescent="0.25">
      <c r="A4" s="3" t="s">
        <v>800</v>
      </c>
      <c r="B4" s="3" t="s">
        <v>801</v>
      </c>
      <c r="C4" s="3" t="s">
        <v>803</v>
      </c>
      <c r="D4" s="3" t="s">
        <v>802</v>
      </c>
      <c r="E4" s="11" t="s">
        <v>804</v>
      </c>
      <c r="F4" s="10"/>
      <c r="G4" s="3" t="s">
        <v>800</v>
      </c>
      <c r="H4" s="3" t="s">
        <v>801</v>
      </c>
      <c r="I4" s="3" t="s">
        <v>803</v>
      </c>
      <c r="J4" s="3" t="s">
        <v>802</v>
      </c>
      <c r="K4" s="11" t="s">
        <v>804</v>
      </c>
    </row>
    <row r="5" spans="1:11" x14ac:dyDescent="0.25">
      <c r="E5" s="13">
        <v>0</v>
      </c>
      <c r="K5" s="13">
        <v>0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idh</vt:lpstr>
      <vt:lpstr>pt</vt:lpstr>
      <vt:lpstr>LISTE PF</vt:lpstr>
      <vt:lpstr>VENTES PF</vt:lpstr>
      <vt:lpstr>PREVISIONS</vt:lpstr>
      <vt:lpstr>VENTES CONDIT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</dc:creator>
  <cp:lastModifiedBy>Info</cp:lastModifiedBy>
  <cp:lastPrinted>2012-03-13T13:37:49Z</cp:lastPrinted>
  <dcterms:created xsi:type="dcterms:W3CDTF">2012-03-13T08:04:45Z</dcterms:created>
  <dcterms:modified xsi:type="dcterms:W3CDTF">2014-01-27T21:17:04Z</dcterms:modified>
</cp:coreProperties>
</file>