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19170" windowHeight="76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81" i="1" l="1"/>
  <c r="T82" i="1"/>
  <c r="T80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N111" i="1"/>
  <c r="R102" i="1" l="1"/>
  <c r="R103" i="1"/>
  <c r="R104" i="1"/>
  <c r="R105" i="1"/>
  <c r="Q102" i="1"/>
  <c r="S102" i="1" l="1"/>
  <c r="R93" i="1"/>
  <c r="R94" i="1"/>
  <c r="R95" i="1"/>
  <c r="R96" i="1"/>
  <c r="R97" i="1"/>
  <c r="R98" i="1"/>
  <c r="R99" i="1"/>
  <c r="R100" i="1"/>
  <c r="R101" i="1"/>
  <c r="R106" i="1"/>
  <c r="R107" i="1"/>
  <c r="R111" i="1"/>
  <c r="R112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Q89" i="1" l="1"/>
  <c r="R89" i="1" s="1"/>
  <c r="Q16" i="1" l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R36" i="1" s="1"/>
  <c r="S36" i="1" s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R65" i="1" s="1"/>
  <c r="S65" i="1" s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R83" i="1" s="1"/>
  <c r="S83" i="1" s="1"/>
  <c r="Q84" i="1"/>
  <c r="Q85" i="1"/>
  <c r="Q86" i="1"/>
  <c r="R86" i="1" s="1"/>
  <c r="S86" i="1" s="1"/>
  <c r="Q87" i="1"/>
  <c r="R87" i="1" s="1"/>
  <c r="S87" i="1" s="1"/>
  <c r="Q88" i="1"/>
  <c r="R88" i="1" s="1"/>
  <c r="S88" i="1" s="1"/>
  <c r="S89" i="1"/>
  <c r="Q90" i="1"/>
  <c r="Q91" i="1"/>
  <c r="Q92" i="1"/>
  <c r="Q93" i="1"/>
  <c r="S93" i="1" s="1"/>
  <c r="Q94" i="1"/>
  <c r="S94" i="1" s="1"/>
  <c r="Q95" i="1"/>
  <c r="S95" i="1" s="1"/>
  <c r="Q96" i="1"/>
  <c r="S96" i="1" s="1"/>
  <c r="Q97" i="1"/>
  <c r="S97" i="1" s="1"/>
  <c r="Q98" i="1"/>
  <c r="S98" i="1" s="1"/>
  <c r="Q99" i="1"/>
  <c r="S99" i="1" s="1"/>
  <c r="Q100" i="1"/>
  <c r="S100" i="1" s="1"/>
  <c r="Q101" i="1"/>
  <c r="S101" i="1" s="1"/>
  <c r="Q103" i="1"/>
  <c r="S103" i="1" s="1"/>
  <c r="Q104" i="1"/>
  <c r="S104" i="1" s="1"/>
  <c r="Q105" i="1"/>
  <c r="S105" i="1" s="1"/>
  <c r="Q106" i="1"/>
  <c r="S106" i="1" s="1"/>
  <c r="Q107" i="1"/>
  <c r="S107" i="1" s="1"/>
  <c r="Q108" i="1"/>
  <c r="Q109" i="1"/>
  <c r="Q110" i="1"/>
  <c r="Q111" i="1"/>
  <c r="S111" i="1" s="1"/>
  <c r="Q112" i="1"/>
  <c r="S112" i="1" s="1"/>
  <c r="Q113" i="1"/>
  <c r="Q114" i="1"/>
  <c r="Q115" i="1"/>
  <c r="Q116" i="1"/>
  <c r="Q117" i="1"/>
  <c r="Q118" i="1"/>
  <c r="Q119" i="1"/>
  <c r="Q120" i="1"/>
  <c r="Q121" i="1"/>
  <c r="Q122" i="1"/>
  <c r="S122" i="1" s="1"/>
  <c r="Q123" i="1"/>
  <c r="S123" i="1" s="1"/>
  <c r="Q124" i="1"/>
  <c r="S124" i="1" s="1"/>
  <c r="Q125" i="1"/>
  <c r="S125" i="1" s="1"/>
  <c r="Q126" i="1"/>
  <c r="S126" i="1" s="1"/>
  <c r="Q127" i="1"/>
  <c r="S127" i="1" s="1"/>
  <c r="Q128" i="1"/>
  <c r="S128" i="1" s="1"/>
  <c r="Q129" i="1"/>
  <c r="S129" i="1" s="1"/>
  <c r="Q130" i="1"/>
  <c r="S130" i="1" s="1"/>
  <c r="Q131" i="1"/>
  <c r="S131" i="1" s="1"/>
  <c r="Q132" i="1"/>
  <c r="S132" i="1" s="1"/>
  <c r="Q133" i="1"/>
  <c r="S133" i="1" s="1"/>
  <c r="Q134" i="1"/>
  <c r="S134" i="1" s="1"/>
  <c r="Q135" i="1"/>
  <c r="S135" i="1" s="1"/>
  <c r="Q136" i="1"/>
  <c r="S136" i="1" s="1"/>
  <c r="Q137" i="1"/>
  <c r="S137" i="1" s="1"/>
  <c r="Q138" i="1"/>
  <c r="S138" i="1" s="1"/>
  <c r="Q139" i="1"/>
  <c r="S139" i="1" s="1"/>
  <c r="Q140" i="1"/>
  <c r="S140" i="1" s="1"/>
  <c r="Q15" i="1"/>
  <c r="Q14" i="1"/>
  <c r="Q13" i="1"/>
  <c r="Q12" i="1"/>
  <c r="R81" i="1" l="1"/>
  <c r="S81" i="1" s="1"/>
  <c r="R82" i="1"/>
  <c r="S82" i="1" s="1"/>
  <c r="R80" i="1"/>
  <c r="S80" i="1" s="1"/>
  <c r="R121" i="1"/>
  <c r="S121" i="1" s="1"/>
  <c r="R120" i="1"/>
  <c r="S120" i="1" s="1"/>
  <c r="R118" i="1"/>
  <c r="S118" i="1" s="1"/>
  <c r="R116" i="1"/>
  <c r="S116" i="1" s="1"/>
  <c r="R119" i="1"/>
  <c r="S119" i="1" s="1"/>
  <c r="R117" i="1"/>
  <c r="S117" i="1" s="1"/>
  <c r="R113" i="1"/>
  <c r="S113" i="1" s="1"/>
  <c r="R115" i="1"/>
  <c r="S115" i="1" s="1"/>
  <c r="R114" i="1"/>
  <c r="S114" i="1" s="1"/>
  <c r="R14" i="1"/>
  <c r="S14" i="1" s="1"/>
  <c r="R92" i="1"/>
  <c r="S92" i="1" s="1"/>
  <c r="R90" i="1"/>
  <c r="S90" i="1" s="1"/>
  <c r="R85" i="1"/>
  <c r="S85" i="1" s="1"/>
  <c r="R79" i="1"/>
  <c r="S79" i="1" s="1"/>
  <c r="R77" i="1"/>
  <c r="S77" i="1" s="1"/>
  <c r="R75" i="1"/>
  <c r="S75" i="1" s="1"/>
  <c r="R73" i="1"/>
  <c r="S73" i="1" s="1"/>
  <c r="R71" i="1"/>
  <c r="S71" i="1" s="1"/>
  <c r="R69" i="1"/>
  <c r="S69" i="1" s="1"/>
  <c r="R67" i="1"/>
  <c r="S67" i="1" s="1"/>
  <c r="R64" i="1"/>
  <c r="S64" i="1" s="1"/>
  <c r="R62" i="1"/>
  <c r="S62" i="1" s="1"/>
  <c r="R60" i="1"/>
  <c r="S60" i="1" s="1"/>
  <c r="R58" i="1"/>
  <c r="S58" i="1" s="1"/>
  <c r="R56" i="1"/>
  <c r="S56" i="1" s="1"/>
  <c r="R54" i="1"/>
  <c r="S54" i="1" s="1"/>
  <c r="R52" i="1"/>
  <c r="S52" i="1" s="1"/>
  <c r="R50" i="1"/>
  <c r="S50" i="1" s="1"/>
  <c r="R48" i="1"/>
  <c r="S48" i="1" s="1"/>
  <c r="R46" i="1"/>
  <c r="S46" i="1" s="1"/>
  <c r="R44" i="1"/>
  <c r="S44" i="1" s="1"/>
  <c r="R42" i="1"/>
  <c r="S42" i="1" s="1"/>
  <c r="R40" i="1"/>
  <c r="S40" i="1" s="1"/>
  <c r="R38" i="1"/>
  <c r="S38" i="1" s="1"/>
  <c r="R35" i="1"/>
  <c r="S35" i="1" s="1"/>
  <c r="R33" i="1"/>
  <c r="S33" i="1" s="1"/>
  <c r="R31" i="1"/>
  <c r="S31" i="1" s="1"/>
  <c r="R29" i="1"/>
  <c r="S29" i="1" s="1"/>
  <c r="R27" i="1"/>
  <c r="S27" i="1" s="1"/>
  <c r="R25" i="1"/>
  <c r="S25" i="1" s="1"/>
  <c r="R23" i="1"/>
  <c r="S23" i="1" s="1"/>
  <c r="R21" i="1"/>
  <c r="S21" i="1" s="1"/>
  <c r="R19" i="1"/>
  <c r="S19" i="1" s="1"/>
  <c r="R17" i="1"/>
  <c r="S17" i="1" s="1"/>
  <c r="R12" i="1"/>
  <c r="S12" i="1" s="1"/>
  <c r="R13" i="1"/>
  <c r="S13" i="1" s="1"/>
  <c r="R15" i="1"/>
  <c r="S15" i="1" s="1"/>
  <c r="R110" i="1"/>
  <c r="S110" i="1" s="1"/>
  <c r="R108" i="1"/>
  <c r="S108" i="1" s="1"/>
  <c r="R91" i="1"/>
  <c r="S91" i="1" s="1"/>
  <c r="R84" i="1"/>
  <c r="S84" i="1" s="1"/>
  <c r="R78" i="1"/>
  <c r="S78" i="1" s="1"/>
  <c r="R76" i="1"/>
  <c r="S76" i="1" s="1"/>
  <c r="R74" i="1"/>
  <c r="S74" i="1" s="1"/>
  <c r="R72" i="1"/>
  <c r="S72" i="1" s="1"/>
  <c r="R70" i="1"/>
  <c r="S70" i="1" s="1"/>
  <c r="R68" i="1"/>
  <c r="S68" i="1" s="1"/>
  <c r="R66" i="1"/>
  <c r="S66" i="1" s="1"/>
  <c r="R63" i="1"/>
  <c r="S63" i="1" s="1"/>
  <c r="R61" i="1"/>
  <c r="S61" i="1" s="1"/>
  <c r="R59" i="1"/>
  <c r="S59" i="1" s="1"/>
  <c r="R57" i="1"/>
  <c r="S57" i="1" s="1"/>
  <c r="R55" i="1"/>
  <c r="S55" i="1" s="1"/>
  <c r="R53" i="1"/>
  <c r="S53" i="1" s="1"/>
  <c r="R51" i="1"/>
  <c r="S51" i="1" s="1"/>
  <c r="R49" i="1"/>
  <c r="S49" i="1" s="1"/>
  <c r="R47" i="1"/>
  <c r="S47" i="1" s="1"/>
  <c r="R45" i="1"/>
  <c r="S45" i="1" s="1"/>
  <c r="R43" i="1"/>
  <c r="S43" i="1" s="1"/>
  <c r="R41" i="1"/>
  <c r="S41" i="1" s="1"/>
  <c r="R39" i="1"/>
  <c r="S39" i="1" s="1"/>
  <c r="R37" i="1"/>
  <c r="S37" i="1" s="1"/>
  <c r="R34" i="1"/>
  <c r="S34" i="1" s="1"/>
  <c r="R32" i="1"/>
  <c r="S32" i="1" s="1"/>
  <c r="R30" i="1"/>
  <c r="S30" i="1" s="1"/>
  <c r="R28" i="1"/>
  <c r="S28" i="1" s="1"/>
  <c r="R26" i="1"/>
  <c r="S26" i="1" s="1"/>
  <c r="R24" i="1"/>
  <c r="S24" i="1" s="1"/>
  <c r="R22" i="1"/>
  <c r="S22" i="1" s="1"/>
  <c r="R20" i="1"/>
  <c r="S20" i="1" s="1"/>
  <c r="R18" i="1"/>
  <c r="S18" i="1" s="1"/>
  <c r="R16" i="1"/>
  <c r="S16" i="1" s="1"/>
  <c r="R109" i="1"/>
  <c r="S109" i="1" s="1"/>
  <c r="Q11" i="1"/>
  <c r="Q6" i="1"/>
  <c r="Q7" i="1"/>
  <c r="Q8" i="1"/>
  <c r="Q9" i="1"/>
  <c r="Q10" i="1"/>
  <c r="Q2" i="1"/>
  <c r="Q3" i="1"/>
  <c r="Q4" i="1"/>
  <c r="Q5" i="1"/>
  <c r="R4" i="1" l="1"/>
  <c r="S4" i="1" s="1"/>
  <c r="R2" i="1"/>
  <c r="S2" i="1" s="1"/>
  <c r="R9" i="1"/>
  <c r="S9" i="1" s="1"/>
  <c r="R7" i="1"/>
  <c r="S7" i="1" s="1"/>
  <c r="R11" i="1"/>
  <c r="S11" i="1" s="1"/>
  <c r="R5" i="1"/>
  <c r="S5" i="1" s="1"/>
  <c r="R3" i="1"/>
  <c r="S3" i="1" s="1"/>
  <c r="R10" i="1"/>
  <c r="S10" i="1" s="1"/>
  <c r="R8" i="1"/>
  <c r="S8" i="1" s="1"/>
  <c r="R6" i="1"/>
  <c r="S6" i="1" s="1"/>
</calcChain>
</file>

<file path=xl/sharedStrings.xml><?xml version="1.0" encoding="utf-8"?>
<sst xmlns="http://schemas.openxmlformats.org/spreadsheetml/2006/main" count="792" uniqueCount="270">
  <si>
    <t>BON DE CMDE N°</t>
  </si>
  <si>
    <t>DATE CMDE</t>
  </si>
  <si>
    <t>N° FACTURE</t>
  </si>
  <si>
    <t>DATE FACTURE</t>
  </si>
  <si>
    <t>MONT TTC</t>
  </si>
  <si>
    <t>N° CHQ PAYEMENT</t>
  </si>
  <si>
    <t>DATE PAYEMENT</t>
  </si>
  <si>
    <t>DATE PREV PAY</t>
  </si>
  <si>
    <t>MONT TVA</t>
  </si>
  <si>
    <t>N° BL</t>
  </si>
  <si>
    <t>DATE BL</t>
  </si>
  <si>
    <t>059/2018</t>
  </si>
  <si>
    <t>ARTICLES</t>
  </si>
  <si>
    <t>MONT TOT HT</t>
  </si>
  <si>
    <t>119/2018</t>
  </si>
  <si>
    <t>072/2018</t>
  </si>
  <si>
    <t>234/2018</t>
  </si>
  <si>
    <t>482/2018</t>
  </si>
  <si>
    <t>0113/2018</t>
  </si>
  <si>
    <t>378/2018</t>
  </si>
  <si>
    <t>269/2017</t>
  </si>
  <si>
    <t>92/2018</t>
  </si>
  <si>
    <t>045/2018</t>
  </si>
  <si>
    <t>044/2018</t>
  </si>
  <si>
    <t>032/2018</t>
  </si>
  <si>
    <t>026/2018</t>
  </si>
  <si>
    <t>PRODUCTION</t>
  </si>
  <si>
    <t>CATEGORIE ARTICLE</t>
  </si>
  <si>
    <t>VERRERIE</t>
  </si>
  <si>
    <t>CS LABO</t>
  </si>
  <si>
    <t>CS HSE</t>
  </si>
  <si>
    <t>PR PROD</t>
  </si>
  <si>
    <t>MAINTENANCE</t>
  </si>
  <si>
    <t>0132/2048</t>
  </si>
  <si>
    <t>0119/2018</t>
  </si>
  <si>
    <t>079/2018</t>
  </si>
  <si>
    <t xml:space="preserve"> PRIX UNIT. HT</t>
  </si>
  <si>
    <t>DA/EURO</t>
  </si>
  <si>
    <t>DA</t>
  </si>
  <si>
    <t>T% CHANGE</t>
  </si>
  <si>
    <t>371/2017</t>
  </si>
  <si>
    <t>266/2017</t>
  </si>
  <si>
    <t>0133/2017</t>
  </si>
  <si>
    <t>129/2017</t>
  </si>
  <si>
    <t>427/2017</t>
  </si>
  <si>
    <t>006/2018</t>
  </si>
  <si>
    <t>429/2018</t>
  </si>
  <si>
    <t>N° BON RECEPT</t>
  </si>
  <si>
    <t>DATE RECEPTION</t>
  </si>
  <si>
    <t>FA20180705</t>
  </si>
  <si>
    <t>-</t>
  </si>
  <si>
    <t>029 W</t>
  </si>
  <si>
    <t>LS/2018/0005</t>
  </si>
  <si>
    <t>LS/2018/018</t>
  </si>
  <si>
    <t>LS/2018/020</t>
  </si>
  <si>
    <t>195/2018</t>
  </si>
  <si>
    <t>09/2018</t>
  </si>
  <si>
    <t>LSA/2018/007</t>
  </si>
  <si>
    <t>LS/2018/025</t>
  </si>
  <si>
    <t>73C/ASD/2018</t>
  </si>
  <si>
    <t>LSA/2018/032</t>
  </si>
  <si>
    <t>LSA/2018/027</t>
  </si>
  <si>
    <t>BL20180511</t>
  </si>
  <si>
    <t>LS/2018/029</t>
  </si>
  <si>
    <t>00008/2018</t>
  </si>
  <si>
    <t>0008/2018</t>
  </si>
  <si>
    <t>LS/2018/028</t>
  </si>
  <si>
    <t>536/2018</t>
  </si>
  <si>
    <t>0145/2018</t>
  </si>
  <si>
    <t>LS/2018/017</t>
  </si>
  <si>
    <t>458/2018</t>
  </si>
  <si>
    <t>0132/2018</t>
  </si>
  <si>
    <t>LS/2018/013</t>
  </si>
  <si>
    <t>LS/2018/031</t>
  </si>
  <si>
    <t>515/2018</t>
  </si>
  <si>
    <t>CODE REF INTERNES</t>
  </si>
  <si>
    <t>18/IN/00630</t>
  </si>
  <si>
    <t>INV/18/008</t>
  </si>
  <si>
    <t>EURO</t>
  </si>
  <si>
    <t>FRAIS APPROCHE</t>
  </si>
  <si>
    <t>MP</t>
  </si>
  <si>
    <t>AC</t>
  </si>
  <si>
    <t>1800339</t>
  </si>
  <si>
    <t>18/IN/00629</t>
  </si>
  <si>
    <t>INV/18/009</t>
  </si>
  <si>
    <t>1800341</t>
  </si>
  <si>
    <t>18/IN/00634</t>
  </si>
  <si>
    <t>F117-2018</t>
  </si>
  <si>
    <t>1800334</t>
  </si>
  <si>
    <t>18/IN/00624</t>
  </si>
  <si>
    <t>F99-2018</t>
  </si>
  <si>
    <t>1800338</t>
  </si>
  <si>
    <t>18/IN/00627</t>
  </si>
  <si>
    <t>F98-2018</t>
  </si>
  <si>
    <t>1700265</t>
  </si>
  <si>
    <t>17/IN/00480</t>
  </si>
  <si>
    <t>106</t>
  </si>
  <si>
    <t>1700290</t>
  </si>
  <si>
    <t>17/IN/00527</t>
  </si>
  <si>
    <t>1800342</t>
  </si>
  <si>
    <t>18/IN/00637</t>
  </si>
  <si>
    <t>18303652</t>
  </si>
  <si>
    <t>1800345</t>
  </si>
  <si>
    <t>18/IN/00640</t>
  </si>
  <si>
    <t>INV/18/032</t>
  </si>
  <si>
    <t>1800325</t>
  </si>
  <si>
    <t>1800328</t>
  </si>
  <si>
    <t>18/IN/00611</t>
  </si>
  <si>
    <t>27</t>
  </si>
  <si>
    <t>18/IN/00615</t>
  </si>
  <si>
    <t>1800336</t>
  </si>
  <si>
    <t>18/IN/00625</t>
  </si>
  <si>
    <t>034</t>
  </si>
  <si>
    <t>1800327</t>
  </si>
  <si>
    <t>18/IN/00618</t>
  </si>
  <si>
    <t>18302288</t>
  </si>
  <si>
    <t>18/IN/00632</t>
  </si>
  <si>
    <t>037</t>
  </si>
  <si>
    <t>QUANTITES LIVREES</t>
  </si>
  <si>
    <t>QUANTITES CMDEES</t>
  </si>
  <si>
    <t>1800349</t>
  </si>
  <si>
    <t>Transmis O/N</t>
  </si>
  <si>
    <t>DATE SAISIE</t>
  </si>
  <si>
    <t>54C/ASD/2018</t>
  </si>
  <si>
    <t>1800352</t>
  </si>
  <si>
    <t>18/IN/22649</t>
  </si>
  <si>
    <t>INV/18/039</t>
  </si>
  <si>
    <t>1800353</t>
  </si>
  <si>
    <t>INV/18/040</t>
  </si>
  <si>
    <t>18/IN/00644</t>
  </si>
  <si>
    <t>18303996</t>
  </si>
  <si>
    <t>DGZ JZELJPWG</t>
  </si>
  <si>
    <t>EIRLH W</t>
  </si>
  <si>
    <t>DBPPB Z</t>
  </si>
  <si>
    <t>XTZTR J</t>
  </si>
  <si>
    <t>ZVXTFZUJ GMHOH RKGC</t>
  </si>
  <si>
    <t>OMVMFJDT ZZVE</t>
  </si>
  <si>
    <t>KAYBMXCKNZJW JVFN</t>
  </si>
  <si>
    <t>RUHGKXJA YYVBHO CV=3</t>
  </si>
  <si>
    <t>PPTPAJI ESSGUC FZYQIAH</t>
  </si>
  <si>
    <t>BMGYDCMKT</t>
  </si>
  <si>
    <t>HMZ RALAVOMU</t>
  </si>
  <si>
    <t>AMJ RJHYNSBRZ</t>
  </si>
  <si>
    <t>NZHZ CPHWZOPKUO DEP.  BOANT</t>
  </si>
  <si>
    <t>LUHCG UAIULRAJ IBPKRS</t>
  </si>
  <si>
    <t>Ktyugp qztba waxcd cj osbfx 6618wa</t>
  </si>
  <si>
    <t xml:space="preserve">Vaklgmmrf el wehts 528fv </t>
  </si>
  <si>
    <t>Okkuhbb wfyq 21tj</t>
  </si>
  <si>
    <t xml:space="preserve">Kcnxphv tqnc 3ks </t>
  </si>
  <si>
    <t>Szyavzoeg uv ecpyz 14bw</t>
  </si>
  <si>
    <t>Nsllk fbxgna 09hw rmxsmf k psqny mwvjd, ugau.bjwen 68/86</t>
  </si>
  <si>
    <t>Wdqcm efnfga vtgalx nhnpyr N wekl.lzuvsbue 572 gt 23/15</t>
  </si>
  <si>
    <t>Crgjojvhhp pnuaosa 8830dm zswzof G nfvn.pszcz lsbv fsuusaxvd</t>
  </si>
  <si>
    <t>Hkuejol jmsjpla lh mlfhh gvvbch PK lxny.mzlwfz 8 mt</t>
  </si>
  <si>
    <t>Oahtzzovnu qqihcoo 370ts htmdab X wopz.itqsz irwn qrgsyvcmn</t>
  </si>
  <si>
    <t>Eajdrr moyqz cmmbm gu jkqml 1338mw</t>
  </si>
  <si>
    <t>Ttmwp shxbep 29po uvymar a dz owjdm zbiyz, lamz.veiyfcd</t>
  </si>
  <si>
    <t>Jxjqzhzgg pp gnvrz 190xz</t>
  </si>
  <si>
    <t>Eeyuy rtorsc 7rb pkmquo u tcoon wwljg, qmvb.oumcjdk 38/05</t>
  </si>
  <si>
    <t>Wwakd wlmvuc thvzws wfymas V kuwb.aliiakzt 188 jm 32/89</t>
  </si>
  <si>
    <t>Orjjdre gmdcvnt ii ezruj vkfrwy YG hihm.xnojvo 63 oj</t>
  </si>
  <si>
    <t>Vxbqni aieyr fobgj ya kpwlr lthlwf K 30wl</t>
  </si>
  <si>
    <t>Moeibs qmwmo jgfxi de mdnva 226yl</t>
  </si>
  <si>
    <t>Cwcwvv kucud bigqv jx vwsel 82on</t>
  </si>
  <si>
    <t>EAMZMLZ 11 H BL HOFVA</t>
  </si>
  <si>
    <t>Ldzxq plphof hwfkyg ymqtox M irmq.isestz 792 ru 43/83</t>
  </si>
  <si>
    <t>Tuyzw tmliqt zjpgxv afcafw Z bqzi.dwbfjq 22 nl 26/00</t>
  </si>
  <si>
    <t>Xxvgweb nfzez nixgxbq - dpszs 142pe</t>
  </si>
  <si>
    <t>Sppwzrn hxfraki pn aathc gwzffj IJ awee.cuzrqq 5 fg</t>
  </si>
  <si>
    <t>Hhujxbg tagb 88nn</t>
  </si>
  <si>
    <t>Yiqnue dhrwq pqymy ir xsxzq 4541ai</t>
  </si>
  <si>
    <t>Ilddz egedug slsfud cjrdzn Q zgfh.cjssdzc 009 iq 33/35</t>
  </si>
  <si>
    <t>Mharbty Tnnqf 981�b</t>
  </si>
  <si>
    <t>Shqktda Bhdcymytnhn7-779�w</t>
  </si>
  <si>
    <t>Wikaubh lwvqxtr nb Vxptu Lytetj AI 92 no</t>
  </si>
  <si>
    <t>Pmfzfnc ozaomfk fk Uribj Duyngx XA 7 di</t>
  </si>
  <si>
    <t>Mdgqnewta gv objvo 390 ab</t>
  </si>
  <si>
    <t>Vodctxkze uo kkppd 69 hs</t>
  </si>
  <si>
    <t>Xfhsumpdi vb kbvkm 495 db</t>
  </si>
  <si>
    <t>Tafuh Jevxdw Xcmhis Nqpdvx 3650 un 59/10</t>
  </si>
  <si>
    <t>Dhrkz Dluphc Vdmvtm Yfepgt 8558 bp 88/26</t>
  </si>
  <si>
    <t>Oudjmkweh cv jbjfs 75 bf</t>
  </si>
  <si>
    <t>Oipmizg Umjwfpb bs Zbdas Uu 7 pn</t>
  </si>
  <si>
    <t>Cgunyp Chfvf Misuc jo xcise 340 vc</t>
  </si>
  <si>
    <t>Vlhdjn Cyclg Kbpzo mg hvkrf 479 op</t>
  </si>
  <si>
    <t>Jocjx Lkgen Hqpg 183 tr 99/55</t>
  </si>
  <si>
    <t>Fobvkb Bvymc 299-2922 /B8181</t>
  </si>
  <si>
    <t>Pzhjwssar cf vmlnh 59 sx</t>
  </si>
  <si>
    <t>PGGKDQ WBIBH SDDBGCX</t>
  </si>
  <si>
    <t xml:space="preserve">Yaarl 20 -4gq </t>
  </si>
  <si>
    <t>Kisj Jtmwyl -3jy</t>
  </si>
  <si>
    <t xml:space="preserve">Swkpdj AMX -4xz </t>
  </si>
  <si>
    <t>Ziuupcya d?hi rqfbptqq (UMXS) -0tj</t>
  </si>
  <si>
    <t xml:space="preserve">Qcnmljec mcmjgvxes </t>
  </si>
  <si>
    <t xml:space="preserve">Kjaqxq Nmjyq </t>
  </si>
  <si>
    <t>Vhvgodxr Tmywlkz</t>
  </si>
  <si>
    <t>Agewzjx nb ucoiy'o</t>
  </si>
  <si>
    <t>Sdtwr f zlfb +Ulqwa pkicvw</t>
  </si>
  <si>
    <t>Coyivbwzz kw ydjbtyryiv nesafouh 4,93</t>
  </si>
  <si>
    <t xml:space="preserve">Jdjivadaz gazvboid uofdf y frjgrkb 22ra myepkkjp </t>
  </si>
  <si>
    <t>Szrfoaib Zvrkpmzktr Dfak IDN 363 jt</t>
  </si>
  <si>
    <t>zfnzrhxe oiabay L/034 fl</t>
  </si>
  <si>
    <t xml:space="preserve">Gzm rujmpvdf avclxsfm E/881 LY </t>
  </si>
  <si>
    <t xml:space="preserve">Iacoei PLJ C/653 TN </t>
  </si>
  <si>
    <t xml:space="preserve">Xtspmi HDBXMEJFP Z/303 QF </t>
  </si>
  <si>
    <t>Skxgbr WKK Tcoqnn 744 TU</t>
  </si>
  <si>
    <t>Nbhio Fruaonc 911 YD</t>
  </si>
  <si>
    <t xml:space="preserve">Myvaxxhf VGC Xxetqk 354 DC </t>
  </si>
  <si>
    <t xml:space="preserve">Vsssopjs jkwvuexck mvziqzmnqgt 7 BG </t>
  </si>
  <si>
    <t>UoofbnpfJ pq Ljc zhlxbyhitt</t>
  </si>
  <si>
    <t>Sqgtkv 60'' 7,1� Gzatqg qxag dzjwgu OKMO</t>
  </si>
  <si>
    <t>Rzjwv dp gpbl mpjdx v BP8</t>
  </si>
  <si>
    <t>EFANJWO NQ016</t>
  </si>
  <si>
    <t>ACASYV 48� ktsqtjmt 74377</t>
  </si>
  <si>
    <t>MUIA PN 787337</t>
  </si>
  <si>
    <t>TFTWQWH ROCF U7 5�o</t>
  </si>
  <si>
    <t>Uoxvgujcp Iswqulodw Geacxzlxr</t>
  </si>
  <si>
    <t>Bjukrt Zj 9,85</t>
  </si>
  <si>
    <t>WNPFPM UDSUQFK QZQBS OTN,CVM JJ VHL</t>
  </si>
  <si>
    <t>LZISUWQNXNLIHGNIOH EYP GHGZ-LQMOJT-IXQW</t>
  </si>
  <si>
    <t xml:space="preserve">SZQUKV OACC 74-048% ZRZBG PIZK </t>
  </si>
  <si>
    <t>DKGVW PJESNZYR VTJUXR</t>
  </si>
  <si>
    <t>BOPNG XOAJSWGZUSDGWGVVNL YE02</t>
  </si>
  <si>
    <t>CJEVZYCTKXME</t>
  </si>
  <si>
    <t>IUML QW FTZWQGYOW</t>
  </si>
  <si>
    <t>WKUY SSBDLWWRQ</t>
  </si>
  <si>
    <t>KJRQMHWAQ ABACSX QAPNLGIB</t>
  </si>
  <si>
    <t>BKBPPXRDJILWN FAUY OKOZWZOVL</t>
  </si>
  <si>
    <t>AIM SEMLYZG VYGT TSYTXXSCH</t>
  </si>
  <si>
    <t>CBWZ CI MHODIANRN</t>
  </si>
  <si>
    <t>JPYV</t>
  </si>
  <si>
    <t>VQUQ WB AGEOMSEEH</t>
  </si>
  <si>
    <t>PTSKPLCNV JGXM YWPOGHYQBXU GPIYPGLPP</t>
  </si>
  <si>
    <t>RUOM KZ DOYGIUHCU</t>
  </si>
  <si>
    <t>QKYZADXJRD FZRYSGI FJQFSRH YBKDNXUNV</t>
  </si>
  <si>
    <t>VLEDUYZEFW CEQVRTN PXXXIIZCV</t>
  </si>
  <si>
    <t>LHPH EW SWGJTNEKQ</t>
  </si>
  <si>
    <t>CTVLW QSMWSTY 103 wz</t>
  </si>
  <si>
    <t>KSFRA FPOKNGYK 452 wz</t>
  </si>
  <si>
    <t>PMQAVG S247</t>
  </si>
  <si>
    <t>JCHKB (HVND VOPMFMWE)</t>
  </si>
  <si>
    <t>QYRV BX OAIIJVJJC</t>
  </si>
  <si>
    <t>AHWM NQWFJBLXO 976 vt</t>
  </si>
  <si>
    <t>IFGN TJCNZRLYT 742 ys</t>
  </si>
  <si>
    <t>TPCB KEWWHQWG BREW</t>
  </si>
  <si>
    <t>NCBJWTXD YTJMUII 0373 cl</t>
  </si>
  <si>
    <t>XNQIJH Y882</t>
  </si>
  <si>
    <t>YHEPRS H428</t>
  </si>
  <si>
    <t>WRZUEB P930</t>
  </si>
  <si>
    <t>WLDFDGUD QKJUDBSNU HXWBR</t>
  </si>
  <si>
    <t>EMLUDM J153</t>
  </si>
  <si>
    <t>[BY068385] ZJVASSCUXJH SNGXKQY NTLWJY</t>
  </si>
  <si>
    <t>[FL326249] IRSE GINENVB4053</t>
  </si>
  <si>
    <t>[RS502997] VGND TFJDZRRJJ 95ZG</t>
  </si>
  <si>
    <t>[ON260381] QUBJ DJPGTVAQT</t>
  </si>
  <si>
    <t>[XH258509] WHV QZCYV TQSTZ</t>
  </si>
  <si>
    <t>[GH453122] HQD TBUBIDZ 3 CY</t>
  </si>
  <si>
    <t>[TV036220] XBY XUOGYM 787LW MGPSOZ</t>
  </si>
  <si>
    <t>[TQ821608] RJN IAFAVHROB 400DN</t>
  </si>
  <si>
    <t>[PK976478] XYM BTYOYQF 0.2 MG</t>
  </si>
  <si>
    <t>[VN451826] RCT QTIGKIAXJ 206 ZJ PPHZD</t>
  </si>
  <si>
    <t>[XA444030] OBW YVKWWJT OQEBY</t>
  </si>
  <si>
    <t>[OR137563] YBG RVYZWMVI604RG ZKBBT</t>
  </si>
  <si>
    <t>[PB691212] NCU BPVYBVCBP 664VH ZKSSS</t>
  </si>
  <si>
    <t>[ZV431727] SWN/ SP QNLVJQWSTOD NIOVI</t>
  </si>
  <si>
    <t>[OL334696] ACO NVTUYMWE RP229 ZP NNFHL</t>
  </si>
  <si>
    <t>[UV932773] MLW ZSFRSBGID DY EFAM</t>
  </si>
  <si>
    <t>[/] JIME</t>
  </si>
  <si>
    <t>[ML678792] FATHPFWLJU</t>
  </si>
  <si>
    <t>[/] ZJEO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</si>
</sst>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000"/>
  </numFmts>
  <fonts count="4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1"/>
      <color theme="1"/>
      <name val="Calibri"/>
      <scheme val="minor"/>
    </font>
    <font>
      <b/>
      <sz val="12"/>
      <color rgb="FF00206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/>
    <xf numFmtId="4" fontId="0" fillId="0" borderId="0" xfId="0" applyNumberFormat="1" applyFont="1" applyAlignment="1">
      <alignment horizontal="right"/>
    </xf>
    <xf numFmtId="49" fontId="0" fillId="0" borderId="0" xfId="0" applyNumberFormat="1" applyFont="1"/>
    <xf numFmtId="164" fontId="0" fillId="0" borderId="0" xfId="0" applyNumberFormat="1" applyFont="1"/>
    <xf numFmtId="49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4" fontId="0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right"/>
    </xf>
    <xf numFmtId="164" fontId="2" fillId="0" borderId="0" xfId="0" applyNumberFormat="1" applyFont="1"/>
    <xf numFmtId="165" fontId="0" fillId="0" borderId="0" xfId="0" applyNumberFormat="1" applyFont="1" applyAlignment="1">
      <alignment horizontal="right"/>
    </xf>
    <xf numFmtId="0" fontId="3" fillId="2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[$-40C]d\ mmmm\ yyyy;@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[$-40C]d\ mmmm\ yyyy;@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[$-40C]d\ mmmm\ yy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4" formatCode="#,##0.0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4" formatCode="#,##0.0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[$-40C]d\ mmmm\ yy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30" formatCode="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2"/>
        <color rgb="FF002060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X140" totalsRowShown="0" headerRowDxfId="24" dataDxfId="23">
  <autoFilter ref="A1:X140"/>
  <tableColumns count="24">
    <tableColumn id="23" name="CODE REF INTERNES" dataDxfId="22"/>
    <tableColumn id="1" name="ARTICLES"/>
    <tableColumn id="2" name="CATEGORIE ARTICLE" dataDxfId="21"/>
    <tableColumn id="3" name="QUANTITES LIVREES" dataDxfId="20"/>
    <tableColumn id="26" name="QUANTITES CMDEES" dataDxfId="19"/>
    <tableColumn id="4" name="BON DE CMDE N°" dataDxfId="18"/>
    <tableColumn id="5" name="DATE CMDE" dataDxfId="17"/>
    <tableColumn id="25" name="N° BON RECEPT" dataDxfId="16"/>
    <tableColumn id="24" name="DATE RECEPTION" dataDxfId="15"/>
    <tableColumn id="10" name="N° BL" dataDxfId="14"/>
    <tableColumn id="11" name="DATE BL" dataDxfId="13"/>
    <tableColumn id="12" name="N° FACTURE" dataDxfId="12"/>
    <tableColumn id="13" name="DATE FACTURE" dataDxfId="11"/>
    <tableColumn id="14" name=" PRIX UNIT. HT" dataDxfId="10"/>
    <tableColumn id="21" name="DA/EURO" dataDxfId="9"/>
    <tableColumn id="22" name="T% CHANGE" dataDxfId="8"/>
    <tableColumn id="15" name="MONT TOT HT" dataDxfId="7">
      <calculatedColumnFormula>N2*D2</calculatedColumnFormula>
    </tableColumn>
    <tableColumn id="16" name="MONT TVA" dataDxfId="6">
      <calculatedColumnFormula>IF(Tableau1[[#This Row],[DA/EURO]]="DA",Tableau1[[#This Row],[MONT TOT HT]]*19%,0)</calculatedColumnFormula>
    </tableColumn>
    <tableColumn id="17" name="MONT TTC" dataDxfId="5">
      <calculatedColumnFormula>R2+Q2</calculatedColumnFormula>
    </tableColumn>
    <tableColumn id="18" name="DATE PREV PAY" dataDxfId="4">
      <calculatedColumnFormula>IF(Tableau1[[#This Row],[DATE FACTURE]]&lt;&gt;"",Tableau1[[#This Row],[DATE FACTURE]]+30,"")</calculatedColumnFormula>
    </tableColumn>
    <tableColumn id="19" name="DATE PAYEMENT" dataDxfId="3"/>
    <tableColumn id="20" name="N° CHQ PAYEMENT" dataDxfId="2"/>
    <tableColumn id="27" name="Transmis O/N" dataDxfId="1"/>
    <tableColumn id="28" name="DATE SAISI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40"/>
  <sheetViews>
    <sheetView tabSelected="1" workbookViewId="0">
      <pane xSplit="2" ySplit="1" topLeftCell="M2" activePane="bottomRight" state="frozen"/>
      <selection pane="topRight" activeCell="C1" sqref="C1"/>
      <selection pane="bottomLeft" activeCell="A2" sqref="A2"/>
      <selection pane="bottomRight" activeCell="Q2" sqref="Q2"/>
    </sheetView>
  </sheetViews>
  <sheetFormatPr baseColWidth="10" defaultRowHeight="15" x14ac:dyDescent="0.25"/>
  <cols>
    <col min="1" max="1" width="15.140625" style="1" hidden="1" customWidth="1"/>
    <col min="2" max="2" width="58" style="1" bestFit="1" customWidth="1"/>
    <col min="3" max="3" width="16.42578125" style="18" customWidth="1"/>
    <col min="4" max="5" width="15.5703125" style="1" bestFit="1" customWidth="1"/>
    <col min="6" max="6" width="14.28515625" style="7" hidden="1" customWidth="1"/>
    <col min="7" max="7" width="18.140625" style="5" hidden="1" customWidth="1"/>
    <col min="8" max="8" width="14.5703125" style="1" hidden="1" customWidth="1"/>
    <col min="9" max="9" width="17" style="5" hidden="1" customWidth="1"/>
    <col min="10" max="10" width="13.42578125" style="1" bestFit="1" customWidth="1"/>
    <col min="11" max="11" width="17" style="5" bestFit="1" customWidth="1"/>
    <col min="12" max="12" width="18.7109375" style="6" bestFit="1" customWidth="1"/>
    <col min="13" max="13" width="17" style="5" bestFit="1" customWidth="1"/>
    <col min="14" max="14" width="13.5703125" style="6" customWidth="1"/>
    <col min="15" max="15" width="10.7109375" style="2" customWidth="1"/>
    <col min="16" max="16" width="11.85546875" style="7" customWidth="1"/>
    <col min="17" max="17" width="12.140625" style="7" customWidth="1"/>
    <col min="18" max="18" width="10.140625" style="2" customWidth="1"/>
    <col min="19" max="19" width="10.28515625" style="2" customWidth="1"/>
    <col min="20" max="20" width="13.85546875" style="7" customWidth="1"/>
    <col min="21" max="21" width="13.5703125" style="4" customWidth="1"/>
    <col min="22" max="22" width="14.7109375" style="4" bestFit="1" customWidth="1"/>
    <col min="23" max="23" width="10.140625" style="3" customWidth="1"/>
    <col min="24" max="24" width="12.140625" style="4" customWidth="1"/>
    <col min="25" max="16384" width="11.42578125" style="1"/>
  </cols>
  <sheetData>
    <row r="1" spans="1:24" s="9" customFormat="1" ht="31.5" x14ac:dyDescent="0.25">
      <c r="A1" s="8" t="s">
        <v>75</v>
      </c>
      <c r="B1" s="8" t="s">
        <v>12</v>
      </c>
      <c r="C1" s="8" t="s">
        <v>27</v>
      </c>
      <c r="D1" s="8" t="s">
        <v>118</v>
      </c>
      <c r="E1" s="8" t="s">
        <v>119</v>
      </c>
      <c r="F1" s="8" t="s">
        <v>0</v>
      </c>
      <c r="G1" s="8" t="s">
        <v>1</v>
      </c>
      <c r="H1" s="8" t="s">
        <v>47</v>
      </c>
      <c r="I1" s="8" t="s">
        <v>48</v>
      </c>
      <c r="J1" s="8" t="s">
        <v>9</v>
      </c>
      <c r="K1" s="8" t="s">
        <v>10</v>
      </c>
      <c r="L1" s="8" t="s">
        <v>2</v>
      </c>
      <c r="M1" s="8" t="s">
        <v>3</v>
      </c>
      <c r="N1" s="8" t="s">
        <v>36</v>
      </c>
      <c r="O1" s="8" t="s">
        <v>37</v>
      </c>
      <c r="P1" s="8" t="s">
        <v>39</v>
      </c>
      <c r="Q1" s="8" t="s">
        <v>13</v>
      </c>
      <c r="R1" s="8" t="s">
        <v>8</v>
      </c>
      <c r="S1" s="8" t="s">
        <v>4</v>
      </c>
      <c r="T1" s="8" t="s">
        <v>7</v>
      </c>
      <c r="U1" s="8" t="s">
        <v>6</v>
      </c>
      <c r="V1" s="8" t="s">
        <v>5</v>
      </c>
      <c r="W1" s="15" t="s">
        <v>121</v>
      </c>
      <c r="X1" s="8" t="s">
        <v>122</v>
      </c>
    </row>
    <row r="2" spans="1:24" x14ac:dyDescent="0.25">
      <c r="B2" s="1" t="s">
        <v>131</v>
      </c>
      <c r="C2" s="16" t="s">
        <v>30</v>
      </c>
      <c r="D2" s="2">
        <v>2000</v>
      </c>
      <c r="E2" s="2">
        <v>2000</v>
      </c>
      <c r="F2" s="5"/>
      <c r="G2" s="6"/>
      <c r="H2" s="5"/>
      <c r="I2" s="6"/>
      <c r="J2" s="5"/>
      <c r="K2" s="6"/>
      <c r="L2" s="5" t="s">
        <v>15</v>
      </c>
      <c r="M2" s="6">
        <v>43138</v>
      </c>
      <c r="N2" s="2">
        <v>11.95</v>
      </c>
      <c r="O2" s="7" t="s">
        <v>38</v>
      </c>
      <c r="Q2" s="2">
        <f>N2*D2</f>
        <v>23900</v>
      </c>
      <c r="R2" s="2">
        <f>IF(Tableau1[[#This Row],[DA/EURO]]="DA",Tableau1[[#This Row],[MONT TOT HT]]*19%,0)</f>
        <v>4541</v>
      </c>
      <c r="S2" s="2">
        <f t="shared" ref="S2:S11" si="0">R2+Q2</f>
        <v>28441</v>
      </c>
      <c r="T2" s="6">
        <f>IF(Tableau1[[#This Row],[DATE FACTURE]]&lt;&gt;"",Tableau1[[#This Row],[DATE FACTURE]]+30,"")</f>
        <v>43168</v>
      </c>
      <c r="V2" s="3"/>
      <c r="W2" s="11"/>
    </row>
    <row r="3" spans="1:24" x14ac:dyDescent="0.25">
      <c r="B3" s="1" t="s">
        <v>132</v>
      </c>
      <c r="C3" s="16" t="s">
        <v>30</v>
      </c>
      <c r="D3" s="2">
        <v>20</v>
      </c>
      <c r="E3" s="2">
        <v>20</v>
      </c>
      <c r="F3" s="5"/>
      <c r="G3" s="6"/>
      <c r="H3" s="5"/>
      <c r="I3" s="6"/>
      <c r="J3" s="5"/>
      <c r="K3" s="6"/>
      <c r="L3" s="5" t="s">
        <v>15</v>
      </c>
      <c r="M3" s="6">
        <v>43138</v>
      </c>
      <c r="N3" s="2">
        <v>490</v>
      </c>
      <c r="O3" s="7" t="s">
        <v>38</v>
      </c>
      <c r="Q3" s="2">
        <f>N3*D3</f>
        <v>9800</v>
      </c>
      <c r="R3" s="2">
        <f>IF(Tableau1[[#This Row],[DA/EURO]]="DA",Tableau1[[#This Row],[MONT TOT HT]]*19%,0)</f>
        <v>1862</v>
      </c>
      <c r="S3" s="2">
        <f t="shared" si="0"/>
        <v>11662</v>
      </c>
      <c r="T3" s="6">
        <f>IF(Tableau1[[#This Row],[DATE FACTURE]]&lt;&gt;"",Tableau1[[#This Row],[DATE FACTURE]]+30,"")</f>
        <v>43168</v>
      </c>
      <c r="V3" s="3"/>
      <c r="W3" s="11"/>
    </row>
    <row r="4" spans="1:24" x14ac:dyDescent="0.25">
      <c r="B4" s="1" t="s">
        <v>133</v>
      </c>
      <c r="C4" s="16" t="s">
        <v>30</v>
      </c>
      <c r="D4" s="2">
        <v>20</v>
      </c>
      <c r="E4" s="2">
        <v>20</v>
      </c>
      <c r="F4" s="5"/>
      <c r="G4" s="6"/>
      <c r="H4" s="5"/>
      <c r="I4" s="6"/>
      <c r="J4" s="5"/>
      <c r="K4" s="6"/>
      <c r="L4" s="5" t="s">
        <v>15</v>
      </c>
      <c r="M4" s="6">
        <v>43138</v>
      </c>
      <c r="N4" s="2">
        <v>490</v>
      </c>
      <c r="O4" s="7" t="s">
        <v>38</v>
      </c>
      <c r="Q4" s="2">
        <f>N4*D4</f>
        <v>9800</v>
      </c>
      <c r="R4" s="2">
        <f>IF(Tableau1[[#This Row],[DA/EURO]]="DA",Tableau1[[#This Row],[MONT TOT HT]]*19%,0)</f>
        <v>1862</v>
      </c>
      <c r="S4" s="2">
        <f t="shared" si="0"/>
        <v>11662</v>
      </c>
      <c r="T4" s="6">
        <f>IF(Tableau1[[#This Row],[DATE FACTURE]]&lt;&gt;"",Tableau1[[#This Row],[DATE FACTURE]]+30,"")</f>
        <v>43168</v>
      </c>
      <c r="V4" s="3"/>
      <c r="W4" s="11"/>
    </row>
    <row r="5" spans="1:24" x14ac:dyDescent="0.25">
      <c r="B5" s="1" t="s">
        <v>134</v>
      </c>
      <c r="C5" s="16" t="s">
        <v>30</v>
      </c>
      <c r="D5" s="2">
        <v>20</v>
      </c>
      <c r="E5" s="2">
        <v>20</v>
      </c>
      <c r="F5" s="5"/>
      <c r="G5" s="6"/>
      <c r="H5" s="5"/>
      <c r="I5" s="6"/>
      <c r="J5" s="5"/>
      <c r="K5" s="6"/>
      <c r="L5" s="5" t="s">
        <v>15</v>
      </c>
      <c r="M5" s="6">
        <v>43138</v>
      </c>
      <c r="N5" s="2">
        <v>490</v>
      </c>
      <c r="O5" s="7" t="s">
        <v>38</v>
      </c>
      <c r="Q5" s="2">
        <f>N5*D5</f>
        <v>9800</v>
      </c>
      <c r="R5" s="2">
        <f>IF(Tableau1[[#This Row],[DA/EURO]]="DA",Tableau1[[#This Row],[MONT TOT HT]]*19%,0)</f>
        <v>1862</v>
      </c>
      <c r="S5" s="2">
        <f t="shared" si="0"/>
        <v>11662</v>
      </c>
      <c r="T5" s="6">
        <f>IF(Tableau1[[#This Row],[DATE FACTURE]]&lt;&gt;"",Tableau1[[#This Row],[DATE FACTURE]]+30,"")</f>
        <v>43168</v>
      </c>
      <c r="V5" s="3"/>
      <c r="W5" s="11"/>
    </row>
    <row r="6" spans="1:24" x14ac:dyDescent="0.25">
      <c r="B6" s="1" t="s">
        <v>135</v>
      </c>
      <c r="C6" s="16" t="s">
        <v>29</v>
      </c>
      <c r="D6" s="2">
        <v>54</v>
      </c>
      <c r="E6" s="2">
        <v>54</v>
      </c>
      <c r="F6" s="5"/>
      <c r="G6" s="6"/>
      <c r="H6" s="5"/>
      <c r="I6" s="6"/>
      <c r="J6" s="5" t="s">
        <v>17</v>
      </c>
      <c r="K6" s="6">
        <v>43153</v>
      </c>
      <c r="L6" s="5" t="s">
        <v>18</v>
      </c>
      <c r="M6" s="6">
        <v>43153</v>
      </c>
      <c r="N6" s="2">
        <v>1450</v>
      </c>
      <c r="O6" s="7" t="s">
        <v>38</v>
      </c>
      <c r="Q6" s="2">
        <f>N6*D6</f>
        <v>78300</v>
      </c>
      <c r="R6" s="2">
        <f>IF(Tableau1[[#This Row],[DA/EURO]]="DA",Tableau1[[#This Row],[MONT TOT HT]]*19%,0)</f>
        <v>14877</v>
      </c>
      <c r="S6" s="2">
        <f t="shared" si="0"/>
        <v>93177</v>
      </c>
      <c r="T6" s="6">
        <f>IF(Tableau1[[#This Row],[DATE FACTURE]]&lt;&gt;"",Tableau1[[#This Row],[DATE FACTURE]]+30,"")</f>
        <v>43183</v>
      </c>
      <c r="V6" s="3"/>
      <c r="W6" s="11"/>
    </row>
    <row r="7" spans="1:24" x14ac:dyDescent="0.25">
      <c r="B7" s="1" t="s">
        <v>136</v>
      </c>
      <c r="C7" s="16" t="s">
        <v>29</v>
      </c>
      <c r="D7" s="2">
        <v>50</v>
      </c>
      <c r="E7" s="2">
        <v>50</v>
      </c>
      <c r="F7" s="5"/>
      <c r="G7" s="6"/>
      <c r="H7" s="5"/>
      <c r="I7" s="6"/>
      <c r="J7" s="5" t="s">
        <v>17</v>
      </c>
      <c r="K7" s="6">
        <v>43153</v>
      </c>
      <c r="L7" s="5" t="s">
        <v>18</v>
      </c>
      <c r="M7" s="6">
        <v>43153</v>
      </c>
      <c r="N7" s="2">
        <v>2290</v>
      </c>
      <c r="O7" s="7" t="s">
        <v>38</v>
      </c>
      <c r="Q7" s="2">
        <f>N7*D7</f>
        <v>114500</v>
      </c>
      <c r="R7" s="2">
        <f>IF(Tableau1[[#This Row],[DA/EURO]]="DA",Tableau1[[#This Row],[MONT TOT HT]]*19%,0)</f>
        <v>21755</v>
      </c>
      <c r="S7" s="2">
        <f t="shared" si="0"/>
        <v>136255</v>
      </c>
      <c r="T7" s="6">
        <f>IF(Tableau1[[#This Row],[DATE FACTURE]]&lt;&gt;"",Tableau1[[#This Row],[DATE FACTURE]]+30,"")</f>
        <v>43183</v>
      </c>
      <c r="V7" s="3"/>
      <c r="W7" s="11"/>
    </row>
    <row r="8" spans="1:24" x14ac:dyDescent="0.25">
      <c r="B8" s="1" t="s">
        <v>137</v>
      </c>
      <c r="C8" s="16" t="s">
        <v>29</v>
      </c>
      <c r="D8" s="2">
        <v>2</v>
      </c>
      <c r="E8" s="2">
        <v>2</v>
      </c>
      <c r="F8" s="5"/>
      <c r="G8" s="6"/>
      <c r="H8" s="5"/>
      <c r="I8" s="6"/>
      <c r="J8" s="5" t="s">
        <v>17</v>
      </c>
      <c r="K8" s="6">
        <v>43153</v>
      </c>
      <c r="L8" s="5" t="s">
        <v>18</v>
      </c>
      <c r="M8" s="6">
        <v>43153</v>
      </c>
      <c r="N8" s="2">
        <v>4550</v>
      </c>
      <c r="O8" s="7" t="s">
        <v>38</v>
      </c>
      <c r="Q8" s="2">
        <f>N8*D8</f>
        <v>9100</v>
      </c>
      <c r="R8" s="2">
        <f>IF(Tableau1[[#This Row],[DA/EURO]]="DA",Tableau1[[#This Row],[MONT TOT HT]]*19%,0)</f>
        <v>1729</v>
      </c>
      <c r="S8" s="2">
        <f t="shared" si="0"/>
        <v>10829</v>
      </c>
      <c r="T8" s="6">
        <f>IF(Tableau1[[#This Row],[DATE FACTURE]]&lt;&gt;"",Tableau1[[#This Row],[DATE FACTURE]]+30,"")</f>
        <v>43183</v>
      </c>
      <c r="V8" s="3"/>
      <c r="W8" s="11"/>
    </row>
    <row r="9" spans="1:24" x14ac:dyDescent="0.25">
      <c r="B9" s="1" t="s">
        <v>138</v>
      </c>
      <c r="C9" s="16" t="s">
        <v>29</v>
      </c>
      <c r="D9" s="2">
        <v>1</v>
      </c>
      <c r="E9" s="2">
        <v>1</v>
      </c>
      <c r="F9" s="5"/>
      <c r="G9" s="6"/>
      <c r="H9" s="5"/>
      <c r="I9" s="6"/>
      <c r="J9" s="5" t="s">
        <v>17</v>
      </c>
      <c r="K9" s="6">
        <v>43153</v>
      </c>
      <c r="L9" s="5" t="s">
        <v>18</v>
      </c>
      <c r="M9" s="6">
        <v>43153</v>
      </c>
      <c r="N9" s="2">
        <v>1954</v>
      </c>
      <c r="O9" s="7" t="s">
        <v>38</v>
      </c>
      <c r="Q9" s="2">
        <f>N9*D9</f>
        <v>1954</v>
      </c>
      <c r="R9" s="2">
        <f>IF(Tableau1[[#This Row],[DA/EURO]]="DA",Tableau1[[#This Row],[MONT TOT HT]]*19%,0)</f>
        <v>371.26</v>
      </c>
      <c r="S9" s="2">
        <f t="shared" si="0"/>
        <v>2325.2600000000002</v>
      </c>
      <c r="T9" s="6">
        <f>IF(Tableau1[[#This Row],[DATE FACTURE]]&lt;&gt;"",Tableau1[[#This Row],[DATE FACTURE]]+30,"")</f>
        <v>43183</v>
      </c>
      <c r="V9" s="3"/>
      <c r="W9" s="11"/>
    </row>
    <row r="10" spans="1:24" x14ac:dyDescent="0.25">
      <c r="B10" s="1" t="s">
        <v>139</v>
      </c>
      <c r="C10" s="16" t="s">
        <v>29</v>
      </c>
      <c r="D10" s="2">
        <v>1</v>
      </c>
      <c r="E10" s="2">
        <v>1</v>
      </c>
      <c r="F10" s="5"/>
      <c r="G10" s="6"/>
      <c r="H10" s="5"/>
      <c r="I10" s="6"/>
      <c r="J10" s="5" t="s">
        <v>17</v>
      </c>
      <c r="K10" s="6">
        <v>43153</v>
      </c>
      <c r="L10" s="5" t="s">
        <v>18</v>
      </c>
      <c r="M10" s="6">
        <v>43153</v>
      </c>
      <c r="N10" s="2">
        <v>2400</v>
      </c>
      <c r="O10" s="7" t="s">
        <v>38</v>
      </c>
      <c r="Q10" s="2">
        <f>N10*D10</f>
        <v>2400</v>
      </c>
      <c r="R10" s="2">
        <f>IF(Tableau1[[#This Row],[DA/EURO]]="DA",Tableau1[[#This Row],[MONT TOT HT]]*19%,0)</f>
        <v>456</v>
      </c>
      <c r="S10" s="2">
        <f t="shared" si="0"/>
        <v>2856</v>
      </c>
      <c r="T10" s="6">
        <f>IF(Tableau1[[#This Row],[DATE FACTURE]]&lt;&gt;"",Tableau1[[#This Row],[DATE FACTURE]]+30,"")</f>
        <v>43183</v>
      </c>
      <c r="V10" s="3"/>
      <c r="W10" s="11"/>
    </row>
    <row r="11" spans="1:24" x14ac:dyDescent="0.25">
      <c r="B11" s="1" t="s">
        <v>140</v>
      </c>
      <c r="C11" s="16" t="s">
        <v>30</v>
      </c>
      <c r="D11" s="2">
        <v>2200</v>
      </c>
      <c r="E11" s="2">
        <v>2200</v>
      </c>
      <c r="F11" s="5"/>
      <c r="G11" s="6"/>
      <c r="H11" s="5"/>
      <c r="I11" s="6"/>
      <c r="J11" s="5" t="s">
        <v>19</v>
      </c>
      <c r="K11" s="6">
        <v>43102</v>
      </c>
      <c r="L11" s="5" t="s">
        <v>20</v>
      </c>
      <c r="M11" s="6">
        <v>43100</v>
      </c>
      <c r="N11" s="2">
        <v>3.5</v>
      </c>
      <c r="O11" s="7" t="s">
        <v>38</v>
      </c>
      <c r="Q11" s="2">
        <f>N11*D11</f>
        <v>7700</v>
      </c>
      <c r="R11" s="2">
        <f>IF(Tableau1[[#This Row],[DA/EURO]]="DA",Tableau1[[#This Row],[MONT TOT HT]]*19%,0)</f>
        <v>1463</v>
      </c>
      <c r="S11" s="2">
        <f t="shared" si="0"/>
        <v>9163</v>
      </c>
      <c r="T11" s="6">
        <f>IF(Tableau1[[#This Row],[DATE FACTURE]]&lt;&gt;"",Tableau1[[#This Row],[DATE FACTURE]]+30,"")</f>
        <v>43130</v>
      </c>
      <c r="V11" s="3"/>
      <c r="W11" s="11"/>
    </row>
    <row r="12" spans="1:24" x14ac:dyDescent="0.25">
      <c r="B12" s="1" t="s">
        <v>141</v>
      </c>
      <c r="C12" s="16" t="s">
        <v>30</v>
      </c>
      <c r="D12" s="2">
        <v>3600</v>
      </c>
      <c r="E12" s="2">
        <v>3600</v>
      </c>
      <c r="F12" s="5"/>
      <c r="G12" s="6"/>
      <c r="H12" s="5"/>
      <c r="I12" s="6"/>
      <c r="J12" s="5" t="s">
        <v>22</v>
      </c>
      <c r="K12" s="6">
        <v>43123</v>
      </c>
      <c r="L12" s="5" t="s">
        <v>23</v>
      </c>
      <c r="M12" s="6">
        <v>43124</v>
      </c>
      <c r="N12" s="2">
        <v>11.95</v>
      </c>
      <c r="O12" s="7" t="s">
        <v>38</v>
      </c>
      <c r="Q12" s="2">
        <f>N12*D12</f>
        <v>43020</v>
      </c>
      <c r="R12" s="2">
        <f>IF(Tableau1[[#This Row],[DA/EURO]]="DA",Tableau1[[#This Row],[MONT TOT HT]]*19%,0)</f>
        <v>8173.8</v>
      </c>
      <c r="S12" s="2">
        <f t="shared" ref="S12" si="1">R12+Q12</f>
        <v>51193.8</v>
      </c>
      <c r="T12" s="6">
        <f>IF(Tableau1[[#This Row],[DATE FACTURE]]&lt;&gt;"",Tableau1[[#This Row],[DATE FACTURE]]+30,"")</f>
        <v>43154</v>
      </c>
      <c r="V12" s="3"/>
      <c r="W12" s="11"/>
    </row>
    <row r="13" spans="1:24" x14ac:dyDescent="0.25">
      <c r="B13" s="1" t="s">
        <v>142</v>
      </c>
      <c r="C13" s="16" t="s">
        <v>30</v>
      </c>
      <c r="D13" s="2">
        <v>20</v>
      </c>
      <c r="E13" s="2">
        <v>20</v>
      </c>
      <c r="F13" s="5"/>
      <c r="G13" s="6"/>
      <c r="H13" s="5"/>
      <c r="I13" s="6"/>
      <c r="J13" s="5" t="s">
        <v>24</v>
      </c>
      <c r="K13" s="6">
        <v>43121</v>
      </c>
      <c r="L13" s="5" t="s">
        <v>25</v>
      </c>
      <c r="M13" s="6">
        <v>43121</v>
      </c>
      <c r="N13" s="2">
        <v>1350</v>
      </c>
      <c r="O13" s="7" t="s">
        <v>38</v>
      </c>
      <c r="Q13" s="2">
        <f>N13*D13</f>
        <v>27000</v>
      </c>
      <c r="R13" s="2">
        <f>IF(Tableau1[[#This Row],[DA/EURO]]="DA",Tableau1[[#This Row],[MONT TOT HT]]*19%,0)</f>
        <v>5130</v>
      </c>
      <c r="S13" s="2">
        <f t="shared" ref="S13" si="2">R13+Q13</f>
        <v>32130</v>
      </c>
      <c r="T13" s="6">
        <f>IF(Tableau1[[#This Row],[DATE FACTURE]]&lt;&gt;"",Tableau1[[#This Row],[DATE FACTURE]]+30,"")</f>
        <v>43151</v>
      </c>
      <c r="V13" s="3"/>
      <c r="W13" s="11"/>
    </row>
    <row r="14" spans="1:24" x14ac:dyDescent="0.25">
      <c r="B14" s="1" t="s">
        <v>143</v>
      </c>
      <c r="C14" s="16" t="s">
        <v>31</v>
      </c>
      <c r="D14" s="2">
        <v>2</v>
      </c>
      <c r="E14" s="2">
        <v>2</v>
      </c>
      <c r="F14" s="5"/>
      <c r="G14" s="6"/>
      <c r="H14" s="5"/>
      <c r="I14" s="6"/>
      <c r="J14" s="5" t="s">
        <v>33</v>
      </c>
      <c r="K14" s="6">
        <v>43117</v>
      </c>
      <c r="L14" s="5" t="s">
        <v>34</v>
      </c>
      <c r="M14" s="6">
        <v>43117</v>
      </c>
      <c r="N14" s="2">
        <v>40000</v>
      </c>
      <c r="O14" s="7" t="s">
        <v>38</v>
      </c>
      <c r="Q14" s="2">
        <f>N14*D14</f>
        <v>80000</v>
      </c>
      <c r="R14" s="2">
        <f>IF(Tableau1[[#This Row],[DA/EURO]]="DA",Tableau1[[#This Row],[MONT TOT HT]]*19%,0)</f>
        <v>15200</v>
      </c>
      <c r="S14" s="2">
        <f t="shared" ref="S14:S15" si="3">R14+Q14</f>
        <v>95200</v>
      </c>
      <c r="T14" s="6">
        <f>IF(Tableau1[[#This Row],[DATE FACTURE]]&lt;&gt;"",Tableau1[[#This Row],[DATE FACTURE]]+30,"")</f>
        <v>43147</v>
      </c>
      <c r="V14" s="3"/>
      <c r="W14" s="11"/>
    </row>
    <row r="15" spans="1:24" x14ac:dyDescent="0.25">
      <c r="B15" s="1" t="s">
        <v>144</v>
      </c>
      <c r="C15" s="16" t="s">
        <v>29</v>
      </c>
      <c r="D15" s="2">
        <v>1</v>
      </c>
      <c r="E15" s="2">
        <v>1</v>
      </c>
      <c r="F15" s="5"/>
      <c r="G15" s="6"/>
      <c r="H15" s="5"/>
      <c r="I15" s="6"/>
      <c r="J15" s="5" t="s">
        <v>35</v>
      </c>
      <c r="K15" s="6">
        <v>43135</v>
      </c>
      <c r="L15" s="5" t="s">
        <v>11</v>
      </c>
      <c r="M15" s="6">
        <v>43135</v>
      </c>
      <c r="N15" s="2">
        <v>3810</v>
      </c>
      <c r="O15" s="7" t="s">
        <v>38</v>
      </c>
      <c r="Q15" s="2">
        <f>N15*D15</f>
        <v>3810</v>
      </c>
      <c r="R15" s="2">
        <f>IF(Tableau1[[#This Row],[DA/EURO]]="DA",Tableau1[[#This Row],[MONT TOT HT]]*19%,0)</f>
        <v>723.9</v>
      </c>
      <c r="S15" s="2">
        <f t="shared" si="3"/>
        <v>4533.8999999999996</v>
      </c>
      <c r="T15" s="6">
        <f>IF(Tableau1[[#This Row],[DATE FACTURE]]&lt;&gt;"",Tableau1[[#This Row],[DATE FACTURE]]+30,"")</f>
        <v>43165</v>
      </c>
      <c r="V15" s="3"/>
      <c r="W15" s="11"/>
    </row>
    <row r="16" spans="1:24" x14ac:dyDescent="0.25">
      <c r="B16" s="1" t="s">
        <v>145</v>
      </c>
      <c r="C16" s="16" t="s">
        <v>28</v>
      </c>
      <c r="D16" s="2">
        <v>1</v>
      </c>
      <c r="E16" s="2">
        <v>1</v>
      </c>
      <c r="F16" s="5"/>
      <c r="G16" s="6"/>
      <c r="H16" s="5"/>
      <c r="I16" s="6"/>
      <c r="J16" s="5" t="s">
        <v>40</v>
      </c>
      <c r="K16" s="6">
        <v>43095</v>
      </c>
      <c r="L16" s="5" t="s">
        <v>41</v>
      </c>
      <c r="M16" s="6">
        <v>43102</v>
      </c>
      <c r="N16" s="2">
        <v>1200</v>
      </c>
      <c r="O16" s="7" t="s">
        <v>38</v>
      </c>
      <c r="Q16" s="2">
        <f>N16*D16</f>
        <v>1200</v>
      </c>
      <c r="R16" s="2">
        <f>IF(Tableau1[[#This Row],[DA/EURO]]="DA",Tableau1[[#This Row],[MONT TOT HT]]*19%,0)</f>
        <v>228</v>
      </c>
      <c r="S16" s="2">
        <f t="shared" ref="S16:S58" si="4">R16+Q16</f>
        <v>1428</v>
      </c>
      <c r="T16" s="6">
        <f>IF(Tableau1[[#This Row],[DATE FACTURE]]&lt;&gt;"",Tableau1[[#This Row],[DATE FACTURE]]+30,"")</f>
        <v>43132</v>
      </c>
      <c r="V16" s="3"/>
      <c r="W16" s="11"/>
    </row>
    <row r="17" spans="2:23" x14ac:dyDescent="0.25">
      <c r="B17" s="1" t="s">
        <v>146</v>
      </c>
      <c r="C17" s="16" t="s">
        <v>28</v>
      </c>
      <c r="D17" s="2">
        <v>1</v>
      </c>
      <c r="E17" s="2">
        <v>1</v>
      </c>
      <c r="F17" s="5"/>
      <c r="G17" s="6"/>
      <c r="H17" s="5"/>
      <c r="I17" s="6"/>
      <c r="J17" s="5" t="s">
        <v>40</v>
      </c>
      <c r="K17" s="6">
        <v>43095</v>
      </c>
      <c r="L17" s="5" t="s">
        <v>41</v>
      </c>
      <c r="M17" s="6">
        <v>43102</v>
      </c>
      <c r="N17" s="2">
        <v>2600</v>
      </c>
      <c r="O17" s="7" t="s">
        <v>38</v>
      </c>
      <c r="Q17" s="2">
        <f>N17*D17</f>
        <v>2600</v>
      </c>
      <c r="R17" s="2">
        <f>IF(Tableau1[[#This Row],[DA/EURO]]="DA",Tableau1[[#This Row],[MONT TOT HT]]*19%,0)</f>
        <v>494</v>
      </c>
      <c r="S17" s="2">
        <f t="shared" si="4"/>
        <v>3094</v>
      </c>
      <c r="T17" s="6">
        <f>IF(Tableau1[[#This Row],[DATE FACTURE]]&lt;&gt;"",Tableau1[[#This Row],[DATE FACTURE]]+30,"")</f>
        <v>43132</v>
      </c>
      <c r="V17" s="3"/>
      <c r="W17" s="11"/>
    </row>
    <row r="18" spans="2:23" x14ac:dyDescent="0.25">
      <c r="B18" s="1" t="s">
        <v>147</v>
      </c>
      <c r="C18" s="16" t="s">
        <v>28</v>
      </c>
      <c r="D18" s="2">
        <v>1</v>
      </c>
      <c r="E18" s="2">
        <v>1</v>
      </c>
      <c r="F18" s="5"/>
      <c r="G18" s="6"/>
      <c r="H18" s="5"/>
      <c r="I18" s="6"/>
      <c r="J18" s="5" t="s">
        <v>40</v>
      </c>
      <c r="K18" s="6">
        <v>43095</v>
      </c>
      <c r="L18" s="5" t="s">
        <v>41</v>
      </c>
      <c r="M18" s="6">
        <v>43102</v>
      </c>
      <c r="N18" s="2">
        <v>960</v>
      </c>
      <c r="O18" s="7" t="s">
        <v>38</v>
      </c>
      <c r="Q18" s="2">
        <f>N18*D18</f>
        <v>960</v>
      </c>
      <c r="R18" s="2">
        <f>IF(Tableau1[[#This Row],[DA/EURO]]="DA",Tableau1[[#This Row],[MONT TOT HT]]*19%,0)</f>
        <v>182.4</v>
      </c>
      <c r="S18" s="2">
        <f t="shared" si="4"/>
        <v>1142.4000000000001</v>
      </c>
      <c r="T18" s="6">
        <f>IF(Tableau1[[#This Row],[DATE FACTURE]]&lt;&gt;"",Tableau1[[#This Row],[DATE FACTURE]]+30,"")</f>
        <v>43132</v>
      </c>
      <c r="V18" s="3"/>
      <c r="W18" s="11"/>
    </row>
    <row r="19" spans="2:23" x14ac:dyDescent="0.25">
      <c r="B19" s="1" t="s">
        <v>148</v>
      </c>
      <c r="C19" s="16" t="s">
        <v>28</v>
      </c>
      <c r="D19" s="2">
        <v>1</v>
      </c>
      <c r="E19" s="2">
        <v>1</v>
      </c>
      <c r="F19" s="5"/>
      <c r="G19" s="6"/>
      <c r="H19" s="5"/>
      <c r="I19" s="6"/>
      <c r="J19" s="5" t="s">
        <v>40</v>
      </c>
      <c r="K19" s="6">
        <v>43095</v>
      </c>
      <c r="L19" s="5" t="s">
        <v>41</v>
      </c>
      <c r="M19" s="6">
        <v>43102</v>
      </c>
      <c r="N19" s="2">
        <v>960</v>
      </c>
      <c r="O19" s="7" t="s">
        <v>38</v>
      </c>
      <c r="Q19" s="2">
        <f>N19*D19</f>
        <v>960</v>
      </c>
      <c r="R19" s="2">
        <f>IF(Tableau1[[#This Row],[DA/EURO]]="DA",Tableau1[[#This Row],[MONT TOT HT]]*19%,0)</f>
        <v>182.4</v>
      </c>
      <c r="S19" s="2">
        <f t="shared" si="4"/>
        <v>1142.4000000000001</v>
      </c>
      <c r="T19" s="6">
        <f>IF(Tableau1[[#This Row],[DATE FACTURE]]&lt;&gt;"",Tableau1[[#This Row],[DATE FACTURE]]+30,"")</f>
        <v>43132</v>
      </c>
      <c r="V19" s="3"/>
      <c r="W19" s="11"/>
    </row>
    <row r="20" spans="2:23" x14ac:dyDescent="0.25">
      <c r="B20" s="1" t="s">
        <v>149</v>
      </c>
      <c r="C20" s="16" t="s">
        <v>28</v>
      </c>
      <c r="D20" s="2">
        <v>2</v>
      </c>
      <c r="E20" s="2">
        <v>2</v>
      </c>
      <c r="F20" s="5"/>
      <c r="G20" s="6"/>
      <c r="H20" s="5"/>
      <c r="I20" s="6"/>
      <c r="J20" s="5" t="s">
        <v>40</v>
      </c>
      <c r="K20" s="6">
        <v>43095</v>
      </c>
      <c r="L20" s="5" t="s">
        <v>41</v>
      </c>
      <c r="M20" s="6">
        <v>43102</v>
      </c>
      <c r="N20" s="2">
        <v>420</v>
      </c>
      <c r="O20" s="7" t="s">
        <v>38</v>
      </c>
      <c r="Q20" s="2">
        <f>N20*D20</f>
        <v>840</v>
      </c>
      <c r="R20" s="2">
        <f>IF(Tableau1[[#This Row],[DA/EURO]]="DA",Tableau1[[#This Row],[MONT TOT HT]]*19%,0)</f>
        <v>159.6</v>
      </c>
      <c r="S20" s="2">
        <f t="shared" si="4"/>
        <v>999.6</v>
      </c>
      <c r="T20" s="6">
        <f>IF(Tableau1[[#This Row],[DATE FACTURE]]&lt;&gt;"",Tableau1[[#This Row],[DATE FACTURE]]+30,"")</f>
        <v>43132</v>
      </c>
      <c r="V20" s="3"/>
      <c r="W20" s="11"/>
    </row>
    <row r="21" spans="2:23" x14ac:dyDescent="0.25">
      <c r="B21" s="1" t="s">
        <v>150</v>
      </c>
      <c r="C21" s="16" t="s">
        <v>28</v>
      </c>
      <c r="D21" s="2">
        <v>2</v>
      </c>
      <c r="E21" s="2">
        <v>2</v>
      </c>
      <c r="F21" s="5"/>
      <c r="G21" s="6"/>
      <c r="H21" s="5"/>
      <c r="I21" s="6"/>
      <c r="J21" s="5" t="s">
        <v>40</v>
      </c>
      <c r="K21" s="6">
        <v>43095</v>
      </c>
      <c r="L21" s="5" t="s">
        <v>41</v>
      </c>
      <c r="M21" s="6">
        <v>43102</v>
      </c>
      <c r="N21" s="2">
        <v>2290</v>
      </c>
      <c r="O21" s="7" t="s">
        <v>38</v>
      </c>
      <c r="Q21" s="2">
        <f>N21*D21</f>
        <v>4580</v>
      </c>
      <c r="R21" s="2">
        <f>IF(Tableau1[[#This Row],[DA/EURO]]="DA",Tableau1[[#This Row],[MONT TOT HT]]*19%,0)</f>
        <v>870.2</v>
      </c>
      <c r="S21" s="2">
        <f t="shared" si="4"/>
        <v>5450.2</v>
      </c>
      <c r="T21" s="6">
        <f>IF(Tableau1[[#This Row],[DATE FACTURE]]&lt;&gt;"",Tableau1[[#This Row],[DATE FACTURE]]+30,"")</f>
        <v>43132</v>
      </c>
      <c r="V21" s="3"/>
      <c r="W21" s="11"/>
    </row>
    <row r="22" spans="2:23" x14ac:dyDescent="0.25">
      <c r="B22" s="1" t="s">
        <v>151</v>
      </c>
      <c r="C22" s="16" t="s">
        <v>28</v>
      </c>
      <c r="D22" s="2">
        <v>6</v>
      </c>
      <c r="E22" s="2">
        <v>6</v>
      </c>
      <c r="F22" s="5"/>
      <c r="G22" s="6"/>
      <c r="H22" s="5"/>
      <c r="I22" s="6"/>
      <c r="J22" s="5" t="s">
        <v>40</v>
      </c>
      <c r="K22" s="6">
        <v>43095</v>
      </c>
      <c r="L22" s="5" t="s">
        <v>41</v>
      </c>
      <c r="M22" s="6">
        <v>43102</v>
      </c>
      <c r="N22" s="2">
        <v>910</v>
      </c>
      <c r="O22" s="7" t="s">
        <v>38</v>
      </c>
      <c r="Q22" s="2">
        <f>N22*D22</f>
        <v>5460</v>
      </c>
      <c r="R22" s="2">
        <f>IF(Tableau1[[#This Row],[DA/EURO]]="DA",Tableau1[[#This Row],[MONT TOT HT]]*19%,0)</f>
        <v>1037.4000000000001</v>
      </c>
      <c r="S22" s="2">
        <f t="shared" si="4"/>
        <v>6497.4</v>
      </c>
      <c r="T22" s="6">
        <f>IF(Tableau1[[#This Row],[DATE FACTURE]]&lt;&gt;"",Tableau1[[#This Row],[DATE FACTURE]]+30,"")</f>
        <v>43132</v>
      </c>
      <c r="V22" s="3"/>
      <c r="W22" s="11"/>
    </row>
    <row r="23" spans="2:23" x14ac:dyDescent="0.25">
      <c r="B23" s="1" t="s">
        <v>152</v>
      </c>
      <c r="C23" s="16" t="s">
        <v>28</v>
      </c>
      <c r="D23" s="2">
        <v>4</v>
      </c>
      <c r="E23" s="2">
        <v>4</v>
      </c>
      <c r="F23" s="5"/>
      <c r="G23" s="6"/>
      <c r="H23" s="5"/>
      <c r="I23" s="6"/>
      <c r="J23" s="5" t="s">
        <v>40</v>
      </c>
      <c r="K23" s="6">
        <v>43095</v>
      </c>
      <c r="L23" s="5" t="s">
        <v>41</v>
      </c>
      <c r="M23" s="6">
        <v>43102</v>
      </c>
      <c r="N23" s="2">
        <v>3050</v>
      </c>
      <c r="O23" s="7" t="s">
        <v>38</v>
      </c>
      <c r="Q23" s="2">
        <f>N23*D23</f>
        <v>12200</v>
      </c>
      <c r="R23" s="2">
        <f>IF(Tableau1[[#This Row],[DA/EURO]]="DA",Tableau1[[#This Row],[MONT TOT HT]]*19%,0)</f>
        <v>2318</v>
      </c>
      <c r="S23" s="2">
        <f t="shared" si="4"/>
        <v>14518</v>
      </c>
      <c r="T23" s="6">
        <f>IF(Tableau1[[#This Row],[DATE FACTURE]]&lt;&gt;"",Tableau1[[#This Row],[DATE FACTURE]]+30,"")</f>
        <v>43132</v>
      </c>
      <c r="V23" s="3"/>
      <c r="W23" s="11"/>
    </row>
    <row r="24" spans="2:23" x14ac:dyDescent="0.25">
      <c r="B24" s="1" t="s">
        <v>153</v>
      </c>
      <c r="C24" s="16" t="s">
        <v>28</v>
      </c>
      <c r="D24" s="2">
        <v>4</v>
      </c>
      <c r="E24" s="2">
        <v>4</v>
      </c>
      <c r="F24" s="5"/>
      <c r="G24" s="6"/>
      <c r="H24" s="5"/>
      <c r="I24" s="6"/>
      <c r="J24" s="5" t="s">
        <v>40</v>
      </c>
      <c r="K24" s="6">
        <v>43095</v>
      </c>
      <c r="L24" s="5" t="s">
        <v>41</v>
      </c>
      <c r="M24" s="6">
        <v>43102</v>
      </c>
      <c r="N24" s="2">
        <v>210</v>
      </c>
      <c r="O24" s="7" t="s">
        <v>38</v>
      </c>
      <c r="Q24" s="2">
        <f>N24*D24</f>
        <v>840</v>
      </c>
      <c r="R24" s="2">
        <f>IF(Tableau1[[#This Row],[DA/EURO]]="DA",Tableau1[[#This Row],[MONT TOT HT]]*19%,0)</f>
        <v>159.6</v>
      </c>
      <c r="S24" s="2">
        <f t="shared" si="4"/>
        <v>999.6</v>
      </c>
      <c r="T24" s="6">
        <f>IF(Tableau1[[#This Row],[DATE FACTURE]]&lt;&gt;"",Tableau1[[#This Row],[DATE FACTURE]]+30,"")</f>
        <v>43132</v>
      </c>
      <c r="V24" s="3"/>
      <c r="W24" s="11"/>
    </row>
    <row r="25" spans="2:23" x14ac:dyDescent="0.25">
      <c r="B25" s="1" t="s">
        <v>154</v>
      </c>
      <c r="C25" s="16" t="s">
        <v>28</v>
      </c>
      <c r="D25" s="2">
        <v>5</v>
      </c>
      <c r="E25" s="2">
        <v>5</v>
      </c>
      <c r="F25" s="5"/>
      <c r="G25" s="6"/>
      <c r="H25" s="5"/>
      <c r="I25" s="6"/>
      <c r="J25" s="5" t="s">
        <v>40</v>
      </c>
      <c r="K25" s="6">
        <v>43095</v>
      </c>
      <c r="L25" s="5" t="s">
        <v>41</v>
      </c>
      <c r="M25" s="6">
        <v>43102</v>
      </c>
      <c r="N25" s="2">
        <v>2040</v>
      </c>
      <c r="O25" s="7" t="s">
        <v>38</v>
      </c>
      <c r="Q25" s="2">
        <f>N25*D25</f>
        <v>10200</v>
      </c>
      <c r="R25" s="2">
        <f>IF(Tableau1[[#This Row],[DA/EURO]]="DA",Tableau1[[#This Row],[MONT TOT HT]]*19%,0)</f>
        <v>1938</v>
      </c>
      <c r="S25" s="2">
        <f t="shared" si="4"/>
        <v>12138</v>
      </c>
      <c r="T25" s="6">
        <f>IF(Tableau1[[#This Row],[DATE FACTURE]]&lt;&gt;"",Tableau1[[#This Row],[DATE FACTURE]]+30,"")</f>
        <v>43132</v>
      </c>
      <c r="V25" s="3"/>
      <c r="W25" s="11"/>
    </row>
    <row r="26" spans="2:23" x14ac:dyDescent="0.25">
      <c r="B26" s="1" t="s">
        <v>155</v>
      </c>
      <c r="C26" s="16" t="s">
        <v>28</v>
      </c>
      <c r="D26" s="2">
        <v>6</v>
      </c>
      <c r="E26" s="2">
        <v>6</v>
      </c>
      <c r="F26" s="5"/>
      <c r="G26" s="6"/>
      <c r="H26" s="5"/>
      <c r="I26" s="6"/>
      <c r="J26" s="5" t="s">
        <v>40</v>
      </c>
      <c r="K26" s="6">
        <v>43095</v>
      </c>
      <c r="L26" s="5" t="s">
        <v>41</v>
      </c>
      <c r="M26" s="6">
        <v>43102</v>
      </c>
      <c r="N26" s="2">
        <v>4920</v>
      </c>
      <c r="O26" s="7" t="s">
        <v>38</v>
      </c>
      <c r="Q26" s="2">
        <f>N26*D26</f>
        <v>29520</v>
      </c>
      <c r="R26" s="2">
        <f>IF(Tableau1[[#This Row],[DA/EURO]]="DA",Tableau1[[#This Row],[MONT TOT HT]]*19%,0)</f>
        <v>5608.8</v>
      </c>
      <c r="S26" s="2">
        <f t="shared" si="4"/>
        <v>35128.800000000003</v>
      </c>
      <c r="T26" s="6">
        <f>IF(Tableau1[[#This Row],[DATE FACTURE]]&lt;&gt;"",Tableau1[[#This Row],[DATE FACTURE]]+30,"")</f>
        <v>43132</v>
      </c>
      <c r="V26" s="3"/>
      <c r="W26" s="11"/>
    </row>
    <row r="27" spans="2:23" x14ac:dyDescent="0.25">
      <c r="B27" s="1" t="s">
        <v>156</v>
      </c>
      <c r="C27" s="16" t="s">
        <v>28</v>
      </c>
      <c r="D27" s="2">
        <v>8</v>
      </c>
      <c r="E27" s="2">
        <v>8</v>
      </c>
      <c r="F27" s="5"/>
      <c r="G27" s="6"/>
      <c r="H27" s="5"/>
      <c r="I27" s="6"/>
      <c r="J27" s="5" t="s">
        <v>40</v>
      </c>
      <c r="K27" s="6">
        <v>43095</v>
      </c>
      <c r="L27" s="5" t="s">
        <v>41</v>
      </c>
      <c r="M27" s="6">
        <v>43102</v>
      </c>
      <c r="N27" s="2">
        <v>970</v>
      </c>
      <c r="O27" s="7" t="s">
        <v>38</v>
      </c>
      <c r="Q27" s="2">
        <f>N27*D27</f>
        <v>7760</v>
      </c>
      <c r="R27" s="2">
        <f>IF(Tableau1[[#This Row],[DA/EURO]]="DA",Tableau1[[#This Row],[MONT TOT HT]]*19%,0)</f>
        <v>1474.4</v>
      </c>
      <c r="S27" s="2">
        <f t="shared" si="4"/>
        <v>9234.4</v>
      </c>
      <c r="T27" s="6">
        <f>IF(Tableau1[[#This Row],[DATE FACTURE]]&lt;&gt;"",Tableau1[[#This Row],[DATE FACTURE]]+30,"")</f>
        <v>43132</v>
      </c>
      <c r="V27" s="3"/>
      <c r="W27" s="11"/>
    </row>
    <row r="28" spans="2:23" x14ac:dyDescent="0.25">
      <c r="B28" s="1" t="s">
        <v>157</v>
      </c>
      <c r="C28" s="16" t="s">
        <v>28</v>
      </c>
      <c r="D28" s="2">
        <v>9</v>
      </c>
      <c r="E28" s="2">
        <v>9</v>
      </c>
      <c r="F28" s="5"/>
      <c r="G28" s="6"/>
      <c r="H28" s="5"/>
      <c r="I28" s="6"/>
      <c r="J28" s="5" t="s">
        <v>40</v>
      </c>
      <c r="K28" s="6">
        <v>43095</v>
      </c>
      <c r="L28" s="5" t="s">
        <v>41</v>
      </c>
      <c r="M28" s="6">
        <v>43102</v>
      </c>
      <c r="N28" s="2">
        <v>800</v>
      </c>
      <c r="O28" s="7" t="s">
        <v>38</v>
      </c>
      <c r="Q28" s="2">
        <f>N28*D28</f>
        <v>7200</v>
      </c>
      <c r="R28" s="2">
        <f>IF(Tableau1[[#This Row],[DA/EURO]]="DA",Tableau1[[#This Row],[MONT TOT HT]]*19%,0)</f>
        <v>1368</v>
      </c>
      <c r="S28" s="2">
        <f t="shared" si="4"/>
        <v>8568</v>
      </c>
      <c r="T28" s="6">
        <f>IF(Tableau1[[#This Row],[DATE FACTURE]]&lt;&gt;"",Tableau1[[#This Row],[DATE FACTURE]]+30,"")</f>
        <v>43132</v>
      </c>
      <c r="V28" s="3"/>
      <c r="W28" s="11"/>
    </row>
    <row r="29" spans="2:23" x14ac:dyDescent="0.25">
      <c r="B29" s="1" t="s">
        <v>158</v>
      </c>
      <c r="C29" s="16" t="s">
        <v>28</v>
      </c>
      <c r="D29" s="2">
        <v>12</v>
      </c>
      <c r="E29" s="2">
        <v>12</v>
      </c>
      <c r="F29" s="5"/>
      <c r="G29" s="6"/>
      <c r="H29" s="5"/>
      <c r="I29" s="6"/>
      <c r="J29" s="5" t="s">
        <v>40</v>
      </c>
      <c r="K29" s="6">
        <v>43095</v>
      </c>
      <c r="L29" s="5" t="s">
        <v>41</v>
      </c>
      <c r="M29" s="6">
        <v>43102</v>
      </c>
      <c r="N29" s="2">
        <v>940</v>
      </c>
      <c r="O29" s="7" t="s">
        <v>38</v>
      </c>
      <c r="Q29" s="2">
        <f>N29*D29</f>
        <v>11280</v>
      </c>
      <c r="R29" s="2">
        <f>IF(Tableau1[[#This Row],[DA/EURO]]="DA",Tableau1[[#This Row],[MONT TOT HT]]*19%,0)</f>
        <v>2143.1999999999998</v>
      </c>
      <c r="S29" s="2">
        <f t="shared" si="4"/>
        <v>13423.2</v>
      </c>
      <c r="T29" s="6">
        <f>IF(Tableau1[[#This Row],[DATE FACTURE]]&lt;&gt;"",Tableau1[[#This Row],[DATE FACTURE]]+30,"")</f>
        <v>43132</v>
      </c>
      <c r="V29" s="3"/>
      <c r="W29" s="11"/>
    </row>
    <row r="30" spans="2:23" x14ac:dyDescent="0.25">
      <c r="B30" s="1" t="s">
        <v>159</v>
      </c>
      <c r="C30" s="16" t="s">
        <v>28</v>
      </c>
      <c r="D30" s="2">
        <v>15</v>
      </c>
      <c r="E30" s="2">
        <v>15</v>
      </c>
      <c r="F30" s="5"/>
      <c r="G30" s="6"/>
      <c r="H30" s="5"/>
      <c r="I30" s="6"/>
      <c r="J30" s="5" t="s">
        <v>40</v>
      </c>
      <c r="K30" s="6">
        <v>43095</v>
      </c>
      <c r="L30" s="5" t="s">
        <v>41</v>
      </c>
      <c r="M30" s="6">
        <v>43102</v>
      </c>
      <c r="N30" s="2">
        <v>2270</v>
      </c>
      <c r="O30" s="7" t="s">
        <v>38</v>
      </c>
      <c r="Q30" s="2">
        <f>N30*D30</f>
        <v>34050</v>
      </c>
      <c r="R30" s="2">
        <f>IF(Tableau1[[#This Row],[DA/EURO]]="DA",Tableau1[[#This Row],[MONT TOT HT]]*19%,0)</f>
        <v>6469.5</v>
      </c>
      <c r="S30" s="2">
        <f t="shared" si="4"/>
        <v>40519.5</v>
      </c>
      <c r="T30" s="6">
        <f>IF(Tableau1[[#This Row],[DATE FACTURE]]&lt;&gt;"",Tableau1[[#This Row],[DATE FACTURE]]+30,"")</f>
        <v>43132</v>
      </c>
      <c r="V30" s="3"/>
      <c r="W30" s="11"/>
    </row>
    <row r="31" spans="2:23" x14ac:dyDescent="0.25">
      <c r="B31" s="1" t="s">
        <v>160</v>
      </c>
      <c r="C31" s="16" t="s">
        <v>28</v>
      </c>
      <c r="D31" s="2">
        <v>22</v>
      </c>
      <c r="E31" s="2">
        <v>22</v>
      </c>
      <c r="F31" s="5"/>
      <c r="G31" s="6"/>
      <c r="H31" s="5"/>
      <c r="I31" s="6"/>
      <c r="J31" s="5" t="s">
        <v>40</v>
      </c>
      <c r="K31" s="6">
        <v>43095</v>
      </c>
      <c r="L31" s="5" t="s">
        <v>41</v>
      </c>
      <c r="M31" s="6">
        <v>43102</v>
      </c>
      <c r="N31" s="2">
        <v>480</v>
      </c>
      <c r="O31" s="7" t="s">
        <v>38</v>
      </c>
      <c r="Q31" s="2">
        <f>N31*D31</f>
        <v>10560</v>
      </c>
      <c r="R31" s="2">
        <f>IF(Tableau1[[#This Row],[DA/EURO]]="DA",Tableau1[[#This Row],[MONT TOT HT]]*19%,0)</f>
        <v>2006.4</v>
      </c>
      <c r="S31" s="2">
        <f t="shared" si="4"/>
        <v>12566.4</v>
      </c>
      <c r="T31" s="6">
        <f>IF(Tableau1[[#This Row],[DATE FACTURE]]&lt;&gt;"",Tableau1[[#This Row],[DATE FACTURE]]+30,"")</f>
        <v>43132</v>
      </c>
      <c r="V31" s="3"/>
      <c r="W31" s="11"/>
    </row>
    <row r="32" spans="2:23" x14ac:dyDescent="0.25">
      <c r="B32" s="1" t="s">
        <v>161</v>
      </c>
      <c r="C32" s="16" t="s">
        <v>28</v>
      </c>
      <c r="D32" s="2">
        <v>30</v>
      </c>
      <c r="E32" s="2">
        <v>30</v>
      </c>
      <c r="F32" s="5"/>
      <c r="G32" s="6"/>
      <c r="H32" s="5"/>
      <c r="I32" s="6"/>
      <c r="J32" s="5" t="s">
        <v>40</v>
      </c>
      <c r="K32" s="6">
        <v>43095</v>
      </c>
      <c r="L32" s="5" t="s">
        <v>41</v>
      </c>
      <c r="M32" s="6">
        <v>43102</v>
      </c>
      <c r="N32" s="2">
        <v>190</v>
      </c>
      <c r="O32" s="7" t="s">
        <v>38</v>
      </c>
      <c r="Q32" s="2">
        <f>N32*D32</f>
        <v>5700</v>
      </c>
      <c r="R32" s="2">
        <f>IF(Tableau1[[#This Row],[DA/EURO]]="DA",Tableau1[[#This Row],[MONT TOT HT]]*19%,0)</f>
        <v>1083</v>
      </c>
      <c r="S32" s="2">
        <f t="shared" si="4"/>
        <v>6783</v>
      </c>
      <c r="T32" s="6">
        <f>IF(Tableau1[[#This Row],[DATE FACTURE]]&lt;&gt;"",Tableau1[[#This Row],[DATE FACTURE]]+30,"")</f>
        <v>43132</v>
      </c>
      <c r="V32" s="3"/>
      <c r="W32" s="11"/>
    </row>
    <row r="33" spans="2:23" x14ac:dyDescent="0.25">
      <c r="B33" s="1" t="s">
        <v>162</v>
      </c>
      <c r="C33" s="16" t="s">
        <v>28</v>
      </c>
      <c r="D33" s="2">
        <v>10</v>
      </c>
      <c r="E33" s="2">
        <v>10</v>
      </c>
      <c r="F33" s="5"/>
      <c r="G33" s="6"/>
      <c r="H33" s="5"/>
      <c r="I33" s="6"/>
      <c r="J33" s="5" t="s">
        <v>42</v>
      </c>
      <c r="K33" s="6">
        <v>43095</v>
      </c>
      <c r="L33" s="5" t="s">
        <v>43</v>
      </c>
      <c r="M33" s="6">
        <v>43096</v>
      </c>
      <c r="N33" s="2">
        <v>180</v>
      </c>
      <c r="O33" s="7" t="s">
        <v>38</v>
      </c>
      <c r="Q33" s="2">
        <f>N33*D33</f>
        <v>1800</v>
      </c>
      <c r="R33" s="2">
        <f>IF(Tableau1[[#This Row],[DA/EURO]]="DA",Tableau1[[#This Row],[MONT TOT HT]]*19%,0)</f>
        <v>342</v>
      </c>
      <c r="S33" s="2">
        <f t="shared" si="4"/>
        <v>2142</v>
      </c>
      <c r="T33" s="6">
        <f>IF(Tableau1[[#This Row],[DATE FACTURE]]&lt;&gt;"",Tableau1[[#This Row],[DATE FACTURE]]+30,"")</f>
        <v>43126</v>
      </c>
      <c r="V33" s="3"/>
      <c r="W33" s="11"/>
    </row>
    <row r="34" spans="2:23" x14ac:dyDescent="0.25">
      <c r="B34" s="1" t="s">
        <v>163</v>
      </c>
      <c r="C34" s="16" t="s">
        <v>28</v>
      </c>
      <c r="D34" s="2">
        <v>10</v>
      </c>
      <c r="E34" s="2">
        <v>10</v>
      </c>
      <c r="F34" s="5"/>
      <c r="G34" s="6"/>
      <c r="H34" s="5"/>
      <c r="I34" s="6"/>
      <c r="J34" s="5" t="s">
        <v>42</v>
      </c>
      <c r="K34" s="6">
        <v>43095</v>
      </c>
      <c r="L34" s="5" t="s">
        <v>43</v>
      </c>
      <c r="M34" s="6">
        <v>43096</v>
      </c>
      <c r="N34" s="2">
        <v>300</v>
      </c>
      <c r="O34" s="7" t="s">
        <v>38</v>
      </c>
      <c r="Q34" s="2">
        <f>N34*D34</f>
        <v>3000</v>
      </c>
      <c r="R34" s="2">
        <f>IF(Tableau1[[#This Row],[DA/EURO]]="DA",Tableau1[[#This Row],[MONT TOT HT]]*19%,0)</f>
        <v>570</v>
      </c>
      <c r="S34" s="2">
        <f t="shared" si="4"/>
        <v>3570</v>
      </c>
      <c r="T34" s="6">
        <f>IF(Tableau1[[#This Row],[DATE FACTURE]]&lt;&gt;"",Tableau1[[#This Row],[DATE FACTURE]]+30,"")</f>
        <v>43126</v>
      </c>
      <c r="V34" s="3"/>
      <c r="W34" s="11"/>
    </row>
    <row r="35" spans="2:23" x14ac:dyDescent="0.25">
      <c r="B35" s="1" t="s">
        <v>164</v>
      </c>
      <c r="C35" s="16" t="s">
        <v>28</v>
      </c>
      <c r="D35" s="2">
        <v>1</v>
      </c>
      <c r="E35" s="2">
        <v>1</v>
      </c>
      <c r="F35" s="5"/>
      <c r="G35" s="6"/>
      <c r="H35" s="5"/>
      <c r="I35" s="6"/>
      <c r="J35" s="5" t="s">
        <v>42</v>
      </c>
      <c r="K35" s="6">
        <v>43095</v>
      </c>
      <c r="L35" s="5" t="s">
        <v>43</v>
      </c>
      <c r="M35" s="6">
        <v>43096</v>
      </c>
      <c r="N35" s="2">
        <v>13440</v>
      </c>
      <c r="O35" s="7" t="s">
        <v>38</v>
      </c>
      <c r="Q35" s="2">
        <f>N35*D35</f>
        <v>13440</v>
      </c>
      <c r="R35" s="2">
        <f>IF(Tableau1[[#This Row],[DA/EURO]]="DA",Tableau1[[#This Row],[MONT TOT HT]]*19%,0)</f>
        <v>2553.6</v>
      </c>
      <c r="S35" s="2">
        <f t="shared" si="4"/>
        <v>15993.6</v>
      </c>
      <c r="T35" s="6">
        <f>IF(Tableau1[[#This Row],[DATE FACTURE]]&lt;&gt;"",Tableau1[[#This Row],[DATE FACTURE]]+30,"")</f>
        <v>43126</v>
      </c>
      <c r="V35" s="3"/>
      <c r="W35" s="11"/>
    </row>
    <row r="36" spans="2:23" x14ac:dyDescent="0.25">
      <c r="B36" s="1" t="s">
        <v>165</v>
      </c>
      <c r="C36" s="16" t="s">
        <v>28</v>
      </c>
      <c r="D36" s="2">
        <v>1</v>
      </c>
      <c r="E36" s="2">
        <v>1</v>
      </c>
      <c r="F36" s="5"/>
      <c r="G36" s="6"/>
      <c r="H36" s="5"/>
      <c r="I36" s="6"/>
      <c r="J36" s="5" t="s">
        <v>42</v>
      </c>
      <c r="K36" s="6">
        <v>43095</v>
      </c>
      <c r="L36" s="5" t="s">
        <v>43</v>
      </c>
      <c r="M36" s="6">
        <v>43096</v>
      </c>
      <c r="N36" s="2">
        <v>960</v>
      </c>
      <c r="O36" s="7" t="s">
        <v>38</v>
      </c>
      <c r="Q36" s="2">
        <f>N36*D36</f>
        <v>960</v>
      </c>
      <c r="R36" s="2">
        <f>IF(Tableau1[[#This Row],[DA/EURO]]="DA",Tableau1[[#This Row],[MONT TOT HT]]*19%,0)</f>
        <v>182.4</v>
      </c>
      <c r="S36" s="2">
        <f t="shared" si="4"/>
        <v>1142.4000000000001</v>
      </c>
      <c r="T36" s="6">
        <f>IF(Tableau1[[#This Row],[DATE FACTURE]]&lt;&gt;"",Tableau1[[#This Row],[DATE FACTURE]]+30,"")</f>
        <v>43126</v>
      </c>
      <c r="V36" s="3"/>
      <c r="W36" s="11"/>
    </row>
    <row r="37" spans="2:23" x14ac:dyDescent="0.25">
      <c r="B37" s="1" t="s">
        <v>166</v>
      </c>
      <c r="C37" s="16" t="s">
        <v>28</v>
      </c>
      <c r="D37" s="2">
        <v>1</v>
      </c>
      <c r="E37" s="2">
        <v>1</v>
      </c>
      <c r="F37" s="5"/>
      <c r="G37" s="6"/>
      <c r="H37" s="5"/>
      <c r="I37" s="6"/>
      <c r="J37" s="5" t="s">
        <v>42</v>
      </c>
      <c r="K37" s="6">
        <v>43095</v>
      </c>
      <c r="L37" s="5" t="s">
        <v>43</v>
      </c>
      <c r="M37" s="6">
        <v>43096</v>
      </c>
      <c r="N37" s="2">
        <v>970</v>
      </c>
      <c r="O37" s="7" t="s">
        <v>38</v>
      </c>
      <c r="Q37" s="2">
        <f>N37*D37</f>
        <v>970</v>
      </c>
      <c r="R37" s="2">
        <f>IF(Tableau1[[#This Row],[DA/EURO]]="DA",Tableau1[[#This Row],[MONT TOT HT]]*19%,0)</f>
        <v>184.3</v>
      </c>
      <c r="S37" s="2">
        <f t="shared" si="4"/>
        <v>1154.3</v>
      </c>
      <c r="T37" s="6">
        <f>IF(Tableau1[[#This Row],[DATE FACTURE]]&lt;&gt;"",Tableau1[[#This Row],[DATE FACTURE]]+30,"")</f>
        <v>43126</v>
      </c>
      <c r="V37" s="3"/>
      <c r="W37" s="11"/>
    </row>
    <row r="38" spans="2:23" x14ac:dyDescent="0.25">
      <c r="B38" s="1" t="s">
        <v>167</v>
      </c>
      <c r="C38" s="16" t="s">
        <v>28</v>
      </c>
      <c r="D38" s="2">
        <v>3</v>
      </c>
      <c r="E38" s="2">
        <v>3</v>
      </c>
      <c r="F38" s="5"/>
      <c r="G38" s="6"/>
      <c r="H38" s="5"/>
      <c r="I38" s="6"/>
      <c r="J38" s="5" t="s">
        <v>42</v>
      </c>
      <c r="K38" s="6">
        <v>43095</v>
      </c>
      <c r="L38" s="5" t="s">
        <v>43</v>
      </c>
      <c r="M38" s="6">
        <v>43096</v>
      </c>
      <c r="N38" s="2">
        <v>420</v>
      </c>
      <c r="O38" s="7" t="s">
        <v>38</v>
      </c>
      <c r="Q38" s="2">
        <f>N38*D38</f>
        <v>1260</v>
      </c>
      <c r="R38" s="2">
        <f>IF(Tableau1[[#This Row],[DA/EURO]]="DA",Tableau1[[#This Row],[MONT TOT HT]]*19%,0)</f>
        <v>239.4</v>
      </c>
      <c r="S38" s="2">
        <f t="shared" si="4"/>
        <v>1499.4</v>
      </c>
      <c r="T38" s="6">
        <f>IF(Tableau1[[#This Row],[DATE FACTURE]]&lt;&gt;"",Tableau1[[#This Row],[DATE FACTURE]]+30,"")</f>
        <v>43126</v>
      </c>
      <c r="V38" s="3"/>
      <c r="W38" s="11"/>
    </row>
    <row r="39" spans="2:23" x14ac:dyDescent="0.25">
      <c r="B39" s="1" t="s">
        <v>168</v>
      </c>
      <c r="C39" s="16" t="s">
        <v>28</v>
      </c>
      <c r="D39" s="2">
        <v>3</v>
      </c>
      <c r="E39" s="2">
        <v>3</v>
      </c>
      <c r="F39" s="5"/>
      <c r="G39" s="6"/>
      <c r="H39" s="5"/>
      <c r="I39" s="6"/>
      <c r="J39" s="5" t="s">
        <v>42</v>
      </c>
      <c r="K39" s="6">
        <v>43095</v>
      </c>
      <c r="L39" s="5" t="s">
        <v>43</v>
      </c>
      <c r="M39" s="6">
        <v>43096</v>
      </c>
      <c r="N39" s="2">
        <v>210</v>
      </c>
      <c r="O39" s="7" t="s">
        <v>38</v>
      </c>
      <c r="Q39" s="2">
        <f>N39*D39</f>
        <v>630</v>
      </c>
      <c r="R39" s="2">
        <f>IF(Tableau1[[#This Row],[DA/EURO]]="DA",Tableau1[[#This Row],[MONT TOT HT]]*19%,0)</f>
        <v>119.7</v>
      </c>
      <c r="S39" s="2">
        <f t="shared" si="4"/>
        <v>749.7</v>
      </c>
      <c r="T39" s="6">
        <f>IF(Tableau1[[#This Row],[DATE FACTURE]]&lt;&gt;"",Tableau1[[#This Row],[DATE FACTURE]]+30,"")</f>
        <v>43126</v>
      </c>
      <c r="V39" s="3"/>
      <c r="W39" s="11"/>
    </row>
    <row r="40" spans="2:23" x14ac:dyDescent="0.25">
      <c r="B40" s="1" t="s">
        <v>169</v>
      </c>
      <c r="C40" s="16" t="s">
        <v>28</v>
      </c>
      <c r="D40" s="2">
        <v>1</v>
      </c>
      <c r="E40" s="2">
        <v>1</v>
      </c>
      <c r="F40" s="5"/>
      <c r="G40" s="6"/>
      <c r="H40" s="5"/>
      <c r="I40" s="6"/>
      <c r="J40" s="5" t="s">
        <v>42</v>
      </c>
      <c r="K40" s="6">
        <v>43095</v>
      </c>
      <c r="L40" s="5" t="s">
        <v>43</v>
      </c>
      <c r="M40" s="6">
        <v>43096</v>
      </c>
      <c r="N40" s="2">
        <v>1030</v>
      </c>
      <c r="O40" s="7" t="s">
        <v>38</v>
      </c>
      <c r="Q40" s="2">
        <f>N40*D40</f>
        <v>1030</v>
      </c>
      <c r="R40" s="2">
        <f>IF(Tableau1[[#This Row],[DA/EURO]]="DA",Tableau1[[#This Row],[MONT TOT HT]]*19%,0)</f>
        <v>195.7</v>
      </c>
      <c r="S40" s="2">
        <f t="shared" si="4"/>
        <v>1225.7</v>
      </c>
      <c r="T40" s="6">
        <f>IF(Tableau1[[#This Row],[DATE FACTURE]]&lt;&gt;"",Tableau1[[#This Row],[DATE FACTURE]]+30,"")</f>
        <v>43126</v>
      </c>
      <c r="V40" s="3"/>
      <c r="W40" s="11"/>
    </row>
    <row r="41" spans="2:23" x14ac:dyDescent="0.25">
      <c r="B41" s="1" t="s">
        <v>170</v>
      </c>
      <c r="C41" s="16" t="s">
        <v>28</v>
      </c>
      <c r="D41" s="2">
        <v>1</v>
      </c>
      <c r="E41" s="2">
        <v>1</v>
      </c>
      <c r="F41" s="5"/>
      <c r="G41" s="6"/>
      <c r="H41" s="5"/>
      <c r="I41" s="6"/>
      <c r="J41" s="5" t="s">
        <v>42</v>
      </c>
      <c r="K41" s="6">
        <v>43095</v>
      </c>
      <c r="L41" s="5" t="s">
        <v>43</v>
      </c>
      <c r="M41" s="6">
        <v>43096</v>
      </c>
      <c r="N41" s="2">
        <v>1200</v>
      </c>
      <c r="O41" s="7" t="s">
        <v>38</v>
      </c>
      <c r="Q41" s="2">
        <f>N41*D41</f>
        <v>1200</v>
      </c>
      <c r="R41" s="2">
        <f>IF(Tableau1[[#This Row],[DA/EURO]]="DA",Tableau1[[#This Row],[MONT TOT HT]]*19%,0)</f>
        <v>228</v>
      </c>
      <c r="S41" s="2">
        <f t="shared" si="4"/>
        <v>1428</v>
      </c>
      <c r="T41" s="6">
        <f>IF(Tableau1[[#This Row],[DATE FACTURE]]&lt;&gt;"",Tableau1[[#This Row],[DATE FACTURE]]+30,"")</f>
        <v>43126</v>
      </c>
      <c r="V41" s="3"/>
      <c r="W41" s="11"/>
    </row>
    <row r="42" spans="2:23" x14ac:dyDescent="0.25">
      <c r="B42" s="1" t="s">
        <v>171</v>
      </c>
      <c r="C42" s="16" t="s">
        <v>28</v>
      </c>
      <c r="D42" s="2">
        <v>1</v>
      </c>
      <c r="E42" s="2">
        <v>1</v>
      </c>
      <c r="F42" s="5"/>
      <c r="G42" s="6"/>
      <c r="H42" s="5"/>
      <c r="I42" s="6"/>
      <c r="J42" s="5" t="s">
        <v>42</v>
      </c>
      <c r="K42" s="6">
        <v>43095</v>
      </c>
      <c r="L42" s="5" t="s">
        <v>43</v>
      </c>
      <c r="M42" s="6">
        <v>43096</v>
      </c>
      <c r="N42" s="2">
        <v>2290</v>
      </c>
      <c r="O42" s="7" t="s">
        <v>38</v>
      </c>
      <c r="Q42" s="2">
        <f>N42*D42</f>
        <v>2290</v>
      </c>
      <c r="R42" s="2">
        <f>IF(Tableau1[[#This Row],[DA/EURO]]="DA",Tableau1[[#This Row],[MONT TOT HT]]*19%,0)</f>
        <v>435.1</v>
      </c>
      <c r="S42" s="2">
        <f t="shared" si="4"/>
        <v>2725.1</v>
      </c>
      <c r="T42" s="6">
        <f>IF(Tableau1[[#This Row],[DATE FACTURE]]&lt;&gt;"",Tableau1[[#This Row],[DATE FACTURE]]+30,"")</f>
        <v>43126</v>
      </c>
      <c r="V42" s="3"/>
      <c r="W42" s="11"/>
    </row>
    <row r="43" spans="2:23" x14ac:dyDescent="0.25">
      <c r="B43" s="1" t="s">
        <v>172</v>
      </c>
      <c r="C43" s="16" t="s">
        <v>29</v>
      </c>
      <c r="D43" s="2">
        <v>4</v>
      </c>
      <c r="E43" s="2">
        <v>4</v>
      </c>
      <c r="F43" s="5"/>
      <c r="G43" s="6"/>
      <c r="H43" s="5"/>
      <c r="I43" s="6"/>
      <c r="J43" s="5" t="s">
        <v>42</v>
      </c>
      <c r="K43" s="6">
        <v>43095</v>
      </c>
      <c r="L43" s="5" t="s">
        <v>43</v>
      </c>
      <c r="M43" s="6">
        <v>43096</v>
      </c>
      <c r="N43" s="2">
        <v>630</v>
      </c>
      <c r="O43" s="7" t="s">
        <v>38</v>
      </c>
      <c r="Q43" s="2">
        <f>N43*D43</f>
        <v>2520</v>
      </c>
      <c r="R43" s="2">
        <f>IF(Tableau1[[#This Row],[DA/EURO]]="DA",Tableau1[[#This Row],[MONT TOT HT]]*19%,0)</f>
        <v>478.8</v>
      </c>
      <c r="S43" s="2">
        <f t="shared" si="4"/>
        <v>2998.8</v>
      </c>
      <c r="T43" s="6">
        <f>IF(Tableau1[[#This Row],[DATE FACTURE]]&lt;&gt;"",Tableau1[[#This Row],[DATE FACTURE]]+30,"")</f>
        <v>43126</v>
      </c>
      <c r="V43" s="3"/>
      <c r="W43" s="11"/>
    </row>
    <row r="44" spans="2:23" x14ac:dyDescent="0.25">
      <c r="B44" s="1" t="s">
        <v>173</v>
      </c>
      <c r="C44" s="16" t="s">
        <v>29</v>
      </c>
      <c r="D44" s="2">
        <v>3</v>
      </c>
      <c r="E44" s="2">
        <v>3</v>
      </c>
      <c r="F44" s="5"/>
      <c r="G44" s="6"/>
      <c r="H44" s="5"/>
      <c r="I44" s="6"/>
      <c r="J44" s="5" t="s">
        <v>42</v>
      </c>
      <c r="K44" s="6">
        <v>43095</v>
      </c>
      <c r="L44" s="5" t="s">
        <v>43</v>
      </c>
      <c r="M44" s="6">
        <v>43096</v>
      </c>
      <c r="N44" s="2">
        <v>630</v>
      </c>
      <c r="O44" s="7" t="s">
        <v>38</v>
      </c>
      <c r="Q44" s="2">
        <f>N44*D44</f>
        <v>1890</v>
      </c>
      <c r="R44" s="2">
        <f>IF(Tableau1[[#This Row],[DA/EURO]]="DA",Tableau1[[#This Row],[MONT TOT HT]]*19%,0)</f>
        <v>359.1</v>
      </c>
      <c r="S44" s="2">
        <f t="shared" si="4"/>
        <v>2249.1</v>
      </c>
      <c r="T44" s="6">
        <f>IF(Tableau1[[#This Row],[DATE FACTURE]]&lt;&gt;"",Tableau1[[#This Row],[DATE FACTURE]]+30,"")</f>
        <v>43126</v>
      </c>
      <c r="V44" s="3"/>
      <c r="W44" s="11"/>
    </row>
    <row r="45" spans="2:23" x14ac:dyDescent="0.25">
      <c r="B45" s="1" t="s">
        <v>174</v>
      </c>
      <c r="C45" s="16" t="s">
        <v>28</v>
      </c>
      <c r="D45" s="2">
        <v>100</v>
      </c>
      <c r="E45" s="2">
        <v>100</v>
      </c>
      <c r="F45" s="5"/>
      <c r="G45" s="6"/>
      <c r="H45" s="5"/>
      <c r="I45" s="6"/>
      <c r="J45" s="5" t="s">
        <v>44</v>
      </c>
      <c r="K45" s="6">
        <v>43095</v>
      </c>
      <c r="L45" s="5" t="s">
        <v>45</v>
      </c>
      <c r="M45" s="6">
        <v>43102</v>
      </c>
      <c r="N45" s="2">
        <v>250</v>
      </c>
      <c r="O45" s="7" t="s">
        <v>38</v>
      </c>
      <c r="Q45" s="2">
        <f>N45*D45</f>
        <v>25000</v>
      </c>
      <c r="R45" s="2">
        <f>IF(Tableau1[[#This Row],[DA/EURO]]="DA",Tableau1[[#This Row],[MONT TOT HT]]*19%,0)</f>
        <v>4750</v>
      </c>
      <c r="S45" s="2">
        <f t="shared" si="4"/>
        <v>29750</v>
      </c>
      <c r="T45" s="6">
        <f>IF(Tableau1[[#This Row],[DATE FACTURE]]&lt;&gt;"",Tableau1[[#This Row],[DATE FACTURE]]+30,"")</f>
        <v>43132</v>
      </c>
      <c r="V45" s="3"/>
      <c r="W45" s="11"/>
    </row>
    <row r="46" spans="2:23" x14ac:dyDescent="0.25">
      <c r="B46" s="1" t="s">
        <v>175</v>
      </c>
      <c r="C46" s="16" t="s">
        <v>28</v>
      </c>
      <c r="D46" s="2">
        <v>17</v>
      </c>
      <c r="E46" s="2">
        <v>17</v>
      </c>
      <c r="F46" s="5"/>
      <c r="G46" s="6"/>
      <c r="H46" s="5"/>
      <c r="I46" s="6"/>
      <c r="J46" s="5" t="s">
        <v>44</v>
      </c>
      <c r="K46" s="6">
        <v>43095</v>
      </c>
      <c r="L46" s="5" t="s">
        <v>45</v>
      </c>
      <c r="M46" s="6">
        <v>43102</v>
      </c>
      <c r="N46" s="2">
        <v>210</v>
      </c>
      <c r="O46" s="7" t="s">
        <v>38</v>
      </c>
      <c r="Q46" s="2">
        <f>N46*D46</f>
        <v>3570</v>
      </c>
      <c r="R46" s="2">
        <f>IF(Tableau1[[#This Row],[DA/EURO]]="DA",Tableau1[[#This Row],[MONT TOT HT]]*19%,0)</f>
        <v>678.3</v>
      </c>
      <c r="S46" s="2">
        <f t="shared" si="4"/>
        <v>4248.3</v>
      </c>
      <c r="T46" s="6">
        <f>IF(Tableau1[[#This Row],[DATE FACTURE]]&lt;&gt;"",Tableau1[[#This Row],[DATE FACTURE]]+30,"")</f>
        <v>43132</v>
      </c>
      <c r="V46" s="3"/>
      <c r="W46" s="11"/>
    </row>
    <row r="47" spans="2:23" x14ac:dyDescent="0.25">
      <c r="B47" s="1" t="s">
        <v>176</v>
      </c>
      <c r="C47" s="16" t="s">
        <v>28</v>
      </c>
      <c r="D47" s="2">
        <v>5</v>
      </c>
      <c r="E47" s="2">
        <v>5</v>
      </c>
      <c r="F47" s="5"/>
      <c r="G47" s="6"/>
      <c r="H47" s="5"/>
      <c r="I47" s="6"/>
      <c r="J47" s="5" t="s">
        <v>44</v>
      </c>
      <c r="K47" s="6">
        <v>43095</v>
      </c>
      <c r="L47" s="5" t="s">
        <v>45</v>
      </c>
      <c r="M47" s="6">
        <v>43102</v>
      </c>
      <c r="N47" s="2">
        <v>2600</v>
      </c>
      <c r="O47" s="7" t="s">
        <v>38</v>
      </c>
      <c r="Q47" s="2">
        <f>N47*D47</f>
        <v>13000</v>
      </c>
      <c r="R47" s="2">
        <f>IF(Tableau1[[#This Row],[DA/EURO]]="DA",Tableau1[[#This Row],[MONT TOT HT]]*19%,0)</f>
        <v>2470</v>
      </c>
      <c r="S47" s="2">
        <f t="shared" si="4"/>
        <v>15470</v>
      </c>
      <c r="T47" s="6">
        <f>IF(Tableau1[[#This Row],[DATE FACTURE]]&lt;&gt;"",Tableau1[[#This Row],[DATE FACTURE]]+30,"")</f>
        <v>43132</v>
      </c>
      <c r="V47" s="3"/>
      <c r="W47" s="11"/>
    </row>
    <row r="48" spans="2:23" x14ac:dyDescent="0.25">
      <c r="B48" s="1" t="s">
        <v>177</v>
      </c>
      <c r="C48" s="16" t="s">
        <v>28</v>
      </c>
      <c r="D48" s="2">
        <v>10</v>
      </c>
      <c r="E48" s="2">
        <v>10</v>
      </c>
      <c r="F48" s="5"/>
      <c r="G48" s="6"/>
      <c r="H48" s="5"/>
      <c r="I48" s="6"/>
      <c r="J48" s="5" t="s">
        <v>44</v>
      </c>
      <c r="K48" s="6">
        <v>43095</v>
      </c>
      <c r="L48" s="5" t="s">
        <v>45</v>
      </c>
      <c r="M48" s="6">
        <v>43102</v>
      </c>
      <c r="N48" s="2">
        <v>690</v>
      </c>
      <c r="O48" s="7" t="s">
        <v>38</v>
      </c>
      <c r="Q48" s="2">
        <f>N48*D48</f>
        <v>6900</v>
      </c>
      <c r="R48" s="2">
        <f>IF(Tableau1[[#This Row],[DA/EURO]]="DA",Tableau1[[#This Row],[MONT TOT HT]]*19%,0)</f>
        <v>1311</v>
      </c>
      <c r="S48" s="2">
        <f t="shared" si="4"/>
        <v>8211</v>
      </c>
      <c r="T48" s="6">
        <f>IF(Tableau1[[#This Row],[DATE FACTURE]]&lt;&gt;"",Tableau1[[#This Row],[DATE FACTURE]]+30,"")</f>
        <v>43132</v>
      </c>
      <c r="V48" s="3"/>
      <c r="W48" s="11"/>
    </row>
    <row r="49" spans="2:24" x14ac:dyDescent="0.25">
      <c r="B49" s="1" t="s">
        <v>178</v>
      </c>
      <c r="C49" s="16" t="s">
        <v>28</v>
      </c>
      <c r="D49" s="2">
        <v>5</v>
      </c>
      <c r="E49" s="2">
        <v>5</v>
      </c>
      <c r="F49" s="5"/>
      <c r="G49" s="6"/>
      <c r="H49" s="5"/>
      <c r="I49" s="6"/>
      <c r="J49" s="5" t="s">
        <v>44</v>
      </c>
      <c r="K49" s="6">
        <v>43095</v>
      </c>
      <c r="L49" s="5" t="s">
        <v>45</v>
      </c>
      <c r="M49" s="6">
        <v>43102</v>
      </c>
      <c r="N49" s="2">
        <v>800</v>
      </c>
      <c r="O49" s="7" t="s">
        <v>38</v>
      </c>
      <c r="Q49" s="2">
        <f>N49*D49</f>
        <v>4000</v>
      </c>
      <c r="R49" s="2">
        <f>IF(Tableau1[[#This Row],[DA/EURO]]="DA",Tableau1[[#This Row],[MONT TOT HT]]*19%,0)</f>
        <v>760</v>
      </c>
      <c r="S49" s="2">
        <f t="shared" si="4"/>
        <v>4760</v>
      </c>
      <c r="T49" s="6">
        <f>IF(Tableau1[[#This Row],[DATE FACTURE]]&lt;&gt;"",Tableau1[[#This Row],[DATE FACTURE]]+30,"")</f>
        <v>43132</v>
      </c>
      <c r="V49" s="3"/>
      <c r="W49" s="11"/>
    </row>
    <row r="50" spans="2:24" x14ac:dyDescent="0.25">
      <c r="B50" s="1" t="s">
        <v>179</v>
      </c>
      <c r="C50" s="16" t="s">
        <v>28</v>
      </c>
      <c r="D50" s="2">
        <v>5</v>
      </c>
      <c r="E50" s="2">
        <v>5</v>
      </c>
      <c r="F50" s="5"/>
      <c r="G50" s="6"/>
      <c r="H50" s="5"/>
      <c r="I50" s="6"/>
      <c r="J50" s="5" t="s">
        <v>44</v>
      </c>
      <c r="K50" s="6">
        <v>43095</v>
      </c>
      <c r="L50" s="5" t="s">
        <v>45</v>
      </c>
      <c r="M50" s="6">
        <v>43102</v>
      </c>
      <c r="N50" s="2">
        <v>4370</v>
      </c>
      <c r="O50" s="7" t="s">
        <v>38</v>
      </c>
      <c r="Q50" s="2">
        <f>N50*D50</f>
        <v>21850</v>
      </c>
      <c r="R50" s="2">
        <f>IF(Tableau1[[#This Row],[DA/EURO]]="DA",Tableau1[[#This Row],[MONT TOT HT]]*19%,0)</f>
        <v>4151.5</v>
      </c>
      <c r="S50" s="2">
        <f t="shared" si="4"/>
        <v>26001.5</v>
      </c>
      <c r="T50" s="6">
        <f>IF(Tableau1[[#This Row],[DATE FACTURE]]&lt;&gt;"",Tableau1[[#This Row],[DATE FACTURE]]+30,"")</f>
        <v>43132</v>
      </c>
      <c r="V50" s="3"/>
      <c r="W50" s="11"/>
    </row>
    <row r="51" spans="2:24" x14ac:dyDescent="0.25">
      <c r="B51" s="1" t="s">
        <v>180</v>
      </c>
      <c r="C51" s="16" t="s">
        <v>28</v>
      </c>
      <c r="D51" s="2">
        <v>10</v>
      </c>
      <c r="E51" s="2">
        <v>10</v>
      </c>
      <c r="F51" s="5"/>
      <c r="G51" s="6"/>
      <c r="H51" s="5"/>
      <c r="I51" s="6"/>
      <c r="J51" s="5" t="s">
        <v>44</v>
      </c>
      <c r="K51" s="6">
        <v>43095</v>
      </c>
      <c r="L51" s="5" t="s">
        <v>45</v>
      </c>
      <c r="M51" s="6">
        <v>43102</v>
      </c>
      <c r="N51" s="2">
        <v>1900</v>
      </c>
      <c r="O51" s="7" t="s">
        <v>38</v>
      </c>
      <c r="Q51" s="2">
        <f>N51*D51</f>
        <v>19000</v>
      </c>
      <c r="R51" s="2">
        <f>IF(Tableau1[[#This Row],[DA/EURO]]="DA",Tableau1[[#This Row],[MONT TOT HT]]*19%,0)</f>
        <v>3610</v>
      </c>
      <c r="S51" s="2">
        <f t="shared" si="4"/>
        <v>22610</v>
      </c>
      <c r="T51" s="6">
        <f>IF(Tableau1[[#This Row],[DATE FACTURE]]&lt;&gt;"",Tableau1[[#This Row],[DATE FACTURE]]+30,"")</f>
        <v>43132</v>
      </c>
      <c r="V51" s="3"/>
      <c r="W51" s="11"/>
    </row>
    <row r="52" spans="2:24" x14ac:dyDescent="0.25">
      <c r="B52" s="1" t="s">
        <v>181</v>
      </c>
      <c r="C52" s="16" t="s">
        <v>28</v>
      </c>
      <c r="D52" s="2">
        <v>10</v>
      </c>
      <c r="E52" s="2">
        <v>10</v>
      </c>
      <c r="F52" s="5"/>
      <c r="G52" s="6"/>
      <c r="H52" s="5"/>
      <c r="I52" s="6"/>
      <c r="J52" s="5" t="s">
        <v>44</v>
      </c>
      <c r="K52" s="6">
        <v>43095</v>
      </c>
      <c r="L52" s="5" t="s">
        <v>45</v>
      </c>
      <c r="M52" s="6">
        <v>43102</v>
      </c>
      <c r="N52" s="2">
        <v>420</v>
      </c>
      <c r="O52" s="7" t="s">
        <v>38</v>
      </c>
      <c r="Q52" s="2">
        <f>N52*D52</f>
        <v>4200</v>
      </c>
      <c r="R52" s="2">
        <f>IF(Tableau1[[#This Row],[DA/EURO]]="DA",Tableau1[[#This Row],[MONT TOT HT]]*19%,0)</f>
        <v>798</v>
      </c>
      <c r="S52" s="2">
        <f t="shared" si="4"/>
        <v>4998</v>
      </c>
      <c r="T52" s="6">
        <f>IF(Tableau1[[#This Row],[DATE FACTURE]]&lt;&gt;"",Tableau1[[#This Row],[DATE FACTURE]]+30,"")</f>
        <v>43132</v>
      </c>
      <c r="V52" s="3"/>
      <c r="W52" s="11"/>
    </row>
    <row r="53" spans="2:24" x14ac:dyDescent="0.25">
      <c r="B53" s="1" t="s">
        <v>182</v>
      </c>
      <c r="C53" s="16" t="s">
        <v>28</v>
      </c>
      <c r="D53" s="2">
        <v>16</v>
      </c>
      <c r="E53" s="2">
        <v>16</v>
      </c>
      <c r="F53" s="5"/>
      <c r="G53" s="6"/>
      <c r="H53" s="5"/>
      <c r="I53" s="6"/>
      <c r="J53" s="5" t="s">
        <v>44</v>
      </c>
      <c r="K53" s="6">
        <v>43095</v>
      </c>
      <c r="L53" s="5" t="s">
        <v>45</v>
      </c>
      <c r="M53" s="6">
        <v>43102</v>
      </c>
      <c r="N53" s="2">
        <v>210</v>
      </c>
      <c r="O53" s="7" t="s">
        <v>38</v>
      </c>
      <c r="Q53" s="2">
        <f>N53*D53</f>
        <v>3360</v>
      </c>
      <c r="R53" s="2">
        <f>IF(Tableau1[[#This Row],[DA/EURO]]="DA",Tableau1[[#This Row],[MONT TOT HT]]*19%,0)</f>
        <v>638.4</v>
      </c>
      <c r="S53" s="2">
        <f t="shared" si="4"/>
        <v>3998.4</v>
      </c>
      <c r="T53" s="6">
        <f>IF(Tableau1[[#This Row],[DATE FACTURE]]&lt;&gt;"",Tableau1[[#This Row],[DATE FACTURE]]+30,"")</f>
        <v>43132</v>
      </c>
      <c r="V53" s="3"/>
      <c r="W53" s="11"/>
    </row>
    <row r="54" spans="2:24" x14ac:dyDescent="0.25">
      <c r="B54" s="1" t="s">
        <v>183</v>
      </c>
      <c r="C54" s="16" t="s">
        <v>28</v>
      </c>
      <c r="D54" s="2">
        <v>20</v>
      </c>
      <c r="E54" s="2">
        <v>20</v>
      </c>
      <c r="F54" s="5"/>
      <c r="G54" s="6"/>
      <c r="H54" s="5"/>
      <c r="I54" s="6"/>
      <c r="J54" s="5" t="s">
        <v>44</v>
      </c>
      <c r="K54" s="6">
        <v>43095</v>
      </c>
      <c r="L54" s="5" t="s">
        <v>45</v>
      </c>
      <c r="M54" s="6">
        <v>43102</v>
      </c>
      <c r="N54" s="2">
        <v>300</v>
      </c>
      <c r="O54" s="7" t="s">
        <v>38</v>
      </c>
      <c r="Q54" s="2">
        <f>N54*D54</f>
        <v>6000</v>
      </c>
      <c r="R54" s="2">
        <f>IF(Tableau1[[#This Row],[DA/EURO]]="DA",Tableau1[[#This Row],[MONT TOT HT]]*19%,0)</f>
        <v>1140</v>
      </c>
      <c r="S54" s="2">
        <f t="shared" si="4"/>
        <v>7140</v>
      </c>
      <c r="T54" s="6">
        <f>IF(Tableau1[[#This Row],[DATE FACTURE]]&lt;&gt;"",Tableau1[[#This Row],[DATE FACTURE]]+30,"")</f>
        <v>43132</v>
      </c>
      <c r="V54" s="3"/>
      <c r="W54" s="11"/>
    </row>
    <row r="55" spans="2:24" x14ac:dyDescent="0.25">
      <c r="B55" s="1" t="s">
        <v>184</v>
      </c>
      <c r="C55" s="16" t="s">
        <v>28</v>
      </c>
      <c r="D55" s="2">
        <v>30</v>
      </c>
      <c r="E55" s="2">
        <v>30</v>
      </c>
      <c r="F55" s="5"/>
      <c r="G55" s="6"/>
      <c r="H55" s="5"/>
      <c r="I55" s="6"/>
      <c r="J55" s="5" t="s">
        <v>44</v>
      </c>
      <c r="K55" s="6">
        <v>43095</v>
      </c>
      <c r="L55" s="5" t="s">
        <v>45</v>
      </c>
      <c r="M55" s="6">
        <v>43102</v>
      </c>
      <c r="N55" s="2">
        <v>210</v>
      </c>
      <c r="O55" s="7" t="s">
        <v>38</v>
      </c>
      <c r="Q55" s="2">
        <f>N55*D55</f>
        <v>6300</v>
      </c>
      <c r="R55" s="2">
        <f>IF(Tableau1[[#This Row],[DA/EURO]]="DA",Tableau1[[#This Row],[MONT TOT HT]]*19%,0)</f>
        <v>1197</v>
      </c>
      <c r="S55" s="2">
        <f t="shared" si="4"/>
        <v>7497</v>
      </c>
      <c r="T55" s="6">
        <f>IF(Tableau1[[#This Row],[DATE FACTURE]]&lt;&gt;"",Tableau1[[#This Row],[DATE FACTURE]]+30,"")</f>
        <v>43132</v>
      </c>
      <c r="V55" s="3"/>
      <c r="W55" s="11"/>
    </row>
    <row r="56" spans="2:24" x14ac:dyDescent="0.25">
      <c r="B56" s="1" t="s">
        <v>185</v>
      </c>
      <c r="C56" s="16" t="s">
        <v>28</v>
      </c>
      <c r="D56" s="2">
        <v>10</v>
      </c>
      <c r="E56" s="2">
        <v>10</v>
      </c>
      <c r="F56" s="5"/>
      <c r="G56" s="6"/>
      <c r="H56" s="5"/>
      <c r="I56" s="6"/>
      <c r="J56" s="5" t="s">
        <v>44</v>
      </c>
      <c r="K56" s="6">
        <v>43095</v>
      </c>
      <c r="L56" s="5" t="s">
        <v>45</v>
      </c>
      <c r="M56" s="6">
        <v>43102</v>
      </c>
      <c r="N56" s="2">
        <v>1590</v>
      </c>
      <c r="O56" s="7" t="s">
        <v>38</v>
      </c>
      <c r="Q56" s="2">
        <f>N56*D56</f>
        <v>15900</v>
      </c>
      <c r="R56" s="2">
        <f>IF(Tableau1[[#This Row],[DA/EURO]]="DA",Tableau1[[#This Row],[MONT TOT HT]]*19%,0)</f>
        <v>3021</v>
      </c>
      <c r="S56" s="2">
        <f t="shared" si="4"/>
        <v>18921</v>
      </c>
      <c r="T56" s="6">
        <f>IF(Tableau1[[#This Row],[DATE FACTURE]]&lt;&gt;"",Tableau1[[#This Row],[DATE FACTURE]]+30,"")</f>
        <v>43132</v>
      </c>
      <c r="V56" s="3"/>
      <c r="W56" s="11"/>
    </row>
    <row r="57" spans="2:24" x14ac:dyDescent="0.25">
      <c r="B57" s="1" t="s">
        <v>186</v>
      </c>
      <c r="C57" s="16" t="s">
        <v>29</v>
      </c>
      <c r="D57" s="2">
        <v>4</v>
      </c>
      <c r="E57" s="2">
        <v>4</v>
      </c>
      <c r="F57" s="5"/>
      <c r="G57" s="6"/>
      <c r="H57" s="5"/>
      <c r="I57" s="6"/>
      <c r="J57" s="5" t="s">
        <v>44</v>
      </c>
      <c r="K57" s="6">
        <v>43095</v>
      </c>
      <c r="L57" s="5" t="s">
        <v>45</v>
      </c>
      <c r="M57" s="6">
        <v>43102</v>
      </c>
      <c r="N57" s="2">
        <v>530</v>
      </c>
      <c r="O57" s="7" t="s">
        <v>38</v>
      </c>
      <c r="Q57" s="2">
        <f>N57*D57</f>
        <v>2120</v>
      </c>
      <c r="R57" s="2">
        <f>IF(Tableau1[[#This Row],[DA/EURO]]="DA",Tableau1[[#This Row],[MONT TOT HT]]*19%,0)</f>
        <v>402.8</v>
      </c>
      <c r="S57" s="2">
        <f t="shared" si="4"/>
        <v>2522.8000000000002</v>
      </c>
      <c r="T57" s="6">
        <f>IF(Tableau1[[#This Row],[DATE FACTURE]]&lt;&gt;"",Tableau1[[#This Row],[DATE FACTURE]]+30,"")</f>
        <v>43132</v>
      </c>
      <c r="V57" s="3"/>
      <c r="W57" s="11"/>
    </row>
    <row r="58" spans="2:24" x14ac:dyDescent="0.25">
      <c r="B58" s="1" t="s">
        <v>187</v>
      </c>
      <c r="C58" s="16" t="s">
        <v>28</v>
      </c>
      <c r="D58" s="2">
        <v>48</v>
      </c>
      <c r="E58" s="2">
        <v>48</v>
      </c>
      <c r="F58" s="5"/>
      <c r="G58" s="6"/>
      <c r="H58" s="5"/>
      <c r="I58" s="6"/>
      <c r="J58" s="5" t="s">
        <v>46</v>
      </c>
      <c r="K58" s="6">
        <v>43102</v>
      </c>
      <c r="L58" s="5" t="s">
        <v>45</v>
      </c>
      <c r="M58" s="6">
        <v>43102</v>
      </c>
      <c r="N58" s="2">
        <v>420</v>
      </c>
      <c r="O58" s="7" t="s">
        <v>38</v>
      </c>
      <c r="Q58" s="2">
        <f>N58*D58</f>
        <v>20160</v>
      </c>
      <c r="R58" s="2">
        <f>IF(Tableau1[[#This Row],[DA/EURO]]="DA",Tableau1[[#This Row],[MONT TOT HT]]*19%,0)</f>
        <v>3830.4</v>
      </c>
      <c r="S58" s="2">
        <f t="shared" si="4"/>
        <v>23990.400000000001</v>
      </c>
      <c r="T58" s="6">
        <f>IF(Tableau1[[#This Row],[DATE FACTURE]]&lt;&gt;"",Tableau1[[#This Row],[DATE FACTURE]]+30,"")</f>
        <v>43132</v>
      </c>
      <c r="V58" s="3"/>
      <c r="W58" s="11"/>
    </row>
    <row r="59" spans="2:24" x14ac:dyDescent="0.25">
      <c r="B59" s="1" t="s">
        <v>188</v>
      </c>
      <c r="C59" s="16" t="s">
        <v>29</v>
      </c>
      <c r="D59" s="2">
        <v>2</v>
      </c>
      <c r="E59" s="2">
        <v>2</v>
      </c>
      <c r="F59" s="5" t="s">
        <v>50</v>
      </c>
      <c r="G59" s="6">
        <v>43177</v>
      </c>
      <c r="H59" s="5"/>
      <c r="I59" s="6">
        <v>43177</v>
      </c>
      <c r="J59" s="5"/>
      <c r="K59" s="6"/>
      <c r="L59" s="5" t="s">
        <v>51</v>
      </c>
      <c r="M59" s="6">
        <v>43177</v>
      </c>
      <c r="N59" s="2">
        <v>3000</v>
      </c>
      <c r="O59" s="7" t="s">
        <v>38</v>
      </c>
      <c r="Q59" s="2">
        <f>N59*D59</f>
        <v>6000</v>
      </c>
      <c r="R59" s="2">
        <f>IF(Tableau1[[#This Row],[DA/EURO]]="DA",Tableau1[[#This Row],[MONT TOT HT]]*19%,0)</f>
        <v>1140</v>
      </c>
      <c r="S59" s="2">
        <f t="shared" ref="S59:S120" si="5">R59+Q59</f>
        <v>7140</v>
      </c>
      <c r="T59" s="6">
        <f>IF(Tableau1[[#This Row],[DATE FACTURE]]&lt;&gt;"",Tableau1[[#This Row],[DATE FACTURE]]+30,"")</f>
        <v>43207</v>
      </c>
      <c r="V59" s="3"/>
      <c r="W59" s="11"/>
      <c r="X59" s="4">
        <v>43187</v>
      </c>
    </row>
    <row r="60" spans="2:24" x14ac:dyDescent="0.25">
      <c r="B60" s="1" t="s">
        <v>189</v>
      </c>
      <c r="C60" s="16" t="s">
        <v>29</v>
      </c>
      <c r="D60" s="2">
        <v>100</v>
      </c>
      <c r="E60" s="2"/>
      <c r="F60" s="7">
        <v>100</v>
      </c>
      <c r="G60" s="6">
        <v>43110</v>
      </c>
      <c r="H60" s="5" t="s">
        <v>52</v>
      </c>
      <c r="I60" s="6">
        <v>43122</v>
      </c>
      <c r="J60" s="5" t="s">
        <v>21</v>
      </c>
      <c r="K60" s="6">
        <v>43122</v>
      </c>
      <c r="L60" s="5" t="s">
        <v>56</v>
      </c>
      <c r="M60" s="6">
        <v>43171</v>
      </c>
      <c r="N60" s="2">
        <v>174</v>
      </c>
      <c r="O60" s="7" t="s">
        <v>38</v>
      </c>
      <c r="Q60" s="2">
        <f>N60*D60</f>
        <v>17400</v>
      </c>
      <c r="R60" s="2">
        <f>IF(Tableau1[[#This Row],[DA/EURO]]="DA",Tableau1[[#This Row],[MONT TOT HT]]*19%,0)</f>
        <v>3306</v>
      </c>
      <c r="S60" s="2">
        <f t="shared" si="5"/>
        <v>20706</v>
      </c>
      <c r="T60" s="6">
        <f>IF(Tableau1[[#This Row],[DATE FACTURE]]&lt;&gt;"",Tableau1[[#This Row],[DATE FACTURE]]+30,"")</f>
        <v>43201</v>
      </c>
      <c r="V60" s="3"/>
      <c r="W60" s="11"/>
      <c r="X60" s="4">
        <v>43187</v>
      </c>
    </row>
    <row r="61" spans="2:24" x14ac:dyDescent="0.25">
      <c r="B61" s="1" t="s">
        <v>190</v>
      </c>
      <c r="C61" s="16" t="s">
        <v>29</v>
      </c>
      <c r="D61" s="2">
        <v>20</v>
      </c>
      <c r="E61" s="2"/>
      <c r="F61" s="7">
        <v>20</v>
      </c>
      <c r="G61" s="6">
        <v>43110</v>
      </c>
      <c r="H61" s="5" t="s">
        <v>52</v>
      </c>
      <c r="I61" s="6">
        <v>43122</v>
      </c>
      <c r="J61" s="5" t="s">
        <v>21</v>
      </c>
      <c r="K61" s="6">
        <v>43122</v>
      </c>
      <c r="L61" s="5" t="s">
        <v>56</v>
      </c>
      <c r="M61" s="6">
        <v>43171</v>
      </c>
      <c r="N61" s="2">
        <v>74.400000000000006</v>
      </c>
      <c r="O61" s="7" t="s">
        <v>38</v>
      </c>
      <c r="Q61" s="2">
        <f>N61*D61</f>
        <v>1488</v>
      </c>
      <c r="R61" s="2">
        <f>IF(Tableau1[[#This Row],[DA/EURO]]="DA",Tableau1[[#This Row],[MONT TOT HT]]*19%,0)</f>
        <v>282.72000000000003</v>
      </c>
      <c r="S61" s="2">
        <f t="shared" si="5"/>
        <v>1770.72</v>
      </c>
      <c r="T61" s="6">
        <f>IF(Tableau1[[#This Row],[DATE FACTURE]]&lt;&gt;"",Tableau1[[#This Row],[DATE FACTURE]]+30,"")</f>
        <v>43201</v>
      </c>
      <c r="V61" s="3"/>
      <c r="W61" s="11"/>
      <c r="X61" s="4">
        <v>43187</v>
      </c>
    </row>
    <row r="62" spans="2:24" x14ac:dyDescent="0.25">
      <c r="B62" s="1" t="s">
        <v>191</v>
      </c>
      <c r="C62" s="16" t="s">
        <v>29</v>
      </c>
      <c r="D62" s="2">
        <v>20</v>
      </c>
      <c r="E62" s="2"/>
      <c r="F62" s="7">
        <v>20</v>
      </c>
      <c r="G62" s="6">
        <v>43110</v>
      </c>
      <c r="H62" s="5" t="s">
        <v>52</v>
      </c>
      <c r="I62" s="6">
        <v>43122</v>
      </c>
      <c r="J62" s="5" t="s">
        <v>21</v>
      </c>
      <c r="K62" s="6">
        <v>43122</v>
      </c>
      <c r="L62" s="5" t="s">
        <v>56</v>
      </c>
      <c r="M62" s="6">
        <v>43171</v>
      </c>
      <c r="N62" s="2">
        <v>70.8</v>
      </c>
      <c r="O62" s="7" t="s">
        <v>38</v>
      </c>
      <c r="Q62" s="2">
        <f>N62*D62</f>
        <v>1416</v>
      </c>
      <c r="R62" s="2">
        <f>IF(Tableau1[[#This Row],[DA/EURO]]="DA",Tableau1[[#This Row],[MONT TOT HT]]*19%,0)</f>
        <v>269.04000000000002</v>
      </c>
      <c r="S62" s="2">
        <f t="shared" si="5"/>
        <v>1685.04</v>
      </c>
      <c r="T62" s="6">
        <f>IF(Tableau1[[#This Row],[DATE FACTURE]]&lt;&gt;"",Tableau1[[#This Row],[DATE FACTURE]]+30,"")</f>
        <v>43201</v>
      </c>
      <c r="V62" s="3"/>
      <c r="W62" s="11"/>
      <c r="X62" s="4">
        <v>43187</v>
      </c>
    </row>
    <row r="63" spans="2:24" x14ac:dyDescent="0.25">
      <c r="B63" s="1" t="s">
        <v>192</v>
      </c>
      <c r="C63" s="16" t="s">
        <v>29</v>
      </c>
      <c r="D63" s="2">
        <v>20</v>
      </c>
      <c r="E63" s="2"/>
      <c r="F63" s="7">
        <v>20</v>
      </c>
      <c r="G63" s="6">
        <v>43110</v>
      </c>
      <c r="H63" s="5" t="s">
        <v>52</v>
      </c>
      <c r="I63" s="6">
        <v>43122</v>
      </c>
      <c r="J63" s="5" t="s">
        <v>21</v>
      </c>
      <c r="K63" s="6">
        <v>43122</v>
      </c>
      <c r="L63" s="5" t="s">
        <v>56</v>
      </c>
      <c r="M63" s="6">
        <v>43171</v>
      </c>
      <c r="N63" s="2">
        <v>69.599999999999994</v>
      </c>
      <c r="O63" s="7" t="s">
        <v>38</v>
      </c>
      <c r="Q63" s="2">
        <f>N63*D63</f>
        <v>1392</v>
      </c>
      <c r="R63" s="2">
        <f>IF(Tableau1[[#This Row],[DA/EURO]]="DA",Tableau1[[#This Row],[MONT TOT HT]]*19%,0)</f>
        <v>264.48</v>
      </c>
      <c r="S63" s="2">
        <f t="shared" si="5"/>
        <v>1656.48</v>
      </c>
      <c r="T63" s="6">
        <f>IF(Tableau1[[#This Row],[DATE FACTURE]]&lt;&gt;"",Tableau1[[#This Row],[DATE FACTURE]]+30,"")</f>
        <v>43201</v>
      </c>
      <c r="V63" s="3"/>
      <c r="W63" s="11"/>
      <c r="X63" s="4">
        <v>43187</v>
      </c>
    </row>
    <row r="64" spans="2:24" x14ac:dyDescent="0.25">
      <c r="B64" s="1" t="s">
        <v>193</v>
      </c>
      <c r="C64" s="16" t="s">
        <v>29</v>
      </c>
      <c r="D64" s="2">
        <v>10</v>
      </c>
      <c r="E64" s="2"/>
      <c r="F64" s="7">
        <v>10</v>
      </c>
      <c r="G64" s="6">
        <v>43110</v>
      </c>
      <c r="H64" s="5" t="s">
        <v>52</v>
      </c>
      <c r="I64" s="6">
        <v>43122</v>
      </c>
      <c r="J64" s="5" t="s">
        <v>21</v>
      </c>
      <c r="K64" s="6">
        <v>43122</v>
      </c>
      <c r="L64" s="5" t="s">
        <v>56</v>
      </c>
      <c r="M64" s="6">
        <v>43171</v>
      </c>
      <c r="N64" s="2">
        <v>190.8</v>
      </c>
      <c r="O64" s="7" t="s">
        <v>38</v>
      </c>
      <c r="Q64" s="2">
        <f>N64*D64</f>
        <v>1908</v>
      </c>
      <c r="R64" s="2">
        <f>IF(Tableau1[[#This Row],[DA/EURO]]="DA",Tableau1[[#This Row],[MONT TOT HT]]*19%,0)</f>
        <v>362.52</v>
      </c>
      <c r="S64" s="2">
        <f t="shared" si="5"/>
        <v>2270.52</v>
      </c>
      <c r="T64" s="6">
        <f>IF(Tableau1[[#This Row],[DATE FACTURE]]&lt;&gt;"",Tableau1[[#This Row],[DATE FACTURE]]+30,"")</f>
        <v>43201</v>
      </c>
      <c r="V64" s="3"/>
      <c r="W64" s="11"/>
      <c r="X64" s="4">
        <v>43187</v>
      </c>
    </row>
    <row r="65" spans="2:24" x14ac:dyDescent="0.25">
      <c r="B65" s="1" t="s">
        <v>194</v>
      </c>
      <c r="C65" s="16" t="s">
        <v>29</v>
      </c>
      <c r="D65" s="2">
        <v>1500</v>
      </c>
      <c r="E65" s="2"/>
      <c r="F65" s="7">
        <v>1500</v>
      </c>
      <c r="G65" s="6">
        <v>43110</v>
      </c>
      <c r="H65" s="5" t="s">
        <v>52</v>
      </c>
      <c r="I65" s="6">
        <v>43122</v>
      </c>
      <c r="J65" s="5" t="s">
        <v>21</v>
      </c>
      <c r="K65" s="6">
        <v>43122</v>
      </c>
      <c r="L65" s="5" t="s">
        <v>56</v>
      </c>
      <c r="M65" s="6">
        <v>43171</v>
      </c>
      <c r="N65" s="2">
        <v>11.3</v>
      </c>
      <c r="O65" s="7" t="s">
        <v>38</v>
      </c>
      <c r="Q65" s="2">
        <f>N65*D65</f>
        <v>16950</v>
      </c>
      <c r="R65" s="2">
        <f>IF(Tableau1[[#This Row],[DA/EURO]]="DA",Tableau1[[#This Row],[MONT TOT HT]]*19%,0)</f>
        <v>3220.5</v>
      </c>
      <c r="S65" s="2">
        <f t="shared" si="5"/>
        <v>20170.5</v>
      </c>
      <c r="T65" s="6">
        <f>IF(Tableau1[[#This Row],[DATE FACTURE]]&lt;&gt;"",Tableau1[[#This Row],[DATE FACTURE]]+30,"")</f>
        <v>43201</v>
      </c>
      <c r="V65" s="3"/>
      <c r="W65" s="11"/>
      <c r="X65" s="4">
        <v>43187</v>
      </c>
    </row>
    <row r="66" spans="2:24" x14ac:dyDescent="0.25">
      <c r="B66" s="1" t="s">
        <v>195</v>
      </c>
      <c r="C66" s="16" t="s">
        <v>29</v>
      </c>
      <c r="D66" s="2">
        <v>3</v>
      </c>
      <c r="E66" s="2"/>
      <c r="F66" s="7">
        <v>3</v>
      </c>
      <c r="G66" s="6">
        <v>43110</v>
      </c>
      <c r="H66" s="5" t="s">
        <v>52</v>
      </c>
      <c r="I66" s="6">
        <v>43122</v>
      </c>
      <c r="J66" s="5" t="s">
        <v>21</v>
      </c>
      <c r="K66" s="6">
        <v>43122</v>
      </c>
      <c r="L66" s="5" t="s">
        <v>56</v>
      </c>
      <c r="M66" s="6">
        <v>43171</v>
      </c>
      <c r="N66" s="2">
        <v>6.7</v>
      </c>
      <c r="O66" s="7" t="s">
        <v>38</v>
      </c>
      <c r="Q66" s="2">
        <f>N66*D66</f>
        <v>20.100000000000001</v>
      </c>
      <c r="R66" s="2">
        <f>IF(Tableau1[[#This Row],[DA/EURO]]="DA",Tableau1[[#This Row],[MONT TOT HT]]*19%,0)</f>
        <v>3.8190000000000004</v>
      </c>
      <c r="S66" s="2">
        <f t="shared" si="5"/>
        <v>23.919</v>
      </c>
      <c r="T66" s="6">
        <f>IF(Tableau1[[#This Row],[DATE FACTURE]]&lt;&gt;"",Tableau1[[#This Row],[DATE FACTURE]]+30,"")</f>
        <v>43201</v>
      </c>
      <c r="V66" s="3"/>
      <c r="W66" s="11"/>
      <c r="X66" s="4">
        <v>43187</v>
      </c>
    </row>
    <row r="67" spans="2:24" x14ac:dyDescent="0.25">
      <c r="B67" s="1" t="s">
        <v>196</v>
      </c>
      <c r="C67" s="16" t="s">
        <v>29</v>
      </c>
      <c r="D67" s="2">
        <v>1</v>
      </c>
      <c r="E67" s="2"/>
      <c r="F67" s="7">
        <v>1</v>
      </c>
      <c r="G67" s="6">
        <v>43110</v>
      </c>
      <c r="H67" s="5" t="s">
        <v>52</v>
      </c>
      <c r="I67" s="6">
        <v>43122</v>
      </c>
      <c r="J67" s="5" t="s">
        <v>21</v>
      </c>
      <c r="K67" s="6">
        <v>43122</v>
      </c>
      <c r="L67" s="5" t="s">
        <v>56</v>
      </c>
      <c r="M67" s="6">
        <v>43171</v>
      </c>
      <c r="N67" s="2">
        <v>469.2</v>
      </c>
      <c r="O67" s="7" t="s">
        <v>38</v>
      </c>
      <c r="Q67" s="2">
        <f>N67*D67</f>
        <v>469.2</v>
      </c>
      <c r="R67" s="2">
        <f>IF(Tableau1[[#This Row],[DA/EURO]]="DA",Tableau1[[#This Row],[MONT TOT HT]]*19%,0)</f>
        <v>89.147999999999996</v>
      </c>
      <c r="S67" s="2">
        <f t="shared" si="5"/>
        <v>558.34799999999996</v>
      </c>
      <c r="T67" s="6">
        <f>IF(Tableau1[[#This Row],[DATE FACTURE]]&lt;&gt;"",Tableau1[[#This Row],[DATE FACTURE]]+30,"")</f>
        <v>43201</v>
      </c>
      <c r="V67" s="3"/>
      <c r="W67" s="11"/>
      <c r="X67" s="4">
        <v>43187</v>
      </c>
    </row>
    <row r="68" spans="2:24" x14ac:dyDescent="0.25">
      <c r="B68" s="1" t="s">
        <v>197</v>
      </c>
      <c r="C68" s="16" t="s">
        <v>29</v>
      </c>
      <c r="D68" s="2">
        <v>2</v>
      </c>
      <c r="E68" s="2"/>
      <c r="F68" s="7">
        <v>2</v>
      </c>
      <c r="G68" s="6">
        <v>43110</v>
      </c>
      <c r="H68" s="5" t="s">
        <v>52</v>
      </c>
      <c r="I68" s="6">
        <v>43122</v>
      </c>
      <c r="J68" s="5" t="s">
        <v>21</v>
      </c>
      <c r="K68" s="6">
        <v>43122</v>
      </c>
      <c r="L68" s="5" t="s">
        <v>56</v>
      </c>
      <c r="M68" s="6">
        <v>43171</v>
      </c>
      <c r="N68" s="2">
        <v>1952</v>
      </c>
      <c r="O68" s="7" t="s">
        <v>38</v>
      </c>
      <c r="Q68" s="2">
        <f>N68*D68</f>
        <v>3904</v>
      </c>
      <c r="R68" s="2">
        <f>IF(Tableau1[[#This Row],[DA/EURO]]="DA",Tableau1[[#This Row],[MONT TOT HT]]*19%,0)</f>
        <v>741.76</v>
      </c>
      <c r="S68" s="2">
        <f t="shared" si="5"/>
        <v>4645.76</v>
      </c>
      <c r="T68" s="6">
        <f>IF(Tableau1[[#This Row],[DATE FACTURE]]&lt;&gt;"",Tableau1[[#This Row],[DATE FACTURE]]+30,"")</f>
        <v>43201</v>
      </c>
      <c r="V68" s="3"/>
      <c r="W68" s="11"/>
      <c r="X68" s="4">
        <v>43187</v>
      </c>
    </row>
    <row r="69" spans="2:24" x14ac:dyDescent="0.25">
      <c r="B69" s="1" t="s">
        <v>198</v>
      </c>
      <c r="C69" s="16" t="s">
        <v>29</v>
      </c>
      <c r="D69" s="2">
        <v>2</v>
      </c>
      <c r="E69" s="2"/>
      <c r="F69" s="7">
        <v>2</v>
      </c>
      <c r="G69" s="6">
        <v>43110</v>
      </c>
      <c r="H69" s="5" t="s">
        <v>52</v>
      </c>
      <c r="I69" s="6">
        <v>43122</v>
      </c>
      <c r="J69" s="5" t="s">
        <v>21</v>
      </c>
      <c r="K69" s="6">
        <v>43122</v>
      </c>
      <c r="L69" s="5" t="s">
        <v>56</v>
      </c>
      <c r="M69" s="6">
        <v>43171</v>
      </c>
      <c r="N69" s="2">
        <v>3640</v>
      </c>
      <c r="O69" s="7" t="s">
        <v>38</v>
      </c>
      <c r="Q69" s="2">
        <f>N69*D69</f>
        <v>7280</v>
      </c>
      <c r="R69" s="2">
        <f>IF(Tableau1[[#This Row],[DA/EURO]]="DA",Tableau1[[#This Row],[MONT TOT HT]]*19%,0)</f>
        <v>1383.2</v>
      </c>
      <c r="S69" s="2">
        <f t="shared" si="5"/>
        <v>8663.2000000000007</v>
      </c>
      <c r="T69" s="6">
        <f>IF(Tableau1[[#This Row],[DATE FACTURE]]&lt;&gt;"",Tableau1[[#This Row],[DATE FACTURE]]+30,"")</f>
        <v>43201</v>
      </c>
      <c r="V69" s="3"/>
      <c r="W69" s="11"/>
      <c r="X69" s="4">
        <v>43187</v>
      </c>
    </row>
    <row r="70" spans="2:24" x14ac:dyDescent="0.25">
      <c r="B70" s="1" t="s">
        <v>199</v>
      </c>
      <c r="C70" s="16" t="s">
        <v>29</v>
      </c>
      <c r="D70" s="2">
        <v>2</v>
      </c>
      <c r="E70" s="2"/>
      <c r="F70" s="7">
        <v>2</v>
      </c>
      <c r="G70" s="6">
        <v>43110</v>
      </c>
      <c r="H70" s="5" t="s">
        <v>52</v>
      </c>
      <c r="I70" s="6">
        <v>43122</v>
      </c>
      <c r="J70" s="5" t="s">
        <v>21</v>
      </c>
      <c r="K70" s="6">
        <v>43122</v>
      </c>
      <c r="L70" s="5" t="s">
        <v>56</v>
      </c>
      <c r="M70" s="6">
        <v>43171</v>
      </c>
      <c r="N70" s="2">
        <v>3904</v>
      </c>
      <c r="O70" s="7" t="s">
        <v>38</v>
      </c>
      <c r="Q70" s="2">
        <f>N70*D70</f>
        <v>7808</v>
      </c>
      <c r="R70" s="2">
        <f>IF(Tableau1[[#This Row],[DA/EURO]]="DA",Tableau1[[#This Row],[MONT TOT HT]]*19%,0)</f>
        <v>1483.52</v>
      </c>
      <c r="S70" s="2">
        <f t="shared" si="5"/>
        <v>9291.52</v>
      </c>
      <c r="T70" s="6">
        <f>IF(Tableau1[[#This Row],[DATE FACTURE]]&lt;&gt;"",Tableau1[[#This Row],[DATE FACTURE]]+30,"")</f>
        <v>43201</v>
      </c>
      <c r="V70" s="3"/>
      <c r="W70" s="11"/>
      <c r="X70" s="4">
        <v>43187</v>
      </c>
    </row>
    <row r="71" spans="2:24" x14ac:dyDescent="0.25">
      <c r="B71" s="1" t="s">
        <v>200</v>
      </c>
      <c r="C71" s="16" t="s">
        <v>29</v>
      </c>
      <c r="D71" s="2">
        <v>200</v>
      </c>
      <c r="E71" s="2"/>
      <c r="F71" s="7">
        <v>200</v>
      </c>
      <c r="G71" s="6">
        <v>43145</v>
      </c>
      <c r="H71" s="5" t="s">
        <v>53</v>
      </c>
      <c r="I71" s="6">
        <v>43149</v>
      </c>
      <c r="J71" s="5" t="s">
        <v>55</v>
      </c>
      <c r="K71" s="6">
        <v>43149</v>
      </c>
      <c r="L71" s="5" t="s">
        <v>56</v>
      </c>
      <c r="M71" s="6">
        <v>43171</v>
      </c>
      <c r="N71" s="2">
        <v>166.8</v>
      </c>
      <c r="O71" s="7" t="s">
        <v>38</v>
      </c>
      <c r="Q71" s="2">
        <f>N71*D71</f>
        <v>33360</v>
      </c>
      <c r="R71" s="2">
        <f>IF(Tableau1[[#This Row],[DA/EURO]]="DA",Tableau1[[#This Row],[MONT TOT HT]]*19%,0)</f>
        <v>6338.4</v>
      </c>
      <c r="S71" s="2">
        <f t="shared" si="5"/>
        <v>39698.400000000001</v>
      </c>
      <c r="T71" s="6">
        <f>IF(Tableau1[[#This Row],[DATE FACTURE]]&lt;&gt;"",Tableau1[[#This Row],[DATE FACTURE]]+30,"")</f>
        <v>43201</v>
      </c>
      <c r="V71" s="3"/>
      <c r="W71" s="11"/>
      <c r="X71" s="4">
        <v>43187</v>
      </c>
    </row>
    <row r="72" spans="2:24" x14ac:dyDescent="0.25">
      <c r="B72" s="1" t="s">
        <v>201</v>
      </c>
      <c r="C72" s="16" t="s">
        <v>29</v>
      </c>
      <c r="D72" s="2">
        <v>36</v>
      </c>
      <c r="E72" s="2"/>
      <c r="F72" s="7">
        <v>36</v>
      </c>
      <c r="G72" s="6">
        <v>43145</v>
      </c>
      <c r="H72" s="5" t="s">
        <v>53</v>
      </c>
      <c r="I72" s="6">
        <v>43149</v>
      </c>
      <c r="J72" s="5" t="s">
        <v>55</v>
      </c>
      <c r="K72" s="6">
        <v>43149</v>
      </c>
      <c r="L72" s="5" t="s">
        <v>56</v>
      </c>
      <c r="M72" s="6">
        <v>43171</v>
      </c>
      <c r="N72" s="2">
        <v>273.60000000000002</v>
      </c>
      <c r="O72" s="7" t="s">
        <v>38</v>
      </c>
      <c r="Q72" s="2">
        <f>N72*D72</f>
        <v>9849.6</v>
      </c>
      <c r="R72" s="2">
        <f>IF(Tableau1[[#This Row],[DA/EURO]]="DA",Tableau1[[#This Row],[MONT TOT HT]]*19%,0)</f>
        <v>1871.424</v>
      </c>
      <c r="S72" s="2">
        <f t="shared" si="5"/>
        <v>11721.024000000001</v>
      </c>
      <c r="T72" s="6">
        <f>IF(Tableau1[[#This Row],[DATE FACTURE]]&lt;&gt;"",Tableau1[[#This Row],[DATE FACTURE]]+30,"")</f>
        <v>43201</v>
      </c>
      <c r="V72" s="3"/>
      <c r="W72" s="11"/>
      <c r="X72" s="4">
        <v>43187</v>
      </c>
    </row>
    <row r="73" spans="2:24" x14ac:dyDescent="0.25">
      <c r="B73" s="1" t="s">
        <v>202</v>
      </c>
      <c r="C73" s="16" t="s">
        <v>29</v>
      </c>
      <c r="D73" s="2">
        <v>100</v>
      </c>
      <c r="E73" s="2"/>
      <c r="F73" s="7">
        <v>100</v>
      </c>
      <c r="G73" s="6">
        <v>43145</v>
      </c>
      <c r="H73" s="5" t="s">
        <v>54</v>
      </c>
      <c r="I73" s="6">
        <v>43153</v>
      </c>
      <c r="J73" s="5" t="s">
        <v>16</v>
      </c>
      <c r="K73" s="6">
        <v>43153</v>
      </c>
      <c r="L73" s="5" t="s">
        <v>56</v>
      </c>
      <c r="M73" s="6">
        <v>43171</v>
      </c>
      <c r="N73" s="2">
        <v>180</v>
      </c>
      <c r="O73" s="7" t="s">
        <v>38</v>
      </c>
      <c r="Q73" s="2">
        <f>N73*D73</f>
        <v>18000</v>
      </c>
      <c r="R73" s="2">
        <f>IF(Tableau1[[#This Row],[DA/EURO]]="DA",Tableau1[[#This Row],[MONT TOT HT]]*19%,0)</f>
        <v>3420</v>
      </c>
      <c r="S73" s="2">
        <f t="shared" si="5"/>
        <v>21420</v>
      </c>
      <c r="T73" s="6">
        <f>IF(Tableau1[[#This Row],[DATE FACTURE]]&lt;&gt;"",Tableau1[[#This Row],[DATE FACTURE]]+30,"")</f>
        <v>43201</v>
      </c>
      <c r="V73" s="3"/>
      <c r="W73" s="11"/>
      <c r="X73" s="4">
        <v>43187</v>
      </c>
    </row>
    <row r="74" spans="2:24" x14ac:dyDescent="0.25">
      <c r="B74" s="1" t="s">
        <v>203</v>
      </c>
      <c r="C74" s="16" t="s">
        <v>29</v>
      </c>
      <c r="D74" s="2">
        <v>100</v>
      </c>
      <c r="E74" s="2"/>
      <c r="F74" s="7">
        <v>100</v>
      </c>
      <c r="G74" s="6">
        <v>43145</v>
      </c>
      <c r="H74" s="5" t="s">
        <v>54</v>
      </c>
      <c r="I74" s="6">
        <v>43153</v>
      </c>
      <c r="J74" s="5" t="s">
        <v>16</v>
      </c>
      <c r="K74" s="6">
        <v>43153</v>
      </c>
      <c r="L74" s="5" t="s">
        <v>56</v>
      </c>
      <c r="M74" s="6">
        <v>43171</v>
      </c>
      <c r="N74" s="2">
        <v>190.8</v>
      </c>
      <c r="O74" s="7" t="s">
        <v>38</v>
      </c>
      <c r="Q74" s="2">
        <f>N74*D74</f>
        <v>19080</v>
      </c>
      <c r="R74" s="2">
        <f>IF(Tableau1[[#This Row],[DA/EURO]]="DA",Tableau1[[#This Row],[MONT TOT HT]]*19%,0)</f>
        <v>3625.2</v>
      </c>
      <c r="S74" s="2">
        <f t="shared" si="5"/>
        <v>22705.200000000001</v>
      </c>
      <c r="T74" s="6">
        <f>IF(Tableau1[[#This Row],[DATE FACTURE]]&lt;&gt;"",Tableau1[[#This Row],[DATE FACTURE]]+30,"")</f>
        <v>43201</v>
      </c>
      <c r="V74" s="3"/>
      <c r="W74" s="11"/>
      <c r="X74" s="4">
        <v>43187</v>
      </c>
    </row>
    <row r="75" spans="2:24" x14ac:dyDescent="0.25">
      <c r="B75" s="1" t="s">
        <v>204</v>
      </c>
      <c r="C75" s="16" t="s">
        <v>29</v>
      </c>
      <c r="D75" s="2">
        <v>50</v>
      </c>
      <c r="E75" s="2"/>
      <c r="F75" s="7">
        <v>50</v>
      </c>
      <c r="G75" s="6">
        <v>43145</v>
      </c>
      <c r="H75" s="5" t="s">
        <v>54</v>
      </c>
      <c r="I75" s="6">
        <v>43153</v>
      </c>
      <c r="J75" s="5" t="s">
        <v>16</v>
      </c>
      <c r="K75" s="6">
        <v>43153</v>
      </c>
      <c r="L75" s="5" t="s">
        <v>56</v>
      </c>
      <c r="M75" s="6">
        <v>43171</v>
      </c>
      <c r="N75" s="2">
        <v>195.6</v>
      </c>
      <c r="O75" s="7" t="s">
        <v>38</v>
      </c>
      <c r="Q75" s="2">
        <f>N75*D75</f>
        <v>9780</v>
      </c>
      <c r="R75" s="2">
        <f>IF(Tableau1[[#This Row],[DA/EURO]]="DA",Tableau1[[#This Row],[MONT TOT HT]]*19%,0)</f>
        <v>1858.2</v>
      </c>
      <c r="S75" s="2">
        <f t="shared" si="5"/>
        <v>11638.2</v>
      </c>
      <c r="T75" s="6">
        <f>IF(Tableau1[[#This Row],[DATE FACTURE]]&lt;&gt;"",Tableau1[[#This Row],[DATE FACTURE]]+30,"")</f>
        <v>43201</v>
      </c>
      <c r="V75" s="3"/>
      <c r="W75" s="11"/>
      <c r="X75" s="4">
        <v>43187</v>
      </c>
    </row>
    <row r="76" spans="2:24" x14ac:dyDescent="0.25">
      <c r="B76" s="1" t="s">
        <v>205</v>
      </c>
      <c r="C76" s="16" t="s">
        <v>29</v>
      </c>
      <c r="D76" s="2">
        <v>50</v>
      </c>
      <c r="E76" s="2"/>
      <c r="F76" s="7">
        <v>50</v>
      </c>
      <c r="G76" s="6">
        <v>43145</v>
      </c>
      <c r="H76" s="5" t="s">
        <v>54</v>
      </c>
      <c r="I76" s="6">
        <v>43153</v>
      </c>
      <c r="J76" s="5" t="s">
        <v>16</v>
      </c>
      <c r="K76" s="6">
        <v>43153</v>
      </c>
      <c r="L76" s="5" t="s">
        <v>56</v>
      </c>
      <c r="M76" s="6">
        <v>43171</v>
      </c>
      <c r="N76" s="2">
        <v>206.25</v>
      </c>
      <c r="O76" s="7" t="s">
        <v>38</v>
      </c>
      <c r="Q76" s="2">
        <f>N76*D76</f>
        <v>10312.5</v>
      </c>
      <c r="R76" s="2">
        <f>IF(Tableau1[[#This Row],[DA/EURO]]="DA",Tableau1[[#This Row],[MONT TOT HT]]*19%,0)</f>
        <v>1959.375</v>
      </c>
      <c r="S76" s="2">
        <f t="shared" si="5"/>
        <v>12271.875</v>
      </c>
      <c r="T76" s="6">
        <f>IF(Tableau1[[#This Row],[DATE FACTURE]]&lt;&gt;"",Tableau1[[#This Row],[DATE FACTURE]]+30,"")</f>
        <v>43201</v>
      </c>
      <c r="V76" s="3"/>
      <c r="W76" s="11"/>
      <c r="X76" s="4">
        <v>43187</v>
      </c>
    </row>
    <row r="77" spans="2:24" x14ac:dyDescent="0.25">
      <c r="B77" s="1" t="s">
        <v>206</v>
      </c>
      <c r="C77" s="16" t="s">
        <v>29</v>
      </c>
      <c r="D77" s="2">
        <v>30</v>
      </c>
      <c r="E77" s="2"/>
      <c r="F77" s="7">
        <v>30</v>
      </c>
      <c r="G77" s="6">
        <v>43145</v>
      </c>
      <c r="H77" s="5" t="s">
        <v>54</v>
      </c>
      <c r="I77" s="6">
        <v>43153</v>
      </c>
      <c r="J77" s="5" t="s">
        <v>16</v>
      </c>
      <c r="K77" s="6">
        <v>43153</v>
      </c>
      <c r="L77" s="5" t="s">
        <v>56</v>
      </c>
      <c r="M77" s="6">
        <v>43171</v>
      </c>
      <c r="N77" s="2">
        <v>312</v>
      </c>
      <c r="O77" s="7" t="s">
        <v>38</v>
      </c>
      <c r="Q77" s="2">
        <f>N77*D77</f>
        <v>9360</v>
      </c>
      <c r="R77" s="2">
        <f>IF(Tableau1[[#This Row],[DA/EURO]]="DA",Tableau1[[#This Row],[MONT TOT HT]]*19%,0)</f>
        <v>1778.4</v>
      </c>
      <c r="S77" s="2">
        <f t="shared" si="5"/>
        <v>11138.4</v>
      </c>
      <c r="T77" s="6">
        <f>IF(Tableau1[[#This Row],[DATE FACTURE]]&lt;&gt;"",Tableau1[[#This Row],[DATE FACTURE]]+30,"")</f>
        <v>43201</v>
      </c>
      <c r="V77" s="3"/>
      <c r="W77" s="11"/>
      <c r="X77" s="4">
        <v>43187</v>
      </c>
    </row>
    <row r="78" spans="2:24" x14ac:dyDescent="0.25">
      <c r="B78" s="1" t="s">
        <v>207</v>
      </c>
      <c r="C78" s="16" t="s">
        <v>29</v>
      </c>
      <c r="D78" s="2">
        <v>100</v>
      </c>
      <c r="E78" s="2"/>
      <c r="F78" s="7">
        <v>100</v>
      </c>
      <c r="G78" s="6">
        <v>43145</v>
      </c>
      <c r="H78" s="5" t="s">
        <v>54</v>
      </c>
      <c r="I78" s="6">
        <v>43153</v>
      </c>
      <c r="J78" s="5" t="s">
        <v>16</v>
      </c>
      <c r="K78" s="6">
        <v>43153</v>
      </c>
      <c r="L78" s="5" t="s">
        <v>56</v>
      </c>
      <c r="M78" s="6">
        <v>43171</v>
      </c>
      <c r="N78" s="2">
        <v>218.4</v>
      </c>
      <c r="O78" s="7" t="s">
        <v>38</v>
      </c>
      <c r="Q78" s="2">
        <f>N78*D78</f>
        <v>21840</v>
      </c>
      <c r="R78" s="2">
        <f>IF(Tableau1[[#This Row],[DA/EURO]]="DA",Tableau1[[#This Row],[MONT TOT HT]]*19%,0)</f>
        <v>4149.6000000000004</v>
      </c>
      <c r="S78" s="2">
        <f t="shared" si="5"/>
        <v>25989.599999999999</v>
      </c>
      <c r="T78" s="6">
        <f>IF(Tableau1[[#This Row],[DATE FACTURE]]&lt;&gt;"",Tableau1[[#This Row],[DATE FACTURE]]+30,"")</f>
        <v>43201</v>
      </c>
      <c r="V78" s="3"/>
      <c r="W78" s="11"/>
      <c r="X78" s="4">
        <v>43187</v>
      </c>
    </row>
    <row r="79" spans="2:24" x14ac:dyDescent="0.25">
      <c r="B79" s="1" t="s">
        <v>208</v>
      </c>
      <c r="C79" s="16" t="s">
        <v>29</v>
      </c>
      <c r="D79" s="2">
        <v>100</v>
      </c>
      <c r="E79" s="2"/>
      <c r="F79" s="7">
        <v>100</v>
      </c>
      <c r="G79" s="6">
        <v>43145</v>
      </c>
      <c r="H79" s="5" t="s">
        <v>54</v>
      </c>
      <c r="I79" s="6">
        <v>43153</v>
      </c>
      <c r="J79" s="5" t="s">
        <v>16</v>
      </c>
      <c r="K79" s="6">
        <v>43153</v>
      </c>
      <c r="L79" s="5" t="s">
        <v>56</v>
      </c>
      <c r="M79" s="6">
        <v>43171</v>
      </c>
      <c r="N79" s="2">
        <v>72</v>
      </c>
      <c r="O79" s="7" t="s">
        <v>38</v>
      </c>
      <c r="Q79" s="2">
        <f>N79*D79</f>
        <v>7200</v>
      </c>
      <c r="R79" s="2">
        <f>IF(Tableau1[[#This Row],[DA/EURO]]="DA",Tableau1[[#This Row],[MONT TOT HT]]*19%,0)</f>
        <v>1368</v>
      </c>
      <c r="S79" s="2">
        <f t="shared" si="5"/>
        <v>8568</v>
      </c>
      <c r="T79" s="6">
        <f>IF(Tableau1[[#This Row],[DATE FACTURE]]&lt;&gt;"",Tableau1[[#This Row],[DATE FACTURE]]+30,"")</f>
        <v>43201</v>
      </c>
      <c r="V79" s="3"/>
      <c r="W79" s="11"/>
      <c r="X79" s="4">
        <v>43187</v>
      </c>
    </row>
    <row r="80" spans="2:24" x14ac:dyDescent="0.25">
      <c r="B80" s="1" t="s">
        <v>209</v>
      </c>
      <c r="C80" s="16" t="s">
        <v>32</v>
      </c>
      <c r="D80" s="2">
        <v>1</v>
      </c>
      <c r="E80" s="2"/>
      <c r="F80" s="5" t="s">
        <v>57</v>
      </c>
      <c r="G80" s="6">
        <v>43125</v>
      </c>
      <c r="H80" s="5" t="s">
        <v>58</v>
      </c>
      <c r="I80" s="6">
        <v>43178</v>
      </c>
      <c r="J80" s="5" t="s">
        <v>59</v>
      </c>
      <c r="K80" s="6">
        <v>43178</v>
      </c>
      <c r="L80" s="5" t="s">
        <v>123</v>
      </c>
      <c r="M80" s="6">
        <v>43178</v>
      </c>
      <c r="N80" s="2">
        <v>18953.599999999999</v>
      </c>
      <c r="O80" s="7" t="s">
        <v>38</v>
      </c>
      <c r="Q80" s="2">
        <f>N80*D80</f>
        <v>18953.599999999999</v>
      </c>
      <c r="R80" s="2">
        <f>IF(Tableau1[[#This Row],[DA/EURO]]="DA",Tableau1[[#This Row],[MONT TOT HT]]*19%,0)</f>
        <v>3601.1839999999997</v>
      </c>
      <c r="S80" s="2">
        <f t="shared" si="5"/>
        <v>22554.784</v>
      </c>
      <c r="T80" s="6">
        <f>IF(Tableau1[[#This Row],[DATE FACTURE]]&lt;&gt;"",Tableau1[[#This Row],[DATE FACTURE]]+30,"")</f>
        <v>43208</v>
      </c>
      <c r="U80" s="4">
        <v>43178</v>
      </c>
      <c r="V80" s="3"/>
      <c r="W80" s="11"/>
      <c r="X80" s="4">
        <v>43187</v>
      </c>
    </row>
    <row r="81" spans="2:24" x14ac:dyDescent="0.25">
      <c r="B81" s="1" t="s">
        <v>210</v>
      </c>
      <c r="C81" s="16" t="s">
        <v>32</v>
      </c>
      <c r="D81" s="2">
        <v>1</v>
      </c>
      <c r="E81" s="2"/>
      <c r="F81" s="5" t="s">
        <v>57</v>
      </c>
      <c r="G81" s="6">
        <v>43125</v>
      </c>
      <c r="H81" s="5" t="s">
        <v>58</v>
      </c>
      <c r="I81" s="6">
        <v>43178</v>
      </c>
      <c r="J81" s="5" t="s">
        <v>59</v>
      </c>
      <c r="K81" s="6">
        <v>43178</v>
      </c>
      <c r="L81" s="5" t="s">
        <v>123</v>
      </c>
      <c r="M81" s="6">
        <v>43178</v>
      </c>
      <c r="N81" s="2">
        <v>72030.13</v>
      </c>
      <c r="O81" s="7" t="s">
        <v>38</v>
      </c>
      <c r="Q81" s="2">
        <f>N81*D81</f>
        <v>72030.13</v>
      </c>
      <c r="R81" s="2">
        <f>IF(Tableau1[[#This Row],[DA/EURO]]="DA",Tableau1[[#This Row],[MONT TOT HT]]*19%,0)</f>
        <v>13685.724700000001</v>
      </c>
      <c r="S81" s="2">
        <f t="shared" si="5"/>
        <v>85715.854700000011</v>
      </c>
      <c r="T81" s="6">
        <f>IF(Tableau1[[#This Row],[DATE FACTURE]]&lt;&gt;"",Tableau1[[#This Row],[DATE FACTURE]]+30,"")</f>
        <v>43208</v>
      </c>
      <c r="U81" s="4">
        <v>43178</v>
      </c>
      <c r="V81" s="3"/>
      <c r="W81" s="11"/>
      <c r="X81" s="4">
        <v>43187</v>
      </c>
    </row>
    <row r="82" spans="2:24" x14ac:dyDescent="0.25">
      <c r="B82" s="1" t="s">
        <v>211</v>
      </c>
      <c r="C82" s="16" t="s">
        <v>32</v>
      </c>
      <c r="D82" s="2">
        <v>1</v>
      </c>
      <c r="E82" s="2"/>
      <c r="F82" s="5" t="s">
        <v>57</v>
      </c>
      <c r="G82" s="6">
        <v>43125</v>
      </c>
      <c r="H82" s="5" t="s">
        <v>58</v>
      </c>
      <c r="I82" s="6">
        <v>43178</v>
      </c>
      <c r="J82" s="5" t="s">
        <v>59</v>
      </c>
      <c r="K82" s="6">
        <v>43178</v>
      </c>
      <c r="L82" s="5" t="s">
        <v>123</v>
      </c>
      <c r="M82" s="6">
        <v>43178</v>
      </c>
      <c r="N82" s="2">
        <v>73362.880000000005</v>
      </c>
      <c r="O82" s="7" t="s">
        <v>38</v>
      </c>
      <c r="Q82" s="2">
        <f>N82*D82</f>
        <v>73362.880000000005</v>
      </c>
      <c r="R82" s="2">
        <f>IF(Tableau1[[#This Row],[DA/EURO]]="DA",Tableau1[[#This Row],[MONT TOT HT]]*19%,0)</f>
        <v>13938.947200000001</v>
      </c>
      <c r="S82" s="2">
        <f t="shared" si="5"/>
        <v>87301.8272</v>
      </c>
      <c r="T82" s="6">
        <f>IF(Tableau1[[#This Row],[DATE FACTURE]]&lt;&gt;"",Tableau1[[#This Row],[DATE FACTURE]]+30,"")</f>
        <v>43208</v>
      </c>
      <c r="U82" s="4">
        <v>43178</v>
      </c>
      <c r="V82" s="3"/>
      <c r="W82" s="11"/>
      <c r="X82" s="4">
        <v>43187</v>
      </c>
    </row>
    <row r="83" spans="2:24" x14ac:dyDescent="0.25">
      <c r="B83" s="1" t="s">
        <v>212</v>
      </c>
      <c r="C83" s="16" t="s">
        <v>32</v>
      </c>
      <c r="D83" s="2">
        <v>2</v>
      </c>
      <c r="E83" s="2"/>
      <c r="F83" s="5" t="s">
        <v>60</v>
      </c>
      <c r="G83" s="6">
        <v>43177</v>
      </c>
      <c r="H83" s="5" t="s">
        <v>61</v>
      </c>
      <c r="I83" s="6">
        <v>43178</v>
      </c>
      <c r="J83" s="5" t="s">
        <v>62</v>
      </c>
      <c r="K83" s="6">
        <v>43178</v>
      </c>
      <c r="L83" s="5" t="s">
        <v>49</v>
      </c>
      <c r="M83" s="6">
        <v>43178</v>
      </c>
      <c r="N83" s="2">
        <v>2000</v>
      </c>
      <c r="O83" s="7" t="s">
        <v>38</v>
      </c>
      <c r="Q83" s="2">
        <f>N83*D83</f>
        <v>4000</v>
      </c>
      <c r="R83" s="2">
        <f>IF(Tableau1[[#This Row],[DA/EURO]]="DA",Tableau1[[#This Row],[MONT TOT HT]]*19%,0)</f>
        <v>760</v>
      </c>
      <c r="S83" s="2">
        <f t="shared" si="5"/>
        <v>4760</v>
      </c>
      <c r="T83" s="6">
        <f>IF(Tableau1[[#This Row],[DATE FACTURE]]&lt;&gt;"",Tableau1[[#This Row],[DATE FACTURE]]+30,"")</f>
        <v>43208</v>
      </c>
      <c r="V83" s="3"/>
      <c r="W83" s="11"/>
      <c r="X83" s="4">
        <v>43187</v>
      </c>
    </row>
    <row r="84" spans="2:24" x14ac:dyDescent="0.25">
      <c r="B84" s="1" t="s">
        <v>213</v>
      </c>
      <c r="C84" s="16" t="s">
        <v>32</v>
      </c>
      <c r="D84" s="2">
        <v>3</v>
      </c>
      <c r="E84" s="2"/>
      <c r="F84" s="5" t="s">
        <v>60</v>
      </c>
      <c r="G84" s="6">
        <v>43177</v>
      </c>
      <c r="H84" s="5" t="s">
        <v>61</v>
      </c>
      <c r="I84" s="6">
        <v>43178</v>
      </c>
      <c r="J84" s="5" t="s">
        <v>62</v>
      </c>
      <c r="K84" s="6">
        <v>43178</v>
      </c>
      <c r="L84" s="5" t="s">
        <v>49</v>
      </c>
      <c r="M84" s="6">
        <v>43178</v>
      </c>
      <c r="N84" s="2">
        <v>9000</v>
      </c>
      <c r="O84" s="7" t="s">
        <v>38</v>
      </c>
      <c r="Q84" s="2">
        <f>N84*D84</f>
        <v>27000</v>
      </c>
      <c r="R84" s="2">
        <f>IF(Tableau1[[#This Row],[DA/EURO]]="DA",Tableau1[[#This Row],[MONT TOT HT]]*19%,0)</f>
        <v>5130</v>
      </c>
      <c r="S84" s="2">
        <f t="shared" si="5"/>
        <v>32130</v>
      </c>
      <c r="T84" s="6">
        <f>IF(Tableau1[[#This Row],[DATE FACTURE]]&lt;&gt;"",Tableau1[[#This Row],[DATE FACTURE]]+30,"")</f>
        <v>43208</v>
      </c>
      <c r="V84" s="3"/>
      <c r="W84" s="11"/>
      <c r="X84" s="4">
        <v>43187</v>
      </c>
    </row>
    <row r="85" spans="2:24" x14ac:dyDescent="0.25">
      <c r="B85" s="1" t="s">
        <v>214</v>
      </c>
      <c r="C85" s="16" t="s">
        <v>32</v>
      </c>
      <c r="D85" s="2">
        <v>24</v>
      </c>
      <c r="E85" s="2"/>
      <c r="F85" s="5" t="s">
        <v>60</v>
      </c>
      <c r="G85" s="6">
        <v>43177</v>
      </c>
      <c r="H85" s="5" t="s">
        <v>61</v>
      </c>
      <c r="I85" s="6">
        <v>43178</v>
      </c>
      <c r="J85" s="5" t="s">
        <v>62</v>
      </c>
      <c r="K85" s="6">
        <v>43178</v>
      </c>
      <c r="L85" s="5" t="s">
        <v>49</v>
      </c>
      <c r="M85" s="6">
        <v>43178</v>
      </c>
      <c r="N85" s="2">
        <v>3100</v>
      </c>
      <c r="O85" s="7" t="s">
        <v>38</v>
      </c>
      <c r="Q85" s="2">
        <f>N85*D85</f>
        <v>74400</v>
      </c>
      <c r="R85" s="2">
        <f>IF(Tableau1[[#This Row],[DA/EURO]]="DA",Tableau1[[#This Row],[MONT TOT HT]]*19%,0)</f>
        <v>14136</v>
      </c>
      <c r="S85" s="2">
        <f t="shared" si="5"/>
        <v>88536</v>
      </c>
      <c r="T85" s="6">
        <f>IF(Tableau1[[#This Row],[DATE FACTURE]]&lt;&gt;"",Tableau1[[#This Row],[DATE FACTURE]]+30,"")</f>
        <v>43208</v>
      </c>
      <c r="V85" s="3"/>
      <c r="W85" s="11"/>
      <c r="X85" s="4">
        <v>43187</v>
      </c>
    </row>
    <row r="86" spans="2:24" x14ac:dyDescent="0.25">
      <c r="B86" s="1" t="s">
        <v>215</v>
      </c>
      <c r="C86" s="16" t="s">
        <v>29</v>
      </c>
      <c r="D86" s="2">
        <v>1</v>
      </c>
      <c r="E86" s="2"/>
      <c r="F86" s="5" t="s">
        <v>50</v>
      </c>
      <c r="G86" s="6" t="s">
        <v>50</v>
      </c>
      <c r="H86" s="5" t="s">
        <v>63</v>
      </c>
      <c r="I86" s="6">
        <v>43173</v>
      </c>
      <c r="J86" s="5" t="s">
        <v>64</v>
      </c>
      <c r="K86" s="6">
        <v>43173</v>
      </c>
      <c r="L86" s="5" t="s">
        <v>65</v>
      </c>
      <c r="M86" s="6">
        <v>43173</v>
      </c>
      <c r="N86" s="2">
        <v>38000</v>
      </c>
      <c r="O86" s="7" t="s">
        <v>38</v>
      </c>
      <c r="Q86" s="2">
        <f>N86*D86</f>
        <v>38000</v>
      </c>
      <c r="R86" s="2">
        <f>IF(Tableau1[[#This Row],[DA/EURO]]="DA",Tableau1[[#This Row],[MONT TOT HT]]*19%,0)</f>
        <v>7220</v>
      </c>
      <c r="S86" s="2">
        <f t="shared" si="5"/>
        <v>45220</v>
      </c>
      <c r="T86" s="6">
        <f>IF(Tableau1[[#This Row],[DATE FACTURE]]&lt;&gt;"",Tableau1[[#This Row],[DATE FACTURE]]+30,"")</f>
        <v>43203</v>
      </c>
      <c r="V86" s="3"/>
      <c r="W86" s="11"/>
      <c r="X86" s="4">
        <v>43187</v>
      </c>
    </row>
    <row r="87" spans="2:24" x14ac:dyDescent="0.25">
      <c r="B87" s="1" t="s">
        <v>216</v>
      </c>
      <c r="C87" s="16" t="s">
        <v>29</v>
      </c>
      <c r="D87" s="2">
        <v>1</v>
      </c>
      <c r="E87" s="2"/>
      <c r="F87" s="5" t="s">
        <v>50</v>
      </c>
      <c r="G87" s="6" t="s">
        <v>50</v>
      </c>
      <c r="H87" s="5" t="s">
        <v>66</v>
      </c>
      <c r="I87" s="6">
        <v>43173</v>
      </c>
      <c r="J87" s="5" t="s">
        <v>67</v>
      </c>
      <c r="K87" s="6">
        <v>43173</v>
      </c>
      <c r="L87" s="5" t="s">
        <v>68</v>
      </c>
      <c r="M87" s="6">
        <v>43173</v>
      </c>
      <c r="N87" s="2">
        <v>3070</v>
      </c>
      <c r="O87" s="7" t="s">
        <v>38</v>
      </c>
      <c r="Q87" s="2">
        <f>N87*D87</f>
        <v>3070</v>
      </c>
      <c r="R87" s="2">
        <f>IF(Tableau1[[#This Row],[DA/EURO]]="DA",Tableau1[[#This Row],[MONT TOT HT]]*19%,0)</f>
        <v>583.29999999999995</v>
      </c>
      <c r="S87" s="2">
        <f t="shared" si="5"/>
        <v>3653.3</v>
      </c>
      <c r="T87" s="6">
        <f>IF(Tableau1[[#This Row],[DATE FACTURE]]&lt;&gt;"",Tableau1[[#This Row],[DATE FACTURE]]+30,"")</f>
        <v>43203</v>
      </c>
      <c r="V87" s="3"/>
      <c r="W87" s="11"/>
      <c r="X87" s="4">
        <v>43187</v>
      </c>
    </row>
    <row r="88" spans="2:24" x14ac:dyDescent="0.25">
      <c r="B88" s="1" t="s">
        <v>217</v>
      </c>
      <c r="C88" s="16" t="s">
        <v>29</v>
      </c>
      <c r="D88" s="2">
        <v>1</v>
      </c>
      <c r="E88" s="2"/>
      <c r="F88" s="5" t="s">
        <v>50</v>
      </c>
      <c r="G88" s="6" t="s">
        <v>50</v>
      </c>
      <c r="H88" s="5" t="s">
        <v>66</v>
      </c>
      <c r="I88" s="6">
        <v>43173</v>
      </c>
      <c r="J88" s="5" t="s">
        <v>67</v>
      </c>
      <c r="K88" s="6">
        <v>43173</v>
      </c>
      <c r="L88" s="5" t="s">
        <v>68</v>
      </c>
      <c r="M88" s="6">
        <v>43173</v>
      </c>
      <c r="N88" s="2">
        <v>2710</v>
      </c>
      <c r="O88" s="7" t="s">
        <v>38</v>
      </c>
      <c r="Q88" s="2">
        <f>N88*D88</f>
        <v>2710</v>
      </c>
      <c r="R88" s="2">
        <f>IF(Tableau1[[#This Row],[DA/EURO]]="DA",Tableau1[[#This Row],[MONT TOT HT]]*19%,0)</f>
        <v>514.9</v>
      </c>
      <c r="S88" s="2">
        <f t="shared" si="5"/>
        <v>3224.9</v>
      </c>
      <c r="T88" s="6">
        <f>IF(Tableau1[[#This Row],[DATE FACTURE]]&lt;&gt;"",Tableau1[[#This Row],[DATE FACTURE]]+30,"")</f>
        <v>43203</v>
      </c>
      <c r="V88" s="3"/>
      <c r="W88" s="11"/>
      <c r="X88" s="4">
        <v>43187</v>
      </c>
    </row>
    <row r="89" spans="2:24" x14ac:dyDescent="0.25">
      <c r="B89" s="1" t="s">
        <v>218</v>
      </c>
      <c r="C89" s="16" t="s">
        <v>29</v>
      </c>
      <c r="D89" s="2">
        <v>1</v>
      </c>
      <c r="E89" s="2"/>
      <c r="F89" s="5"/>
      <c r="G89" s="6"/>
      <c r="H89" s="5" t="s">
        <v>69</v>
      </c>
      <c r="I89" s="6">
        <v>42785</v>
      </c>
      <c r="J89" s="5" t="s">
        <v>70</v>
      </c>
      <c r="K89" s="6">
        <v>43149</v>
      </c>
      <c r="L89" s="5" t="s">
        <v>71</v>
      </c>
      <c r="M89" s="6">
        <v>43168</v>
      </c>
      <c r="N89" s="2">
        <v>3150</v>
      </c>
      <c r="O89" s="7" t="s">
        <v>38</v>
      </c>
      <c r="Q89" s="2">
        <f>N89*D89</f>
        <v>3150</v>
      </c>
      <c r="R89" s="2">
        <f>IF(Tableau1[[#This Row],[DA/EURO]]="DA",Tableau1[[#This Row],[MONT TOT HT]]*19%,0)</f>
        <v>598.5</v>
      </c>
      <c r="S89" s="2">
        <f t="shared" si="5"/>
        <v>3748.5</v>
      </c>
      <c r="T89" s="6">
        <f>IF(Tableau1[[#This Row],[DATE FACTURE]]&lt;&gt;"",Tableau1[[#This Row],[DATE FACTURE]]+30,"")</f>
        <v>43198</v>
      </c>
      <c r="V89" s="3"/>
      <c r="W89" s="11"/>
      <c r="X89" s="4">
        <v>43187</v>
      </c>
    </row>
    <row r="90" spans="2:24" x14ac:dyDescent="0.25">
      <c r="B90" s="1" t="s">
        <v>219</v>
      </c>
      <c r="C90" s="16" t="s">
        <v>29</v>
      </c>
      <c r="D90" s="2">
        <v>8</v>
      </c>
      <c r="E90" s="2"/>
      <c r="F90" s="5"/>
      <c r="G90" s="6"/>
      <c r="H90" s="5" t="s">
        <v>69</v>
      </c>
      <c r="I90" s="6">
        <v>42785</v>
      </c>
      <c r="J90" s="5" t="s">
        <v>70</v>
      </c>
      <c r="K90" s="6">
        <v>43149</v>
      </c>
      <c r="L90" s="5" t="s">
        <v>71</v>
      </c>
      <c r="M90" s="6">
        <v>43168</v>
      </c>
      <c r="N90" s="2">
        <v>1450</v>
      </c>
      <c r="O90" s="7" t="s">
        <v>38</v>
      </c>
      <c r="Q90" s="2">
        <f>N90*D90</f>
        <v>11600</v>
      </c>
      <c r="R90" s="2">
        <f>IF(Tableau1[[#This Row],[DA/EURO]]="DA",Tableau1[[#This Row],[MONT TOT HT]]*19%,0)</f>
        <v>2204</v>
      </c>
      <c r="S90" s="2">
        <f t="shared" si="5"/>
        <v>13804</v>
      </c>
      <c r="T90" s="6">
        <f>IF(Tableau1[[#This Row],[DATE FACTURE]]&lt;&gt;"",Tableau1[[#This Row],[DATE FACTURE]]+30,"")</f>
        <v>43198</v>
      </c>
      <c r="V90" s="3"/>
      <c r="W90" s="11"/>
      <c r="X90" s="4">
        <v>43187</v>
      </c>
    </row>
    <row r="91" spans="2:24" x14ac:dyDescent="0.25">
      <c r="B91" s="1" t="s">
        <v>220</v>
      </c>
      <c r="C91" s="16" t="s">
        <v>29</v>
      </c>
      <c r="D91" s="2">
        <v>4</v>
      </c>
      <c r="E91" s="2"/>
      <c r="F91" s="5"/>
      <c r="G91" s="6"/>
      <c r="H91" s="5" t="s">
        <v>72</v>
      </c>
      <c r="I91" s="6">
        <v>43144</v>
      </c>
      <c r="J91" s="5" t="s">
        <v>14</v>
      </c>
      <c r="K91" s="6">
        <v>43144</v>
      </c>
      <c r="L91" s="5" t="s">
        <v>71</v>
      </c>
      <c r="M91" s="6">
        <v>43168</v>
      </c>
      <c r="N91" s="2">
        <v>2320</v>
      </c>
      <c r="O91" s="7" t="s">
        <v>38</v>
      </c>
      <c r="Q91" s="2">
        <f>N91*D91</f>
        <v>9280</v>
      </c>
      <c r="R91" s="2">
        <f>IF(Tableau1[[#This Row],[DA/EURO]]="DA",Tableau1[[#This Row],[MONT TOT HT]]*19%,0)</f>
        <v>1763.2</v>
      </c>
      <c r="S91" s="2">
        <f t="shared" si="5"/>
        <v>11043.2</v>
      </c>
      <c r="T91" s="6">
        <f>IF(Tableau1[[#This Row],[DATE FACTURE]]&lt;&gt;"",Tableau1[[#This Row],[DATE FACTURE]]+30,"")</f>
        <v>43198</v>
      </c>
      <c r="V91" s="3"/>
      <c r="W91" s="11"/>
      <c r="X91" s="4">
        <v>43187</v>
      </c>
    </row>
    <row r="92" spans="2:24" x14ac:dyDescent="0.25">
      <c r="B92" s="1" t="s">
        <v>221</v>
      </c>
      <c r="C92" s="16" t="s">
        <v>29</v>
      </c>
      <c r="D92" s="2">
        <v>2</v>
      </c>
      <c r="E92" s="2"/>
      <c r="F92" s="5"/>
      <c r="G92" s="6"/>
      <c r="H92" s="5" t="s">
        <v>73</v>
      </c>
      <c r="I92" s="6">
        <v>43184</v>
      </c>
      <c r="J92" s="5" t="s">
        <v>74</v>
      </c>
      <c r="K92" s="6">
        <v>43168</v>
      </c>
      <c r="L92" s="5" t="s">
        <v>71</v>
      </c>
      <c r="M92" s="6">
        <v>43168</v>
      </c>
      <c r="N92" s="2">
        <v>2710</v>
      </c>
      <c r="O92" s="7" t="s">
        <v>38</v>
      </c>
      <c r="Q92" s="2">
        <f>N92*D92</f>
        <v>5420</v>
      </c>
      <c r="R92" s="2">
        <f>IF(Tableau1[[#This Row],[DA/EURO]]="DA",Tableau1[[#This Row],[MONT TOT HT]]*19%,0)</f>
        <v>1029.8</v>
      </c>
      <c r="S92" s="2">
        <f t="shared" si="5"/>
        <v>6449.8</v>
      </c>
      <c r="T92" s="6">
        <f>IF(Tableau1[[#This Row],[DATE FACTURE]]&lt;&gt;"",Tableau1[[#This Row],[DATE FACTURE]]+30,"")</f>
        <v>43198</v>
      </c>
      <c r="V92" s="3"/>
      <c r="W92" s="11"/>
      <c r="X92" s="4">
        <v>43187</v>
      </c>
    </row>
    <row r="93" spans="2:24" x14ac:dyDescent="0.25">
      <c r="B93" s="1" t="s">
        <v>222</v>
      </c>
      <c r="C93" s="16" t="s">
        <v>26</v>
      </c>
      <c r="D93" s="2">
        <v>270</v>
      </c>
      <c r="E93" s="2"/>
      <c r="F93" s="5" t="s">
        <v>50</v>
      </c>
      <c r="G93" s="6" t="s">
        <v>50</v>
      </c>
      <c r="H93" s="5" t="s">
        <v>76</v>
      </c>
      <c r="I93" s="6">
        <v>43173</v>
      </c>
      <c r="J93" s="5"/>
      <c r="K93" s="6"/>
      <c r="L93" s="5" t="s">
        <v>77</v>
      </c>
      <c r="M93" s="6">
        <v>43124</v>
      </c>
      <c r="N93" s="2">
        <v>9.9700000000000006</v>
      </c>
      <c r="O93" s="7" t="s">
        <v>78</v>
      </c>
      <c r="Q93" s="2">
        <f>N93*D93</f>
        <v>2691.9</v>
      </c>
      <c r="R93" s="2">
        <f>IF(Tableau1[[#This Row],[DA/EURO]]="DA",Tableau1[[#This Row],[MONT TOT HT]]*19%,0)</f>
        <v>0</v>
      </c>
      <c r="S93" s="2">
        <f t="shared" si="5"/>
        <v>2691.9</v>
      </c>
      <c r="T93" s="6">
        <f>IF(Tableau1[[#This Row],[DATE FACTURE]]&lt;&gt;"",Tableau1[[#This Row],[DATE FACTURE]]+30,"")</f>
        <v>43154</v>
      </c>
      <c r="V93" s="3"/>
      <c r="W93" s="11"/>
      <c r="X93" s="4">
        <v>43187</v>
      </c>
    </row>
    <row r="94" spans="2:24" x14ac:dyDescent="0.25">
      <c r="B94" s="1" t="s">
        <v>223</v>
      </c>
      <c r="C94" s="16" t="s">
        <v>26</v>
      </c>
      <c r="D94" s="2">
        <v>2000</v>
      </c>
      <c r="E94" s="2"/>
      <c r="F94" s="5"/>
      <c r="G94" s="6"/>
      <c r="H94" s="5" t="s">
        <v>76</v>
      </c>
      <c r="I94" s="6">
        <v>43173</v>
      </c>
      <c r="J94" s="5"/>
      <c r="K94" s="6"/>
      <c r="L94" s="5" t="s">
        <v>77</v>
      </c>
      <c r="M94" s="6">
        <v>43124</v>
      </c>
      <c r="N94" s="2">
        <v>117</v>
      </c>
      <c r="O94" s="7" t="s">
        <v>78</v>
      </c>
      <c r="Q94" s="2">
        <f>N94*D94</f>
        <v>234000</v>
      </c>
      <c r="R94" s="2">
        <f>IF(Tableau1[[#This Row],[DA/EURO]]="DA",Tableau1[[#This Row],[MONT TOT HT]]*19%,0)</f>
        <v>0</v>
      </c>
      <c r="S94" s="2">
        <f t="shared" si="5"/>
        <v>234000</v>
      </c>
      <c r="T94" s="6">
        <f>IF(Tableau1[[#This Row],[DATE FACTURE]]&lt;&gt;"",Tableau1[[#This Row],[DATE FACTURE]]+30,"")</f>
        <v>43154</v>
      </c>
      <c r="V94" s="3"/>
      <c r="W94" s="11"/>
      <c r="X94" s="4">
        <v>43187</v>
      </c>
    </row>
    <row r="95" spans="2:24" x14ac:dyDescent="0.25">
      <c r="B95" s="1" t="s">
        <v>224</v>
      </c>
      <c r="C95" s="16" t="s">
        <v>79</v>
      </c>
      <c r="D95" s="2">
        <v>1</v>
      </c>
      <c r="E95" s="2"/>
      <c r="F95" s="5" t="s">
        <v>50</v>
      </c>
      <c r="G95" s="6" t="s">
        <v>50</v>
      </c>
      <c r="H95" s="5" t="s">
        <v>76</v>
      </c>
      <c r="I95" s="6">
        <v>43173</v>
      </c>
      <c r="J95" s="5"/>
      <c r="K95" s="6"/>
      <c r="L95" s="5" t="s">
        <v>77</v>
      </c>
      <c r="M95" s="6">
        <v>43124</v>
      </c>
      <c r="N95" s="2">
        <v>1440</v>
      </c>
      <c r="O95" s="7" t="s">
        <v>78</v>
      </c>
      <c r="Q95" s="2">
        <f>N95*D95</f>
        <v>1440</v>
      </c>
      <c r="R95" s="2">
        <f>IF(Tableau1[[#This Row],[DA/EURO]]="DA",Tableau1[[#This Row],[MONT TOT HT]]*19%,0)</f>
        <v>0</v>
      </c>
      <c r="S95" s="2">
        <f t="shared" si="5"/>
        <v>1440</v>
      </c>
      <c r="T95" s="6">
        <f>IF(Tableau1[[#This Row],[DATE FACTURE]]&lt;&gt;"",Tableau1[[#This Row],[DATE FACTURE]]+30,"")</f>
        <v>43154</v>
      </c>
      <c r="V95" s="3"/>
      <c r="W95" s="11"/>
      <c r="X95" s="4">
        <v>43187</v>
      </c>
    </row>
    <row r="96" spans="2:24" x14ac:dyDescent="0.25">
      <c r="B96" s="1" t="s">
        <v>225</v>
      </c>
      <c r="C96" s="16" t="s">
        <v>81</v>
      </c>
      <c r="D96" s="2">
        <v>3130.7</v>
      </c>
      <c r="E96" s="2"/>
      <c r="F96" s="5" t="s">
        <v>82</v>
      </c>
      <c r="G96" s="6">
        <v>43173</v>
      </c>
      <c r="H96" s="5" t="s">
        <v>83</v>
      </c>
      <c r="I96" s="6">
        <v>43173</v>
      </c>
      <c r="J96" s="5"/>
      <c r="K96" s="6"/>
      <c r="L96" s="5" t="s">
        <v>84</v>
      </c>
      <c r="M96" s="6">
        <v>43123</v>
      </c>
      <c r="N96" s="2">
        <v>14.85</v>
      </c>
      <c r="O96" s="7" t="s">
        <v>78</v>
      </c>
      <c r="Q96" s="2">
        <f>N96*D96</f>
        <v>46490.894999999997</v>
      </c>
      <c r="R96" s="2">
        <f>IF(Tableau1[[#This Row],[DA/EURO]]="DA",Tableau1[[#This Row],[MONT TOT HT]]*19%,0)</f>
        <v>0</v>
      </c>
      <c r="S96" s="2">
        <f t="shared" si="5"/>
        <v>46490.894999999997</v>
      </c>
      <c r="T96" s="6">
        <f>IF(Tableau1[[#This Row],[DATE FACTURE]]&lt;&gt;"",Tableau1[[#This Row],[DATE FACTURE]]+30,"")</f>
        <v>43153</v>
      </c>
      <c r="V96" s="3"/>
      <c r="W96" s="11"/>
      <c r="X96" s="4">
        <v>43187</v>
      </c>
    </row>
    <row r="97" spans="1:24" x14ac:dyDescent="0.25">
      <c r="B97" s="1" t="s">
        <v>226</v>
      </c>
      <c r="C97" s="16" t="s">
        <v>80</v>
      </c>
      <c r="D97" s="2">
        <v>500</v>
      </c>
      <c r="E97" s="2"/>
      <c r="F97" s="5" t="s">
        <v>82</v>
      </c>
      <c r="G97" s="6">
        <v>43173</v>
      </c>
      <c r="H97" s="5" t="s">
        <v>83</v>
      </c>
      <c r="I97" s="6">
        <v>43173</v>
      </c>
      <c r="J97" s="5"/>
      <c r="K97" s="6"/>
      <c r="L97" s="5" t="s">
        <v>84</v>
      </c>
      <c r="M97" s="6">
        <v>43123</v>
      </c>
      <c r="N97" s="2">
        <v>51.3</v>
      </c>
      <c r="O97" s="7" t="s">
        <v>78</v>
      </c>
      <c r="Q97" s="2">
        <f>N97*D97</f>
        <v>25650</v>
      </c>
      <c r="R97" s="2">
        <f>IF(Tableau1[[#This Row],[DA/EURO]]="DA",Tableau1[[#This Row],[MONT TOT HT]]*19%,0)</f>
        <v>0</v>
      </c>
      <c r="S97" s="2">
        <f t="shared" si="5"/>
        <v>25650</v>
      </c>
      <c r="T97" s="6">
        <f>IF(Tableau1[[#This Row],[DATE FACTURE]]&lt;&gt;"",Tableau1[[#This Row],[DATE FACTURE]]+30,"")</f>
        <v>43153</v>
      </c>
      <c r="V97" s="3"/>
      <c r="W97" s="11"/>
      <c r="X97" s="4">
        <v>43187</v>
      </c>
    </row>
    <row r="98" spans="1:24" x14ac:dyDescent="0.25">
      <c r="B98" s="1" t="s">
        <v>227</v>
      </c>
      <c r="C98" s="16" t="s">
        <v>80</v>
      </c>
      <c r="D98" s="2">
        <v>5</v>
      </c>
      <c r="E98" s="2"/>
      <c r="F98" s="5" t="s">
        <v>82</v>
      </c>
      <c r="G98" s="6">
        <v>43173</v>
      </c>
      <c r="H98" s="5" t="s">
        <v>83</v>
      </c>
      <c r="I98" s="6">
        <v>43173</v>
      </c>
      <c r="J98" s="5"/>
      <c r="K98" s="6"/>
      <c r="L98" s="5" t="s">
        <v>84</v>
      </c>
      <c r="M98" s="6">
        <v>43123</v>
      </c>
      <c r="N98" s="2">
        <v>925</v>
      </c>
      <c r="O98" s="7" t="s">
        <v>78</v>
      </c>
      <c r="Q98" s="2">
        <f>N98*D98</f>
        <v>4625</v>
      </c>
      <c r="R98" s="2">
        <f>IF(Tableau1[[#This Row],[DA/EURO]]="DA",Tableau1[[#This Row],[MONT TOT HT]]*19%,0)</f>
        <v>0</v>
      </c>
      <c r="S98" s="2">
        <f t="shared" si="5"/>
        <v>4625</v>
      </c>
      <c r="T98" s="6">
        <f>IF(Tableau1[[#This Row],[DATE FACTURE]]&lt;&gt;"",Tableau1[[#This Row],[DATE FACTURE]]+30,"")</f>
        <v>43153</v>
      </c>
      <c r="V98" s="3"/>
      <c r="W98" s="11"/>
      <c r="X98" s="4">
        <v>43187</v>
      </c>
    </row>
    <row r="99" spans="1:24" x14ac:dyDescent="0.25">
      <c r="B99" s="1" t="s">
        <v>228</v>
      </c>
      <c r="C99" s="16" t="s">
        <v>80</v>
      </c>
      <c r="D99" s="2">
        <v>160</v>
      </c>
      <c r="E99" s="2"/>
      <c r="F99" s="5" t="s">
        <v>82</v>
      </c>
      <c r="G99" s="6">
        <v>43173</v>
      </c>
      <c r="H99" s="5" t="s">
        <v>83</v>
      </c>
      <c r="I99" s="6">
        <v>43173</v>
      </c>
      <c r="J99" s="5"/>
      <c r="K99" s="6"/>
      <c r="L99" s="5" t="s">
        <v>84</v>
      </c>
      <c r="M99" s="6">
        <v>43123</v>
      </c>
      <c r="N99" s="2">
        <v>8.4499999999999993</v>
      </c>
      <c r="O99" s="7" t="s">
        <v>78</v>
      </c>
      <c r="Q99" s="2">
        <f>N99*D99</f>
        <v>1352</v>
      </c>
      <c r="R99" s="2">
        <f>IF(Tableau1[[#This Row],[DA/EURO]]="DA",Tableau1[[#This Row],[MONT TOT HT]]*19%,0)</f>
        <v>0</v>
      </c>
      <c r="S99" s="2">
        <f t="shared" si="5"/>
        <v>1352</v>
      </c>
      <c r="T99" s="6">
        <f>IF(Tableau1[[#This Row],[DATE FACTURE]]&lt;&gt;"",Tableau1[[#This Row],[DATE FACTURE]]+30,"")</f>
        <v>43153</v>
      </c>
      <c r="V99" s="3"/>
      <c r="W99" s="11"/>
      <c r="X99" s="4">
        <v>43187</v>
      </c>
    </row>
    <row r="100" spans="1:24" x14ac:dyDescent="0.25">
      <c r="B100" s="1" t="s">
        <v>229</v>
      </c>
      <c r="C100" s="16" t="s">
        <v>79</v>
      </c>
      <c r="D100" s="2">
        <v>1</v>
      </c>
      <c r="E100" s="2"/>
      <c r="F100" s="5" t="s">
        <v>82</v>
      </c>
      <c r="G100" s="6">
        <v>43173</v>
      </c>
      <c r="H100" s="5" t="s">
        <v>83</v>
      </c>
      <c r="I100" s="6">
        <v>43173</v>
      </c>
      <c r="J100" s="5"/>
      <c r="K100" s="6"/>
      <c r="L100" s="5" t="s">
        <v>84</v>
      </c>
      <c r="M100" s="6">
        <v>43123</v>
      </c>
      <c r="N100" s="2">
        <v>1920</v>
      </c>
      <c r="O100" s="7" t="s">
        <v>78</v>
      </c>
      <c r="Q100" s="2">
        <f>N100*D100</f>
        <v>1920</v>
      </c>
      <c r="R100" s="2">
        <f>IF(Tableau1[[#This Row],[DA/EURO]]="DA",Tableau1[[#This Row],[MONT TOT HT]]*19%,0)</f>
        <v>0</v>
      </c>
      <c r="S100" s="2">
        <f t="shared" si="5"/>
        <v>1920</v>
      </c>
      <c r="T100" s="6">
        <f>IF(Tableau1[[#This Row],[DATE FACTURE]]&lt;&gt;"",Tableau1[[#This Row],[DATE FACTURE]]+30,"")</f>
        <v>43153</v>
      </c>
      <c r="V100" s="3"/>
      <c r="W100" s="11"/>
      <c r="X100" s="4">
        <v>43187</v>
      </c>
    </row>
    <row r="101" spans="1:24" x14ac:dyDescent="0.25">
      <c r="B101" s="1" t="s">
        <v>230</v>
      </c>
      <c r="C101" s="16" t="s">
        <v>80</v>
      </c>
      <c r="D101" s="2">
        <v>1950</v>
      </c>
      <c r="E101" s="2"/>
      <c r="F101" s="5" t="s">
        <v>85</v>
      </c>
      <c r="G101" s="6">
        <v>43177</v>
      </c>
      <c r="H101" s="5" t="s">
        <v>86</v>
      </c>
      <c r="I101" s="6">
        <v>43177</v>
      </c>
      <c r="J101" s="5"/>
      <c r="K101" s="6"/>
      <c r="L101" s="5" t="s">
        <v>87</v>
      </c>
      <c r="M101" s="6">
        <v>43151</v>
      </c>
      <c r="N101" s="2">
        <v>2.6</v>
      </c>
      <c r="O101" s="7" t="s">
        <v>78</v>
      </c>
      <c r="Q101" s="2">
        <f>N101*D101</f>
        <v>5070</v>
      </c>
      <c r="R101" s="2">
        <f>IF(Tableau1[[#This Row],[DA/EURO]]="DA",Tableau1[[#This Row],[MONT TOT HT]]*19%,0)</f>
        <v>0</v>
      </c>
      <c r="S101" s="2">
        <f t="shared" si="5"/>
        <v>5070</v>
      </c>
      <c r="T101" s="6">
        <f>IF(Tableau1[[#This Row],[DATE FACTURE]]&lt;&gt;"",Tableau1[[#This Row],[DATE FACTURE]]+30,"")</f>
        <v>43181</v>
      </c>
      <c r="V101" s="3"/>
      <c r="W101" s="11"/>
      <c r="X101" s="4">
        <v>43187</v>
      </c>
    </row>
    <row r="102" spans="1:24" x14ac:dyDescent="0.25">
      <c r="A102" s="10"/>
      <c r="B102" s="1" t="s">
        <v>231</v>
      </c>
      <c r="C102" s="17" t="s">
        <v>79</v>
      </c>
      <c r="D102" s="12">
        <v>1</v>
      </c>
      <c r="E102" s="12"/>
      <c r="F102" s="5" t="s">
        <v>85</v>
      </c>
      <c r="G102" s="6">
        <v>43177</v>
      </c>
      <c r="H102" s="5" t="s">
        <v>86</v>
      </c>
      <c r="I102" s="6">
        <v>43177</v>
      </c>
      <c r="J102" s="5"/>
      <c r="K102" s="6"/>
      <c r="L102" s="5" t="s">
        <v>87</v>
      </c>
      <c r="M102" s="6">
        <v>43151</v>
      </c>
      <c r="N102" s="2">
        <v>620</v>
      </c>
      <c r="O102" s="7" t="s">
        <v>78</v>
      </c>
      <c r="P102" s="10"/>
      <c r="Q102" s="12">
        <f>N102*D102</f>
        <v>620</v>
      </c>
      <c r="R102" s="2">
        <f>IF(Tableau1[[#This Row],[DA/EURO]]="DA",Tableau1[[#This Row],[MONT TOT HT]]*19%,0)</f>
        <v>0</v>
      </c>
      <c r="S102" s="12">
        <f>R102+Q102</f>
        <v>620</v>
      </c>
      <c r="T102" s="6">
        <f>IF(Tableau1[[#This Row],[DATE FACTURE]]&lt;&gt;"",Tableau1[[#This Row],[DATE FACTURE]]+30,"")</f>
        <v>43181</v>
      </c>
      <c r="U102" s="13"/>
      <c r="V102" s="13"/>
      <c r="W102" s="11"/>
      <c r="X102" s="4">
        <v>43187</v>
      </c>
    </row>
    <row r="103" spans="1:24" x14ac:dyDescent="0.25">
      <c r="B103" s="1" t="s">
        <v>232</v>
      </c>
      <c r="C103" s="16" t="s">
        <v>80</v>
      </c>
      <c r="D103" s="2">
        <v>12780</v>
      </c>
      <c r="E103" s="2"/>
      <c r="F103" s="5" t="s">
        <v>88</v>
      </c>
      <c r="G103" s="6">
        <v>43164</v>
      </c>
      <c r="H103" s="5" t="s">
        <v>89</v>
      </c>
      <c r="I103" s="6">
        <v>43164</v>
      </c>
      <c r="J103" s="5"/>
      <c r="K103" s="6"/>
      <c r="L103" s="5" t="s">
        <v>90</v>
      </c>
      <c r="M103" s="6">
        <v>43110</v>
      </c>
      <c r="N103" s="2">
        <v>4.72</v>
      </c>
      <c r="O103" s="7" t="s">
        <v>78</v>
      </c>
      <c r="Q103" s="2">
        <f>N103*D103</f>
        <v>60321.599999999999</v>
      </c>
      <c r="R103" s="2">
        <f>IF(Tableau1[[#This Row],[DA/EURO]]="DA",Tableau1[[#This Row],[MONT TOT HT]]*19%,0)</f>
        <v>0</v>
      </c>
      <c r="S103" s="2">
        <f t="shared" si="5"/>
        <v>60321.599999999999</v>
      </c>
      <c r="T103" s="6">
        <f>IF(Tableau1[[#This Row],[DATE FACTURE]]&lt;&gt;"",Tableau1[[#This Row],[DATE FACTURE]]+30,"")</f>
        <v>43140</v>
      </c>
      <c r="V103" s="3"/>
      <c r="W103" s="11"/>
      <c r="X103" s="4">
        <v>43187</v>
      </c>
    </row>
    <row r="104" spans="1:24" x14ac:dyDescent="0.25">
      <c r="B104" s="1" t="s">
        <v>233</v>
      </c>
      <c r="C104" s="16" t="s">
        <v>79</v>
      </c>
      <c r="D104" s="2">
        <v>1</v>
      </c>
      <c r="E104" s="2"/>
      <c r="F104" s="5" t="s">
        <v>88</v>
      </c>
      <c r="G104" s="6">
        <v>43164</v>
      </c>
      <c r="H104" s="5" t="s">
        <v>89</v>
      </c>
      <c r="I104" s="6">
        <v>43164</v>
      </c>
      <c r="J104" s="5"/>
      <c r="K104" s="6"/>
      <c r="L104" s="5" t="s">
        <v>90</v>
      </c>
      <c r="M104" s="6">
        <v>43110</v>
      </c>
      <c r="N104" s="2">
        <v>3710</v>
      </c>
      <c r="O104" s="7" t="s">
        <v>78</v>
      </c>
      <c r="Q104" s="2">
        <f>N104*D104</f>
        <v>3710</v>
      </c>
      <c r="R104" s="2">
        <f>IF(Tableau1[[#This Row],[DA/EURO]]="DA",Tableau1[[#This Row],[MONT TOT HT]]*19%,0)</f>
        <v>0</v>
      </c>
      <c r="S104" s="2">
        <f t="shared" si="5"/>
        <v>3710</v>
      </c>
      <c r="T104" s="6">
        <f>IF(Tableau1[[#This Row],[DATE FACTURE]]&lt;&gt;"",Tableau1[[#This Row],[DATE FACTURE]]+30,"")</f>
        <v>43140</v>
      </c>
      <c r="V104" s="3"/>
      <c r="W104" s="11"/>
      <c r="X104" s="4">
        <v>43187</v>
      </c>
    </row>
    <row r="105" spans="1:24" x14ac:dyDescent="0.25">
      <c r="B105" s="1" t="s">
        <v>234</v>
      </c>
      <c r="C105" s="16" t="s">
        <v>80</v>
      </c>
      <c r="D105" s="2">
        <v>1000</v>
      </c>
      <c r="E105" s="2"/>
      <c r="F105" s="5" t="s">
        <v>91</v>
      </c>
      <c r="G105" s="6">
        <v>43170</v>
      </c>
      <c r="H105" s="5" t="s">
        <v>92</v>
      </c>
      <c r="I105" s="6">
        <v>43170</v>
      </c>
      <c r="J105" s="5"/>
      <c r="K105" s="6"/>
      <c r="L105" s="5" t="s">
        <v>93</v>
      </c>
      <c r="M105" s="6">
        <v>43110</v>
      </c>
      <c r="N105" s="2">
        <v>9.98</v>
      </c>
      <c r="O105" s="7" t="s">
        <v>78</v>
      </c>
      <c r="Q105" s="2">
        <f>N105*D105</f>
        <v>9980</v>
      </c>
      <c r="R105" s="2">
        <f>IF(Tableau1[[#This Row],[DA/EURO]]="DA",Tableau1[[#This Row],[MONT TOT HT]]*19%,0)</f>
        <v>0</v>
      </c>
      <c r="S105" s="2">
        <f t="shared" si="5"/>
        <v>9980</v>
      </c>
      <c r="T105" s="6">
        <f>IF(Tableau1[[#This Row],[DATE FACTURE]]&lt;&gt;"",Tableau1[[#This Row],[DATE FACTURE]]+30,"")</f>
        <v>43140</v>
      </c>
      <c r="V105" s="3"/>
      <c r="W105" s="11"/>
      <c r="X105" s="4">
        <v>43187</v>
      </c>
    </row>
    <row r="106" spans="1:24" x14ac:dyDescent="0.25">
      <c r="B106" s="1" t="s">
        <v>235</v>
      </c>
      <c r="C106" s="16" t="s">
        <v>80</v>
      </c>
      <c r="D106" s="2">
        <v>775</v>
      </c>
      <c r="E106" s="2"/>
      <c r="F106" s="5" t="s">
        <v>91</v>
      </c>
      <c r="G106" s="6">
        <v>43170</v>
      </c>
      <c r="H106" s="5" t="s">
        <v>92</v>
      </c>
      <c r="I106" s="6">
        <v>43170</v>
      </c>
      <c r="J106" s="5"/>
      <c r="K106" s="6"/>
      <c r="L106" s="5" t="s">
        <v>93</v>
      </c>
      <c r="M106" s="6">
        <v>43110</v>
      </c>
      <c r="N106" s="2">
        <v>6.07</v>
      </c>
      <c r="O106" s="7" t="s">
        <v>78</v>
      </c>
      <c r="Q106" s="2">
        <f>N106*D106</f>
        <v>4704.25</v>
      </c>
      <c r="R106" s="2">
        <f>IF(Tableau1[[#This Row],[DA/EURO]]="DA",Tableau1[[#This Row],[MONT TOT HT]]*19%,0)</f>
        <v>0</v>
      </c>
      <c r="S106" s="2">
        <f t="shared" si="5"/>
        <v>4704.25</v>
      </c>
      <c r="T106" s="6">
        <f>IF(Tableau1[[#This Row],[DATE FACTURE]]&lt;&gt;"",Tableau1[[#This Row],[DATE FACTURE]]+30,"")</f>
        <v>43140</v>
      </c>
      <c r="V106" s="3"/>
      <c r="W106" s="11"/>
      <c r="X106" s="4">
        <v>43187</v>
      </c>
    </row>
    <row r="107" spans="1:24" x14ac:dyDescent="0.25">
      <c r="B107" s="1" t="s">
        <v>236</v>
      </c>
      <c r="C107" s="16" t="s">
        <v>79</v>
      </c>
      <c r="D107" s="2">
        <v>1</v>
      </c>
      <c r="E107" s="2"/>
      <c r="F107" s="5" t="s">
        <v>91</v>
      </c>
      <c r="G107" s="6">
        <v>43170</v>
      </c>
      <c r="H107" s="5" t="s">
        <v>92</v>
      </c>
      <c r="I107" s="6">
        <v>43170</v>
      </c>
      <c r="J107" s="5"/>
      <c r="K107" s="6"/>
      <c r="L107" s="5" t="s">
        <v>93</v>
      </c>
      <c r="M107" s="6">
        <v>43110</v>
      </c>
      <c r="N107" s="2">
        <v>440.65155800000002</v>
      </c>
      <c r="O107" s="7" t="s">
        <v>78</v>
      </c>
      <c r="Q107" s="2">
        <f>N107*D107</f>
        <v>440.65155800000002</v>
      </c>
      <c r="R107" s="2">
        <f>IF(Tableau1[[#This Row],[DA/EURO]]="DA",Tableau1[[#This Row],[MONT TOT HT]]*19%,0)</f>
        <v>0</v>
      </c>
      <c r="S107" s="2">
        <f t="shared" si="5"/>
        <v>440.65155800000002</v>
      </c>
      <c r="T107" s="6">
        <f>IF(Tableau1[[#This Row],[DATE FACTURE]]&lt;&gt;"",Tableau1[[#This Row],[DATE FACTURE]]+30,"")</f>
        <v>43140</v>
      </c>
      <c r="V107" s="3"/>
      <c r="W107" s="11"/>
      <c r="X107" s="4">
        <v>43187</v>
      </c>
    </row>
    <row r="108" spans="1:24" x14ac:dyDescent="0.25">
      <c r="B108" s="1" t="s">
        <v>237</v>
      </c>
      <c r="C108" s="16" t="s">
        <v>81</v>
      </c>
      <c r="D108" s="2">
        <v>144000</v>
      </c>
      <c r="E108" s="2"/>
      <c r="F108" s="5" t="s">
        <v>97</v>
      </c>
      <c r="G108" s="6">
        <v>42963</v>
      </c>
      <c r="H108" s="5" t="s">
        <v>98</v>
      </c>
      <c r="I108" s="6">
        <v>43019</v>
      </c>
      <c r="J108" s="5"/>
      <c r="K108" s="6"/>
      <c r="L108" s="5" t="s">
        <v>96</v>
      </c>
      <c r="M108" s="6">
        <v>43018</v>
      </c>
      <c r="N108" s="2">
        <v>2.54</v>
      </c>
      <c r="O108" s="7" t="s">
        <v>38</v>
      </c>
      <c r="Q108" s="2">
        <f>N108*D108</f>
        <v>365760</v>
      </c>
      <c r="R108" s="2">
        <f>IF(Tableau1[[#This Row],[DA/EURO]]="DA",Tableau1[[#This Row],[MONT TOT HT]]*19%,0)</f>
        <v>69494.399999999994</v>
      </c>
      <c r="S108" s="2">
        <f t="shared" si="5"/>
        <v>435254.4</v>
      </c>
      <c r="T108" s="6">
        <f>IF(Tableau1[[#This Row],[DATE FACTURE]]&lt;&gt;"",Tableau1[[#This Row],[DATE FACTURE]]+30,"")</f>
        <v>43048</v>
      </c>
      <c r="V108" s="3"/>
      <c r="W108" s="11"/>
      <c r="X108" s="4">
        <v>43187</v>
      </c>
    </row>
    <row r="109" spans="1:24" x14ac:dyDescent="0.25">
      <c r="B109" s="1" t="s">
        <v>238</v>
      </c>
      <c r="C109" s="16" t="s">
        <v>81</v>
      </c>
      <c r="D109" s="2">
        <v>27100</v>
      </c>
      <c r="E109" s="2"/>
      <c r="F109" s="5" t="s">
        <v>94</v>
      </c>
      <c r="G109" s="6">
        <v>42963</v>
      </c>
      <c r="H109" s="5" t="s">
        <v>95</v>
      </c>
      <c r="I109" s="6">
        <v>42963</v>
      </c>
      <c r="J109" s="5"/>
      <c r="K109" s="6"/>
      <c r="L109" s="5" t="s">
        <v>96</v>
      </c>
      <c r="M109" s="6">
        <v>43018</v>
      </c>
      <c r="N109" s="2">
        <v>2.54</v>
      </c>
      <c r="O109" s="7" t="s">
        <v>38</v>
      </c>
      <c r="Q109" s="2">
        <f>N109*D109</f>
        <v>68834</v>
      </c>
      <c r="R109" s="2">
        <f>IF(Tableau1[[#This Row],[DA/EURO]]="DA",Tableau1[[#This Row],[MONT TOT HT]]*19%,0)</f>
        <v>13078.460000000001</v>
      </c>
      <c r="S109" s="2">
        <f t="shared" si="5"/>
        <v>81912.460000000006</v>
      </c>
      <c r="T109" s="6">
        <f>IF(Tableau1[[#This Row],[DATE FACTURE]]&lt;&gt;"",Tableau1[[#This Row],[DATE FACTURE]]+30,"")</f>
        <v>43048</v>
      </c>
      <c r="V109" s="3"/>
      <c r="W109" s="11"/>
      <c r="X109" s="4">
        <v>43187</v>
      </c>
    </row>
    <row r="110" spans="1:24" x14ac:dyDescent="0.25">
      <c r="B110" s="1" t="s">
        <v>239</v>
      </c>
      <c r="C110" s="16" t="s">
        <v>81</v>
      </c>
      <c r="D110" s="2">
        <v>2000</v>
      </c>
      <c r="E110" s="2"/>
      <c r="F110" s="5" t="s">
        <v>99</v>
      </c>
      <c r="G110" s="6">
        <v>43178</v>
      </c>
      <c r="H110" s="5" t="s">
        <v>100</v>
      </c>
      <c r="I110" s="6">
        <v>43178</v>
      </c>
      <c r="J110" s="5"/>
      <c r="K110" s="6"/>
      <c r="L110" s="5" t="s">
        <v>101</v>
      </c>
      <c r="M110" s="6">
        <v>43184</v>
      </c>
      <c r="N110" s="2">
        <v>38.979999999999997</v>
      </c>
      <c r="O110" s="7" t="s">
        <v>38</v>
      </c>
      <c r="Q110" s="2">
        <f>N110*D110</f>
        <v>77960</v>
      </c>
      <c r="R110" s="2">
        <f>IF(Tableau1[[#This Row],[DA/EURO]]="DA",Tableau1[[#This Row],[MONT TOT HT]]*19%,0)</f>
        <v>14812.4</v>
      </c>
      <c r="S110" s="2">
        <f t="shared" si="5"/>
        <v>92772.4</v>
      </c>
      <c r="T110" s="6">
        <f>IF(Tableau1[[#This Row],[DATE FACTURE]]&lt;&gt;"",Tableau1[[#This Row],[DATE FACTURE]]+30,"")</f>
        <v>43214</v>
      </c>
      <c r="V110" s="3"/>
      <c r="W110" s="11"/>
      <c r="X110" s="4">
        <v>43187</v>
      </c>
    </row>
    <row r="111" spans="1:24" x14ac:dyDescent="0.25">
      <c r="B111" s="1" t="s">
        <v>240</v>
      </c>
      <c r="C111" s="16" t="s">
        <v>81</v>
      </c>
      <c r="D111" s="2">
        <v>1702175</v>
      </c>
      <c r="E111" s="2"/>
      <c r="F111" s="5" t="s">
        <v>102</v>
      </c>
      <c r="G111" s="6">
        <v>43184</v>
      </c>
      <c r="H111" s="5" t="s">
        <v>103</v>
      </c>
      <c r="I111" s="6">
        <v>43184</v>
      </c>
      <c r="J111" s="5"/>
      <c r="K111" s="6"/>
      <c r="L111" s="5" t="s">
        <v>104</v>
      </c>
      <c r="M111" s="6">
        <v>43144</v>
      </c>
      <c r="N111" s="14">
        <f>21.48/1000</f>
        <v>2.1479999999999999E-2</v>
      </c>
      <c r="O111" s="7" t="s">
        <v>78</v>
      </c>
      <c r="Q111" s="2">
        <f>N111*D111</f>
        <v>36562.718999999997</v>
      </c>
      <c r="R111" s="2">
        <f>IF(Tableau1[[#This Row],[DA/EURO]]="DA",Tableau1[[#This Row],[MONT TOT HT]]*19%,0)</f>
        <v>0</v>
      </c>
      <c r="S111" s="2">
        <f t="shared" si="5"/>
        <v>36562.718999999997</v>
      </c>
      <c r="T111" s="6">
        <f>IF(Tableau1[[#This Row],[DATE FACTURE]]&lt;&gt;"",Tableau1[[#This Row],[DATE FACTURE]]+30,"")</f>
        <v>43174</v>
      </c>
      <c r="V111" s="3"/>
      <c r="W111" s="11"/>
      <c r="X111" s="4">
        <v>43187</v>
      </c>
    </row>
    <row r="112" spans="1:24" x14ac:dyDescent="0.25">
      <c r="B112" s="1" t="s">
        <v>241</v>
      </c>
      <c r="C112" s="16" t="s">
        <v>79</v>
      </c>
      <c r="D112" s="2">
        <v>1</v>
      </c>
      <c r="E112" s="2"/>
      <c r="F112" s="5" t="s">
        <v>102</v>
      </c>
      <c r="G112" s="6">
        <v>43184</v>
      </c>
      <c r="H112" s="5" t="s">
        <v>103</v>
      </c>
      <c r="I112" s="6">
        <v>43184</v>
      </c>
      <c r="J112" s="5"/>
      <c r="K112" s="6"/>
      <c r="L112" s="5" t="s">
        <v>104</v>
      </c>
      <c r="M112" s="6">
        <v>43144</v>
      </c>
      <c r="N112" s="14">
        <v>8420</v>
      </c>
      <c r="O112" s="7" t="s">
        <v>78</v>
      </c>
      <c r="Q112" s="2">
        <f>N112*D112</f>
        <v>8420</v>
      </c>
      <c r="R112" s="2">
        <f>IF(Tableau1[[#This Row],[DA/EURO]]="DA",Tableau1[[#This Row],[MONT TOT HT]]*19%,0)</f>
        <v>0</v>
      </c>
      <c r="S112" s="2">
        <f t="shared" si="5"/>
        <v>8420</v>
      </c>
      <c r="T112" s="6">
        <f>IF(Tableau1[[#This Row],[DATE FACTURE]]&lt;&gt;"",Tableau1[[#This Row],[DATE FACTURE]]+30,"")</f>
        <v>43174</v>
      </c>
      <c r="V112" s="3"/>
      <c r="W112" s="11"/>
      <c r="X112" s="4">
        <v>43187</v>
      </c>
    </row>
    <row r="113" spans="2:24" x14ac:dyDescent="0.25">
      <c r="B113" s="1" t="s">
        <v>242</v>
      </c>
      <c r="C113" s="16" t="s">
        <v>81</v>
      </c>
      <c r="D113" s="2">
        <v>101050</v>
      </c>
      <c r="E113" s="2"/>
      <c r="F113" s="5" t="s">
        <v>106</v>
      </c>
      <c r="G113" s="6">
        <v>43139</v>
      </c>
      <c r="H113" s="5" t="s">
        <v>109</v>
      </c>
      <c r="I113" s="6">
        <v>43139</v>
      </c>
      <c r="J113" s="5"/>
      <c r="K113" s="6"/>
      <c r="L113" s="5" t="s">
        <v>108</v>
      </c>
      <c r="M113" s="6">
        <v>43173</v>
      </c>
      <c r="N113" s="2">
        <v>2.8</v>
      </c>
      <c r="O113" s="7" t="s">
        <v>38</v>
      </c>
      <c r="Q113" s="2">
        <f>N113*D113</f>
        <v>282940</v>
      </c>
      <c r="R113" s="2">
        <f>IF(Tableau1[[#This Row],[DA/EURO]]="DA",Tableau1[[#This Row],[MONT TOT HT]]*19%,0)</f>
        <v>53758.6</v>
      </c>
      <c r="S113" s="2">
        <f t="shared" si="5"/>
        <v>336698.6</v>
      </c>
      <c r="T113" s="6">
        <f>IF(Tableau1[[#This Row],[DATE FACTURE]]&lt;&gt;"",Tableau1[[#This Row],[DATE FACTURE]]+30,"")</f>
        <v>43203</v>
      </c>
      <c r="V113" s="3"/>
      <c r="W113" s="11"/>
      <c r="X113" s="4">
        <v>43187</v>
      </c>
    </row>
    <row r="114" spans="2:24" x14ac:dyDescent="0.25">
      <c r="B114" s="1" t="s">
        <v>243</v>
      </c>
      <c r="C114" s="16" t="s">
        <v>81</v>
      </c>
      <c r="D114" s="2">
        <v>100150</v>
      </c>
      <c r="E114" s="2"/>
      <c r="F114" s="5" t="s">
        <v>106</v>
      </c>
      <c r="G114" s="6">
        <v>43139</v>
      </c>
      <c r="H114" s="5" t="s">
        <v>109</v>
      </c>
      <c r="I114" s="6">
        <v>43139</v>
      </c>
      <c r="J114" s="5"/>
      <c r="K114" s="6"/>
      <c r="L114" s="5" t="s">
        <v>108</v>
      </c>
      <c r="M114" s="6">
        <v>43173</v>
      </c>
      <c r="N114" s="2">
        <v>2.8</v>
      </c>
      <c r="O114" s="7" t="s">
        <v>38</v>
      </c>
      <c r="Q114" s="2">
        <f>N114*D114</f>
        <v>280420</v>
      </c>
      <c r="R114" s="2">
        <f>IF(Tableau1[[#This Row],[DA/EURO]]="DA",Tableau1[[#This Row],[MONT TOT HT]]*19%,0)</f>
        <v>53279.8</v>
      </c>
      <c r="S114" s="2">
        <f t="shared" si="5"/>
        <v>333699.8</v>
      </c>
      <c r="T114" s="6">
        <f>IF(Tableau1[[#This Row],[DATE FACTURE]]&lt;&gt;"",Tableau1[[#This Row],[DATE FACTURE]]+30,"")</f>
        <v>43203</v>
      </c>
      <c r="V114" s="3"/>
      <c r="W114" s="11"/>
      <c r="X114" s="4">
        <v>43187</v>
      </c>
    </row>
    <row r="115" spans="2:24" x14ac:dyDescent="0.25">
      <c r="B115" s="1" t="s">
        <v>244</v>
      </c>
      <c r="C115" s="16" t="s">
        <v>81</v>
      </c>
      <c r="D115" s="2">
        <v>99500</v>
      </c>
      <c r="E115" s="2"/>
      <c r="F115" s="5" t="s">
        <v>105</v>
      </c>
      <c r="G115" s="6">
        <v>43137</v>
      </c>
      <c r="H115" s="5" t="s">
        <v>107</v>
      </c>
      <c r="I115" s="6">
        <v>43137</v>
      </c>
      <c r="J115" s="5"/>
      <c r="K115" s="6"/>
      <c r="L115" s="5" t="s">
        <v>108</v>
      </c>
      <c r="M115" s="6">
        <v>43173</v>
      </c>
      <c r="N115" s="2">
        <v>2.4500000000000002</v>
      </c>
      <c r="O115" s="7" t="s">
        <v>38</v>
      </c>
      <c r="Q115" s="2">
        <f>N115*D115</f>
        <v>243775.00000000003</v>
      </c>
      <c r="R115" s="2">
        <f>IF(Tableau1[[#This Row],[DA/EURO]]="DA",Tableau1[[#This Row],[MONT TOT HT]]*19%,0)</f>
        <v>46317.250000000007</v>
      </c>
      <c r="S115" s="2">
        <f t="shared" si="5"/>
        <v>290092.25000000006</v>
      </c>
      <c r="T115" s="6">
        <f>IF(Tableau1[[#This Row],[DATE FACTURE]]&lt;&gt;"",Tableau1[[#This Row],[DATE FACTURE]]+30,"")</f>
        <v>43203</v>
      </c>
      <c r="V115" s="3"/>
      <c r="W115" s="11"/>
      <c r="X115" s="4">
        <v>43187</v>
      </c>
    </row>
    <row r="116" spans="2:24" x14ac:dyDescent="0.25">
      <c r="B116" s="1" t="s">
        <v>245</v>
      </c>
      <c r="C116" s="16" t="s">
        <v>81</v>
      </c>
      <c r="D116" s="2">
        <v>503300</v>
      </c>
      <c r="E116" s="2"/>
      <c r="F116" s="5" t="s">
        <v>110</v>
      </c>
      <c r="G116" s="6">
        <v>43167</v>
      </c>
      <c r="H116" s="5" t="s">
        <v>111</v>
      </c>
      <c r="I116" s="6">
        <v>43167</v>
      </c>
      <c r="J116" s="5"/>
      <c r="K116" s="6"/>
      <c r="L116" s="5" t="s">
        <v>112</v>
      </c>
      <c r="M116" s="6">
        <v>43173</v>
      </c>
      <c r="N116" s="2">
        <v>0.64</v>
      </c>
      <c r="O116" s="7" t="s">
        <v>38</v>
      </c>
      <c r="Q116" s="2">
        <f>N116*D116</f>
        <v>322112</v>
      </c>
      <c r="R116" s="2">
        <f>IF(Tableau1[[#This Row],[DA/EURO]]="DA",Tableau1[[#This Row],[MONT TOT HT]]*19%,0)</f>
        <v>61201.279999999999</v>
      </c>
      <c r="S116" s="2">
        <f t="shared" si="5"/>
        <v>383313.28</v>
      </c>
      <c r="T116" s="6">
        <f>IF(Tableau1[[#This Row],[DATE FACTURE]]&lt;&gt;"",Tableau1[[#This Row],[DATE FACTURE]]+30,"")</f>
        <v>43203</v>
      </c>
      <c r="V116" s="3"/>
      <c r="W116" s="11"/>
      <c r="X116" s="4">
        <v>43187</v>
      </c>
    </row>
    <row r="117" spans="2:24" x14ac:dyDescent="0.25">
      <c r="B117" s="1" t="s">
        <v>246</v>
      </c>
      <c r="C117" s="16" t="s">
        <v>81</v>
      </c>
      <c r="D117" s="2">
        <v>1900</v>
      </c>
      <c r="E117" s="2"/>
      <c r="F117" s="5" t="s">
        <v>113</v>
      </c>
      <c r="G117" s="6">
        <v>43139</v>
      </c>
      <c r="H117" s="5" t="s">
        <v>114</v>
      </c>
      <c r="I117" s="6">
        <v>43139</v>
      </c>
      <c r="J117" s="5"/>
      <c r="K117" s="6"/>
      <c r="L117" s="5" t="s">
        <v>115</v>
      </c>
      <c r="M117" s="6">
        <v>43155</v>
      </c>
      <c r="N117" s="2">
        <v>33.22</v>
      </c>
      <c r="O117" s="7" t="s">
        <v>38</v>
      </c>
      <c r="Q117" s="2">
        <f>N117*D117</f>
        <v>63118</v>
      </c>
      <c r="R117" s="2">
        <f>IF(Tableau1[[#This Row],[DA/EURO]]="DA",Tableau1[[#This Row],[MONT TOT HT]]*19%,0)</f>
        <v>11992.42</v>
      </c>
      <c r="S117" s="2">
        <f t="shared" si="5"/>
        <v>75110.42</v>
      </c>
      <c r="T117" s="6">
        <f>IF(Tableau1[[#This Row],[DATE FACTURE]]&lt;&gt;"",Tableau1[[#This Row],[DATE FACTURE]]+30,"")</f>
        <v>43185</v>
      </c>
      <c r="V117" s="3"/>
      <c r="W117" s="11"/>
      <c r="X117" s="4">
        <v>43187</v>
      </c>
    </row>
    <row r="118" spans="2:24" x14ac:dyDescent="0.25">
      <c r="B118" s="1" t="s">
        <v>247</v>
      </c>
      <c r="C118" s="16" t="s">
        <v>81</v>
      </c>
      <c r="D118" s="2">
        <v>1810</v>
      </c>
      <c r="E118" s="2"/>
      <c r="F118" s="5" t="s">
        <v>113</v>
      </c>
      <c r="G118" s="6">
        <v>43139</v>
      </c>
      <c r="H118" s="5" t="s">
        <v>114</v>
      </c>
      <c r="I118" s="6">
        <v>43139</v>
      </c>
      <c r="J118" s="5"/>
      <c r="K118" s="6"/>
      <c r="L118" s="5" t="s">
        <v>115</v>
      </c>
      <c r="M118" s="6">
        <v>43155</v>
      </c>
      <c r="N118" s="2">
        <v>34.03</v>
      </c>
      <c r="O118" s="7" t="s">
        <v>38</v>
      </c>
      <c r="Q118" s="2">
        <f>N118*D118</f>
        <v>61594.3</v>
      </c>
      <c r="R118" s="2">
        <f>IF(Tableau1[[#This Row],[DA/EURO]]="DA",Tableau1[[#This Row],[MONT TOT HT]]*19%,0)</f>
        <v>11702.917000000001</v>
      </c>
      <c r="S118" s="2">
        <f t="shared" si="5"/>
        <v>73297.217000000004</v>
      </c>
      <c r="T118" s="6">
        <f>IF(Tableau1[[#This Row],[DATE FACTURE]]&lt;&gt;"",Tableau1[[#This Row],[DATE FACTURE]]+30,"")</f>
        <v>43185</v>
      </c>
      <c r="V118" s="3"/>
      <c r="W118" s="11"/>
      <c r="X118" s="4">
        <v>43187</v>
      </c>
    </row>
    <row r="119" spans="2:24" x14ac:dyDescent="0.25">
      <c r="B119" s="1" t="s">
        <v>248</v>
      </c>
      <c r="C119" s="16" t="s">
        <v>81</v>
      </c>
      <c r="D119" s="2">
        <v>1480</v>
      </c>
      <c r="E119" s="2"/>
      <c r="F119" s="5" t="s">
        <v>113</v>
      </c>
      <c r="G119" s="6">
        <v>43139</v>
      </c>
      <c r="H119" s="5" t="s">
        <v>114</v>
      </c>
      <c r="I119" s="6">
        <v>43139</v>
      </c>
      <c r="J119" s="5"/>
      <c r="K119" s="6"/>
      <c r="L119" s="5" t="s">
        <v>115</v>
      </c>
      <c r="M119" s="6">
        <v>43155</v>
      </c>
      <c r="N119" s="2">
        <v>40.380000000000003</v>
      </c>
      <c r="O119" s="7" t="s">
        <v>38</v>
      </c>
      <c r="Q119" s="2">
        <f>N119*D119</f>
        <v>59762.400000000001</v>
      </c>
      <c r="R119" s="2">
        <f>IF(Tableau1[[#This Row],[DA/EURO]]="DA",Tableau1[[#This Row],[MONT TOT HT]]*19%,0)</f>
        <v>11354.856</v>
      </c>
      <c r="S119" s="2">
        <f t="shared" si="5"/>
        <v>71117.255999999994</v>
      </c>
      <c r="T119" s="6">
        <f>IF(Tableau1[[#This Row],[DATE FACTURE]]&lt;&gt;"",Tableau1[[#This Row],[DATE FACTURE]]+30,"")</f>
        <v>43185</v>
      </c>
      <c r="V119" s="3"/>
      <c r="W119" s="11"/>
      <c r="X119" s="4">
        <v>43187</v>
      </c>
    </row>
    <row r="120" spans="2:24" x14ac:dyDescent="0.25">
      <c r="B120" s="1" t="s">
        <v>249</v>
      </c>
      <c r="C120" s="16" t="s">
        <v>81</v>
      </c>
      <c r="D120" s="2">
        <v>501000</v>
      </c>
      <c r="E120" s="2"/>
      <c r="F120" s="5" t="s">
        <v>110</v>
      </c>
      <c r="G120" s="6">
        <v>43167</v>
      </c>
      <c r="H120" s="5" t="s">
        <v>116</v>
      </c>
      <c r="I120" s="6">
        <v>43167</v>
      </c>
      <c r="J120" s="5"/>
      <c r="K120" s="6"/>
      <c r="L120" s="5" t="s">
        <v>117</v>
      </c>
      <c r="M120" s="6">
        <v>43185</v>
      </c>
      <c r="N120" s="2">
        <v>0.64</v>
      </c>
      <c r="O120" s="7" t="s">
        <v>38</v>
      </c>
      <c r="Q120" s="2">
        <f>N120*D120</f>
        <v>320640</v>
      </c>
      <c r="R120" s="2">
        <f>IF(Tableau1[[#This Row],[DA/EURO]]="DA",Tableau1[[#This Row],[MONT TOT HT]]*19%,0)</f>
        <v>60921.599999999999</v>
      </c>
      <c r="S120" s="2">
        <f t="shared" si="5"/>
        <v>381561.59999999998</v>
      </c>
      <c r="T120" s="6">
        <f>IF(Tableau1[[#This Row],[DATE FACTURE]]&lt;&gt;"",Tableau1[[#This Row],[DATE FACTURE]]+30,"")</f>
        <v>43215</v>
      </c>
      <c r="V120" s="3"/>
      <c r="W120" s="11"/>
      <c r="X120" s="4">
        <v>43187</v>
      </c>
    </row>
    <row r="121" spans="2:24" x14ac:dyDescent="0.25">
      <c r="B121" s="1" t="s">
        <v>250</v>
      </c>
      <c r="C121" s="16" t="s">
        <v>81</v>
      </c>
      <c r="D121" s="2">
        <v>5235</v>
      </c>
      <c r="E121" s="2">
        <v>5000</v>
      </c>
      <c r="F121" s="5" t="s">
        <v>120</v>
      </c>
      <c r="G121" s="6">
        <v>43186</v>
      </c>
      <c r="H121" s="5" t="s">
        <v>129</v>
      </c>
      <c r="I121" s="6">
        <v>43186</v>
      </c>
      <c r="J121" s="5"/>
      <c r="K121" s="6"/>
      <c r="L121" s="5" t="s">
        <v>130</v>
      </c>
      <c r="M121" s="6">
        <v>43190</v>
      </c>
      <c r="N121" s="2">
        <v>38.979999999999997</v>
      </c>
      <c r="O121" s="7" t="s">
        <v>38</v>
      </c>
      <c r="Q121" s="2">
        <f>N121*D121</f>
        <v>204060.3</v>
      </c>
      <c r="R121" s="2">
        <f>IF(Tableau1[[#This Row],[DA/EURO]]="DA",Tableau1[[#This Row],[MONT TOT HT]]*19%,0)</f>
        <v>38771.456999999995</v>
      </c>
      <c r="S121" s="2">
        <f t="shared" ref="S121:S140" si="6">R121+Q121</f>
        <v>242831.75699999998</v>
      </c>
      <c r="T121" s="6">
        <f>IF(Tableau1[[#This Row],[DATE FACTURE]]&lt;&gt;"",Tableau1[[#This Row],[DATE FACTURE]]+30,"")</f>
        <v>43220</v>
      </c>
      <c r="V121" s="3"/>
      <c r="W121" s="11"/>
      <c r="X121" s="4">
        <v>43192</v>
      </c>
    </row>
    <row r="122" spans="2:24" x14ac:dyDescent="0.25">
      <c r="B122" s="1" t="s">
        <v>251</v>
      </c>
      <c r="C122" s="16" t="s">
        <v>80</v>
      </c>
      <c r="D122" s="2">
        <v>300</v>
      </c>
      <c r="E122" s="2">
        <v>300</v>
      </c>
      <c r="F122" s="5" t="s">
        <v>127</v>
      </c>
      <c r="G122" s="6">
        <v>43192</v>
      </c>
      <c r="H122" s="5"/>
      <c r="I122" s="6"/>
      <c r="J122" s="5"/>
      <c r="K122" s="6"/>
      <c r="L122" s="5" t="s">
        <v>128</v>
      </c>
      <c r="M122" s="6">
        <v>43166</v>
      </c>
      <c r="N122" s="2">
        <v>169</v>
      </c>
      <c r="O122" s="7" t="s">
        <v>78</v>
      </c>
      <c r="Q122" s="2">
        <f>N122*D122</f>
        <v>50700</v>
      </c>
      <c r="R122" s="2">
        <f>IF(Tableau1[[#This Row],[DA/EURO]]="DA",Tableau1[[#This Row],[MONT TOT HT]]*19%,0)</f>
        <v>0</v>
      </c>
      <c r="S122" s="2">
        <f t="shared" si="6"/>
        <v>50700</v>
      </c>
      <c r="T122" s="6">
        <f>IF(Tableau1[[#This Row],[DATE FACTURE]]&lt;&gt;"",Tableau1[[#This Row],[DATE FACTURE]]+30,"")</f>
        <v>43196</v>
      </c>
      <c r="V122" s="3"/>
      <c r="W122" s="11"/>
      <c r="X122" s="4">
        <v>43192</v>
      </c>
    </row>
    <row r="123" spans="2:24" x14ac:dyDescent="0.25">
      <c r="B123" s="1" t="s">
        <v>252</v>
      </c>
      <c r="C123" s="16" t="s">
        <v>81</v>
      </c>
      <c r="D123" s="2">
        <v>377</v>
      </c>
      <c r="E123" s="2">
        <v>377</v>
      </c>
      <c r="F123" s="5" t="s">
        <v>127</v>
      </c>
      <c r="G123" s="6">
        <v>43192</v>
      </c>
      <c r="H123" s="5"/>
      <c r="I123" s="6"/>
      <c r="J123" s="5"/>
      <c r="K123" s="6"/>
      <c r="L123" s="5" t="s">
        <v>128</v>
      </c>
      <c r="M123" s="6">
        <v>43166</v>
      </c>
      <c r="N123" s="2">
        <v>13.94</v>
      </c>
      <c r="O123" s="7" t="s">
        <v>78</v>
      </c>
      <c r="Q123" s="2">
        <f>N123*D123</f>
        <v>5255.38</v>
      </c>
      <c r="R123" s="2">
        <f>IF(Tableau1[[#This Row],[DA/EURO]]="DA",Tableau1[[#This Row],[MONT TOT HT]]*19%,0)</f>
        <v>0</v>
      </c>
      <c r="S123" s="2">
        <f t="shared" si="6"/>
        <v>5255.38</v>
      </c>
      <c r="T123" s="6">
        <f>IF(Tableau1[[#This Row],[DATE FACTURE]]&lt;&gt;"",Tableau1[[#This Row],[DATE FACTURE]]+30,"")</f>
        <v>43196</v>
      </c>
      <c r="V123" s="3"/>
      <c r="W123" s="11"/>
      <c r="X123" s="4">
        <v>43192</v>
      </c>
    </row>
    <row r="124" spans="2:24" x14ac:dyDescent="0.25">
      <c r="B124" s="1" t="s">
        <v>253</v>
      </c>
      <c r="C124" s="16" t="s">
        <v>81</v>
      </c>
      <c r="D124" s="2">
        <v>266.39999999999998</v>
      </c>
      <c r="E124" s="2">
        <v>266.39999999999998</v>
      </c>
      <c r="F124" s="5" t="s">
        <v>127</v>
      </c>
      <c r="G124" s="6">
        <v>43192</v>
      </c>
      <c r="H124" s="5"/>
      <c r="I124" s="6"/>
      <c r="J124" s="5"/>
      <c r="K124" s="6"/>
      <c r="L124" s="5" t="s">
        <v>128</v>
      </c>
      <c r="M124" s="6">
        <v>43166</v>
      </c>
      <c r="N124" s="2">
        <v>13.94</v>
      </c>
      <c r="O124" s="7" t="s">
        <v>78</v>
      </c>
      <c r="Q124" s="2">
        <f>N124*D124</f>
        <v>3713.6159999999995</v>
      </c>
      <c r="R124" s="2">
        <f>IF(Tableau1[[#This Row],[DA/EURO]]="DA",Tableau1[[#This Row],[MONT TOT HT]]*19%,0)</f>
        <v>0</v>
      </c>
      <c r="S124" s="2">
        <f t="shared" si="6"/>
        <v>3713.6159999999995</v>
      </c>
      <c r="T124" s="6">
        <f>IF(Tableau1[[#This Row],[DATE FACTURE]]&lt;&gt;"",Tableau1[[#This Row],[DATE FACTURE]]+30,"")</f>
        <v>43196</v>
      </c>
      <c r="V124" s="3"/>
      <c r="W124" s="11"/>
      <c r="X124" s="4">
        <v>43192</v>
      </c>
    </row>
    <row r="125" spans="2:24" x14ac:dyDescent="0.25">
      <c r="B125" s="1" t="s">
        <v>254</v>
      </c>
      <c r="C125" s="16" t="s">
        <v>81</v>
      </c>
      <c r="D125" s="2">
        <v>348.6</v>
      </c>
      <c r="E125" s="2">
        <v>348.6</v>
      </c>
      <c r="F125" s="5" t="s">
        <v>127</v>
      </c>
      <c r="G125" s="6">
        <v>43192</v>
      </c>
      <c r="H125" s="5"/>
      <c r="I125" s="6"/>
      <c r="J125" s="5"/>
      <c r="K125" s="6"/>
      <c r="L125" s="5" t="s">
        <v>128</v>
      </c>
      <c r="M125" s="6">
        <v>43166</v>
      </c>
      <c r="N125" s="2">
        <v>13.94</v>
      </c>
      <c r="O125" s="7" t="s">
        <v>78</v>
      </c>
      <c r="Q125" s="2">
        <f>N125*D125</f>
        <v>4859.4840000000004</v>
      </c>
      <c r="R125" s="2">
        <f>IF(Tableau1[[#This Row],[DA/EURO]]="DA",Tableau1[[#This Row],[MONT TOT HT]]*19%,0)</f>
        <v>0</v>
      </c>
      <c r="S125" s="2">
        <f t="shared" si="6"/>
        <v>4859.4840000000004</v>
      </c>
      <c r="T125" s="6">
        <f>IF(Tableau1[[#This Row],[DATE FACTURE]]&lt;&gt;"",Tableau1[[#This Row],[DATE FACTURE]]+30,"")</f>
        <v>43196</v>
      </c>
      <c r="V125" s="3"/>
      <c r="W125" s="11"/>
      <c r="X125" s="4">
        <v>43192</v>
      </c>
    </row>
    <row r="126" spans="2:24" x14ac:dyDescent="0.25">
      <c r="B126" s="1" t="s">
        <v>255</v>
      </c>
      <c r="C126" s="16" t="s">
        <v>81</v>
      </c>
      <c r="D126" s="2">
        <v>4630.3</v>
      </c>
      <c r="E126" s="2">
        <v>4630.3</v>
      </c>
      <c r="F126" s="5" t="s">
        <v>127</v>
      </c>
      <c r="G126" s="6">
        <v>43192</v>
      </c>
      <c r="H126" s="5"/>
      <c r="I126" s="6"/>
      <c r="J126" s="5"/>
      <c r="K126" s="6"/>
      <c r="L126" s="5" t="s">
        <v>128</v>
      </c>
      <c r="M126" s="6">
        <v>43166</v>
      </c>
      <c r="N126" s="2">
        <v>8.34</v>
      </c>
      <c r="O126" s="7" t="s">
        <v>78</v>
      </c>
      <c r="Q126" s="2">
        <f>N126*D126</f>
        <v>38616.701999999997</v>
      </c>
      <c r="R126" s="2">
        <f>IF(Tableau1[[#This Row],[DA/EURO]]="DA",Tableau1[[#This Row],[MONT TOT HT]]*19%,0)</f>
        <v>0</v>
      </c>
      <c r="S126" s="2">
        <f t="shared" si="6"/>
        <v>38616.701999999997</v>
      </c>
      <c r="T126" s="6">
        <f>IF(Tableau1[[#This Row],[DATE FACTURE]]&lt;&gt;"",Tableau1[[#This Row],[DATE FACTURE]]+30,"")</f>
        <v>43196</v>
      </c>
      <c r="V126" s="3"/>
      <c r="W126" s="11"/>
      <c r="X126" s="4">
        <v>43192</v>
      </c>
    </row>
    <row r="127" spans="2:24" x14ac:dyDescent="0.25">
      <c r="B127" s="1" t="s">
        <v>256</v>
      </c>
      <c r="C127" s="16" t="s">
        <v>81</v>
      </c>
      <c r="D127" s="2">
        <v>518.15</v>
      </c>
      <c r="E127" s="2">
        <v>518.15</v>
      </c>
      <c r="F127" s="5" t="s">
        <v>127</v>
      </c>
      <c r="G127" s="6">
        <v>43192</v>
      </c>
      <c r="H127" s="5"/>
      <c r="I127" s="6"/>
      <c r="J127" s="5"/>
      <c r="K127" s="6"/>
      <c r="L127" s="5" t="s">
        <v>128</v>
      </c>
      <c r="M127" s="6">
        <v>43166</v>
      </c>
      <c r="N127" s="2">
        <v>8.34</v>
      </c>
      <c r="O127" s="7" t="s">
        <v>78</v>
      </c>
      <c r="Q127" s="2">
        <f>N127*D127</f>
        <v>4321.3710000000001</v>
      </c>
      <c r="R127" s="2">
        <f>IF(Tableau1[[#This Row],[DA/EURO]]="DA",Tableau1[[#This Row],[MONT TOT HT]]*19%,0)</f>
        <v>0</v>
      </c>
      <c r="S127" s="2">
        <f t="shared" si="6"/>
        <v>4321.3710000000001</v>
      </c>
      <c r="T127" s="6">
        <f>IF(Tableau1[[#This Row],[DATE FACTURE]]&lt;&gt;"",Tableau1[[#This Row],[DATE FACTURE]]+30,"")</f>
        <v>43196</v>
      </c>
      <c r="V127" s="3"/>
      <c r="W127" s="11"/>
      <c r="X127" s="4">
        <v>43192</v>
      </c>
    </row>
    <row r="128" spans="2:24" x14ac:dyDescent="0.25">
      <c r="B128" s="1" t="s">
        <v>257</v>
      </c>
      <c r="C128" s="16" t="s">
        <v>81</v>
      </c>
      <c r="D128" s="2">
        <v>496.55</v>
      </c>
      <c r="E128" s="2">
        <v>496.55</v>
      </c>
      <c r="F128" s="5" t="s">
        <v>127</v>
      </c>
      <c r="G128" s="6">
        <v>43192</v>
      </c>
      <c r="H128" s="5"/>
      <c r="I128" s="6"/>
      <c r="J128" s="5"/>
      <c r="K128" s="6"/>
      <c r="L128" s="5" t="s">
        <v>128</v>
      </c>
      <c r="M128" s="6">
        <v>43166</v>
      </c>
      <c r="N128" s="2">
        <v>8.34</v>
      </c>
      <c r="O128" s="7" t="s">
        <v>78</v>
      </c>
      <c r="Q128" s="2">
        <f>N128*D128</f>
        <v>4141.2269999999999</v>
      </c>
      <c r="R128" s="2">
        <f>IF(Tableau1[[#This Row],[DA/EURO]]="DA",Tableau1[[#This Row],[MONT TOT HT]]*19%,0)</f>
        <v>0</v>
      </c>
      <c r="S128" s="2">
        <f t="shared" si="6"/>
        <v>4141.2269999999999</v>
      </c>
      <c r="T128" s="6">
        <f>IF(Tableau1[[#This Row],[DATE FACTURE]]&lt;&gt;"",Tableau1[[#This Row],[DATE FACTURE]]+30,"")</f>
        <v>43196</v>
      </c>
      <c r="V128" s="3"/>
      <c r="W128" s="11"/>
      <c r="X128" s="4">
        <v>43192</v>
      </c>
    </row>
    <row r="129" spans="2:24" x14ac:dyDescent="0.25">
      <c r="B129" s="1" t="s">
        <v>258</v>
      </c>
      <c r="C129" s="16" t="s">
        <v>81</v>
      </c>
      <c r="D129" s="2">
        <v>539.46</v>
      </c>
      <c r="E129" s="2">
        <v>539.46</v>
      </c>
      <c r="F129" s="5" t="s">
        <v>127</v>
      </c>
      <c r="G129" s="6">
        <v>43192</v>
      </c>
      <c r="H129" s="5"/>
      <c r="I129" s="6"/>
      <c r="J129" s="5"/>
      <c r="K129" s="6"/>
      <c r="L129" s="5" t="s">
        <v>128</v>
      </c>
      <c r="M129" s="6">
        <v>43166</v>
      </c>
      <c r="N129" s="2">
        <v>8.34</v>
      </c>
      <c r="O129" s="7" t="s">
        <v>78</v>
      </c>
      <c r="Q129" s="2">
        <f>N129*D129</f>
        <v>4499.0964000000004</v>
      </c>
      <c r="R129" s="2">
        <f>IF(Tableau1[[#This Row],[DA/EURO]]="DA",Tableau1[[#This Row],[MONT TOT HT]]*19%,0)</f>
        <v>0</v>
      </c>
      <c r="S129" s="2">
        <f t="shared" si="6"/>
        <v>4499.0964000000004</v>
      </c>
      <c r="T129" s="6">
        <f>IF(Tableau1[[#This Row],[DATE FACTURE]]&lt;&gt;"",Tableau1[[#This Row],[DATE FACTURE]]+30,"")</f>
        <v>43196</v>
      </c>
      <c r="V129" s="3"/>
      <c r="W129" s="11"/>
      <c r="X129" s="4">
        <v>43192</v>
      </c>
    </row>
    <row r="130" spans="2:24" x14ac:dyDescent="0.25">
      <c r="B130" s="1" t="s">
        <v>259</v>
      </c>
      <c r="C130" s="16" t="s">
        <v>81</v>
      </c>
      <c r="D130" s="2">
        <v>522.67999999999995</v>
      </c>
      <c r="E130" s="2">
        <v>522.67999999999995</v>
      </c>
      <c r="F130" s="5" t="s">
        <v>127</v>
      </c>
      <c r="G130" s="6">
        <v>43192</v>
      </c>
      <c r="H130" s="5"/>
      <c r="I130" s="6"/>
      <c r="J130" s="5"/>
      <c r="K130" s="6"/>
      <c r="L130" s="5" t="s">
        <v>128</v>
      </c>
      <c r="M130" s="6">
        <v>43166</v>
      </c>
      <c r="N130" s="2">
        <v>8.34</v>
      </c>
      <c r="O130" s="7" t="s">
        <v>78</v>
      </c>
      <c r="Q130" s="2">
        <f>N130*D130</f>
        <v>4359.1511999999993</v>
      </c>
      <c r="R130" s="2">
        <f>IF(Tableau1[[#This Row],[DA/EURO]]="DA",Tableau1[[#This Row],[MONT TOT HT]]*19%,0)</f>
        <v>0</v>
      </c>
      <c r="S130" s="2">
        <f t="shared" si="6"/>
        <v>4359.1511999999993</v>
      </c>
      <c r="T130" s="6">
        <f>IF(Tableau1[[#This Row],[DATE FACTURE]]&lt;&gt;"",Tableau1[[#This Row],[DATE FACTURE]]+30,"")</f>
        <v>43196</v>
      </c>
      <c r="V130" s="3"/>
      <c r="W130" s="11"/>
      <c r="X130" s="4">
        <v>43192</v>
      </c>
    </row>
    <row r="131" spans="2:24" x14ac:dyDescent="0.25">
      <c r="B131" s="1" t="s">
        <v>260</v>
      </c>
      <c r="C131" s="16" t="s">
        <v>81</v>
      </c>
      <c r="D131" s="2">
        <v>508.81</v>
      </c>
      <c r="E131" s="2">
        <v>508.81</v>
      </c>
      <c r="F131" s="5" t="s">
        <v>127</v>
      </c>
      <c r="G131" s="6">
        <v>43192</v>
      </c>
      <c r="H131" s="5"/>
      <c r="I131" s="6"/>
      <c r="J131" s="5"/>
      <c r="K131" s="6"/>
      <c r="L131" s="5" t="s">
        <v>128</v>
      </c>
      <c r="M131" s="6">
        <v>43166</v>
      </c>
      <c r="N131" s="2">
        <v>8.34</v>
      </c>
      <c r="O131" s="7" t="s">
        <v>78</v>
      </c>
      <c r="Q131" s="2">
        <f>N131*D131</f>
        <v>4243.4754000000003</v>
      </c>
      <c r="R131" s="2">
        <f>IF(Tableau1[[#This Row],[DA/EURO]]="DA",Tableau1[[#This Row],[MONT TOT HT]]*19%,0)</f>
        <v>0</v>
      </c>
      <c r="S131" s="2">
        <f t="shared" si="6"/>
        <v>4243.4754000000003</v>
      </c>
      <c r="T131" s="6">
        <f>IF(Tableau1[[#This Row],[DATE FACTURE]]&lt;&gt;"",Tableau1[[#This Row],[DATE FACTURE]]+30,"")</f>
        <v>43196</v>
      </c>
      <c r="V131" s="3"/>
      <c r="W131" s="11"/>
      <c r="X131" s="4">
        <v>43192</v>
      </c>
    </row>
    <row r="132" spans="2:24" x14ac:dyDescent="0.25">
      <c r="B132" s="1" t="s">
        <v>261</v>
      </c>
      <c r="C132" s="16" t="s">
        <v>81</v>
      </c>
      <c r="D132" s="2">
        <v>1027.05</v>
      </c>
      <c r="E132" s="2">
        <v>1027.05</v>
      </c>
      <c r="F132" s="5" t="s">
        <v>127</v>
      </c>
      <c r="G132" s="6">
        <v>43192</v>
      </c>
      <c r="H132" s="5"/>
      <c r="I132" s="6"/>
      <c r="J132" s="5"/>
      <c r="K132" s="6"/>
      <c r="L132" s="5" t="s">
        <v>128</v>
      </c>
      <c r="M132" s="6">
        <v>43166</v>
      </c>
      <c r="N132" s="2">
        <v>8.34</v>
      </c>
      <c r="O132" s="7" t="s">
        <v>78</v>
      </c>
      <c r="Q132" s="2">
        <f>N132*D132</f>
        <v>8565.5969999999998</v>
      </c>
      <c r="R132" s="2">
        <f>IF(Tableau1[[#This Row],[DA/EURO]]="DA",Tableau1[[#This Row],[MONT TOT HT]]*19%,0)</f>
        <v>0</v>
      </c>
      <c r="S132" s="2">
        <f t="shared" si="6"/>
        <v>8565.5969999999998</v>
      </c>
      <c r="T132" s="6">
        <f>IF(Tableau1[[#This Row],[DATE FACTURE]]&lt;&gt;"",Tableau1[[#This Row],[DATE FACTURE]]+30,"")</f>
        <v>43196</v>
      </c>
      <c r="V132" s="3"/>
      <c r="W132" s="11"/>
      <c r="X132" s="4">
        <v>43192</v>
      </c>
    </row>
    <row r="133" spans="2:24" x14ac:dyDescent="0.25">
      <c r="B133" s="1" t="s">
        <v>262</v>
      </c>
      <c r="C133" s="16" t="s">
        <v>81</v>
      </c>
      <c r="D133" s="2">
        <v>510.6</v>
      </c>
      <c r="E133" s="2">
        <v>510.6</v>
      </c>
      <c r="F133" s="5" t="s">
        <v>127</v>
      </c>
      <c r="G133" s="6">
        <v>43192</v>
      </c>
      <c r="H133" s="5"/>
      <c r="I133" s="6"/>
      <c r="J133" s="5"/>
      <c r="K133" s="6"/>
      <c r="L133" s="5" t="s">
        <v>128</v>
      </c>
      <c r="M133" s="6">
        <v>43166</v>
      </c>
      <c r="N133" s="2">
        <v>8.34</v>
      </c>
      <c r="O133" s="7" t="s">
        <v>78</v>
      </c>
      <c r="Q133" s="2">
        <f>N133*D133</f>
        <v>4258.4040000000005</v>
      </c>
      <c r="R133" s="2">
        <f>IF(Tableau1[[#This Row],[DA/EURO]]="DA",Tableau1[[#This Row],[MONT TOT HT]]*19%,0)</f>
        <v>0</v>
      </c>
      <c r="S133" s="2">
        <f t="shared" si="6"/>
        <v>4258.4040000000005</v>
      </c>
      <c r="T133" s="6">
        <f>IF(Tableau1[[#This Row],[DATE FACTURE]]&lt;&gt;"",Tableau1[[#This Row],[DATE FACTURE]]+30,"")</f>
        <v>43196</v>
      </c>
      <c r="V133" s="3"/>
      <c r="W133" s="11"/>
      <c r="X133" s="4">
        <v>43192</v>
      </c>
    </row>
    <row r="134" spans="2:24" x14ac:dyDescent="0.25">
      <c r="B134" s="1" t="s">
        <v>263</v>
      </c>
      <c r="C134" s="16" t="s">
        <v>81</v>
      </c>
      <c r="D134" s="2">
        <v>505.62</v>
      </c>
      <c r="E134" s="2">
        <v>505.62</v>
      </c>
      <c r="F134" s="5" t="s">
        <v>127</v>
      </c>
      <c r="G134" s="6">
        <v>43192</v>
      </c>
      <c r="H134" s="5"/>
      <c r="I134" s="6"/>
      <c r="J134" s="5"/>
      <c r="K134" s="6"/>
      <c r="L134" s="5" t="s">
        <v>128</v>
      </c>
      <c r="M134" s="6">
        <v>43166</v>
      </c>
      <c r="N134" s="2">
        <v>8.34</v>
      </c>
      <c r="O134" s="7" t="s">
        <v>78</v>
      </c>
      <c r="Q134" s="2">
        <f>N134*D134</f>
        <v>4216.8707999999997</v>
      </c>
      <c r="R134" s="2">
        <f>IF(Tableau1[[#This Row],[DA/EURO]]="DA",Tableau1[[#This Row],[MONT TOT HT]]*19%,0)</f>
        <v>0</v>
      </c>
      <c r="S134" s="2">
        <f t="shared" si="6"/>
        <v>4216.8707999999997</v>
      </c>
      <c r="T134" s="6">
        <f>IF(Tableau1[[#This Row],[DATE FACTURE]]&lt;&gt;"",Tableau1[[#This Row],[DATE FACTURE]]+30,"")</f>
        <v>43196</v>
      </c>
      <c r="V134" s="3"/>
      <c r="W134" s="11"/>
      <c r="X134" s="4">
        <v>43192</v>
      </c>
    </row>
    <row r="135" spans="2:24" x14ac:dyDescent="0.25">
      <c r="B135" s="1" t="s">
        <v>264</v>
      </c>
      <c r="C135" s="16" t="s">
        <v>81</v>
      </c>
      <c r="D135" s="2">
        <v>357.35</v>
      </c>
      <c r="E135" s="2">
        <v>357.35</v>
      </c>
      <c r="F135" s="5" t="s">
        <v>127</v>
      </c>
      <c r="G135" s="6">
        <v>43192</v>
      </c>
      <c r="H135" s="5"/>
      <c r="I135" s="6"/>
      <c r="J135" s="5"/>
      <c r="K135" s="6"/>
      <c r="L135" s="5" t="s">
        <v>128</v>
      </c>
      <c r="M135" s="6">
        <v>43166</v>
      </c>
      <c r="N135" s="2">
        <v>8.34</v>
      </c>
      <c r="O135" s="7" t="s">
        <v>78</v>
      </c>
      <c r="Q135" s="2">
        <f>N135*D135</f>
        <v>2980.299</v>
      </c>
      <c r="R135" s="2">
        <f>IF(Tableau1[[#This Row],[DA/EURO]]="DA",Tableau1[[#This Row],[MONT TOT HT]]*19%,0)</f>
        <v>0</v>
      </c>
      <c r="S135" s="2">
        <f t="shared" si="6"/>
        <v>2980.299</v>
      </c>
      <c r="T135" s="6">
        <f>IF(Tableau1[[#This Row],[DATE FACTURE]]&lt;&gt;"",Tableau1[[#This Row],[DATE FACTURE]]+30,"")</f>
        <v>43196</v>
      </c>
      <c r="V135" s="3"/>
      <c r="W135" s="11"/>
      <c r="X135" s="4">
        <v>43192</v>
      </c>
    </row>
    <row r="136" spans="2:24" x14ac:dyDescent="0.25">
      <c r="B136" s="1" t="s">
        <v>265</v>
      </c>
      <c r="C136" s="16" t="s">
        <v>81</v>
      </c>
      <c r="D136" s="2">
        <v>299.74</v>
      </c>
      <c r="E136" s="2">
        <v>299.74</v>
      </c>
      <c r="F136" s="5" t="s">
        <v>127</v>
      </c>
      <c r="G136" s="6">
        <v>43192</v>
      </c>
      <c r="H136" s="5"/>
      <c r="I136" s="6"/>
      <c r="J136" s="5"/>
      <c r="K136" s="6"/>
      <c r="L136" s="5" t="s">
        <v>128</v>
      </c>
      <c r="M136" s="6">
        <v>43166</v>
      </c>
      <c r="N136" s="2">
        <v>8.34</v>
      </c>
      <c r="O136" s="7" t="s">
        <v>78</v>
      </c>
      <c r="Q136" s="2">
        <f>N136*D136</f>
        <v>2499.8316</v>
      </c>
      <c r="R136" s="2">
        <f>IF(Tableau1[[#This Row],[DA/EURO]]="DA",Tableau1[[#This Row],[MONT TOT HT]]*19%,0)</f>
        <v>0</v>
      </c>
      <c r="S136" s="2">
        <f t="shared" si="6"/>
        <v>2499.8316</v>
      </c>
      <c r="T136" s="6">
        <f>IF(Tableau1[[#This Row],[DATE FACTURE]]&lt;&gt;"",Tableau1[[#This Row],[DATE FACTURE]]+30,"")</f>
        <v>43196</v>
      </c>
      <c r="V136" s="3"/>
      <c r="W136" s="11"/>
      <c r="X136" s="4">
        <v>43192</v>
      </c>
    </row>
    <row r="137" spans="2:24" x14ac:dyDescent="0.25">
      <c r="B137" s="1" t="s">
        <v>266</v>
      </c>
      <c r="C137" s="16" t="s">
        <v>81</v>
      </c>
      <c r="D137" s="2">
        <v>314.52999999999997</v>
      </c>
      <c r="E137" s="2">
        <v>314.52999999999997</v>
      </c>
      <c r="F137" s="5" t="s">
        <v>127</v>
      </c>
      <c r="G137" s="6">
        <v>43192</v>
      </c>
      <c r="H137" s="5"/>
      <c r="I137" s="6"/>
      <c r="J137" s="5"/>
      <c r="K137" s="6"/>
      <c r="L137" s="5" t="s">
        <v>128</v>
      </c>
      <c r="M137" s="6">
        <v>43166</v>
      </c>
      <c r="N137" s="2">
        <v>8.34</v>
      </c>
      <c r="O137" s="7" t="s">
        <v>78</v>
      </c>
      <c r="Q137" s="2">
        <f>N137*D137</f>
        <v>2623.1801999999998</v>
      </c>
      <c r="R137" s="2">
        <f>IF(Tableau1[[#This Row],[DA/EURO]]="DA",Tableau1[[#This Row],[MONT TOT HT]]*19%,0)</f>
        <v>0</v>
      </c>
      <c r="S137" s="2">
        <f t="shared" si="6"/>
        <v>2623.1801999999998</v>
      </c>
      <c r="T137" s="6">
        <f>IF(Tableau1[[#This Row],[DATE FACTURE]]&lt;&gt;"",Tableau1[[#This Row],[DATE FACTURE]]+30,"")</f>
        <v>43196</v>
      </c>
      <c r="V137" s="3"/>
      <c r="W137" s="11"/>
      <c r="X137" s="4">
        <v>43192</v>
      </c>
    </row>
    <row r="138" spans="2:24" x14ac:dyDescent="0.25">
      <c r="B138" s="1" t="s">
        <v>267</v>
      </c>
      <c r="C138" s="16" t="s">
        <v>79</v>
      </c>
      <c r="D138" s="2">
        <v>1</v>
      </c>
      <c r="E138" s="2">
        <v>1</v>
      </c>
      <c r="F138" s="5" t="s">
        <v>127</v>
      </c>
      <c r="G138" s="6">
        <v>43192</v>
      </c>
      <c r="H138" s="5"/>
      <c r="I138" s="6"/>
      <c r="J138" s="5"/>
      <c r="K138" s="6"/>
      <c r="L138" s="5" t="s">
        <v>128</v>
      </c>
      <c r="M138" s="6">
        <v>43166</v>
      </c>
      <c r="N138" s="2">
        <v>3640</v>
      </c>
      <c r="O138" s="7" t="s">
        <v>78</v>
      </c>
      <c r="Q138" s="2">
        <f>N138*D138</f>
        <v>3640</v>
      </c>
      <c r="R138" s="2">
        <f>IF(Tableau1[[#This Row],[DA/EURO]]="DA",Tableau1[[#This Row],[MONT TOT HT]]*19%,0)</f>
        <v>0</v>
      </c>
      <c r="S138" s="2">
        <f t="shared" si="6"/>
        <v>3640</v>
      </c>
      <c r="T138" s="6">
        <f>IF(Tableau1[[#This Row],[DATE FACTURE]]&lt;&gt;"",Tableau1[[#This Row],[DATE FACTURE]]+30,"")</f>
        <v>43196</v>
      </c>
      <c r="V138" s="3"/>
      <c r="W138" s="11"/>
      <c r="X138" s="4">
        <v>43192</v>
      </c>
    </row>
    <row r="139" spans="2:24" x14ac:dyDescent="0.25">
      <c r="B139" s="19" t="s">
        <v>268</v>
      </c>
      <c r="C139" s="16" t="s">
        <v>80</v>
      </c>
      <c r="D139" s="2">
        <v>100</v>
      </c>
      <c r="E139" s="2">
        <v>100</v>
      </c>
      <c r="F139" s="5" t="s">
        <v>124</v>
      </c>
      <c r="G139" s="6">
        <v>43188</v>
      </c>
      <c r="H139" s="5" t="s">
        <v>125</v>
      </c>
      <c r="I139" s="6">
        <v>43188</v>
      </c>
      <c r="J139" s="5"/>
      <c r="K139" s="6"/>
      <c r="L139" s="5" t="s">
        <v>126</v>
      </c>
      <c r="M139" s="6">
        <v>43167</v>
      </c>
      <c r="N139" s="19">
        <v>92</v>
      </c>
      <c r="O139" s="7" t="s">
        <v>78</v>
      </c>
      <c r="Q139" s="2">
        <f>N139*D139</f>
        <v>9200</v>
      </c>
      <c r="R139" s="2">
        <f>IF(Tableau1[[#This Row],[DA/EURO]]="DA",Tableau1[[#This Row],[MONT TOT HT]]*19%,0)</f>
        <v>0</v>
      </c>
      <c r="S139" s="2">
        <f t="shared" si="6"/>
        <v>9200</v>
      </c>
      <c r="T139" s="6">
        <f>IF(Tableau1[[#This Row],[DATE FACTURE]]&lt;&gt;"",Tableau1[[#This Row],[DATE FACTURE]]+30,"")</f>
        <v>43197</v>
      </c>
      <c r="V139" s="3"/>
      <c r="W139" s="11"/>
      <c r="X139" s="4">
        <v>43192</v>
      </c>
    </row>
    <row r="140" spans="2:24" x14ac:dyDescent="0.25">
      <c r="B140" s="19" t="s">
        <v>269</v>
      </c>
      <c r="C140" s="16" t="s">
        <v>79</v>
      </c>
      <c r="D140" s="2">
        <v>1</v>
      </c>
      <c r="E140" s="2">
        <v>1</v>
      </c>
      <c r="F140" s="5" t="s">
        <v>124</v>
      </c>
      <c r="G140" s="6">
        <v>43188</v>
      </c>
      <c r="H140" s="5" t="s">
        <v>125</v>
      </c>
      <c r="I140" s="6">
        <v>43188</v>
      </c>
      <c r="J140" s="5"/>
      <c r="K140" s="6"/>
      <c r="L140" s="5" t="s">
        <v>126</v>
      </c>
      <c r="M140" s="6">
        <v>43167</v>
      </c>
      <c r="N140" s="19">
        <v>349</v>
      </c>
      <c r="O140" s="7" t="s">
        <v>78</v>
      </c>
      <c r="Q140" s="2">
        <f>N140*D140</f>
        <v>349</v>
      </c>
      <c r="R140" s="2">
        <f>IF(Tableau1[[#This Row],[DA/EURO]]="DA",Tableau1[[#This Row],[MONT TOT HT]]*19%,0)</f>
        <v>0</v>
      </c>
      <c r="S140" s="2">
        <f t="shared" si="6"/>
        <v>349</v>
      </c>
      <c r="T140" s="6">
        <f>IF(Tableau1[[#This Row],[DATE FACTURE]]&lt;&gt;"",Tableau1[[#This Row],[DATE FACTURE]]+30,"")</f>
        <v>43197</v>
      </c>
      <c r="V140" s="3"/>
      <c r="W140" s="11"/>
      <c r="X140" s="4">
        <v>43192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samira.rouabhi</dc:creator>
  <cp:lastModifiedBy>hosni.briki</cp:lastModifiedBy>
  <dcterms:created xsi:type="dcterms:W3CDTF">2018-03-06T09:23:25Z</dcterms:created>
  <dcterms:modified xsi:type="dcterms:W3CDTF">2018-04-02T14:38:46Z</dcterms:modified>
</cp:coreProperties>
</file>