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tin\Documents\DataSmarter\Commandes\AlainDionisi\"/>
    </mc:Choice>
  </mc:AlternateContent>
  <bookViews>
    <workbookView xWindow="240" yWindow="30" windowWidth="23655" windowHeight="9990"/>
  </bookViews>
  <sheets>
    <sheet name="test" sheetId="4" r:id="rId1"/>
    <sheet name="BD" sheetId="2" r:id="rId2"/>
    <sheet name="Calcul PV" sheetId="1" state="hidden" r:id="rId3"/>
    <sheet name="Coef&amp;%" sheetId="3" state="hidden" r:id="rId4"/>
  </sheets>
  <calcPr calcId="152511"/>
</workbook>
</file>

<file path=xl/calcChain.xml><?xml version="1.0" encoding="utf-8"?>
<calcChain xmlns="http://schemas.openxmlformats.org/spreadsheetml/2006/main">
  <c r="F21" i="4" l="1"/>
  <c r="F14" i="4"/>
  <c r="F11" i="4"/>
  <c r="F10" i="4"/>
  <c r="F9" i="4"/>
  <c r="F7" i="4"/>
  <c r="F6" i="4"/>
  <c r="F8" i="4" s="1"/>
  <c r="F5" i="4"/>
  <c r="F4" i="4"/>
  <c r="B11" i="1"/>
  <c r="B16" i="1" s="1"/>
  <c r="B18" i="1" s="1"/>
  <c r="B20" i="1" s="1"/>
  <c r="B26" i="1" s="1"/>
  <c r="F12" i="4" l="1"/>
  <c r="B28" i="1"/>
  <c r="F15" i="4" l="1"/>
  <c r="F17" i="4" l="1"/>
  <c r="F19" i="4" s="1"/>
  <c r="F22" i="4"/>
  <c r="F24" i="4" l="1"/>
</calcChain>
</file>

<file path=xl/sharedStrings.xml><?xml version="1.0" encoding="utf-8"?>
<sst xmlns="http://schemas.openxmlformats.org/spreadsheetml/2006/main" count="59" uniqueCount="33">
  <si>
    <t>PA Net</t>
  </si>
  <si>
    <t>PCB</t>
  </si>
  <si>
    <t>Nb d'aricles</t>
  </si>
  <si>
    <t>Nb Carton</t>
  </si>
  <si>
    <t>Frais de port Usine/France</t>
  </si>
  <si>
    <t>Abo du Market</t>
  </si>
  <si>
    <t>Frais Stock Market</t>
  </si>
  <si>
    <t>Commision Market</t>
  </si>
  <si>
    <t>Frais Expédition Market</t>
  </si>
  <si>
    <t>Frais Variable</t>
  </si>
  <si>
    <t>Coeficient Multilicateur</t>
  </si>
  <si>
    <t>TVA</t>
  </si>
  <si>
    <t>Ref</t>
  </si>
  <si>
    <t xml:space="preserve"> </t>
  </si>
  <si>
    <t>Taux de marge %</t>
  </si>
  <si>
    <t>Total Prix de Revient</t>
  </si>
  <si>
    <t>Prix de Revient</t>
  </si>
  <si>
    <t>Prix de vente hors taxe</t>
  </si>
  <si>
    <t xml:space="preserve">Prx TTC </t>
  </si>
  <si>
    <t>PV TTC + expédition + com</t>
  </si>
  <si>
    <t>%</t>
  </si>
  <si>
    <t>Coef</t>
  </si>
  <si>
    <t>Référence</t>
  </si>
  <si>
    <t>Commission Fixe Market</t>
  </si>
  <si>
    <t>Commision Variable Market</t>
  </si>
  <si>
    <t>Marge souhaitée</t>
  </si>
  <si>
    <t>Frais généraux</t>
  </si>
  <si>
    <t>Frais variables</t>
  </si>
  <si>
    <t xml:space="preserve">Prix TTC </t>
  </si>
  <si>
    <t>Frais Expédition Market (unitaires)</t>
  </si>
  <si>
    <t>Commision Market (unitaire)</t>
  </si>
  <si>
    <t>bic "ABCD"</t>
  </si>
  <si>
    <t>latte "EFGH"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</si>
</sst>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E39"/>
      <name val="Calibri"/>
      <family val="2"/>
      <scheme val="minor"/>
    </font>
    <font>
      <sz val="11"/>
      <color rgb="FF007E3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F26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DB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3" fillId="3" borderId="2" xfId="0" applyNumberFormat="1" applyFont="1" applyFill="1" applyBorder="1" applyAlignment="1">
      <alignment horizontal="center"/>
    </xf>
    <xf numFmtId="9" fontId="3" fillId="3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164" fontId="1" fillId="6" borderId="0" xfId="0" applyNumberFormat="1" applyFont="1" applyFill="1" applyAlignment="1">
      <alignment horizontal="center"/>
    </xf>
    <xf numFmtId="0" fontId="1" fillId="3" borderId="1" xfId="0" applyFont="1" applyFill="1" applyBorder="1"/>
    <xf numFmtId="9" fontId="1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0" xfId="0" applyFont="1"/>
    <xf numFmtId="2" fontId="0" fillId="0" borderId="0" xfId="0" applyNumberFormat="1"/>
    <xf numFmtId="9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64" fontId="0" fillId="0" borderId="1" xfId="0" applyNumberFormat="1" applyBorder="1"/>
    <xf numFmtId="0" fontId="8" fillId="7" borderId="1" xfId="0" applyFont="1" applyFill="1" applyBorder="1" applyAlignment="1">
      <alignment horizontal="center"/>
    </xf>
    <xf numFmtId="0" fontId="0" fillId="0" borderId="1" xfId="0" applyBorder="1" applyAlignment="1">
      <alignment horizontal="left" indent="1"/>
    </xf>
    <xf numFmtId="0" fontId="7" fillId="7" borderId="1" xfId="0" applyFont="1" applyFill="1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8" fillId="7" borderId="9" xfId="0" applyFont="1" applyFill="1" applyBorder="1" applyAlignment="1">
      <alignment horizontal="left" indent="1"/>
    </xf>
    <xf numFmtId="0" fontId="9" fillId="7" borderId="9" xfId="0" applyFont="1" applyFill="1" applyBorder="1" applyAlignment="1">
      <alignment horizontal="left" vertical="center" indent="1"/>
    </xf>
    <xf numFmtId="0" fontId="0" fillId="0" borderId="11" xfId="0" applyFont="1" applyFill="1" applyBorder="1" applyAlignment="1">
      <alignment horizontal="left" indent="1"/>
    </xf>
    <xf numFmtId="0" fontId="3" fillId="0" borderId="13" xfId="0" applyFont="1" applyFill="1" applyBorder="1" applyAlignment="1">
      <alignment horizontal="left" indent="1"/>
    </xf>
    <xf numFmtId="0" fontId="2" fillId="0" borderId="13" xfId="0" applyFont="1" applyFill="1" applyBorder="1" applyAlignment="1">
      <alignment horizontal="left" indent="1"/>
    </xf>
    <xf numFmtId="0" fontId="0" fillId="0" borderId="13" xfId="0" applyFont="1" applyFill="1" applyBorder="1" applyAlignment="1">
      <alignment horizontal="left" indent="1"/>
    </xf>
    <xf numFmtId="0" fontId="1" fillId="0" borderId="13" xfId="0" applyFont="1" applyFill="1" applyBorder="1" applyAlignment="1">
      <alignment horizontal="left" indent="1"/>
    </xf>
    <xf numFmtId="0" fontId="10" fillId="0" borderId="3" xfId="0" applyFont="1" applyBorder="1" applyAlignment="1">
      <alignment horizontal="left" indent="1"/>
    </xf>
    <xf numFmtId="164" fontId="0" fillId="0" borderId="6" xfId="0" applyNumberFormat="1" applyBorder="1" applyAlignment="1">
      <alignment horizontal="right" indent="2"/>
    </xf>
    <xf numFmtId="0" fontId="0" fillId="0" borderId="6" xfId="0" applyBorder="1" applyAlignment="1">
      <alignment horizontal="right" indent="2"/>
    </xf>
    <xf numFmtId="164" fontId="0" fillId="0" borderId="8" xfId="0" applyNumberFormat="1" applyBorder="1" applyAlignment="1">
      <alignment horizontal="right" indent="2"/>
    </xf>
    <xf numFmtId="164" fontId="8" fillId="7" borderId="10" xfId="0" applyNumberFormat="1" applyFont="1" applyFill="1" applyBorder="1" applyAlignment="1">
      <alignment horizontal="right" indent="2"/>
    </xf>
    <xf numFmtId="0" fontId="0" fillId="0" borderId="12" xfId="0" applyFont="1" applyFill="1" applyBorder="1" applyAlignment="1">
      <alignment horizontal="right" indent="2"/>
    </xf>
    <xf numFmtId="10" fontId="3" fillId="0" borderId="14" xfId="1" applyNumberFormat="1" applyFont="1" applyFill="1" applyBorder="1" applyAlignment="1">
      <alignment horizontal="right" indent="2"/>
    </xf>
    <xf numFmtId="164" fontId="1" fillId="0" borderId="14" xfId="0" applyNumberFormat="1" applyFont="1" applyFill="1" applyBorder="1" applyAlignment="1">
      <alignment horizontal="right" indent="2"/>
    </xf>
    <xf numFmtId="0" fontId="0" fillId="0" borderId="14" xfId="0" applyFont="1" applyFill="1" applyBorder="1" applyAlignment="1">
      <alignment horizontal="right" indent="2"/>
    </xf>
    <xf numFmtId="164" fontId="3" fillId="0" borderId="14" xfId="0" applyNumberFormat="1" applyFont="1" applyFill="1" applyBorder="1" applyAlignment="1">
      <alignment horizontal="right" indent="2"/>
    </xf>
    <xf numFmtId="164" fontId="0" fillId="0" borderId="14" xfId="0" applyNumberFormat="1" applyFont="1" applyFill="1" applyBorder="1" applyAlignment="1">
      <alignment horizontal="right" indent="2"/>
    </xf>
    <xf numFmtId="164" fontId="9" fillId="7" borderId="10" xfId="0" applyNumberFormat="1" applyFont="1" applyFill="1" applyBorder="1" applyAlignment="1">
      <alignment horizontal="right" vertical="center" indent="2"/>
    </xf>
    <xf numFmtId="0" fontId="7" fillId="7" borderId="0" xfId="0" applyFont="1" applyFill="1" applyAlignment="1">
      <alignment horizontal="left" vertical="center"/>
    </xf>
    <xf numFmtId="0" fontId="7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0" fontId="0" fillId="8" borderId="1" xfId="0" applyNumberFormat="1" applyFill="1" applyBorder="1" applyAlignment="1" applyProtection="1">
      <alignment horizontal="center"/>
      <protection locked="0"/>
    </xf>
    <xf numFmtId="0" fontId="0" fillId="8" borderId="1" xfId="0" applyNumberFormat="1" applyFill="1" applyBorder="1" applyProtection="1">
      <protection locked="0"/>
    </xf>
    <xf numFmtId="0" fontId="10" fillId="9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64" fontId="0" fillId="0" borderId="0" xfId="0" applyNumberFormat="1" applyAlignment="1" applyProtection="1">
      <alignment horizontal="right"/>
      <protection locked="0"/>
    </xf>
    <xf numFmtId="1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9" fontId="0" fillId="0" borderId="0" xfId="0" applyNumberFormat="1" applyAlignment="1" applyProtection="1">
      <alignment horizontal="right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007E39"/>
      <color rgb="FFFF7DB2"/>
      <color rgb="FFE86262"/>
      <color rgb="FF00F26D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8"/>
  <sheetViews>
    <sheetView showGridLines="0" tabSelected="1" workbookViewId="0">
      <selection activeCell="C26" sqref="C26"/>
    </sheetView>
  </sheetViews>
  <sheetFormatPr baseColWidth="10" defaultRowHeight="15" x14ac:dyDescent="0.25"/>
  <cols>
    <col min="1" max="1" width="4.5703125" customWidth="1"/>
    <col min="2" max="2" width="23.42578125" customWidth="1"/>
    <col min="5" max="5" width="35.140625" customWidth="1"/>
    <col min="6" max="6" width="23.7109375" customWidth="1"/>
  </cols>
  <sheetData>
    <row r="2" spans="2:6" ht="15.75" thickBot="1" x14ac:dyDescent="0.3"/>
    <row r="3" spans="2:6" ht="18.75" x14ac:dyDescent="0.3">
      <c r="E3" s="39" t="s">
        <v>22</v>
      </c>
      <c r="F3" s="57" t="s">
        <v>31</v>
      </c>
    </row>
    <row r="4" spans="2:6" x14ac:dyDescent="0.25">
      <c r="E4" s="30" t="s">
        <v>0</v>
      </c>
      <c r="F4" s="40">
        <f>IFERROR(VLOOKUP(F3,BD!A:J,2,FALSE),"- - -")</f>
        <v>1.75</v>
      </c>
    </row>
    <row r="5" spans="2:6" x14ac:dyDescent="0.25">
      <c r="B5" s="29" t="s">
        <v>11</v>
      </c>
      <c r="C5" s="55">
        <v>0.2</v>
      </c>
      <c r="E5" s="30" t="s">
        <v>1</v>
      </c>
      <c r="F5" s="41">
        <f>IFERROR(VLOOKUP(F3,BD!A:J,3,FALSE),"- - -")</f>
        <v>10</v>
      </c>
    </row>
    <row r="6" spans="2:6" x14ac:dyDescent="0.25">
      <c r="E6" s="30" t="s">
        <v>2</v>
      </c>
      <c r="F6" s="41">
        <f>IFERROR(VLOOKUP(F3,BD!A:J,4,FALSE),"- - -")</f>
        <v>250</v>
      </c>
    </row>
    <row r="7" spans="2:6" x14ac:dyDescent="0.25">
      <c r="E7" s="30" t="s">
        <v>3</v>
      </c>
      <c r="F7" s="41">
        <f>IFERROR(VLOOKUP(F3,BD!A:J,5,FALSE),"- - -")</f>
        <v>5</v>
      </c>
    </row>
    <row r="8" spans="2:6" x14ac:dyDescent="0.25">
      <c r="B8" s="27" t="s">
        <v>26</v>
      </c>
      <c r="C8" s="27"/>
      <c r="E8" s="30" t="s">
        <v>4</v>
      </c>
      <c r="F8" s="40">
        <f>IFERROR(VLOOKUP(F3,BD!A:J,6,FALSE)/F6,"- - -")</f>
        <v>0.28000000000000003</v>
      </c>
    </row>
    <row r="9" spans="2:6" x14ac:dyDescent="0.25">
      <c r="B9" s="28" t="s">
        <v>5</v>
      </c>
      <c r="C9" s="56">
        <v>39</v>
      </c>
      <c r="E9" s="30" t="s">
        <v>5</v>
      </c>
      <c r="F9" s="40">
        <f>C9/SUM(BD!D:D)</f>
        <v>3.1199999999999999E-2</v>
      </c>
    </row>
    <row r="10" spans="2:6" x14ac:dyDescent="0.25">
      <c r="B10" s="28" t="s">
        <v>6</v>
      </c>
      <c r="C10" s="56">
        <v>18</v>
      </c>
      <c r="E10" s="30" t="s">
        <v>6</v>
      </c>
      <c r="F10" s="40">
        <f>C10/SUM(BD!D:D)</f>
        <v>1.44E-2</v>
      </c>
    </row>
    <row r="11" spans="2:6" ht="15.75" thickBot="1" x14ac:dyDescent="0.3">
      <c r="B11" s="28" t="s">
        <v>27</v>
      </c>
      <c r="C11" s="56">
        <v>80</v>
      </c>
      <c r="E11" s="31" t="s">
        <v>9</v>
      </c>
      <c r="F11" s="42">
        <f>C11/SUM(BD!D:D)</f>
        <v>6.4000000000000001E-2</v>
      </c>
    </row>
    <row r="12" spans="2:6" ht="15.75" thickBot="1" x14ac:dyDescent="0.3">
      <c r="B12" s="28"/>
      <c r="C12" s="26"/>
      <c r="E12" s="32" t="s">
        <v>15</v>
      </c>
      <c r="F12" s="43">
        <f>(F4*F6+F8+F9+F10+F11)/F6</f>
        <v>1.7515584000000002</v>
      </c>
    </row>
    <row r="13" spans="2:6" x14ac:dyDescent="0.25">
      <c r="B13" s="28"/>
      <c r="C13" s="26"/>
      <c r="E13" s="34"/>
      <c r="F13" s="44"/>
    </row>
    <row r="14" spans="2:6" x14ac:dyDescent="0.25">
      <c r="B14" s="28"/>
      <c r="C14" s="26"/>
      <c r="E14" s="35" t="s">
        <v>25</v>
      </c>
      <c r="F14" s="45">
        <f>IFERROR(VLOOKUP(F3,BD!A:J,10,FALSE),"- - -")</f>
        <v>0.25</v>
      </c>
    </row>
    <row r="15" spans="2:6" x14ac:dyDescent="0.25">
      <c r="E15" s="36" t="s">
        <v>17</v>
      </c>
      <c r="F15" s="46">
        <f>F12*(1+F14)</f>
        <v>2.1894480000000001</v>
      </c>
    </row>
    <row r="16" spans="2:6" ht="6.75" customHeight="1" x14ac:dyDescent="0.25">
      <c r="E16" s="37"/>
      <c r="F16" s="47"/>
    </row>
    <row r="17" spans="5:6" x14ac:dyDescent="0.25">
      <c r="E17" s="38" t="s">
        <v>11</v>
      </c>
      <c r="F17" s="46">
        <f>F15*C5</f>
        <v>0.43788960000000005</v>
      </c>
    </row>
    <row r="18" spans="5:6" ht="8.25" customHeight="1" x14ac:dyDescent="0.25">
      <c r="E18" s="37"/>
      <c r="F18" s="47"/>
    </row>
    <row r="19" spans="5:6" x14ac:dyDescent="0.25">
      <c r="E19" s="35" t="s">
        <v>28</v>
      </c>
      <c r="F19" s="48">
        <f>F15+F17</f>
        <v>2.6273376000000002</v>
      </c>
    </row>
    <row r="20" spans="5:6" x14ac:dyDescent="0.25">
      <c r="E20" s="37"/>
      <c r="F20" s="47"/>
    </row>
    <row r="21" spans="5:6" x14ac:dyDescent="0.25">
      <c r="E21" s="37" t="s">
        <v>29</v>
      </c>
      <c r="F21" s="49">
        <f>IFERROR(VLOOKUP(F3,BD!A:J,7,FALSE),"- - -")</f>
        <v>0</v>
      </c>
    </row>
    <row r="22" spans="5:6" x14ac:dyDescent="0.25">
      <c r="E22" s="37" t="s">
        <v>30</v>
      </c>
      <c r="F22" s="49">
        <f>IF(VLOOKUP(F3,BD!A:J,8,FALSE)&lt;&gt;"",VLOOKUP(F3,BD!A:J,8,FALSE),VLOOKUP(F3,BD!A:J,9,FALSE)*F15)</f>
        <v>2</v>
      </c>
    </row>
    <row r="23" spans="5:6" ht="15.75" thickBot="1" x14ac:dyDescent="0.3">
      <c r="E23" s="37"/>
      <c r="F23" s="47"/>
    </row>
    <row r="24" spans="5:6" ht="30" customHeight="1" thickBot="1" x14ac:dyDescent="0.3">
      <c r="E24" s="33" t="s">
        <v>19</v>
      </c>
      <c r="F24" s="50">
        <f>F19+F21+F22</f>
        <v>4.6273376000000006</v>
      </c>
    </row>
    <row r="28" spans="5:6" x14ac:dyDescent="0.25">
      <c r="E28" s="1" t="s">
        <v>13</v>
      </c>
      <c r="F28" s="1"/>
    </row>
  </sheetData>
  <sheetProtection password="CFF9" sheet="1" objects="1" scenarios="1"/>
  <mergeCells count="1">
    <mergeCell ref="B8:C8"/>
  </mergeCell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BD!$A$2:$A$18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O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8" sqref="A8"/>
    </sheetView>
  </sheetViews>
  <sheetFormatPr baseColWidth="10" defaultRowHeight="15" x14ac:dyDescent="0.25"/>
  <cols>
    <col min="1" max="1" width="28.7109375" style="5" customWidth="1"/>
    <col min="2" max="2" width="13.28515625" style="25" customWidth="1"/>
    <col min="3" max="3" width="12.7109375" style="25" customWidth="1"/>
    <col min="4" max="4" width="13.7109375" style="25" customWidth="1"/>
    <col min="5" max="5" width="15.7109375" style="25" customWidth="1"/>
    <col min="6" max="6" width="28.7109375" style="25" customWidth="1"/>
    <col min="7" max="7" width="26.7109375" style="25" customWidth="1"/>
    <col min="8" max="8" width="25.85546875" style="25" customWidth="1"/>
    <col min="9" max="9" width="29.28515625" style="25" customWidth="1"/>
    <col min="10" max="10" width="17.85546875" style="25" customWidth="1"/>
    <col min="11" max="11" width="19.7109375" style="5" bestFit="1" customWidth="1"/>
    <col min="12" max="12" width="20.140625" style="5" customWidth="1"/>
    <col min="13" max="13" width="31.5703125" style="5" bestFit="1" customWidth="1"/>
    <col min="14" max="14" width="20.7109375" style="5" bestFit="1" customWidth="1"/>
    <col min="15" max="16" width="11.42578125" style="5"/>
    <col min="17" max="17" width="13.85546875" style="5" customWidth="1"/>
    <col min="18" max="18" width="12.5703125" style="5" bestFit="1" customWidth="1"/>
    <col min="19" max="16384" width="11.42578125" style="5"/>
  </cols>
  <sheetData>
    <row r="1" spans="1:15" x14ac:dyDescent="0.25">
      <c r="A1" s="51" t="s">
        <v>22</v>
      </c>
      <c r="B1" s="52" t="s">
        <v>0</v>
      </c>
      <c r="C1" s="52" t="s">
        <v>1</v>
      </c>
      <c r="D1" s="52" t="s">
        <v>2</v>
      </c>
      <c r="E1" s="52" t="s">
        <v>3</v>
      </c>
      <c r="F1" s="52" t="s">
        <v>4</v>
      </c>
      <c r="G1" s="52" t="s">
        <v>8</v>
      </c>
      <c r="H1" s="54" t="s">
        <v>23</v>
      </c>
      <c r="I1" s="54" t="s">
        <v>24</v>
      </c>
      <c r="J1" s="53" t="s">
        <v>25</v>
      </c>
    </row>
    <row r="2" spans="1:15" x14ac:dyDescent="0.25">
      <c r="A2" s="58" t="s">
        <v>31</v>
      </c>
      <c r="B2" s="59">
        <v>1.75</v>
      </c>
      <c r="C2" s="60">
        <v>10</v>
      </c>
      <c r="D2" s="61">
        <v>250</v>
      </c>
      <c r="E2" s="61">
        <v>5</v>
      </c>
      <c r="F2" s="59">
        <v>70</v>
      </c>
      <c r="G2" s="59">
        <v>0</v>
      </c>
      <c r="H2" s="59">
        <v>2</v>
      </c>
      <c r="I2" s="61"/>
      <c r="J2" s="62">
        <v>0.25</v>
      </c>
      <c r="O2" s="24"/>
    </row>
    <row r="3" spans="1:15" x14ac:dyDescent="0.25">
      <c r="A3" s="58" t="s">
        <v>32</v>
      </c>
      <c r="B3" s="59">
        <v>0.75</v>
      </c>
      <c r="C3" s="61">
        <v>100</v>
      </c>
      <c r="D3" s="61">
        <v>1000</v>
      </c>
      <c r="E3" s="61">
        <v>10</v>
      </c>
      <c r="F3" s="59">
        <v>89</v>
      </c>
      <c r="G3" s="59">
        <v>0</v>
      </c>
      <c r="H3" s="59"/>
      <c r="I3" s="62">
        <v>0.1</v>
      </c>
      <c r="J3" s="62">
        <v>0.5</v>
      </c>
    </row>
    <row r="4" spans="1:15" x14ac:dyDescent="0.25">
      <c r="A4" s="58"/>
      <c r="B4" s="61"/>
      <c r="C4" s="61"/>
      <c r="D4" s="61"/>
      <c r="E4" s="61"/>
      <c r="F4" s="61"/>
      <c r="G4" s="61"/>
      <c r="H4" s="61"/>
      <c r="I4" s="61"/>
      <c r="J4" s="61"/>
    </row>
    <row r="5" spans="1:15" x14ac:dyDescent="0.25">
      <c r="A5" s="58"/>
      <c r="B5" s="61"/>
      <c r="C5" s="61"/>
      <c r="D5" s="61"/>
      <c r="E5" s="61"/>
      <c r="F5" s="61"/>
      <c r="G5" s="61"/>
      <c r="H5" s="61"/>
      <c r="I5" s="61"/>
      <c r="J5" s="61"/>
    </row>
    <row r="6" spans="1:15" x14ac:dyDescent="0.25">
      <c r="A6" s="58"/>
      <c r="B6" s="61"/>
      <c r="C6" s="61"/>
      <c r="D6" s="61"/>
      <c r="E6" s="61"/>
      <c r="F6" s="61"/>
      <c r="G6" s="61"/>
      <c r="H6" s="61"/>
      <c r="I6" s="61"/>
      <c r="J6" s="61"/>
    </row>
  </sheetData>
  <sheetProtection password="CFF9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J28"/>
  <sheetViews>
    <sheetView workbookViewId="0">
      <selection activeCell="A3" sqref="A3:B28"/>
    </sheetView>
  </sheetViews>
  <sheetFormatPr baseColWidth="10" defaultRowHeight="15" x14ac:dyDescent="0.25"/>
  <cols>
    <col min="1" max="1" width="26.140625" customWidth="1"/>
    <col min="2" max="2" width="14.85546875" customWidth="1"/>
    <col min="3" max="3" width="16" customWidth="1"/>
    <col min="5" max="5" width="14.7109375" bestFit="1" customWidth="1"/>
  </cols>
  <sheetData>
    <row r="1" spans="1:10" x14ac:dyDescent="0.25">
      <c r="A1" s="14" t="s">
        <v>12</v>
      </c>
      <c r="B1" s="18" t="s">
        <v>16</v>
      </c>
      <c r="C1" s="7"/>
      <c r="D1" s="7"/>
      <c r="E1" s="8"/>
      <c r="F1" s="8"/>
      <c r="G1" s="14" t="s">
        <v>11</v>
      </c>
    </row>
    <row r="2" spans="1:10" x14ac:dyDescent="0.25">
      <c r="A2" s="1"/>
      <c r="B2" s="1"/>
      <c r="C2" s="1"/>
      <c r="D2" s="1"/>
      <c r="G2" s="6">
        <v>0.2</v>
      </c>
    </row>
    <row r="3" spans="1:10" x14ac:dyDescent="0.25">
      <c r="A3" s="1" t="s">
        <v>0</v>
      </c>
      <c r="B3" s="2">
        <v>0.94</v>
      </c>
      <c r="C3" s="1"/>
      <c r="D3" s="1"/>
    </row>
    <row r="4" spans="1:10" x14ac:dyDescent="0.25">
      <c r="A4" s="1" t="s">
        <v>1</v>
      </c>
      <c r="B4" s="1">
        <v>12</v>
      </c>
      <c r="C4" s="1"/>
      <c r="D4" s="1"/>
    </row>
    <row r="5" spans="1:10" x14ac:dyDescent="0.25">
      <c r="A5" s="1" t="s">
        <v>2</v>
      </c>
      <c r="B5" s="1">
        <v>100</v>
      </c>
      <c r="C5" s="1"/>
      <c r="D5" s="1"/>
    </row>
    <row r="6" spans="1:10" x14ac:dyDescent="0.25">
      <c r="A6" s="1" t="s">
        <v>3</v>
      </c>
      <c r="B6" s="1">
        <v>1</v>
      </c>
      <c r="C6" s="1"/>
      <c r="D6" s="1"/>
    </row>
    <row r="7" spans="1:10" x14ac:dyDescent="0.25">
      <c r="A7" s="1" t="s">
        <v>4</v>
      </c>
      <c r="B7" s="2">
        <v>70</v>
      </c>
      <c r="C7" s="1"/>
      <c r="D7" s="1"/>
    </row>
    <row r="8" spans="1:10" x14ac:dyDescent="0.25">
      <c r="A8" s="1" t="s">
        <v>5</v>
      </c>
      <c r="B8" s="2">
        <v>39</v>
      </c>
      <c r="C8" s="15"/>
      <c r="D8" s="16"/>
    </row>
    <row r="9" spans="1:10" x14ac:dyDescent="0.25">
      <c r="A9" s="1" t="s">
        <v>6</v>
      </c>
      <c r="B9" s="2">
        <v>18</v>
      </c>
      <c r="C9" s="15"/>
      <c r="D9" s="16"/>
    </row>
    <row r="10" spans="1:10" x14ac:dyDescent="0.25">
      <c r="A10" s="1" t="s">
        <v>9</v>
      </c>
      <c r="B10" s="2">
        <v>0</v>
      </c>
      <c r="C10" s="1"/>
      <c r="D10" s="1"/>
    </row>
    <row r="11" spans="1:10" x14ac:dyDescent="0.25">
      <c r="A11" s="11" t="s">
        <v>15</v>
      </c>
      <c r="B11" s="2">
        <f>(B3*B5+B7+B8+B9+B10)/B5</f>
        <v>2.21</v>
      </c>
      <c r="C11" s="1"/>
      <c r="D11" s="1"/>
    </row>
    <row r="12" spans="1:10" x14ac:dyDescent="0.25">
      <c r="A12" s="1"/>
      <c r="B12" s="1"/>
      <c r="C12" s="1"/>
      <c r="D12" s="1"/>
    </row>
    <row r="13" spans="1:10" x14ac:dyDescent="0.25">
      <c r="A13" s="1"/>
      <c r="B13" s="1"/>
      <c r="C13" s="1"/>
      <c r="D13" s="1"/>
    </row>
    <row r="14" spans="1:10" x14ac:dyDescent="0.25">
      <c r="A14" s="1"/>
      <c r="B14" s="1"/>
      <c r="C14" s="1"/>
      <c r="D14" s="1"/>
    </row>
    <row r="15" spans="1:10" x14ac:dyDescent="0.25">
      <c r="A15" s="12" t="s">
        <v>10</v>
      </c>
      <c r="B15" s="4">
        <v>1.5</v>
      </c>
      <c r="C15" s="1"/>
      <c r="D15" s="1"/>
    </row>
    <row r="16" spans="1:10" x14ac:dyDescent="0.25">
      <c r="A16" s="13" t="s">
        <v>17</v>
      </c>
      <c r="B16" s="2">
        <f>B11*B15</f>
        <v>3.3149999999999999</v>
      </c>
      <c r="C16" s="1"/>
      <c r="D16" s="1"/>
      <c r="I16" s="3"/>
      <c r="J16" s="3"/>
    </row>
    <row r="17" spans="1:6" x14ac:dyDescent="0.25">
      <c r="C17" s="1"/>
      <c r="D17" s="1"/>
    </row>
    <row r="18" spans="1:6" x14ac:dyDescent="0.25">
      <c r="A18" s="11" t="s">
        <v>11</v>
      </c>
      <c r="B18" s="17">
        <f>B16*G2</f>
        <v>0.66300000000000003</v>
      </c>
      <c r="C18" s="1"/>
      <c r="D18" s="1"/>
    </row>
    <row r="19" spans="1:6" x14ac:dyDescent="0.25">
      <c r="C19" s="1"/>
      <c r="D19" s="1"/>
    </row>
    <row r="20" spans="1:6" x14ac:dyDescent="0.25">
      <c r="A20" s="11" t="s">
        <v>18</v>
      </c>
      <c r="B20" s="2">
        <f>B16+B18</f>
        <v>3.9779999999999998</v>
      </c>
    </row>
    <row r="22" spans="1:6" x14ac:dyDescent="0.25">
      <c r="C22" s="1"/>
      <c r="D22" s="1"/>
      <c r="F22" s="23"/>
    </row>
    <row r="23" spans="1:6" x14ac:dyDescent="0.25">
      <c r="A23" s="5" t="s">
        <v>8</v>
      </c>
      <c r="B23" s="1">
        <v>0</v>
      </c>
      <c r="C23" s="1"/>
      <c r="D23" s="1"/>
    </row>
    <row r="24" spans="1:6" x14ac:dyDescent="0.25">
      <c r="A24" s="5" t="s">
        <v>7</v>
      </c>
      <c r="B24" s="1">
        <v>2</v>
      </c>
      <c r="C24" s="1"/>
      <c r="D24" s="1"/>
    </row>
    <row r="25" spans="1:6" x14ac:dyDescent="0.25">
      <c r="A25" s="1"/>
      <c r="B25" s="1"/>
    </row>
    <row r="26" spans="1:6" x14ac:dyDescent="0.25">
      <c r="A26" s="11" t="s">
        <v>19</v>
      </c>
      <c r="B26" s="9">
        <f>B20+B23+B24</f>
        <v>5.9779999999999998</v>
      </c>
    </row>
    <row r="27" spans="1:6" x14ac:dyDescent="0.25">
      <c r="A27" s="1" t="s">
        <v>13</v>
      </c>
      <c r="B27" s="1"/>
    </row>
    <row r="28" spans="1:6" x14ac:dyDescent="0.25">
      <c r="A28" s="11" t="s">
        <v>14</v>
      </c>
      <c r="B28" s="10">
        <f>(B16/B11)-1</f>
        <v>0.5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B22"/>
  <sheetViews>
    <sheetView workbookViewId="0">
      <selection activeCell="H10" sqref="H10"/>
    </sheetView>
  </sheetViews>
  <sheetFormatPr baseColWidth="10" defaultRowHeight="15" x14ac:dyDescent="0.25"/>
  <sheetData>
    <row r="1" spans="1:2" x14ac:dyDescent="0.25">
      <c r="A1" s="14" t="s">
        <v>20</v>
      </c>
      <c r="B1" s="14" t="s">
        <v>21</v>
      </c>
    </row>
    <row r="2" spans="1:2" x14ac:dyDescent="0.25">
      <c r="A2" s="19">
        <v>0.05</v>
      </c>
      <c r="B2" s="20">
        <v>1.05</v>
      </c>
    </row>
    <row r="3" spans="1:2" x14ac:dyDescent="0.25">
      <c r="A3" s="19">
        <v>0.1</v>
      </c>
      <c r="B3" s="20">
        <v>1.1000000000000001</v>
      </c>
    </row>
    <row r="4" spans="1:2" x14ac:dyDescent="0.25">
      <c r="A4" s="19">
        <v>0.15</v>
      </c>
      <c r="B4" s="20">
        <v>1.1499999999999999</v>
      </c>
    </row>
    <row r="5" spans="1:2" x14ac:dyDescent="0.25">
      <c r="A5" s="19">
        <v>0.2</v>
      </c>
      <c r="B5" s="20">
        <v>1.2</v>
      </c>
    </row>
    <row r="6" spans="1:2" x14ac:dyDescent="0.25">
      <c r="A6" s="19">
        <v>0.25</v>
      </c>
      <c r="B6" s="20">
        <v>1.25</v>
      </c>
    </row>
    <row r="7" spans="1:2" x14ac:dyDescent="0.25">
      <c r="A7" s="19">
        <v>0.3</v>
      </c>
      <c r="B7" s="20">
        <v>1.3</v>
      </c>
    </row>
    <row r="8" spans="1:2" x14ac:dyDescent="0.25">
      <c r="A8" s="19">
        <v>0.35</v>
      </c>
      <c r="B8" s="20">
        <v>1.35</v>
      </c>
    </row>
    <row r="9" spans="1:2" x14ac:dyDescent="0.25">
      <c r="A9" s="19">
        <v>0.4</v>
      </c>
      <c r="B9" s="20">
        <v>1.4</v>
      </c>
    </row>
    <row r="10" spans="1:2" x14ac:dyDescent="0.25">
      <c r="A10" s="19">
        <v>0.45</v>
      </c>
      <c r="B10" s="20">
        <v>1.45</v>
      </c>
    </row>
    <row r="11" spans="1:2" x14ac:dyDescent="0.25">
      <c r="A11" s="19">
        <v>0.5</v>
      </c>
      <c r="B11" s="20">
        <v>1.5</v>
      </c>
    </row>
    <row r="12" spans="1:2" x14ac:dyDescent="0.25">
      <c r="A12" s="19">
        <v>0.55000000000000004</v>
      </c>
      <c r="B12" s="20">
        <v>1.55</v>
      </c>
    </row>
    <row r="13" spans="1:2" x14ac:dyDescent="0.25">
      <c r="A13" s="19">
        <v>0.6</v>
      </c>
      <c r="B13" s="20">
        <v>1.6</v>
      </c>
    </row>
    <row r="14" spans="1:2" x14ac:dyDescent="0.25">
      <c r="A14" s="19">
        <v>0.65</v>
      </c>
      <c r="B14" s="20">
        <v>1.65</v>
      </c>
    </row>
    <row r="15" spans="1:2" x14ac:dyDescent="0.25">
      <c r="A15" s="19">
        <v>0.7</v>
      </c>
      <c r="B15" s="20">
        <v>1.7</v>
      </c>
    </row>
    <row r="16" spans="1:2" x14ac:dyDescent="0.25">
      <c r="A16" s="19">
        <v>0.75</v>
      </c>
      <c r="B16" s="20">
        <v>1.75</v>
      </c>
    </row>
    <row r="17" spans="1:2" x14ac:dyDescent="0.25">
      <c r="A17" s="19">
        <v>0.8</v>
      </c>
      <c r="B17" s="20">
        <v>1.8</v>
      </c>
    </row>
    <row r="18" spans="1:2" x14ac:dyDescent="0.25">
      <c r="A18" s="19">
        <v>0.85</v>
      </c>
      <c r="B18" s="20">
        <v>1.85</v>
      </c>
    </row>
    <row r="19" spans="1:2" x14ac:dyDescent="0.25">
      <c r="A19" s="19">
        <v>0.9</v>
      </c>
      <c r="B19" s="20">
        <v>1.9</v>
      </c>
    </row>
    <row r="20" spans="1:2" x14ac:dyDescent="0.25">
      <c r="A20" s="19">
        <v>0.95</v>
      </c>
      <c r="B20" s="20">
        <v>1.95</v>
      </c>
    </row>
    <row r="21" spans="1:2" x14ac:dyDescent="0.25">
      <c r="A21" s="19">
        <v>1</v>
      </c>
      <c r="B21" s="21">
        <v>2</v>
      </c>
    </row>
    <row r="22" spans="1:2" x14ac:dyDescent="0.25">
      <c r="B22" s="2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BD</vt:lpstr>
      <vt:lpstr>Calcul PV</vt:lpstr>
      <vt:lpstr>Coef&amp;%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Excel-Malin.com</dc:creator>
  <cp:lastModifiedBy>M</cp:lastModifiedBy>
  <dcterms:created xsi:type="dcterms:W3CDTF">2016-06-22T12:20:29Z</dcterms:created>
  <dcterms:modified xsi:type="dcterms:W3CDTF">2016-07-04T22:13:05Z</dcterms:modified>
</cp:coreProperties>
</file>