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O:\EVEALP\GESTION_ADMINISTRATIVE\02-Facturation\2025\16-Prévisionnel_et_encours_2025\"/>
    </mc:Choice>
  </mc:AlternateContent>
  <xr:revisionPtr revIDLastSave="0" documentId="13_ncr:1_{3E67DFE4-CA6A-4390-9663-62994921F92A}" xr6:coauthVersionLast="47" xr6:coauthVersionMax="47" xr10:uidLastSave="{00000000-0000-0000-0000-000000000000}"/>
  <bookViews>
    <workbookView xWindow="-120" yWindow="-120" windowWidth="29040" windowHeight="15840" xr2:uid="{BDAEF00A-3024-4F75-9F11-918B24C8BDA1}"/>
  </bookViews>
  <sheets>
    <sheet name="X" sheetId="1" r:id="rId1"/>
    <sheet name="Y" sheetId="2" r:id="rId2"/>
    <sheet name="Z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83" i="3" l="1" a="1"/>
  <c r="AD83" i="3" s="1"/>
  <c r="AC83" i="3" a="1"/>
  <c r="AC83" i="3" s="1"/>
  <c r="AB83" i="3" a="1"/>
  <c r="AB83" i="3" s="1"/>
  <c r="AA83" i="3" a="1"/>
  <c r="AA83" i="3" s="1"/>
  <c r="Z83" i="3" a="1"/>
  <c r="Z83" i="3" s="1"/>
  <c r="Y83" i="3" a="1"/>
  <c r="Y83" i="3" s="1"/>
  <c r="X83" i="3" a="1"/>
  <c r="X83" i="3" s="1"/>
  <c r="W83" i="3" a="1"/>
  <c r="W83" i="3" s="1"/>
  <c r="V83" i="3" a="1"/>
  <c r="V83" i="3" s="1"/>
  <c r="U83" i="3" a="1"/>
  <c r="U83" i="3" s="1"/>
  <c r="T83" i="3" a="1"/>
  <c r="T83" i="3" s="1"/>
  <c r="S83" i="3" a="1"/>
  <c r="S83" i="3" s="1"/>
  <c r="P83" i="3"/>
  <c r="AD82" i="3" a="1"/>
  <c r="AD82" i="3" s="1"/>
  <c r="AC82" i="3" a="1"/>
  <c r="AC82" i="3" s="1"/>
  <c r="AB82" i="3" a="1"/>
  <c r="AB82" i="3" s="1"/>
  <c r="AA82" i="3" a="1"/>
  <c r="AA82" i="3" s="1"/>
  <c r="Z82" i="3" a="1"/>
  <c r="Z82" i="3" s="1"/>
  <c r="Y82" i="3" a="1"/>
  <c r="Y82" i="3" s="1"/>
  <c r="X82" i="3" a="1"/>
  <c r="X82" i="3" s="1"/>
  <c r="W82" i="3"/>
  <c r="W82" i="3" a="1"/>
  <c r="V82" i="3"/>
  <c r="V82" i="3" a="1"/>
  <c r="U82" i="3" a="1"/>
  <c r="U82" i="3" s="1"/>
  <c r="T82" i="3" a="1"/>
  <c r="T82" i="3" s="1"/>
  <c r="S82" i="3" a="1"/>
  <c r="S82" i="3" s="1"/>
  <c r="P82" i="3"/>
  <c r="AD81" i="3" a="1"/>
  <c r="AD81" i="3" s="1"/>
  <c r="AC81" i="3" a="1"/>
  <c r="AC81" i="3" s="1"/>
  <c r="AB81" i="3" a="1"/>
  <c r="AB81" i="3" s="1"/>
  <c r="AA81" i="3" a="1"/>
  <c r="AA81" i="3" s="1"/>
  <c r="Z81" i="3"/>
  <c r="Z81" i="3" a="1"/>
  <c r="Y81" i="3" a="1"/>
  <c r="Y81" i="3" s="1"/>
  <c r="X81" i="3" a="1"/>
  <c r="X81" i="3" s="1"/>
  <c r="W81" i="3" a="1"/>
  <c r="W81" i="3" s="1"/>
  <c r="V81" i="3" a="1"/>
  <c r="V81" i="3" s="1"/>
  <c r="U81" i="3" a="1"/>
  <c r="U81" i="3" s="1"/>
  <c r="T81" i="3"/>
  <c r="T81" i="3" a="1"/>
  <c r="S81" i="3" a="1"/>
  <c r="S81" i="3" s="1"/>
  <c r="P81" i="3"/>
  <c r="AA80" i="3" a="1"/>
  <c r="AA80" i="3" s="1"/>
  <c r="U80" i="3" a="1"/>
  <c r="U80" i="3" s="1"/>
  <c r="Q80" i="3"/>
  <c r="Z80" i="3" s="1" a="1"/>
  <c r="Z80" i="3" s="1"/>
  <c r="AD79" i="3" a="1"/>
  <c r="AD79" i="3" s="1"/>
  <c r="AC79" i="3" a="1"/>
  <c r="AC79" i="3" s="1"/>
  <c r="AB79" i="3" a="1"/>
  <c r="AB79" i="3" s="1"/>
  <c r="AA79" i="3" a="1"/>
  <c r="AA79" i="3" s="1"/>
  <c r="Z79" i="3" a="1"/>
  <c r="Z79" i="3" s="1"/>
  <c r="Y79" i="3" a="1"/>
  <c r="Y79" i="3" s="1"/>
  <c r="X79" i="3" a="1"/>
  <c r="X79" i="3" s="1"/>
  <c r="W79" i="3" a="1"/>
  <c r="W79" i="3" s="1"/>
  <c r="V79" i="3" a="1"/>
  <c r="V79" i="3" s="1"/>
  <c r="U79" i="3" a="1"/>
  <c r="U79" i="3" s="1"/>
  <c r="T79" i="3" a="1"/>
  <c r="T79" i="3" s="1"/>
  <c r="S79" i="3" a="1"/>
  <c r="S79" i="3" s="1"/>
  <c r="P79" i="3"/>
  <c r="AD78" i="3" a="1"/>
  <c r="AD78" i="3" s="1"/>
  <c r="AC78" i="3" a="1"/>
  <c r="AC78" i="3" s="1"/>
  <c r="AB78" i="3" a="1"/>
  <c r="AB78" i="3" s="1"/>
  <c r="AA78" i="3" a="1"/>
  <c r="AA78" i="3" s="1"/>
  <c r="Z78" i="3" a="1"/>
  <c r="Z78" i="3" s="1"/>
  <c r="Y78" i="3" a="1"/>
  <c r="Y78" i="3" s="1"/>
  <c r="X78" i="3" a="1"/>
  <c r="X78" i="3" s="1"/>
  <c r="W78" i="3" a="1"/>
  <c r="W78" i="3" s="1"/>
  <c r="V78" i="3" a="1"/>
  <c r="V78" i="3" s="1"/>
  <c r="U78" i="3" a="1"/>
  <c r="U78" i="3" s="1"/>
  <c r="T78" i="3" a="1"/>
  <c r="T78" i="3" s="1"/>
  <c r="S78" i="3" a="1"/>
  <c r="S78" i="3" s="1"/>
  <c r="P78" i="3"/>
  <c r="AD77" i="3" a="1"/>
  <c r="AD77" i="3" s="1"/>
  <c r="AC77" i="3" a="1"/>
  <c r="AC77" i="3" s="1"/>
  <c r="AB77" i="3" a="1"/>
  <c r="AB77" i="3" s="1"/>
  <c r="AA77" i="3" a="1"/>
  <c r="AA77" i="3" s="1"/>
  <c r="Z77" i="3" a="1"/>
  <c r="Z77" i="3" s="1"/>
  <c r="Y77" i="3" a="1"/>
  <c r="Y77" i="3" s="1"/>
  <c r="X77" i="3" a="1"/>
  <c r="X77" i="3" s="1"/>
  <c r="W77" i="3" a="1"/>
  <c r="W77" i="3" s="1"/>
  <c r="V77" i="3" a="1"/>
  <c r="V77" i="3" s="1"/>
  <c r="U77" i="3" a="1"/>
  <c r="U77" i="3" s="1"/>
  <c r="T77" i="3" a="1"/>
  <c r="T77" i="3" s="1"/>
  <c r="S77" i="3" a="1"/>
  <c r="S77" i="3" s="1"/>
  <c r="P77" i="3"/>
  <c r="AD76" i="3" a="1"/>
  <c r="AD76" i="3" s="1"/>
  <c r="AC76" i="3"/>
  <c r="AC76" i="3" a="1"/>
  <c r="AB76" i="3"/>
  <c r="AB76" i="3" a="1"/>
  <c r="AA76" i="3"/>
  <c r="AA76" i="3" a="1"/>
  <c r="Z76" i="3"/>
  <c r="Z76" i="3" a="1"/>
  <c r="Y76" i="3"/>
  <c r="Y76" i="3" a="1"/>
  <c r="X76" i="3" a="1"/>
  <c r="X76" i="3" s="1"/>
  <c r="W76" i="3"/>
  <c r="W76" i="3" a="1"/>
  <c r="V76" i="3" a="1"/>
  <c r="V76" i="3" s="1"/>
  <c r="U76" i="3" a="1"/>
  <c r="U76" i="3" s="1"/>
  <c r="T76" i="3" a="1"/>
  <c r="T76" i="3" s="1"/>
  <c r="S76" i="3" a="1"/>
  <c r="S76" i="3" s="1"/>
  <c r="P76" i="3"/>
  <c r="AD75" i="3" a="1"/>
  <c r="AD75" i="3" s="1"/>
  <c r="AC75" i="3" a="1"/>
  <c r="AC75" i="3" s="1"/>
  <c r="AB75" i="3" a="1"/>
  <c r="AB75" i="3" s="1"/>
  <c r="AA75" i="3" a="1"/>
  <c r="AA75" i="3" s="1"/>
  <c r="Z75" i="3" a="1"/>
  <c r="Z75" i="3" s="1"/>
  <c r="Y75" i="3" a="1"/>
  <c r="Y75" i="3" s="1"/>
  <c r="X75" i="3" a="1"/>
  <c r="X75" i="3" s="1"/>
  <c r="W75" i="3" a="1"/>
  <c r="W75" i="3" s="1"/>
  <c r="V75" i="3" a="1"/>
  <c r="V75" i="3" s="1"/>
  <c r="U75" i="3" a="1"/>
  <c r="U75" i="3" s="1"/>
  <c r="T75" i="3" a="1"/>
  <c r="T75" i="3" s="1"/>
  <c r="S75" i="3" a="1"/>
  <c r="S75" i="3" s="1"/>
  <c r="P75" i="3"/>
  <c r="Y74" i="3" a="1"/>
  <c r="Y74" i="3" s="1"/>
  <c r="Q74" i="3"/>
  <c r="AD73" i="3" a="1"/>
  <c r="AD73" i="3" s="1"/>
  <c r="AC73" i="3" a="1"/>
  <c r="AC73" i="3" s="1"/>
  <c r="AB73" i="3" a="1"/>
  <c r="AB73" i="3" s="1"/>
  <c r="AA73" i="3" a="1"/>
  <c r="AA73" i="3" s="1"/>
  <c r="Z73" i="3" a="1"/>
  <c r="Z73" i="3" s="1"/>
  <c r="Y73" i="3" a="1"/>
  <c r="Y73" i="3" s="1"/>
  <c r="X73" i="3" a="1"/>
  <c r="X73" i="3" s="1"/>
  <c r="W73" i="3" a="1"/>
  <c r="W73" i="3" s="1"/>
  <c r="V73" i="3" a="1"/>
  <c r="V73" i="3" s="1"/>
  <c r="U73" i="3" a="1"/>
  <c r="U73" i="3" s="1"/>
  <c r="T73" i="3" a="1"/>
  <c r="T73" i="3" s="1"/>
  <c r="S73" i="3" a="1"/>
  <c r="S73" i="3" s="1"/>
  <c r="P73" i="3"/>
  <c r="AD72" i="3" a="1"/>
  <c r="AD72" i="3" s="1"/>
  <c r="AC72" i="3" a="1"/>
  <c r="AC72" i="3" s="1"/>
  <c r="AB72" i="3" a="1"/>
  <c r="AB72" i="3" s="1"/>
  <c r="AA72" i="3" a="1"/>
  <c r="AA72" i="3" s="1"/>
  <c r="Z72" i="3" a="1"/>
  <c r="Z72" i="3" s="1"/>
  <c r="Y72" i="3"/>
  <c r="Y72" i="3" a="1"/>
  <c r="X72" i="3" a="1"/>
  <c r="X72" i="3" s="1"/>
  <c r="W72" i="3" a="1"/>
  <c r="W72" i="3" s="1"/>
  <c r="V72" i="3" a="1"/>
  <c r="V72" i="3" s="1"/>
  <c r="U72" i="3" a="1"/>
  <c r="U72" i="3" s="1"/>
  <c r="T72" i="3" a="1"/>
  <c r="T72" i="3" s="1"/>
  <c r="S72" i="3" a="1"/>
  <c r="S72" i="3" s="1"/>
  <c r="P72" i="3"/>
  <c r="AD71" i="3" a="1"/>
  <c r="AD71" i="3" s="1"/>
  <c r="AC71" i="3" a="1"/>
  <c r="AC71" i="3" s="1"/>
  <c r="AB71" i="3" a="1"/>
  <c r="AB71" i="3" s="1"/>
  <c r="AA71" i="3" a="1"/>
  <c r="AA71" i="3" s="1"/>
  <c r="Z71" i="3" a="1"/>
  <c r="Z71" i="3" s="1"/>
  <c r="Y71" i="3" a="1"/>
  <c r="Y71" i="3" s="1"/>
  <c r="X71" i="3" a="1"/>
  <c r="X71" i="3" s="1"/>
  <c r="W71" i="3" a="1"/>
  <c r="W71" i="3" s="1"/>
  <c r="V71" i="3" a="1"/>
  <c r="V71" i="3" s="1"/>
  <c r="U71" i="3" a="1"/>
  <c r="U71" i="3" s="1"/>
  <c r="T71" i="3"/>
  <c r="T71" i="3" a="1"/>
  <c r="S71" i="3" a="1"/>
  <c r="S71" i="3" s="1"/>
  <c r="P71" i="3"/>
  <c r="AD70" i="3" a="1"/>
  <c r="AD70" i="3" s="1"/>
  <c r="AC70" i="3" a="1"/>
  <c r="AC70" i="3" s="1"/>
  <c r="AB70" i="3" a="1"/>
  <c r="AB70" i="3" s="1"/>
  <c r="AA70" i="3" a="1"/>
  <c r="AA70" i="3" s="1"/>
  <c r="Z70" i="3" a="1"/>
  <c r="Z70" i="3" s="1"/>
  <c r="Y70" i="3" a="1"/>
  <c r="Y70" i="3" s="1"/>
  <c r="X70" i="3" a="1"/>
  <c r="X70" i="3" s="1"/>
  <c r="W70" i="3"/>
  <c r="W70" i="3" a="1"/>
  <c r="V70" i="3" a="1"/>
  <c r="V70" i="3" s="1"/>
  <c r="U70" i="3"/>
  <c r="U70" i="3" a="1"/>
  <c r="T70" i="3" a="1"/>
  <c r="T70" i="3" s="1"/>
  <c r="S70" i="3"/>
  <c r="S70" i="3" a="1"/>
  <c r="P70" i="3"/>
  <c r="AD69" i="3" a="1"/>
  <c r="AD69" i="3" s="1"/>
  <c r="AC69" i="3" a="1"/>
  <c r="AC69" i="3" s="1"/>
  <c r="AB69" i="3" a="1"/>
  <c r="AB69" i="3" s="1"/>
  <c r="AA69" i="3"/>
  <c r="AA69" i="3" a="1"/>
  <c r="Z69" i="3" a="1"/>
  <c r="Z69" i="3" s="1"/>
  <c r="Y69" i="3" a="1"/>
  <c r="Y69" i="3" s="1"/>
  <c r="X69" i="3" a="1"/>
  <c r="X69" i="3" s="1"/>
  <c r="W69" i="3" a="1"/>
  <c r="W69" i="3" s="1"/>
  <c r="V69" i="3" a="1"/>
  <c r="V69" i="3" s="1"/>
  <c r="U69" i="3"/>
  <c r="U69" i="3" a="1"/>
  <c r="T69" i="3" a="1"/>
  <c r="T69" i="3" s="1"/>
  <c r="S69" i="3" a="1"/>
  <c r="S69" i="3" s="1"/>
  <c r="P69" i="3"/>
  <c r="AD68" i="3" a="1"/>
  <c r="AD68" i="3" s="1"/>
  <c r="AC68" i="3"/>
  <c r="AC68" i="3" a="1"/>
  <c r="AB68" i="3" a="1"/>
  <c r="AB68" i="3" s="1"/>
  <c r="AA68" i="3" a="1"/>
  <c r="AA68" i="3" s="1"/>
  <c r="Z68" i="3" a="1"/>
  <c r="Z68" i="3" s="1"/>
  <c r="Y68" i="3" a="1"/>
  <c r="Y68" i="3" s="1"/>
  <c r="X68" i="3" a="1"/>
  <c r="X68" i="3" s="1"/>
  <c r="W68" i="3" a="1"/>
  <c r="W68" i="3" s="1"/>
  <c r="V68" i="3" a="1"/>
  <c r="V68" i="3" s="1"/>
  <c r="U68" i="3" a="1"/>
  <c r="U68" i="3" s="1"/>
  <c r="T68" i="3" a="1"/>
  <c r="T68" i="3" s="1"/>
  <c r="S68" i="3" a="1"/>
  <c r="S68" i="3" s="1"/>
  <c r="P68" i="3"/>
  <c r="AD67" i="3" a="1"/>
  <c r="AD67" i="3" s="1"/>
  <c r="AC67" i="3" a="1"/>
  <c r="AC67" i="3" s="1"/>
  <c r="AB67" i="3"/>
  <c r="AB67" i="3" a="1"/>
  <c r="AA67" i="3" a="1"/>
  <c r="AA67" i="3" s="1"/>
  <c r="Z67" i="3" a="1"/>
  <c r="Z67" i="3" s="1"/>
  <c r="Y67" i="3" a="1"/>
  <c r="Y67" i="3" s="1"/>
  <c r="X67" i="3" a="1"/>
  <c r="X67" i="3" s="1"/>
  <c r="W67" i="3" a="1"/>
  <c r="W67" i="3" s="1"/>
  <c r="V67" i="3"/>
  <c r="V67" i="3" a="1"/>
  <c r="U67" i="3" a="1"/>
  <c r="U67" i="3" s="1"/>
  <c r="T67" i="3" a="1"/>
  <c r="T67" i="3" s="1"/>
  <c r="S67" i="3" a="1"/>
  <c r="S67" i="3" s="1"/>
  <c r="P67" i="3"/>
  <c r="AD66" i="3" a="1"/>
  <c r="AD66" i="3" s="1"/>
  <c r="AC66" i="3" a="1"/>
  <c r="AC66" i="3" s="1"/>
  <c r="AB66" i="3" a="1"/>
  <c r="AB66" i="3" s="1"/>
  <c r="AA66" i="3" a="1"/>
  <c r="AA66" i="3" s="1"/>
  <c r="Z66" i="3" a="1"/>
  <c r="Z66" i="3" s="1"/>
  <c r="Y66" i="3" a="1"/>
  <c r="Y66" i="3" s="1"/>
  <c r="X66" i="3" a="1"/>
  <c r="X66" i="3" s="1"/>
  <c r="W66" i="3" a="1"/>
  <c r="W66" i="3" s="1"/>
  <c r="V66" i="3" a="1"/>
  <c r="V66" i="3" s="1"/>
  <c r="U66" i="3" a="1"/>
  <c r="U66" i="3" s="1"/>
  <c r="T66" i="3" a="1"/>
  <c r="T66" i="3" s="1"/>
  <c r="S66" i="3" a="1"/>
  <c r="S66" i="3" s="1"/>
  <c r="P66" i="3"/>
  <c r="AD65" i="3" a="1"/>
  <c r="AD65" i="3" s="1"/>
  <c r="AC65" i="3"/>
  <c r="AC65" i="3" a="1"/>
  <c r="AB65" i="3" a="1"/>
  <c r="AB65" i="3" s="1"/>
  <c r="AA65" i="3" a="1"/>
  <c r="AA65" i="3" s="1"/>
  <c r="Z65" i="3" a="1"/>
  <c r="Z65" i="3" s="1"/>
  <c r="Y65" i="3" a="1"/>
  <c r="Y65" i="3" s="1"/>
  <c r="X65" i="3" a="1"/>
  <c r="X65" i="3" s="1"/>
  <c r="W65" i="3"/>
  <c r="W65" i="3" a="1"/>
  <c r="V65" i="3" a="1"/>
  <c r="V65" i="3" s="1"/>
  <c r="U65" i="3" a="1"/>
  <c r="U65" i="3" s="1"/>
  <c r="T65" i="3" a="1"/>
  <c r="T65" i="3" s="1"/>
  <c r="S65" i="3" a="1"/>
  <c r="S65" i="3" s="1"/>
  <c r="P65" i="3"/>
  <c r="AD64" i="3" a="1"/>
  <c r="AD64" i="3" s="1"/>
  <c r="AC64" i="3" a="1"/>
  <c r="AC64" i="3" s="1"/>
  <c r="AB64" i="3" a="1"/>
  <c r="AB64" i="3" s="1"/>
  <c r="AA64" i="3" a="1"/>
  <c r="AA64" i="3" s="1"/>
  <c r="Z64" i="3" a="1"/>
  <c r="Z64" i="3" s="1"/>
  <c r="Y64" i="3" a="1"/>
  <c r="Y64" i="3" s="1"/>
  <c r="X64" i="3" a="1"/>
  <c r="X64" i="3" s="1"/>
  <c r="W64" i="3"/>
  <c r="W64" i="3" a="1"/>
  <c r="V64" i="3" a="1"/>
  <c r="V64" i="3" s="1"/>
  <c r="U64" i="3" a="1"/>
  <c r="U64" i="3" s="1"/>
  <c r="T64" i="3" a="1"/>
  <c r="T64" i="3" s="1"/>
  <c r="S64" i="3" a="1"/>
  <c r="S64" i="3" s="1"/>
  <c r="P64" i="3"/>
  <c r="AD63" i="3" a="1"/>
  <c r="AD63" i="3" s="1"/>
  <c r="AC63" i="3" a="1"/>
  <c r="AC63" i="3" s="1"/>
  <c r="AB63" i="3" a="1"/>
  <c r="AB63" i="3" s="1"/>
  <c r="AA63" i="3" a="1"/>
  <c r="AA63" i="3" s="1"/>
  <c r="Z63" i="3" a="1"/>
  <c r="Z63" i="3" s="1"/>
  <c r="Y63" i="3" a="1"/>
  <c r="Y63" i="3" s="1"/>
  <c r="X63" i="3" a="1"/>
  <c r="X63" i="3" s="1"/>
  <c r="W63" i="3" a="1"/>
  <c r="W63" i="3" s="1"/>
  <c r="V63" i="3" a="1"/>
  <c r="V63" i="3" s="1"/>
  <c r="U63" i="3" a="1"/>
  <c r="U63" i="3" s="1"/>
  <c r="T63" i="3" a="1"/>
  <c r="T63" i="3" s="1"/>
  <c r="S63" i="3" a="1"/>
  <c r="S63" i="3" s="1"/>
  <c r="P63" i="3"/>
  <c r="AD62" i="3"/>
  <c r="AD62" i="3" a="1"/>
  <c r="AC62" i="3"/>
  <c r="AC62" i="3" a="1"/>
  <c r="AB62" i="3"/>
  <c r="AB62" i="3" a="1"/>
  <c r="AA62" i="3"/>
  <c r="AA62" i="3" a="1"/>
  <c r="Z62" i="3" a="1"/>
  <c r="Z62" i="3" s="1"/>
  <c r="Y62" i="3" a="1"/>
  <c r="Y62" i="3" s="1"/>
  <c r="X62" i="3"/>
  <c r="X62" i="3" a="1"/>
  <c r="W62" i="3"/>
  <c r="W62" i="3" a="1"/>
  <c r="V62" i="3" a="1"/>
  <c r="V62" i="3" s="1"/>
  <c r="U62" i="3" a="1"/>
  <c r="U62" i="3" s="1"/>
  <c r="T62" i="3" a="1"/>
  <c r="T62" i="3" s="1"/>
  <c r="S62" i="3" a="1"/>
  <c r="S62" i="3" s="1"/>
  <c r="P62" i="3"/>
  <c r="AD61" i="3" a="1"/>
  <c r="AD61" i="3" s="1"/>
  <c r="AC61" i="3" a="1"/>
  <c r="AC61" i="3" s="1"/>
  <c r="AB61" i="3" a="1"/>
  <c r="AB61" i="3" s="1"/>
  <c r="AA61" i="3" a="1"/>
  <c r="AA61" i="3" s="1"/>
  <c r="Z61" i="3" a="1"/>
  <c r="Z61" i="3" s="1"/>
  <c r="Y61" i="3" a="1"/>
  <c r="Y61" i="3" s="1"/>
  <c r="X61" i="3" a="1"/>
  <c r="X61" i="3" s="1"/>
  <c r="W61" i="3" a="1"/>
  <c r="W61" i="3" s="1"/>
  <c r="V61" i="3" a="1"/>
  <c r="V61" i="3" s="1"/>
  <c r="U61" i="3" a="1"/>
  <c r="U61" i="3" s="1"/>
  <c r="T61" i="3" a="1"/>
  <c r="T61" i="3" s="1"/>
  <c r="S61" i="3" a="1"/>
  <c r="S61" i="3" s="1"/>
  <c r="P61" i="3"/>
  <c r="AD60" i="3" a="1"/>
  <c r="AD60" i="3" s="1"/>
  <c r="AC60" i="3" a="1"/>
  <c r="AC60" i="3" s="1"/>
  <c r="AB60" i="3" a="1"/>
  <c r="AB60" i="3" s="1"/>
  <c r="AA60" i="3" a="1"/>
  <c r="AA60" i="3" s="1"/>
  <c r="Z60" i="3" a="1"/>
  <c r="Z60" i="3" s="1"/>
  <c r="Y60" i="3" a="1"/>
  <c r="Y60" i="3" s="1"/>
  <c r="X60" i="3" a="1"/>
  <c r="X60" i="3" s="1"/>
  <c r="W60" i="3" a="1"/>
  <c r="W60" i="3" s="1"/>
  <c r="V60" i="3" a="1"/>
  <c r="V60" i="3" s="1"/>
  <c r="U60" i="3" a="1"/>
  <c r="U60" i="3" s="1"/>
  <c r="T60" i="3" a="1"/>
  <c r="T60" i="3" s="1"/>
  <c r="S60" i="3" a="1"/>
  <c r="S60" i="3" s="1"/>
  <c r="P60" i="3"/>
  <c r="AD59" i="3" a="1"/>
  <c r="AD59" i="3" s="1"/>
  <c r="AC59" i="3" a="1"/>
  <c r="AC59" i="3" s="1"/>
  <c r="AB59" i="3" a="1"/>
  <c r="AB59" i="3" s="1"/>
  <c r="AA59" i="3" a="1"/>
  <c r="AA59" i="3" s="1"/>
  <c r="Z59" i="3"/>
  <c r="Z59" i="3" a="1"/>
  <c r="Y59" i="3" a="1"/>
  <c r="Y59" i="3" s="1"/>
  <c r="X59" i="3" a="1"/>
  <c r="X59" i="3" s="1"/>
  <c r="W59" i="3" a="1"/>
  <c r="W59" i="3" s="1"/>
  <c r="V59" i="3" a="1"/>
  <c r="V59" i="3" s="1"/>
  <c r="U59" i="3" a="1"/>
  <c r="U59" i="3" s="1"/>
  <c r="T59" i="3"/>
  <c r="T59" i="3" a="1"/>
  <c r="S59" i="3" a="1"/>
  <c r="S59" i="3" s="1"/>
  <c r="P59" i="3"/>
  <c r="AA58" i="3" a="1"/>
  <c r="AA58" i="3" s="1"/>
  <c r="V58" i="3" a="1"/>
  <c r="V58" i="3" s="1"/>
  <c r="U58" i="3" a="1"/>
  <c r="U58" i="3" s="1"/>
  <c r="Q58" i="3"/>
  <c r="Z58" i="3" s="1" a="1"/>
  <c r="Z58" i="3" s="1"/>
  <c r="AD57" i="3" a="1"/>
  <c r="AD57" i="3" s="1"/>
  <c r="AC57" i="3" a="1"/>
  <c r="AC57" i="3" s="1"/>
  <c r="AB57" i="3" a="1"/>
  <c r="AB57" i="3" s="1"/>
  <c r="AA57" i="3" a="1"/>
  <c r="AA57" i="3" s="1"/>
  <c r="Z57" i="3" a="1"/>
  <c r="Z57" i="3" s="1"/>
  <c r="Y57" i="3" a="1"/>
  <c r="Y57" i="3" s="1"/>
  <c r="X57" i="3" a="1"/>
  <c r="X57" i="3" s="1"/>
  <c r="W57" i="3" a="1"/>
  <c r="W57" i="3" s="1"/>
  <c r="V57" i="3" a="1"/>
  <c r="V57" i="3" s="1"/>
  <c r="U57" i="3" a="1"/>
  <c r="U57" i="3" s="1"/>
  <c r="T57" i="3" a="1"/>
  <c r="T57" i="3" s="1"/>
  <c r="S57" i="3" a="1"/>
  <c r="S57" i="3" s="1"/>
  <c r="Q57" i="3"/>
  <c r="P57" i="3"/>
  <c r="AD56" i="3" a="1"/>
  <c r="AD56" i="3" s="1"/>
  <c r="AC56" i="3" a="1"/>
  <c r="AC56" i="3" s="1"/>
  <c r="AB56" i="3" a="1"/>
  <c r="AB56" i="3" s="1"/>
  <c r="AA56" i="3" a="1"/>
  <c r="AA56" i="3" s="1"/>
  <c r="Z56" i="3" a="1"/>
  <c r="Z56" i="3" s="1"/>
  <c r="Y56" i="3" a="1"/>
  <c r="Y56" i="3" s="1"/>
  <c r="X56" i="3" a="1"/>
  <c r="X56" i="3" s="1"/>
  <c r="W56" i="3" a="1"/>
  <c r="W56" i="3" s="1"/>
  <c r="V56" i="3" a="1"/>
  <c r="V56" i="3" s="1"/>
  <c r="U56" i="3" a="1"/>
  <c r="U56" i="3" s="1"/>
  <c r="T56" i="3" a="1"/>
  <c r="T56" i="3" s="1"/>
  <c r="S56" i="3" a="1"/>
  <c r="S56" i="3" s="1"/>
  <c r="P56" i="3"/>
  <c r="AD55" i="3" a="1"/>
  <c r="AD55" i="3" s="1"/>
  <c r="AC55" i="3" a="1"/>
  <c r="AC55" i="3" s="1"/>
  <c r="AB55" i="3" a="1"/>
  <c r="AB55" i="3" s="1"/>
  <c r="AA55" i="3" a="1"/>
  <c r="AA55" i="3" s="1"/>
  <c r="Z55" i="3" a="1"/>
  <c r="Z55" i="3" s="1"/>
  <c r="Y55" i="3" a="1"/>
  <c r="Y55" i="3" s="1"/>
  <c r="X55" i="3" a="1"/>
  <c r="X55" i="3" s="1"/>
  <c r="W55" i="3" a="1"/>
  <c r="W55" i="3" s="1"/>
  <c r="V55" i="3" a="1"/>
  <c r="V55" i="3" s="1"/>
  <c r="U55" i="3" a="1"/>
  <c r="U55" i="3" s="1"/>
  <c r="T55" i="3" a="1"/>
  <c r="T55" i="3" s="1"/>
  <c r="S55" i="3" a="1"/>
  <c r="S55" i="3" s="1"/>
  <c r="P55" i="3"/>
  <c r="AD54" i="3" a="1"/>
  <c r="AD54" i="3" s="1"/>
  <c r="AC54" i="3" a="1"/>
  <c r="AC54" i="3" s="1"/>
  <c r="AB54" i="3" a="1"/>
  <c r="AB54" i="3" s="1"/>
  <c r="AA54" i="3" a="1"/>
  <c r="AA54" i="3" s="1"/>
  <c r="Z54" i="3" a="1"/>
  <c r="Z54" i="3" s="1"/>
  <c r="Y54" i="3" a="1"/>
  <c r="Y54" i="3" s="1"/>
  <c r="X54" i="3" a="1"/>
  <c r="X54" i="3" s="1"/>
  <c r="W54" i="3" a="1"/>
  <c r="W54" i="3" s="1"/>
  <c r="V54" i="3" a="1"/>
  <c r="V54" i="3" s="1"/>
  <c r="U54" i="3" a="1"/>
  <c r="U54" i="3" s="1"/>
  <c r="T54" i="3" a="1"/>
  <c r="T54" i="3" s="1"/>
  <c r="S54" i="3" a="1"/>
  <c r="S54" i="3" s="1"/>
  <c r="P54" i="3"/>
  <c r="AD53" i="3" a="1"/>
  <c r="AD53" i="3" s="1"/>
  <c r="AC53" i="3" a="1"/>
  <c r="AC53" i="3" s="1"/>
  <c r="AB53" i="3" a="1"/>
  <c r="AB53" i="3" s="1"/>
  <c r="AA53" i="3" a="1"/>
  <c r="AA53" i="3" s="1"/>
  <c r="Z53" i="3" a="1"/>
  <c r="Z53" i="3" s="1"/>
  <c r="Y53" i="3" a="1"/>
  <c r="Y53" i="3" s="1"/>
  <c r="X53" i="3" a="1"/>
  <c r="X53" i="3" s="1"/>
  <c r="W53" i="3" a="1"/>
  <c r="W53" i="3" s="1"/>
  <c r="V53" i="3" a="1"/>
  <c r="V53" i="3" s="1"/>
  <c r="U53" i="3" a="1"/>
  <c r="U53" i="3" s="1"/>
  <c r="T53" i="3" a="1"/>
  <c r="T53" i="3" s="1"/>
  <c r="S53" i="3" a="1"/>
  <c r="S53" i="3" s="1"/>
  <c r="P53" i="3"/>
  <c r="AD52" i="3" a="1"/>
  <c r="AD52" i="3" s="1"/>
  <c r="AC52" i="3" a="1"/>
  <c r="AC52" i="3" s="1"/>
  <c r="AB52" i="3" a="1"/>
  <c r="AB52" i="3" s="1"/>
  <c r="AA52" i="3" a="1"/>
  <c r="AA52" i="3" s="1"/>
  <c r="Z52" i="3" a="1"/>
  <c r="Z52" i="3" s="1"/>
  <c r="Y52" i="3" a="1"/>
  <c r="Y52" i="3" s="1"/>
  <c r="X52" i="3" a="1"/>
  <c r="X52" i="3" s="1"/>
  <c r="W52" i="3" a="1"/>
  <c r="W52" i="3" s="1"/>
  <c r="V52" i="3" a="1"/>
  <c r="V52" i="3" s="1"/>
  <c r="U52" i="3" a="1"/>
  <c r="U52" i="3" s="1"/>
  <c r="T52" i="3" a="1"/>
  <c r="T52" i="3" s="1"/>
  <c r="S52" i="3" a="1"/>
  <c r="S52" i="3" s="1"/>
  <c r="P52" i="3"/>
  <c r="AD51" i="3" a="1"/>
  <c r="AD51" i="3" s="1"/>
  <c r="AC51" i="3" a="1"/>
  <c r="AC51" i="3" s="1"/>
  <c r="AB51" i="3" a="1"/>
  <c r="AB51" i="3" s="1"/>
  <c r="AA51" i="3"/>
  <c r="AA51" i="3" a="1"/>
  <c r="Z51" i="3" a="1"/>
  <c r="Z51" i="3" s="1"/>
  <c r="Y51" i="3" a="1"/>
  <c r="Y51" i="3" s="1"/>
  <c r="X51" i="3" a="1"/>
  <c r="X51" i="3" s="1"/>
  <c r="W51" i="3"/>
  <c r="W51" i="3" a="1"/>
  <c r="V51" i="3"/>
  <c r="V51" i="3" a="1"/>
  <c r="U51" i="3" a="1"/>
  <c r="U51" i="3" s="1"/>
  <c r="T51" i="3" a="1"/>
  <c r="T51" i="3" s="1"/>
  <c r="S51" i="3"/>
  <c r="S51" i="3" a="1"/>
  <c r="P51" i="3"/>
  <c r="AD50" i="3" a="1"/>
  <c r="AD50" i="3" s="1"/>
  <c r="AC50" i="3" a="1"/>
  <c r="AC50" i="3" s="1"/>
  <c r="AB50" i="3" a="1"/>
  <c r="AB50" i="3" s="1"/>
  <c r="AA50" i="3" a="1"/>
  <c r="AA50" i="3" s="1"/>
  <c r="Z50" i="3" a="1"/>
  <c r="Z50" i="3" s="1"/>
  <c r="Y50" i="3" a="1"/>
  <c r="Y50" i="3" s="1"/>
  <c r="X50" i="3" a="1"/>
  <c r="X50" i="3" s="1"/>
  <c r="W50" i="3" a="1"/>
  <c r="W50" i="3" s="1"/>
  <c r="V50" i="3" a="1"/>
  <c r="V50" i="3" s="1"/>
  <c r="U50" i="3" a="1"/>
  <c r="U50" i="3" s="1"/>
  <c r="T50" i="3" a="1"/>
  <c r="T50" i="3" s="1"/>
  <c r="S50" i="3" a="1"/>
  <c r="S50" i="3" s="1"/>
  <c r="Q50" i="3"/>
  <c r="P50" i="3"/>
  <c r="AD49" i="3" a="1"/>
  <c r="AD49" i="3" s="1"/>
  <c r="AC49" i="3" a="1"/>
  <c r="AC49" i="3" s="1"/>
  <c r="AB49" i="3" a="1"/>
  <c r="AB49" i="3" s="1"/>
  <c r="AA49" i="3" a="1"/>
  <c r="AA49" i="3" s="1"/>
  <c r="Z49" i="3" a="1"/>
  <c r="Z49" i="3" s="1"/>
  <c r="Y49" i="3" a="1"/>
  <c r="Y49" i="3" s="1"/>
  <c r="X49" i="3" a="1"/>
  <c r="X49" i="3" s="1"/>
  <c r="W49" i="3" a="1"/>
  <c r="W49" i="3" s="1"/>
  <c r="V49" i="3" a="1"/>
  <c r="V49" i="3" s="1"/>
  <c r="U49" i="3" a="1"/>
  <c r="U49" i="3" s="1"/>
  <c r="T49" i="3" a="1"/>
  <c r="T49" i="3" s="1"/>
  <c r="S49" i="3" a="1"/>
  <c r="S49" i="3" s="1"/>
  <c r="P49" i="3"/>
  <c r="AD48" i="3"/>
  <c r="AD48" i="3" a="1"/>
  <c r="AC48" i="3" a="1"/>
  <c r="AC48" i="3" s="1"/>
  <c r="AB48" i="3" a="1"/>
  <c r="AB48" i="3" s="1"/>
  <c r="AA48" i="3" a="1"/>
  <c r="AA48" i="3" s="1"/>
  <c r="Z48" i="3" a="1"/>
  <c r="Z48" i="3" s="1"/>
  <c r="Y48" i="3" a="1"/>
  <c r="Y48" i="3" s="1"/>
  <c r="X48" i="3" a="1"/>
  <c r="X48" i="3" s="1"/>
  <c r="W48" i="3" a="1"/>
  <c r="W48" i="3" s="1"/>
  <c r="V48" i="3" a="1"/>
  <c r="V48" i="3" s="1"/>
  <c r="U48" i="3"/>
  <c r="U48" i="3" a="1"/>
  <c r="T48" i="3"/>
  <c r="T48" i="3" a="1"/>
  <c r="S48" i="3" a="1"/>
  <c r="S48" i="3" s="1"/>
  <c r="P48" i="3"/>
  <c r="AD47" i="3" a="1"/>
  <c r="AD47" i="3" s="1"/>
  <c r="AC47" i="3" a="1"/>
  <c r="AC47" i="3" s="1"/>
  <c r="AB47" i="3" a="1"/>
  <c r="AB47" i="3" s="1"/>
  <c r="AA47" i="3" a="1"/>
  <c r="AA47" i="3" s="1"/>
  <c r="Z47" i="3" a="1"/>
  <c r="Z47" i="3" s="1"/>
  <c r="Y47" i="3" a="1"/>
  <c r="Y47" i="3" s="1"/>
  <c r="X47" i="3" a="1"/>
  <c r="X47" i="3" s="1"/>
  <c r="W47" i="3" a="1"/>
  <c r="W47" i="3" s="1"/>
  <c r="V47" i="3" a="1"/>
  <c r="V47" i="3" s="1"/>
  <c r="U47" i="3" a="1"/>
  <c r="U47" i="3" s="1"/>
  <c r="T47" i="3" a="1"/>
  <c r="T47" i="3" s="1"/>
  <c r="S47" i="3" a="1"/>
  <c r="S47" i="3" s="1"/>
  <c r="P47" i="3"/>
  <c r="AD46" i="3"/>
  <c r="AD46" i="3" a="1"/>
  <c r="AC46" i="3" a="1"/>
  <c r="AC46" i="3" s="1"/>
  <c r="AB46" i="3"/>
  <c r="AB46" i="3" a="1"/>
  <c r="AA46" i="3"/>
  <c r="AA46" i="3" a="1"/>
  <c r="Z46" i="3"/>
  <c r="Z46" i="3" a="1"/>
  <c r="Y46" i="3"/>
  <c r="Y46" i="3" a="1"/>
  <c r="X46" i="3"/>
  <c r="X46" i="3" a="1"/>
  <c r="W46" i="3" a="1"/>
  <c r="W46" i="3" s="1"/>
  <c r="V46" i="3"/>
  <c r="V46" i="3" a="1"/>
  <c r="U46" i="3"/>
  <c r="U46" i="3" a="1"/>
  <c r="T46" i="3"/>
  <c r="T46" i="3" a="1"/>
  <c r="S46" i="3"/>
  <c r="S46" i="3" a="1"/>
  <c r="P46" i="3"/>
  <c r="AD45" i="3" a="1"/>
  <c r="AD45" i="3" s="1"/>
  <c r="AC45" i="3" a="1"/>
  <c r="AC45" i="3" s="1"/>
  <c r="AB45" i="3" a="1"/>
  <c r="AB45" i="3" s="1"/>
  <c r="AA45" i="3" a="1"/>
  <c r="AA45" i="3" s="1"/>
  <c r="Z45" i="3" a="1"/>
  <c r="Z45" i="3" s="1"/>
  <c r="Y45" i="3" a="1"/>
  <c r="Y45" i="3" s="1"/>
  <c r="X45" i="3" a="1"/>
  <c r="X45" i="3" s="1"/>
  <c r="W45" i="3" a="1"/>
  <c r="W45" i="3" s="1"/>
  <c r="V45" i="3" a="1"/>
  <c r="V45" i="3" s="1"/>
  <c r="U45" i="3" a="1"/>
  <c r="U45" i="3" s="1"/>
  <c r="T45" i="3" a="1"/>
  <c r="T45" i="3" s="1"/>
  <c r="S45" i="3" a="1"/>
  <c r="S45" i="3" s="1"/>
  <c r="P45" i="3"/>
  <c r="AD44" i="3" a="1"/>
  <c r="AD44" i="3" s="1"/>
  <c r="X44" i="3" a="1"/>
  <c r="X44" i="3" s="1"/>
  <c r="Q44" i="3"/>
  <c r="AB44" i="3" s="1" a="1"/>
  <c r="AB44" i="3" s="1"/>
  <c r="P44" i="3"/>
  <c r="AD43" i="3" a="1"/>
  <c r="AD43" i="3" s="1"/>
  <c r="AC43" i="3" a="1"/>
  <c r="AC43" i="3" s="1"/>
  <c r="AB43" i="3" a="1"/>
  <c r="AB43" i="3" s="1"/>
  <c r="AA43" i="3" a="1"/>
  <c r="AA43" i="3" s="1"/>
  <c r="Z43" i="3" a="1"/>
  <c r="Z43" i="3" s="1"/>
  <c r="Y43" i="3" a="1"/>
  <c r="Y43" i="3" s="1"/>
  <c r="X43" i="3"/>
  <c r="X43" i="3" a="1"/>
  <c r="W43" i="3" a="1"/>
  <c r="W43" i="3" s="1"/>
  <c r="V43" i="3"/>
  <c r="V43" i="3" a="1"/>
  <c r="U43" i="3"/>
  <c r="U43" i="3" a="1"/>
  <c r="T43" i="3" a="1"/>
  <c r="T43" i="3" s="1"/>
  <c r="S43" i="3" a="1"/>
  <c r="S43" i="3" s="1"/>
  <c r="P43" i="3"/>
  <c r="AD42" i="3"/>
  <c r="AD42" i="3" a="1"/>
  <c r="AC42" i="3" a="1"/>
  <c r="AC42" i="3" s="1"/>
  <c r="AB42" i="3" a="1"/>
  <c r="AB42" i="3" s="1"/>
  <c r="AA42" i="3" a="1"/>
  <c r="AA42" i="3" s="1"/>
  <c r="Z42" i="3" a="1"/>
  <c r="Z42" i="3" s="1"/>
  <c r="Y42" i="3" a="1"/>
  <c r="Y42" i="3" s="1"/>
  <c r="X42" i="3" a="1"/>
  <c r="X42" i="3" s="1"/>
  <c r="W42" i="3" a="1"/>
  <c r="W42" i="3" s="1"/>
  <c r="V42" i="3" a="1"/>
  <c r="V42" i="3" s="1"/>
  <c r="U42" i="3" a="1"/>
  <c r="U42" i="3" s="1"/>
  <c r="T42" i="3" a="1"/>
  <c r="T42" i="3" s="1"/>
  <c r="S42" i="3" a="1"/>
  <c r="S42" i="3" s="1"/>
  <c r="P42" i="3"/>
  <c r="AD41" i="3"/>
  <c r="AD41" i="3" a="1"/>
  <c r="AC41" i="3" a="1"/>
  <c r="AC41" i="3" s="1"/>
  <c r="AB41" i="3" a="1"/>
  <c r="AB41" i="3" s="1"/>
  <c r="AA41" i="3" a="1"/>
  <c r="AA41" i="3" s="1"/>
  <c r="Z41" i="3" a="1"/>
  <c r="Z41" i="3" s="1"/>
  <c r="Y41" i="3"/>
  <c r="Y41" i="3" a="1"/>
  <c r="X41" i="3" a="1"/>
  <c r="X41" i="3" s="1"/>
  <c r="W41" i="3" a="1"/>
  <c r="W41" i="3" s="1"/>
  <c r="V41" i="3" a="1"/>
  <c r="V41" i="3" s="1"/>
  <c r="U41" i="3" a="1"/>
  <c r="U41" i="3" s="1"/>
  <c r="T41" i="3" a="1"/>
  <c r="T41" i="3" s="1"/>
  <c r="S41" i="3" a="1"/>
  <c r="S41" i="3" s="1"/>
  <c r="P41" i="3"/>
  <c r="AD40" i="3" a="1"/>
  <c r="AD40" i="3" s="1"/>
  <c r="AC40" i="3" a="1"/>
  <c r="AC40" i="3" s="1"/>
  <c r="AB40" i="3" a="1"/>
  <c r="AB40" i="3" s="1"/>
  <c r="AA40" i="3" a="1"/>
  <c r="AA40" i="3" s="1"/>
  <c r="Z40" i="3"/>
  <c r="Z40" i="3" a="1"/>
  <c r="Y40" i="3"/>
  <c r="Y40" i="3" a="1"/>
  <c r="X40" i="3" a="1"/>
  <c r="X40" i="3" s="1"/>
  <c r="W40" i="3" a="1"/>
  <c r="W40" i="3" s="1"/>
  <c r="V40" i="3" a="1"/>
  <c r="V40" i="3" s="1"/>
  <c r="U40" i="3" a="1"/>
  <c r="U40" i="3" s="1"/>
  <c r="T40" i="3" a="1"/>
  <c r="T40" i="3" s="1"/>
  <c r="S40" i="3"/>
  <c r="S40" i="3" a="1"/>
  <c r="P40" i="3"/>
  <c r="AD39" i="3" a="1"/>
  <c r="AD39" i="3" s="1"/>
  <c r="AC39" i="3" a="1"/>
  <c r="AC39" i="3" s="1"/>
  <c r="AB39" i="3" a="1"/>
  <c r="AB39" i="3" s="1"/>
  <c r="AA39" i="3" a="1"/>
  <c r="AA39" i="3" s="1"/>
  <c r="Z39" i="3" a="1"/>
  <c r="Z39" i="3" s="1"/>
  <c r="Y39" i="3" a="1"/>
  <c r="Y39" i="3" s="1"/>
  <c r="X39" i="3" a="1"/>
  <c r="X39" i="3" s="1"/>
  <c r="W39" i="3"/>
  <c r="W39" i="3" a="1"/>
  <c r="V39" i="3"/>
  <c r="V39" i="3" a="1"/>
  <c r="U39" i="3" a="1"/>
  <c r="U39" i="3" s="1"/>
  <c r="T39" i="3"/>
  <c r="T39" i="3" a="1"/>
  <c r="S39" i="3"/>
  <c r="S39" i="3" a="1"/>
  <c r="P39" i="3"/>
  <c r="AD38" i="3" a="1"/>
  <c r="AD38" i="3" s="1"/>
  <c r="AC38" i="3" a="1"/>
  <c r="AC38" i="3" s="1"/>
  <c r="AB38" i="3" a="1"/>
  <c r="AB38" i="3" s="1"/>
  <c r="AA38" i="3" a="1"/>
  <c r="AA38" i="3" s="1"/>
  <c r="Z38" i="3" a="1"/>
  <c r="Z38" i="3" s="1"/>
  <c r="Y38" i="3" a="1"/>
  <c r="Y38" i="3" s="1"/>
  <c r="X38" i="3" a="1"/>
  <c r="X38" i="3" s="1"/>
  <c r="W38" i="3" a="1"/>
  <c r="W38" i="3" s="1"/>
  <c r="V38" i="3" a="1"/>
  <c r="V38" i="3" s="1"/>
  <c r="U38" i="3" a="1"/>
  <c r="U38" i="3" s="1"/>
  <c r="T38" i="3" a="1"/>
  <c r="T38" i="3" s="1"/>
  <c r="S38" i="3" a="1"/>
  <c r="S38" i="3" s="1"/>
  <c r="Q38" i="3"/>
  <c r="P38" i="3"/>
  <c r="AD37" i="3" a="1"/>
  <c r="AD37" i="3" s="1"/>
  <c r="AC37" i="3" a="1"/>
  <c r="AC37" i="3" s="1"/>
  <c r="AB37" i="3" a="1"/>
  <c r="AB37" i="3" s="1"/>
  <c r="AA37" i="3" a="1"/>
  <c r="AA37" i="3" s="1"/>
  <c r="Z37" i="3" a="1"/>
  <c r="Z37" i="3" s="1"/>
  <c r="Y37" i="3" a="1"/>
  <c r="Y37" i="3" s="1"/>
  <c r="X37" i="3" a="1"/>
  <c r="X37" i="3" s="1"/>
  <c r="W37" i="3" a="1"/>
  <c r="W37" i="3" s="1"/>
  <c r="V37" i="3" a="1"/>
  <c r="V37" i="3" s="1"/>
  <c r="U37" i="3" a="1"/>
  <c r="U37" i="3" s="1"/>
  <c r="T37" i="3" a="1"/>
  <c r="T37" i="3" s="1"/>
  <c r="S37" i="3" a="1"/>
  <c r="S37" i="3" s="1"/>
  <c r="Q37" i="3"/>
  <c r="P37" i="3"/>
  <c r="AD36" i="3" a="1"/>
  <c r="AD36" i="3" s="1"/>
  <c r="AC36" i="3" a="1"/>
  <c r="AC36" i="3" s="1"/>
  <c r="AB36" i="3" a="1"/>
  <c r="AB36" i="3" s="1"/>
  <c r="AA36" i="3" a="1"/>
  <c r="AA36" i="3" s="1"/>
  <c r="Z36" i="3" a="1"/>
  <c r="Z36" i="3" s="1"/>
  <c r="Y36" i="3" a="1"/>
  <c r="Y36" i="3" s="1"/>
  <c r="X36" i="3" a="1"/>
  <c r="X36" i="3" s="1"/>
  <c r="W36" i="3" a="1"/>
  <c r="W36" i="3" s="1"/>
  <c r="V36" i="3" a="1"/>
  <c r="V36" i="3" s="1"/>
  <c r="U36" i="3" a="1"/>
  <c r="U36" i="3" s="1"/>
  <c r="T36" i="3" a="1"/>
  <c r="T36" i="3" s="1"/>
  <c r="S36" i="3" a="1"/>
  <c r="S36" i="3" s="1"/>
  <c r="Q36" i="3"/>
  <c r="P36" i="3"/>
  <c r="AD35" i="3" a="1"/>
  <c r="AD35" i="3" s="1"/>
  <c r="AC35" i="3" a="1"/>
  <c r="AC35" i="3" s="1"/>
  <c r="AB35" i="3" a="1"/>
  <c r="AB35" i="3" s="1"/>
  <c r="AA35" i="3" a="1"/>
  <c r="AA35" i="3" s="1"/>
  <c r="Z35" i="3" a="1"/>
  <c r="Z35" i="3" s="1"/>
  <c r="Y35" i="3" a="1"/>
  <c r="Y35" i="3" s="1"/>
  <c r="X35" i="3" a="1"/>
  <c r="X35" i="3" s="1"/>
  <c r="W35" i="3" a="1"/>
  <c r="W35" i="3" s="1"/>
  <c r="V35" i="3" a="1"/>
  <c r="V35" i="3" s="1"/>
  <c r="U35" i="3" a="1"/>
  <c r="U35" i="3" s="1"/>
  <c r="T35" i="3" a="1"/>
  <c r="T35" i="3" s="1"/>
  <c r="S35" i="3" a="1"/>
  <c r="S35" i="3" s="1"/>
  <c r="P35" i="3"/>
  <c r="AD34" i="3" a="1"/>
  <c r="AD34" i="3" s="1"/>
  <c r="AC34" i="3" a="1"/>
  <c r="AC34" i="3" s="1"/>
  <c r="AB34" i="3" a="1"/>
  <c r="AB34" i="3" s="1"/>
  <c r="AA34" i="3" a="1"/>
  <c r="AA34" i="3" s="1"/>
  <c r="Z34" i="3" a="1"/>
  <c r="Z34" i="3" s="1"/>
  <c r="Y34" i="3" a="1"/>
  <c r="Y34" i="3" s="1"/>
  <c r="X34" i="3" a="1"/>
  <c r="X34" i="3" s="1"/>
  <c r="W34" i="3" a="1"/>
  <c r="W34" i="3" s="1"/>
  <c r="V34" i="3" a="1"/>
  <c r="V34" i="3" s="1"/>
  <c r="U34" i="3" a="1"/>
  <c r="U34" i="3" s="1"/>
  <c r="T34" i="3" a="1"/>
  <c r="T34" i="3" s="1"/>
  <c r="S34" i="3" a="1"/>
  <c r="S34" i="3" s="1"/>
  <c r="P34" i="3"/>
  <c r="AD33" i="3" a="1"/>
  <c r="AD33" i="3" s="1"/>
  <c r="AC33" i="3" a="1"/>
  <c r="AC33" i="3" s="1"/>
  <c r="AB33" i="3" a="1"/>
  <c r="AB33" i="3" s="1"/>
  <c r="AA33" i="3" a="1"/>
  <c r="AA33" i="3" s="1"/>
  <c r="Z33" i="3" a="1"/>
  <c r="Z33" i="3" s="1"/>
  <c r="Y33" i="3" a="1"/>
  <c r="Y33" i="3" s="1"/>
  <c r="X33" i="3" a="1"/>
  <c r="X33" i="3" s="1"/>
  <c r="W33" i="3" a="1"/>
  <c r="W33" i="3" s="1"/>
  <c r="V33" i="3" a="1"/>
  <c r="V33" i="3" s="1"/>
  <c r="U33" i="3" a="1"/>
  <c r="U33" i="3" s="1"/>
  <c r="T33" i="3" a="1"/>
  <c r="T33" i="3" s="1"/>
  <c r="S33" i="3" a="1"/>
  <c r="S33" i="3" s="1"/>
  <c r="P33" i="3"/>
  <c r="AD32" i="3" a="1"/>
  <c r="AD32" i="3" s="1"/>
  <c r="AC32" i="3" a="1"/>
  <c r="AC32" i="3" s="1"/>
  <c r="AB32" i="3" a="1"/>
  <c r="AB32" i="3" s="1"/>
  <c r="AA32" i="3" a="1"/>
  <c r="AA32" i="3" s="1"/>
  <c r="Z32" i="3" a="1"/>
  <c r="Z32" i="3" s="1"/>
  <c r="Y32" i="3" a="1"/>
  <c r="Y32" i="3" s="1"/>
  <c r="X32" i="3" a="1"/>
  <c r="X32" i="3" s="1"/>
  <c r="W32" i="3" a="1"/>
  <c r="W32" i="3" s="1"/>
  <c r="V32" i="3"/>
  <c r="V32" i="3" a="1"/>
  <c r="U32" i="3"/>
  <c r="U32" i="3" a="1"/>
  <c r="T32" i="3" a="1"/>
  <c r="T32" i="3" s="1"/>
  <c r="S32" i="3"/>
  <c r="S32" i="3" a="1"/>
  <c r="P32" i="3"/>
  <c r="AD31" i="3" a="1"/>
  <c r="AD31" i="3" s="1"/>
  <c r="AC31" i="3" a="1"/>
  <c r="AC31" i="3" s="1"/>
  <c r="AB31" i="3" a="1"/>
  <c r="AB31" i="3" s="1"/>
  <c r="AA31" i="3" a="1"/>
  <c r="AA31" i="3" s="1"/>
  <c r="Z31" i="3" a="1"/>
  <c r="Z31" i="3" s="1"/>
  <c r="Y31" i="3" a="1"/>
  <c r="Y31" i="3" s="1"/>
  <c r="X31" i="3" a="1"/>
  <c r="X31" i="3" s="1"/>
  <c r="W31" i="3" a="1"/>
  <c r="W31" i="3" s="1"/>
  <c r="V31" i="3" a="1"/>
  <c r="V31" i="3" s="1"/>
  <c r="U31" i="3" a="1"/>
  <c r="U31" i="3" s="1"/>
  <c r="T31" i="3" a="1"/>
  <c r="T31" i="3" s="1"/>
  <c r="S31" i="3" a="1"/>
  <c r="S31" i="3" s="1"/>
  <c r="P31" i="3"/>
  <c r="AD30" i="3" a="1"/>
  <c r="AD30" i="3" s="1"/>
  <c r="AC30" i="3" a="1"/>
  <c r="AC30" i="3" s="1"/>
  <c r="AB30" i="3" a="1"/>
  <c r="AB30" i="3" s="1"/>
  <c r="AA30" i="3" a="1"/>
  <c r="AA30" i="3" s="1"/>
  <c r="Z30" i="3" a="1"/>
  <c r="Z30" i="3" s="1"/>
  <c r="Y30" i="3" a="1"/>
  <c r="Y30" i="3" s="1"/>
  <c r="X30" i="3" a="1"/>
  <c r="X30" i="3" s="1"/>
  <c r="W30" i="3"/>
  <c r="W30" i="3" a="1"/>
  <c r="V30" i="3"/>
  <c r="V30" i="3" a="1"/>
  <c r="U30" i="3" a="1"/>
  <c r="U30" i="3" s="1"/>
  <c r="T30" i="3" a="1"/>
  <c r="T30" i="3" s="1"/>
  <c r="S30" i="3"/>
  <c r="S30" i="3" a="1"/>
  <c r="P30" i="3"/>
  <c r="AD29" i="3" a="1"/>
  <c r="AD29" i="3" s="1"/>
  <c r="AC29" i="3" a="1"/>
  <c r="AC29" i="3" s="1"/>
  <c r="AB29" i="3" a="1"/>
  <c r="AB29" i="3" s="1"/>
  <c r="AA29" i="3"/>
  <c r="AA29" i="3" a="1"/>
  <c r="Z29" i="3" a="1"/>
  <c r="Z29" i="3" s="1"/>
  <c r="Y29" i="3" a="1"/>
  <c r="Y29" i="3" s="1"/>
  <c r="X29" i="3" a="1"/>
  <c r="X29" i="3" s="1"/>
  <c r="W29" i="3" a="1"/>
  <c r="W29" i="3" s="1"/>
  <c r="V29" i="3" a="1"/>
  <c r="V29" i="3" s="1"/>
  <c r="U29" i="3"/>
  <c r="U29" i="3" a="1"/>
  <c r="T29" i="3" a="1"/>
  <c r="T29" i="3" s="1"/>
  <c r="S29" i="3" a="1"/>
  <c r="S29" i="3" s="1"/>
  <c r="P29" i="3"/>
  <c r="AD28" i="3" a="1"/>
  <c r="AD28" i="3" s="1"/>
  <c r="AC28" i="3" a="1"/>
  <c r="AC28" i="3" s="1"/>
  <c r="AB28" i="3" a="1"/>
  <c r="AB28" i="3" s="1"/>
  <c r="AA28" i="3" a="1"/>
  <c r="AA28" i="3" s="1"/>
  <c r="Z28" i="3" a="1"/>
  <c r="Z28" i="3" s="1"/>
  <c r="Y28" i="3" a="1"/>
  <c r="Y28" i="3" s="1"/>
  <c r="X28" i="3" a="1"/>
  <c r="X28" i="3" s="1"/>
  <c r="W28" i="3" a="1"/>
  <c r="W28" i="3" s="1"/>
  <c r="V28" i="3" a="1"/>
  <c r="V28" i="3" s="1"/>
  <c r="U28" i="3" a="1"/>
  <c r="U28" i="3" s="1"/>
  <c r="T28" i="3"/>
  <c r="T28" i="3" a="1"/>
  <c r="S28" i="3"/>
  <c r="S28" i="3" a="1"/>
  <c r="P28" i="3"/>
  <c r="AD27" i="3" a="1"/>
  <c r="AD27" i="3" s="1"/>
  <c r="AC27" i="3" a="1"/>
  <c r="AC27" i="3" s="1"/>
  <c r="AB27" i="3" a="1"/>
  <c r="AB27" i="3" s="1"/>
  <c r="AA27" i="3" a="1"/>
  <c r="AA27" i="3" s="1"/>
  <c r="Z27" i="3" a="1"/>
  <c r="Z27" i="3" s="1"/>
  <c r="Y27" i="3" a="1"/>
  <c r="Y27" i="3" s="1"/>
  <c r="X27" i="3" a="1"/>
  <c r="X27" i="3" s="1"/>
  <c r="W27" i="3" a="1"/>
  <c r="W27" i="3" s="1"/>
  <c r="V27" i="3" a="1"/>
  <c r="V27" i="3" s="1"/>
  <c r="U27" i="3" a="1"/>
  <c r="U27" i="3" s="1"/>
  <c r="T27" i="3" a="1"/>
  <c r="T27" i="3" s="1"/>
  <c r="S27" i="3" a="1"/>
  <c r="S27" i="3" s="1"/>
  <c r="Q27" i="3"/>
  <c r="P27" i="3"/>
  <c r="AD26" i="3" a="1"/>
  <c r="AD26" i="3" s="1"/>
  <c r="AC26" i="3" a="1"/>
  <c r="AC26" i="3" s="1"/>
  <c r="AB26" i="3" a="1"/>
  <c r="AB26" i="3" s="1"/>
  <c r="AA26" i="3" a="1"/>
  <c r="AA26" i="3" s="1"/>
  <c r="Z26" i="3" a="1"/>
  <c r="Z26" i="3" s="1"/>
  <c r="Y26" i="3" a="1"/>
  <c r="Y26" i="3" s="1"/>
  <c r="X26" i="3" a="1"/>
  <c r="X26" i="3" s="1"/>
  <c r="W26" i="3" a="1"/>
  <c r="W26" i="3" s="1"/>
  <c r="V26" i="3" a="1"/>
  <c r="V26" i="3" s="1"/>
  <c r="U26" i="3" a="1"/>
  <c r="U26" i="3" s="1"/>
  <c r="T26" i="3" a="1"/>
  <c r="T26" i="3" s="1"/>
  <c r="S26" i="3" a="1"/>
  <c r="S26" i="3" s="1"/>
  <c r="P26" i="3"/>
  <c r="AD25" i="3" a="1"/>
  <c r="AD25" i="3" s="1"/>
  <c r="AC25" i="3" a="1"/>
  <c r="AC25" i="3" s="1"/>
  <c r="AB25" i="3"/>
  <c r="AB25" i="3" a="1"/>
  <c r="AA25" i="3" a="1"/>
  <c r="AA25" i="3" s="1"/>
  <c r="Z25" i="3" a="1"/>
  <c r="Z25" i="3" s="1"/>
  <c r="Y25" i="3" a="1"/>
  <c r="Y25" i="3" s="1"/>
  <c r="X25" i="3" a="1"/>
  <c r="X25" i="3" s="1"/>
  <c r="W25" i="3"/>
  <c r="W25" i="3" a="1"/>
  <c r="V25" i="3"/>
  <c r="V25" i="3" a="1"/>
  <c r="U25" i="3"/>
  <c r="U25" i="3" a="1"/>
  <c r="T25" i="3"/>
  <c r="T25" i="3" a="1"/>
  <c r="S25" i="3" a="1"/>
  <c r="S25" i="3" s="1"/>
  <c r="P25" i="3"/>
  <c r="AD24" i="3"/>
  <c r="AD24" i="3" a="1"/>
  <c r="AC24" i="3" a="1"/>
  <c r="AC24" i="3" s="1"/>
  <c r="AB24" i="3" a="1"/>
  <c r="AB24" i="3" s="1"/>
  <c r="AA24" i="3" a="1"/>
  <c r="AA24" i="3" s="1"/>
  <c r="Z24" i="3" a="1"/>
  <c r="Z24" i="3" s="1"/>
  <c r="Y24" i="3" a="1"/>
  <c r="Y24" i="3" s="1"/>
  <c r="X24" i="3"/>
  <c r="X24" i="3" a="1"/>
  <c r="W24" i="3" a="1"/>
  <c r="W24" i="3" s="1"/>
  <c r="V24" i="3" a="1"/>
  <c r="V24" i="3" s="1"/>
  <c r="U24" i="3" a="1"/>
  <c r="U24" i="3" s="1"/>
  <c r="T24" i="3" a="1"/>
  <c r="T24" i="3" s="1"/>
  <c r="S24" i="3" a="1"/>
  <c r="S24" i="3" s="1"/>
  <c r="P24" i="3"/>
  <c r="Q23" i="3"/>
  <c r="Y23" i="3" s="1" a="1"/>
  <c r="Y23" i="3" s="1"/>
  <c r="AD22" i="3" a="1"/>
  <c r="AD22" i="3" s="1"/>
  <c r="AC22" i="3" a="1"/>
  <c r="AC22" i="3" s="1"/>
  <c r="AB22" i="3" a="1"/>
  <c r="AB22" i="3" s="1"/>
  <c r="AA22" i="3" a="1"/>
  <c r="AA22" i="3" s="1"/>
  <c r="Z22" i="3" a="1"/>
  <c r="Z22" i="3" s="1"/>
  <c r="Y22" i="3"/>
  <c r="Y22" i="3" a="1"/>
  <c r="X22" i="3"/>
  <c r="X22" i="3" a="1"/>
  <c r="W22" i="3"/>
  <c r="W22" i="3" a="1"/>
  <c r="V22" i="3"/>
  <c r="V22" i="3" a="1"/>
  <c r="U22" i="3"/>
  <c r="U22" i="3" a="1"/>
  <c r="T22" i="3" a="1"/>
  <c r="T22" i="3" s="1"/>
  <c r="S22" i="3" a="1"/>
  <c r="S22" i="3" s="1"/>
  <c r="P22" i="3"/>
  <c r="AD21" i="3" a="1"/>
  <c r="AD21" i="3" s="1"/>
  <c r="AC21" i="3" a="1"/>
  <c r="AC21" i="3" s="1"/>
  <c r="AB21" i="3" a="1"/>
  <c r="AB21" i="3" s="1"/>
  <c r="AA21" i="3" a="1"/>
  <c r="AA21" i="3" s="1"/>
  <c r="Z21" i="3" a="1"/>
  <c r="Z21" i="3" s="1"/>
  <c r="Y21" i="3" a="1"/>
  <c r="Y21" i="3" s="1"/>
  <c r="X21" i="3" a="1"/>
  <c r="X21" i="3" s="1"/>
  <c r="W21" i="3" a="1"/>
  <c r="W21" i="3" s="1"/>
  <c r="V21" i="3" a="1"/>
  <c r="V21" i="3" s="1"/>
  <c r="U21" i="3" a="1"/>
  <c r="U21" i="3" s="1"/>
  <c r="T21" i="3" a="1"/>
  <c r="T21" i="3" s="1"/>
  <c r="S21" i="3" a="1"/>
  <c r="S21" i="3" s="1"/>
  <c r="P21" i="3"/>
  <c r="AD20" i="3" a="1"/>
  <c r="AD20" i="3" s="1"/>
  <c r="AC20" i="3" a="1"/>
  <c r="AC20" i="3" s="1"/>
  <c r="AB20" i="3" a="1"/>
  <c r="AB20" i="3" s="1"/>
  <c r="AA20" i="3" a="1"/>
  <c r="AA20" i="3" s="1"/>
  <c r="Z20" i="3" a="1"/>
  <c r="Z20" i="3" s="1"/>
  <c r="Y20" i="3" a="1"/>
  <c r="Y20" i="3" s="1"/>
  <c r="X20" i="3" a="1"/>
  <c r="X20" i="3" s="1"/>
  <c r="W20" i="3" a="1"/>
  <c r="W20" i="3" s="1"/>
  <c r="V20" i="3" a="1"/>
  <c r="V20" i="3" s="1"/>
  <c r="U20" i="3" a="1"/>
  <c r="U20" i="3" s="1"/>
  <c r="T20" i="3" a="1"/>
  <c r="T20" i="3" s="1"/>
  <c r="S20" i="3" a="1"/>
  <c r="S20" i="3" s="1"/>
  <c r="P20" i="3"/>
  <c r="AD19" i="3" a="1"/>
  <c r="AD19" i="3" s="1"/>
  <c r="AC19" i="3" a="1"/>
  <c r="AC19" i="3" s="1"/>
  <c r="AB19" i="3" a="1"/>
  <c r="AB19" i="3" s="1"/>
  <c r="AA19" i="3"/>
  <c r="AA19" i="3" a="1"/>
  <c r="Z19" i="3" a="1"/>
  <c r="Z19" i="3" s="1"/>
  <c r="Y19" i="3" a="1"/>
  <c r="Y19" i="3" s="1"/>
  <c r="X19" i="3" a="1"/>
  <c r="X19" i="3" s="1"/>
  <c r="W19" i="3" a="1"/>
  <c r="W19" i="3" s="1"/>
  <c r="V19" i="3" a="1"/>
  <c r="V19" i="3" s="1"/>
  <c r="U19" i="3"/>
  <c r="U19" i="3" a="1"/>
  <c r="T19" i="3" a="1"/>
  <c r="T19" i="3" s="1"/>
  <c r="S19" i="3" a="1"/>
  <c r="S19" i="3" s="1"/>
  <c r="P19" i="3"/>
  <c r="AD18" i="3" a="1"/>
  <c r="AD18" i="3" s="1"/>
  <c r="AC18" i="3" a="1"/>
  <c r="AC18" i="3" s="1"/>
  <c r="AB18" i="3" a="1"/>
  <c r="AB18" i="3" s="1"/>
  <c r="AA18" i="3" a="1"/>
  <c r="AA18" i="3" s="1"/>
  <c r="Z18" i="3"/>
  <c r="Z18" i="3" a="1"/>
  <c r="Y18" i="3" a="1"/>
  <c r="Y18" i="3" s="1"/>
  <c r="X18" i="3" a="1"/>
  <c r="X18" i="3" s="1"/>
  <c r="W18" i="3" a="1"/>
  <c r="W18" i="3" s="1"/>
  <c r="V18" i="3" a="1"/>
  <c r="V18" i="3" s="1"/>
  <c r="U18" i="3" a="1"/>
  <c r="U18" i="3" s="1"/>
  <c r="T18" i="3"/>
  <c r="T18" i="3" a="1"/>
  <c r="S18" i="3" a="1"/>
  <c r="S18" i="3" s="1"/>
  <c r="P18" i="3"/>
  <c r="AD17" i="3" a="1"/>
  <c r="AD17" i="3" s="1"/>
  <c r="AC17" i="3" a="1"/>
  <c r="AC17" i="3" s="1"/>
  <c r="AB17" i="3" a="1"/>
  <c r="AB17" i="3" s="1"/>
  <c r="AA17" i="3" a="1"/>
  <c r="AA17" i="3" s="1"/>
  <c r="Z17" i="3" a="1"/>
  <c r="Z17" i="3" s="1"/>
  <c r="Y17" i="3" a="1"/>
  <c r="Y17" i="3" s="1"/>
  <c r="X17" i="3" a="1"/>
  <c r="X17" i="3" s="1"/>
  <c r="W17" i="3" a="1"/>
  <c r="W17" i="3" s="1"/>
  <c r="V17" i="3" a="1"/>
  <c r="V17" i="3" s="1"/>
  <c r="U17" i="3" a="1"/>
  <c r="U17" i="3" s="1"/>
  <c r="T17" i="3" a="1"/>
  <c r="T17" i="3" s="1"/>
  <c r="S17" i="3" a="1"/>
  <c r="S17" i="3" s="1"/>
  <c r="Q17" i="3"/>
  <c r="P17" i="3"/>
  <c r="AD16" i="3" a="1"/>
  <c r="AD16" i="3" s="1"/>
  <c r="AC16" i="3" a="1"/>
  <c r="AC16" i="3" s="1"/>
  <c r="AB16" i="3" a="1"/>
  <c r="AB16" i="3" s="1"/>
  <c r="AA16" i="3" a="1"/>
  <c r="AA16" i="3" s="1"/>
  <c r="Z16" i="3" a="1"/>
  <c r="Z16" i="3" s="1"/>
  <c r="Y16" i="3" a="1"/>
  <c r="Y16" i="3" s="1"/>
  <c r="X16" i="3" a="1"/>
  <c r="X16" i="3" s="1"/>
  <c r="W16" i="3" a="1"/>
  <c r="W16" i="3" s="1"/>
  <c r="V16" i="3" a="1"/>
  <c r="V16" i="3" s="1"/>
  <c r="U16" i="3" a="1"/>
  <c r="U16" i="3" s="1"/>
  <c r="T16" i="3" a="1"/>
  <c r="T16" i="3" s="1"/>
  <c r="S16" i="3" a="1"/>
  <c r="S16" i="3" s="1"/>
  <c r="P16" i="3"/>
  <c r="AD15" i="3" a="1"/>
  <c r="AD15" i="3" s="1"/>
  <c r="AC15" i="3"/>
  <c r="AC15" i="3" a="1"/>
  <c r="AB15" i="3" a="1"/>
  <c r="AB15" i="3" s="1"/>
  <c r="AA15" i="3"/>
  <c r="AA15" i="3" a="1"/>
  <c r="Z15" i="3"/>
  <c r="Z15" i="3" a="1"/>
  <c r="Y15" i="3"/>
  <c r="Y15" i="3" a="1"/>
  <c r="X15" i="3" a="1"/>
  <c r="X15" i="3" s="1"/>
  <c r="W15" i="3" a="1"/>
  <c r="W15" i="3" s="1"/>
  <c r="V15" i="3" a="1"/>
  <c r="V15" i="3" s="1"/>
  <c r="U15" i="3"/>
  <c r="U15" i="3" a="1"/>
  <c r="T15" i="3" a="1"/>
  <c r="T15" i="3" s="1"/>
  <c r="S15" i="3" a="1"/>
  <c r="S15" i="3" s="1"/>
  <c r="P15" i="3"/>
  <c r="AD14" i="3" a="1"/>
  <c r="AD14" i="3" s="1"/>
  <c r="AC14" i="3" a="1"/>
  <c r="AC14" i="3" s="1"/>
  <c r="AB14" i="3" a="1"/>
  <c r="AB14" i="3" s="1"/>
  <c r="AA14" i="3" a="1"/>
  <c r="AA14" i="3" s="1"/>
  <c r="Z14" i="3" a="1"/>
  <c r="Z14" i="3" s="1"/>
  <c r="Y14" i="3" a="1"/>
  <c r="Y14" i="3" s="1"/>
  <c r="X14" i="3"/>
  <c r="X14" i="3" a="1"/>
  <c r="W14" i="3" a="1"/>
  <c r="W14" i="3" s="1"/>
  <c r="V14" i="3" a="1"/>
  <c r="V14" i="3" s="1"/>
  <c r="U14" i="3" a="1"/>
  <c r="U14" i="3" s="1"/>
  <c r="T14" i="3" a="1"/>
  <c r="T14" i="3" s="1"/>
  <c r="S14" i="3" a="1"/>
  <c r="S14" i="3" s="1"/>
  <c r="P14" i="3"/>
  <c r="AD13" i="3" a="1"/>
  <c r="AD13" i="3" s="1"/>
  <c r="AC13" i="3" a="1"/>
  <c r="AC13" i="3" s="1"/>
  <c r="AB13" i="3"/>
  <c r="AB13" i="3" a="1"/>
  <c r="AA13" i="3"/>
  <c r="AA13" i="3" a="1"/>
  <c r="Z13" i="3" a="1"/>
  <c r="Z13" i="3" s="1"/>
  <c r="Y13" i="3" a="1"/>
  <c r="Y13" i="3" s="1"/>
  <c r="X13" i="3" a="1"/>
  <c r="X13" i="3" s="1"/>
  <c r="W13" i="3" a="1"/>
  <c r="W13" i="3" s="1"/>
  <c r="V13" i="3" a="1"/>
  <c r="V13" i="3" s="1"/>
  <c r="U13" i="3" a="1"/>
  <c r="U13" i="3" s="1"/>
  <c r="T13" i="3"/>
  <c r="T13" i="3" a="1"/>
  <c r="S13" i="3" a="1"/>
  <c r="S13" i="3" s="1"/>
  <c r="P13" i="3"/>
  <c r="AD12" i="3" a="1"/>
  <c r="AD12" i="3" s="1"/>
  <c r="AC12" i="3" a="1"/>
  <c r="AC12" i="3" s="1"/>
  <c r="AB12" i="3" a="1"/>
  <c r="AB12" i="3" s="1"/>
  <c r="AA12" i="3" a="1"/>
  <c r="AA12" i="3" s="1"/>
  <c r="Z12" i="3" a="1"/>
  <c r="Z12" i="3" s="1"/>
  <c r="Y12" i="3" a="1"/>
  <c r="Y12" i="3" s="1"/>
  <c r="X12" i="3" a="1"/>
  <c r="X12" i="3" s="1"/>
  <c r="W12" i="3" a="1"/>
  <c r="W12" i="3" s="1"/>
  <c r="V12" i="3" a="1"/>
  <c r="V12" i="3" s="1"/>
  <c r="U12" i="3" a="1"/>
  <c r="U12" i="3" s="1"/>
  <c r="T12" i="3" a="1"/>
  <c r="T12" i="3" s="1"/>
  <c r="S12" i="3" a="1"/>
  <c r="S12" i="3" s="1"/>
  <c r="P12" i="3"/>
  <c r="AD11" i="3" a="1"/>
  <c r="AD11" i="3" s="1"/>
  <c r="AC11" i="3" a="1"/>
  <c r="AC11" i="3" s="1"/>
  <c r="AB11" i="3"/>
  <c r="AB11" i="3" a="1"/>
  <c r="AA11" i="3"/>
  <c r="AA11" i="3" a="1"/>
  <c r="Z11" i="3" a="1"/>
  <c r="Z11" i="3" s="1"/>
  <c r="Y11" i="3"/>
  <c r="Y11" i="3" a="1"/>
  <c r="X11" i="3" a="1"/>
  <c r="X11" i="3" s="1"/>
  <c r="W11" i="3" a="1"/>
  <c r="W11" i="3" s="1"/>
  <c r="V11" i="3"/>
  <c r="V11" i="3" a="1"/>
  <c r="U11" i="3"/>
  <c r="U11" i="3" a="1"/>
  <c r="T11" i="3" a="1"/>
  <c r="T11" i="3" s="1"/>
  <c r="S11" i="3"/>
  <c r="S11" i="3" a="1"/>
  <c r="P11" i="3"/>
  <c r="AD10" i="3" a="1"/>
  <c r="AD10" i="3" s="1"/>
  <c r="AC10" i="3" a="1"/>
  <c r="AC10" i="3" s="1"/>
  <c r="AB10" i="3" a="1"/>
  <c r="AB10" i="3" s="1"/>
  <c r="AA10" i="3" a="1"/>
  <c r="AA10" i="3" s="1"/>
  <c r="Z10" i="3" a="1"/>
  <c r="Z10" i="3" s="1"/>
  <c r="Y10" i="3" a="1"/>
  <c r="Y10" i="3" s="1"/>
  <c r="X10" i="3" a="1"/>
  <c r="X10" i="3" s="1"/>
  <c r="W10" i="3" a="1"/>
  <c r="W10" i="3" s="1"/>
  <c r="V10" i="3" a="1"/>
  <c r="V10" i="3" s="1"/>
  <c r="U10" i="3" a="1"/>
  <c r="U10" i="3" s="1"/>
  <c r="T10" i="3" a="1"/>
  <c r="T10" i="3" s="1"/>
  <c r="S10" i="3" a="1"/>
  <c r="S10" i="3" s="1"/>
  <c r="P10" i="3"/>
  <c r="S9" i="3"/>
  <c r="S9" i="3" a="1"/>
  <c r="P9" i="3"/>
  <c r="AD8" i="3" a="1"/>
  <c r="AD8" i="3" s="1"/>
  <c r="AC8" i="3" a="1"/>
  <c r="AC8" i="3" s="1"/>
  <c r="AB8" i="3" a="1"/>
  <c r="AB8" i="3" s="1"/>
  <c r="AA8" i="3" a="1"/>
  <c r="AA8" i="3" s="1"/>
  <c r="Z8" i="3" a="1"/>
  <c r="Z8" i="3" s="1"/>
  <c r="Y8" i="3" a="1"/>
  <c r="Y8" i="3" s="1"/>
  <c r="X8" i="3" a="1"/>
  <c r="X8" i="3" s="1"/>
  <c r="W8" i="3" a="1"/>
  <c r="W8" i="3" s="1"/>
  <c r="V8" i="3" a="1"/>
  <c r="V8" i="3" s="1"/>
  <c r="U8" i="3" a="1"/>
  <c r="U8" i="3" s="1"/>
  <c r="T8" i="3" a="1"/>
  <c r="T8" i="3" s="1"/>
  <c r="S8" i="3" a="1"/>
  <c r="S8" i="3" s="1"/>
  <c r="P8" i="3"/>
  <c r="Q7" i="3"/>
  <c r="P7" i="3" s="1"/>
  <c r="AD6" i="3" a="1"/>
  <c r="AD6" i="3" s="1"/>
  <c r="AC6" i="3" a="1"/>
  <c r="AC6" i="3" s="1"/>
  <c r="AB6" i="3" a="1"/>
  <c r="AB6" i="3" s="1"/>
  <c r="AA6" i="3" a="1"/>
  <c r="AA6" i="3" s="1"/>
  <c r="Z6" i="3" a="1"/>
  <c r="Z6" i="3" s="1"/>
  <c r="Y6" i="3" a="1"/>
  <c r="Y6" i="3" s="1"/>
  <c r="X6" i="3" a="1"/>
  <c r="X6" i="3" s="1"/>
  <c r="W6" i="3" a="1"/>
  <c r="W6" i="3" s="1"/>
  <c r="V6" i="3" a="1"/>
  <c r="V6" i="3" s="1"/>
  <c r="U6" i="3" a="1"/>
  <c r="U6" i="3" s="1"/>
  <c r="T6" i="3" a="1"/>
  <c r="T6" i="3" s="1"/>
  <c r="S6" i="3" a="1"/>
  <c r="S6" i="3" s="1"/>
  <c r="P6" i="3"/>
  <c r="AD5" i="3" a="1"/>
  <c r="AD5" i="3" s="1"/>
  <c r="AC5" i="3" a="1"/>
  <c r="AC5" i="3" s="1"/>
  <c r="AB5" i="3" a="1"/>
  <c r="AB5" i="3" s="1"/>
  <c r="AA5" i="3" a="1"/>
  <c r="AA5" i="3" s="1"/>
  <c r="Z5" i="3" a="1"/>
  <c r="Z5" i="3" s="1"/>
  <c r="Y5" i="3" a="1"/>
  <c r="Y5" i="3" s="1"/>
  <c r="X5" i="3" a="1"/>
  <c r="X5" i="3" s="1"/>
  <c r="W5" i="3" a="1"/>
  <c r="W5" i="3" s="1"/>
  <c r="V5" i="3" a="1"/>
  <c r="V5" i="3" s="1"/>
  <c r="U5" i="3" a="1"/>
  <c r="U5" i="3" s="1"/>
  <c r="T5" i="3" a="1"/>
  <c r="T5" i="3" s="1"/>
  <c r="S5" i="3" a="1"/>
  <c r="S5" i="3" s="1"/>
  <c r="P5" i="3"/>
  <c r="AD4" i="3" a="1"/>
  <c r="AD4" i="3" s="1"/>
  <c r="AC4" i="3" a="1"/>
  <c r="AC4" i="3" s="1"/>
  <c r="AB4" i="3" a="1"/>
  <c r="AB4" i="3" s="1"/>
  <c r="AA4" i="3" a="1"/>
  <c r="AA4" i="3" s="1"/>
  <c r="Z4" i="3" a="1"/>
  <c r="Z4" i="3" s="1"/>
  <c r="Y4" i="3" a="1"/>
  <c r="Y4" i="3" s="1"/>
  <c r="X4" i="3" a="1"/>
  <c r="X4" i="3" s="1"/>
  <c r="W4" i="3" a="1"/>
  <c r="W4" i="3" s="1"/>
  <c r="V4" i="3" a="1"/>
  <c r="V4" i="3" s="1"/>
  <c r="U4" i="3" a="1"/>
  <c r="U4" i="3" s="1"/>
  <c r="T4" i="3" a="1"/>
  <c r="T4" i="3" s="1"/>
  <c r="S4" i="3" a="1"/>
  <c r="S4" i="3" s="1"/>
  <c r="P4" i="3"/>
  <c r="AD3" i="3" a="1"/>
  <c r="AD3" i="3" s="1"/>
  <c r="AC3" i="3" a="1"/>
  <c r="AC3" i="3" s="1"/>
  <c r="AB3" i="3" a="1"/>
  <c r="AB3" i="3" s="1"/>
  <c r="AA3" i="3" a="1"/>
  <c r="AA3" i="3" s="1"/>
  <c r="Z3" i="3" a="1"/>
  <c r="Z3" i="3" s="1"/>
  <c r="Y3" i="3"/>
  <c r="Y3" i="3" a="1"/>
  <c r="X3" i="3" a="1"/>
  <c r="X3" i="3" s="1"/>
  <c r="W3" i="3" a="1"/>
  <c r="W3" i="3" s="1"/>
  <c r="V3" i="3" a="1"/>
  <c r="V3" i="3" s="1"/>
  <c r="U3" i="3" a="1"/>
  <c r="U3" i="3" s="1"/>
  <c r="T3" i="3" a="1"/>
  <c r="T3" i="3" s="1"/>
  <c r="P3" i="3"/>
  <c r="AD83" i="2" a="1"/>
  <c r="AD83" i="2" s="1"/>
  <c r="AC83" i="2" a="1"/>
  <c r="AC83" i="2" s="1"/>
  <c r="AB83" i="2" a="1"/>
  <c r="AB83" i="2" s="1"/>
  <c r="AA83" i="2" a="1"/>
  <c r="AA83" i="2" s="1"/>
  <c r="Z83" i="2" a="1"/>
  <c r="Z83" i="2" s="1"/>
  <c r="Y83" i="2" a="1"/>
  <c r="Y83" i="2" s="1"/>
  <c r="X83" i="2" a="1"/>
  <c r="X83" i="2" s="1"/>
  <c r="W83" i="2" a="1"/>
  <c r="W83" i="2" s="1"/>
  <c r="V83" i="2" a="1"/>
  <c r="V83" i="2" s="1"/>
  <c r="U83" i="2" a="1"/>
  <c r="U83" i="2" s="1"/>
  <c r="T83" i="2" a="1"/>
  <c r="T83" i="2" s="1"/>
  <c r="S83" i="2" a="1"/>
  <c r="S83" i="2" s="1"/>
  <c r="P83" i="2"/>
  <c r="AD82" i="2" a="1"/>
  <c r="AD82" i="2" s="1"/>
  <c r="AC82" i="2" a="1"/>
  <c r="AC82" i="2" s="1"/>
  <c r="AB82" i="2" a="1"/>
  <c r="AB82" i="2" s="1"/>
  <c r="AA82" i="2" a="1"/>
  <c r="AA82" i="2" s="1"/>
  <c r="Z82" i="2" a="1"/>
  <c r="Z82" i="2" s="1"/>
  <c r="Y82" i="2" a="1"/>
  <c r="Y82" i="2" s="1"/>
  <c r="X82" i="2" a="1"/>
  <c r="X82" i="2" s="1"/>
  <c r="W82" i="2" a="1"/>
  <c r="W82" i="2" s="1"/>
  <c r="V82" i="2" a="1"/>
  <c r="V82" i="2" s="1"/>
  <c r="U82" i="2" a="1"/>
  <c r="U82" i="2" s="1"/>
  <c r="T82" i="2"/>
  <c r="T82" i="2" a="1"/>
  <c r="S82" i="2" a="1"/>
  <c r="S82" i="2" s="1"/>
  <c r="P82" i="2"/>
  <c r="AD81" i="2"/>
  <c r="AD81" i="2" a="1"/>
  <c r="AC81" i="2"/>
  <c r="AC81" i="2" a="1"/>
  <c r="AB81" i="2" a="1"/>
  <c r="AB81" i="2" s="1"/>
  <c r="AA81" i="2" a="1"/>
  <c r="AA81" i="2" s="1"/>
  <c r="Z81" i="2" a="1"/>
  <c r="Z81" i="2" s="1"/>
  <c r="Y81" i="2" a="1"/>
  <c r="Y81" i="2" s="1"/>
  <c r="X81" i="2"/>
  <c r="X81" i="2" a="1"/>
  <c r="W81" i="2" a="1"/>
  <c r="W81" i="2" s="1"/>
  <c r="V81" i="2" a="1"/>
  <c r="V81" i="2" s="1"/>
  <c r="U81" i="2" a="1"/>
  <c r="U81" i="2" s="1"/>
  <c r="T81" i="2" a="1"/>
  <c r="T81" i="2" s="1"/>
  <c r="S81" i="2" a="1"/>
  <c r="S81" i="2" s="1"/>
  <c r="P81" i="2"/>
  <c r="AD80" i="2" a="1"/>
  <c r="AD80" i="2" s="1"/>
  <c r="AB80" i="2" a="1"/>
  <c r="AB80" i="2" s="1"/>
  <c r="Z80" i="2" a="1"/>
  <c r="Z80" i="2" s="1"/>
  <c r="Y80" i="2" a="1"/>
  <c r="Y80" i="2" s="1"/>
  <c r="X80" i="2" a="1"/>
  <c r="X80" i="2" s="1"/>
  <c r="V80" i="2" a="1"/>
  <c r="V80" i="2" s="1"/>
  <c r="T80" i="2" a="1"/>
  <c r="T80" i="2" s="1"/>
  <c r="S80" i="2" a="1"/>
  <c r="S80" i="2" s="1"/>
  <c r="Q80" i="2"/>
  <c r="AC80" i="2" s="1" a="1"/>
  <c r="AC80" i="2" s="1"/>
  <c r="P80" i="2"/>
  <c r="AD79" i="2" a="1"/>
  <c r="AD79" i="2" s="1"/>
  <c r="AC79" i="2" a="1"/>
  <c r="AC79" i="2" s="1"/>
  <c r="AB79" i="2" a="1"/>
  <c r="AB79" i="2" s="1"/>
  <c r="AA79" i="2" a="1"/>
  <c r="AA79" i="2" s="1"/>
  <c r="Z79" i="2" a="1"/>
  <c r="Z79" i="2" s="1"/>
  <c r="Y79" i="2" a="1"/>
  <c r="Y79" i="2" s="1"/>
  <c r="X79" i="2" a="1"/>
  <c r="X79" i="2" s="1"/>
  <c r="W79" i="2" a="1"/>
  <c r="W79" i="2" s="1"/>
  <c r="V79" i="2"/>
  <c r="V79" i="2" a="1"/>
  <c r="U79" i="2" a="1"/>
  <c r="U79" i="2" s="1"/>
  <c r="T79" i="2" a="1"/>
  <c r="T79" i="2" s="1"/>
  <c r="S79" i="2" a="1"/>
  <c r="S79" i="2" s="1"/>
  <c r="P79" i="2"/>
  <c r="AD78" i="2" a="1"/>
  <c r="AD78" i="2" s="1"/>
  <c r="AC78" i="2" a="1"/>
  <c r="AC78" i="2" s="1"/>
  <c r="AB78" i="2" a="1"/>
  <c r="AB78" i="2" s="1"/>
  <c r="AA78" i="2"/>
  <c r="AA78" i="2" a="1"/>
  <c r="Z78" i="2" a="1"/>
  <c r="Z78" i="2" s="1"/>
  <c r="Y78" i="2"/>
  <c r="Y78" i="2" a="1"/>
  <c r="X78" i="2" a="1"/>
  <c r="X78" i="2" s="1"/>
  <c r="W78" i="2" a="1"/>
  <c r="W78" i="2" s="1"/>
  <c r="V78" i="2" a="1"/>
  <c r="V78" i="2" s="1"/>
  <c r="U78" i="2" a="1"/>
  <c r="U78" i="2" s="1"/>
  <c r="T78" i="2"/>
  <c r="T78" i="2" a="1"/>
  <c r="S78" i="2" a="1"/>
  <c r="S78" i="2" s="1"/>
  <c r="P78" i="2"/>
  <c r="AD77" i="2" a="1"/>
  <c r="AD77" i="2" s="1"/>
  <c r="AC77" i="2" a="1"/>
  <c r="AC77" i="2" s="1"/>
  <c r="AB77" i="2" a="1"/>
  <c r="AB77" i="2" s="1"/>
  <c r="AA77" i="2" a="1"/>
  <c r="AA77" i="2" s="1"/>
  <c r="Z77" i="2" a="1"/>
  <c r="Z77" i="2" s="1"/>
  <c r="Y77" i="2" a="1"/>
  <c r="Y77" i="2" s="1"/>
  <c r="X77" i="2" a="1"/>
  <c r="X77" i="2" s="1"/>
  <c r="W77" i="2"/>
  <c r="W77" i="2" a="1"/>
  <c r="V77" i="2" a="1"/>
  <c r="V77" i="2" s="1"/>
  <c r="U77" i="2" a="1"/>
  <c r="U77" i="2" s="1"/>
  <c r="T77" i="2" a="1"/>
  <c r="T77" i="2" s="1"/>
  <c r="S77" i="2" a="1"/>
  <c r="S77" i="2" s="1"/>
  <c r="P77" i="2"/>
  <c r="AD76" i="2"/>
  <c r="AD76" i="2" a="1"/>
  <c r="AC76" i="2"/>
  <c r="AC76" i="2" a="1"/>
  <c r="AB76" i="2"/>
  <c r="AB76" i="2" a="1"/>
  <c r="AA76" i="2"/>
  <c r="AA76" i="2" a="1"/>
  <c r="Z76" i="2"/>
  <c r="Z76" i="2" a="1"/>
  <c r="Y76" i="2"/>
  <c r="Y76" i="2" a="1"/>
  <c r="X76" i="2"/>
  <c r="X76" i="2" a="1"/>
  <c r="W76" i="2" a="1"/>
  <c r="W76" i="2" s="1"/>
  <c r="V76" i="2"/>
  <c r="V76" i="2" a="1"/>
  <c r="U76" i="2"/>
  <c r="U76" i="2" a="1"/>
  <c r="T76" i="2"/>
  <c r="T76" i="2" a="1"/>
  <c r="S76" i="2" a="1"/>
  <c r="S76" i="2" s="1"/>
  <c r="P76" i="2"/>
  <c r="AD75" i="2" a="1"/>
  <c r="AD75" i="2" s="1"/>
  <c r="AC75" i="2" a="1"/>
  <c r="AC75" i="2" s="1"/>
  <c r="AB75" i="2" a="1"/>
  <c r="AB75" i="2" s="1"/>
  <c r="AA75" i="2" a="1"/>
  <c r="AA75" i="2" s="1"/>
  <c r="Z75" i="2" a="1"/>
  <c r="Z75" i="2" s="1"/>
  <c r="Y75" i="2" a="1"/>
  <c r="Y75" i="2" s="1"/>
  <c r="X75" i="2" a="1"/>
  <c r="X75" i="2" s="1"/>
  <c r="W75" i="2" a="1"/>
  <c r="W75" i="2" s="1"/>
  <c r="V75" i="2" a="1"/>
  <c r="V75" i="2" s="1"/>
  <c r="U75" i="2" a="1"/>
  <c r="U75" i="2" s="1"/>
  <c r="T75" i="2" a="1"/>
  <c r="T75" i="2" s="1"/>
  <c r="S75" i="2" a="1"/>
  <c r="S75" i="2" s="1"/>
  <c r="P75" i="2"/>
  <c r="Y74" i="2" a="1"/>
  <c r="Y74" i="2" s="1"/>
  <c r="X74" i="2" a="1"/>
  <c r="X74" i="2" s="1"/>
  <c r="W74" i="2"/>
  <c r="W74" i="2" a="1"/>
  <c r="V74" i="2" a="1"/>
  <c r="V74" i="2" s="1"/>
  <c r="U74" i="2"/>
  <c r="U74" i="2" a="1"/>
  <c r="T74" i="2" a="1"/>
  <c r="T74" i="2" s="1"/>
  <c r="S74" i="2" a="1"/>
  <c r="S74" i="2" s="1"/>
  <c r="Q74" i="2"/>
  <c r="AC74" i="2" s="1" a="1"/>
  <c r="AC74" i="2" s="1"/>
  <c r="P74" i="2"/>
  <c r="AD73" i="2"/>
  <c r="AD73" i="2" a="1"/>
  <c r="AC73" i="2" a="1"/>
  <c r="AC73" i="2" s="1"/>
  <c r="AB73" i="2" a="1"/>
  <c r="AB73" i="2" s="1"/>
  <c r="AA73" i="2" a="1"/>
  <c r="AA73" i="2" s="1"/>
  <c r="Z73" i="2" a="1"/>
  <c r="Z73" i="2" s="1"/>
  <c r="Y73" i="2" a="1"/>
  <c r="Y73" i="2" s="1"/>
  <c r="X73" i="2" a="1"/>
  <c r="X73" i="2" s="1"/>
  <c r="W73" i="2" a="1"/>
  <c r="W73" i="2" s="1"/>
  <c r="V73" i="2" a="1"/>
  <c r="V73" i="2" s="1"/>
  <c r="U73" i="2" a="1"/>
  <c r="U73" i="2" s="1"/>
  <c r="T73" i="2" a="1"/>
  <c r="T73" i="2" s="1"/>
  <c r="S73" i="2" a="1"/>
  <c r="S73" i="2" s="1"/>
  <c r="P73" i="2"/>
  <c r="AD72" i="2" a="1"/>
  <c r="AD72" i="2" s="1"/>
  <c r="AC72" i="2" a="1"/>
  <c r="AC72" i="2" s="1"/>
  <c r="AB72" i="2"/>
  <c r="AB72" i="2" a="1"/>
  <c r="AA72" i="2" a="1"/>
  <c r="AA72" i="2" s="1"/>
  <c r="Z72" i="2" a="1"/>
  <c r="Z72" i="2" s="1"/>
  <c r="Y72" i="2" a="1"/>
  <c r="Y72" i="2" s="1"/>
  <c r="X72" i="2" a="1"/>
  <c r="X72" i="2" s="1"/>
  <c r="W72" i="2" a="1"/>
  <c r="W72" i="2" s="1"/>
  <c r="V72" i="2" a="1"/>
  <c r="V72" i="2" s="1"/>
  <c r="U72" i="2" a="1"/>
  <c r="U72" i="2" s="1"/>
  <c r="T72" i="2" a="1"/>
  <c r="T72" i="2" s="1"/>
  <c r="S72" i="2" a="1"/>
  <c r="S72" i="2" s="1"/>
  <c r="P72" i="2"/>
  <c r="AD71" i="2" a="1"/>
  <c r="AD71" i="2" s="1"/>
  <c r="AC71" i="2" a="1"/>
  <c r="AC71" i="2" s="1"/>
  <c r="AB71" i="2" a="1"/>
  <c r="AB71" i="2" s="1"/>
  <c r="AA71" i="2" a="1"/>
  <c r="AA71" i="2" s="1"/>
  <c r="Z71" i="2" a="1"/>
  <c r="Z71" i="2" s="1"/>
  <c r="Y71" i="2" a="1"/>
  <c r="Y71" i="2" s="1"/>
  <c r="X71" i="2" a="1"/>
  <c r="X71" i="2" s="1"/>
  <c r="W71" i="2" a="1"/>
  <c r="W71" i="2" s="1"/>
  <c r="V71" i="2" a="1"/>
  <c r="V71" i="2" s="1"/>
  <c r="U71" i="2" a="1"/>
  <c r="U71" i="2" s="1"/>
  <c r="T71" i="2" a="1"/>
  <c r="T71" i="2" s="1"/>
  <c r="S71" i="2"/>
  <c r="S71" i="2" a="1"/>
  <c r="P71" i="2"/>
  <c r="AD70" i="2" a="1"/>
  <c r="AD70" i="2" s="1"/>
  <c r="AC70" i="2" a="1"/>
  <c r="AC70" i="2" s="1"/>
  <c r="AB70" i="2" a="1"/>
  <c r="AB70" i="2" s="1"/>
  <c r="AA70" i="2" a="1"/>
  <c r="AA70" i="2" s="1"/>
  <c r="Z70" i="2" a="1"/>
  <c r="Z70" i="2" s="1"/>
  <c r="Y70" i="2" a="1"/>
  <c r="Y70" i="2" s="1"/>
  <c r="X70" i="2" a="1"/>
  <c r="X70" i="2" s="1"/>
  <c r="W70" i="2"/>
  <c r="W70" i="2" a="1"/>
  <c r="V70" i="2" a="1"/>
  <c r="V70" i="2" s="1"/>
  <c r="U70" i="2"/>
  <c r="U70" i="2" a="1"/>
  <c r="T70" i="2" a="1"/>
  <c r="T70" i="2" s="1"/>
  <c r="S70" i="2" a="1"/>
  <c r="S70" i="2" s="1"/>
  <c r="P70" i="2"/>
  <c r="AD69" i="2"/>
  <c r="AD69" i="2" a="1"/>
  <c r="AC69" i="2" a="1"/>
  <c r="AC69" i="2" s="1"/>
  <c r="AB69" i="2" a="1"/>
  <c r="AB69" i="2" s="1"/>
  <c r="AA69" i="2" a="1"/>
  <c r="AA69" i="2" s="1"/>
  <c r="Z69" i="2"/>
  <c r="Z69" i="2" a="1"/>
  <c r="Y69" i="2"/>
  <c r="Y69" i="2" a="1"/>
  <c r="X69" i="2" a="1"/>
  <c r="X69" i="2" s="1"/>
  <c r="W69" i="2" a="1"/>
  <c r="W69" i="2" s="1"/>
  <c r="V69" i="2" a="1"/>
  <c r="V69" i="2" s="1"/>
  <c r="U69" i="2" a="1"/>
  <c r="U69" i="2" s="1"/>
  <c r="T69" i="2"/>
  <c r="T69" i="2" a="1"/>
  <c r="S69" i="2"/>
  <c r="S69" i="2" a="1"/>
  <c r="P69" i="2"/>
  <c r="AD68" i="2"/>
  <c r="AD68" i="2" a="1"/>
  <c r="AC68" i="2" a="1"/>
  <c r="AC68" i="2" s="1"/>
  <c r="AB68" i="2" a="1"/>
  <c r="AB68" i="2" s="1"/>
  <c r="AA68" i="2" a="1"/>
  <c r="AA68" i="2" s="1"/>
  <c r="Z68" i="2" a="1"/>
  <c r="Z68" i="2" s="1"/>
  <c r="Y68" i="2" a="1"/>
  <c r="Y68" i="2" s="1"/>
  <c r="X68" i="2" a="1"/>
  <c r="X68" i="2" s="1"/>
  <c r="W68" i="2" a="1"/>
  <c r="W68" i="2" s="1"/>
  <c r="V68" i="2" a="1"/>
  <c r="V68" i="2" s="1"/>
  <c r="U68" i="2" a="1"/>
  <c r="U68" i="2" s="1"/>
  <c r="T68" i="2" a="1"/>
  <c r="T68" i="2" s="1"/>
  <c r="S68" i="2" a="1"/>
  <c r="S68" i="2" s="1"/>
  <c r="P68" i="2"/>
  <c r="AD67" i="2" a="1"/>
  <c r="AD67" i="2" s="1"/>
  <c r="AC67" i="2" a="1"/>
  <c r="AC67" i="2" s="1"/>
  <c r="AB67" i="2" a="1"/>
  <c r="AB67" i="2" s="1"/>
  <c r="AA67" i="2"/>
  <c r="AA67" i="2" a="1"/>
  <c r="Z67" i="2"/>
  <c r="Z67" i="2" a="1"/>
  <c r="Y67" i="2"/>
  <c r="Y67" i="2" a="1"/>
  <c r="X67" i="2" a="1"/>
  <c r="X67" i="2" s="1"/>
  <c r="W67" i="2" a="1"/>
  <c r="W67" i="2" s="1"/>
  <c r="V67" i="2" a="1"/>
  <c r="V67" i="2" s="1"/>
  <c r="U67" i="2"/>
  <c r="U67" i="2" a="1"/>
  <c r="T67" i="2"/>
  <c r="T67" i="2" a="1"/>
  <c r="S67" i="2" a="1"/>
  <c r="S67" i="2" s="1"/>
  <c r="P67" i="2"/>
  <c r="AD66" i="2" a="1"/>
  <c r="AD66" i="2" s="1"/>
  <c r="AC66" i="2" a="1"/>
  <c r="AC66" i="2" s="1"/>
  <c r="AB66" i="2" a="1"/>
  <c r="AB66" i="2" s="1"/>
  <c r="AA66" i="2" a="1"/>
  <c r="AA66" i="2" s="1"/>
  <c r="Z66" i="2" a="1"/>
  <c r="Z66" i="2" s="1"/>
  <c r="Y66" i="2" a="1"/>
  <c r="Y66" i="2" s="1"/>
  <c r="X66" i="2" a="1"/>
  <c r="X66" i="2" s="1"/>
  <c r="W66" i="2" a="1"/>
  <c r="W66" i="2" s="1"/>
  <c r="V66" i="2" a="1"/>
  <c r="V66" i="2" s="1"/>
  <c r="U66" i="2" a="1"/>
  <c r="U66" i="2" s="1"/>
  <c r="T66" i="2" a="1"/>
  <c r="T66" i="2" s="1"/>
  <c r="S66" i="2"/>
  <c r="S66" i="2" a="1"/>
  <c r="P66" i="2"/>
  <c r="AD65" i="2" a="1"/>
  <c r="AD65" i="2" s="1"/>
  <c r="AC65" i="2" a="1"/>
  <c r="AC65" i="2" s="1"/>
  <c r="AB65" i="2"/>
  <c r="AB65" i="2" a="1"/>
  <c r="AA65" i="2"/>
  <c r="AA65" i="2" a="1"/>
  <c r="Z65" i="2"/>
  <c r="Z65" i="2" a="1"/>
  <c r="Y65" i="2" a="1"/>
  <c r="Y65" i="2" s="1"/>
  <c r="X65" i="2" a="1"/>
  <c r="X65" i="2" s="1"/>
  <c r="W65" i="2" a="1"/>
  <c r="W65" i="2" s="1"/>
  <c r="V65" i="2"/>
  <c r="V65" i="2" a="1"/>
  <c r="U65" i="2"/>
  <c r="U65" i="2" a="1"/>
  <c r="T65" i="2" a="1"/>
  <c r="T65" i="2" s="1"/>
  <c r="S65" i="2" a="1"/>
  <c r="S65" i="2" s="1"/>
  <c r="P65" i="2"/>
  <c r="AD64" i="2" a="1"/>
  <c r="AD64" i="2" s="1"/>
  <c r="AC64" i="2" a="1"/>
  <c r="AC64" i="2" s="1"/>
  <c r="AB64" i="2" a="1"/>
  <c r="AB64" i="2" s="1"/>
  <c r="AA64" i="2" a="1"/>
  <c r="AA64" i="2" s="1"/>
  <c r="Z64" i="2" a="1"/>
  <c r="Z64" i="2" s="1"/>
  <c r="Y64" i="2" a="1"/>
  <c r="Y64" i="2" s="1"/>
  <c r="X64" i="2" a="1"/>
  <c r="X64" i="2" s="1"/>
  <c r="W64" i="2" a="1"/>
  <c r="W64" i="2" s="1"/>
  <c r="V64" i="2" a="1"/>
  <c r="V64" i="2" s="1"/>
  <c r="U64" i="2" a="1"/>
  <c r="U64" i="2" s="1"/>
  <c r="T64" i="2" a="1"/>
  <c r="T64" i="2" s="1"/>
  <c r="S64" i="2" a="1"/>
  <c r="S64" i="2" s="1"/>
  <c r="P64" i="2"/>
  <c r="AD63" i="2" a="1"/>
  <c r="AD63" i="2" s="1"/>
  <c r="AC63" i="2" a="1"/>
  <c r="AC63" i="2" s="1"/>
  <c r="AB63" i="2" a="1"/>
  <c r="AB63" i="2" s="1"/>
  <c r="AA63" i="2" a="1"/>
  <c r="AA63" i="2" s="1"/>
  <c r="Z63" i="2" a="1"/>
  <c r="Z63" i="2" s="1"/>
  <c r="Y63" i="2" a="1"/>
  <c r="Y63" i="2" s="1"/>
  <c r="X63" i="2" a="1"/>
  <c r="X63" i="2" s="1"/>
  <c r="W63" i="2"/>
  <c r="W63" i="2" a="1"/>
  <c r="V63" i="2"/>
  <c r="V63" i="2" a="1"/>
  <c r="U63" i="2" a="1"/>
  <c r="U63" i="2" s="1"/>
  <c r="T63" i="2" a="1"/>
  <c r="T63" i="2" s="1"/>
  <c r="S63" i="2" a="1"/>
  <c r="S63" i="2" s="1"/>
  <c r="P63" i="2"/>
  <c r="AD62" i="2" a="1"/>
  <c r="AD62" i="2" s="1"/>
  <c r="AC62" i="2" a="1"/>
  <c r="AC62" i="2" s="1"/>
  <c r="AB62" i="2" a="1"/>
  <c r="AB62" i="2" s="1"/>
  <c r="AA62" i="2"/>
  <c r="AA62" i="2" a="1"/>
  <c r="Z62" i="2" a="1"/>
  <c r="Z62" i="2" s="1"/>
  <c r="Y62" i="2"/>
  <c r="Y62" i="2" a="1"/>
  <c r="X62" i="2" a="1"/>
  <c r="X62" i="2" s="1"/>
  <c r="W62" i="2" a="1"/>
  <c r="W62" i="2" s="1"/>
  <c r="V62" i="2" a="1"/>
  <c r="V62" i="2" s="1"/>
  <c r="U62" i="2"/>
  <c r="U62" i="2" a="1"/>
  <c r="T62" i="2" a="1"/>
  <c r="T62" i="2" s="1"/>
  <c r="S62" i="2"/>
  <c r="S62" i="2" a="1"/>
  <c r="P62" i="2"/>
  <c r="AD61" i="2" a="1"/>
  <c r="AD61" i="2" s="1"/>
  <c r="AC61" i="2" a="1"/>
  <c r="AC61" i="2" s="1"/>
  <c r="AB61" i="2" a="1"/>
  <c r="AB61" i="2" s="1"/>
  <c r="AA61" i="2" a="1"/>
  <c r="AA61" i="2" s="1"/>
  <c r="Z61" i="2" a="1"/>
  <c r="Z61" i="2" s="1"/>
  <c r="Y61" i="2" a="1"/>
  <c r="Y61" i="2" s="1"/>
  <c r="X61" i="2" a="1"/>
  <c r="X61" i="2" s="1"/>
  <c r="W61" i="2"/>
  <c r="W61" i="2" a="1"/>
  <c r="V61" i="2" a="1"/>
  <c r="V61" i="2" s="1"/>
  <c r="U61" i="2" a="1"/>
  <c r="U61" i="2" s="1"/>
  <c r="T61" i="2" a="1"/>
  <c r="T61" i="2" s="1"/>
  <c r="S61" i="2" a="1"/>
  <c r="S61" i="2" s="1"/>
  <c r="P61" i="2"/>
  <c r="AD60" i="2" a="1"/>
  <c r="AD60" i="2" s="1"/>
  <c r="AC60" i="2" a="1"/>
  <c r="AC60" i="2" s="1"/>
  <c r="AB60" i="2"/>
  <c r="AB60" i="2" a="1"/>
  <c r="AA60" i="2" a="1"/>
  <c r="AA60" i="2" s="1"/>
  <c r="Z60" i="2"/>
  <c r="Z60" i="2" a="1"/>
  <c r="Y60" i="2" a="1"/>
  <c r="Y60" i="2" s="1"/>
  <c r="X60" i="2" a="1"/>
  <c r="X60" i="2" s="1"/>
  <c r="W60" i="2" a="1"/>
  <c r="W60" i="2" s="1"/>
  <c r="V60" i="2" a="1"/>
  <c r="V60" i="2" s="1"/>
  <c r="U60" i="2" a="1"/>
  <c r="U60" i="2" s="1"/>
  <c r="T60" i="2"/>
  <c r="T60" i="2" a="1"/>
  <c r="S60" i="2" a="1"/>
  <c r="S60" i="2" s="1"/>
  <c r="P60" i="2"/>
  <c r="AD59" i="2"/>
  <c r="AD59" i="2" a="1"/>
  <c r="AC59" i="2"/>
  <c r="AC59" i="2" a="1"/>
  <c r="AB59" i="2" a="1"/>
  <c r="AB59" i="2" s="1"/>
  <c r="AA59" i="2" a="1"/>
  <c r="AA59" i="2" s="1"/>
  <c r="Z59" i="2" a="1"/>
  <c r="Z59" i="2" s="1"/>
  <c r="Y59" i="2"/>
  <c r="Y59" i="2" a="1"/>
  <c r="X59" i="2"/>
  <c r="X59" i="2" a="1"/>
  <c r="W59" i="2" a="1"/>
  <c r="W59" i="2" s="1"/>
  <c r="V59" i="2" a="1"/>
  <c r="V59" i="2" s="1"/>
  <c r="U59" i="2" a="1"/>
  <c r="U59" i="2" s="1"/>
  <c r="T59" i="2" a="1"/>
  <c r="T59" i="2" s="1"/>
  <c r="S59" i="2"/>
  <c r="S59" i="2" a="1"/>
  <c r="P59" i="2"/>
  <c r="AD58" i="2" a="1"/>
  <c r="AD58" i="2" s="1"/>
  <c r="AB58" i="2" a="1"/>
  <c r="AB58" i="2" s="1"/>
  <c r="Z58" i="2" a="1"/>
  <c r="Z58" i="2" s="1"/>
  <c r="Y58" i="2" a="1"/>
  <c r="Y58" i="2" s="1"/>
  <c r="X58" i="2" a="1"/>
  <c r="X58" i="2" s="1"/>
  <c r="V58" i="2" a="1"/>
  <c r="V58" i="2" s="1"/>
  <c r="T58" i="2" a="1"/>
  <c r="T58" i="2" s="1"/>
  <c r="S58" i="2" a="1"/>
  <c r="S58" i="2" s="1"/>
  <c r="Q58" i="2"/>
  <c r="AC58" i="2" s="1" a="1"/>
  <c r="AC58" i="2" s="1"/>
  <c r="P58" i="2"/>
  <c r="AD57" i="2" a="1"/>
  <c r="AD57" i="2" s="1"/>
  <c r="AC57" i="2" a="1"/>
  <c r="AC57" i="2" s="1"/>
  <c r="AB57" i="2" a="1"/>
  <c r="AB57" i="2" s="1"/>
  <c r="AA57" i="2" a="1"/>
  <c r="AA57" i="2" s="1"/>
  <c r="Z57" i="2" a="1"/>
  <c r="Z57" i="2" s="1"/>
  <c r="Y57" i="2" a="1"/>
  <c r="Y57" i="2" s="1"/>
  <c r="X57" i="2" a="1"/>
  <c r="X57" i="2" s="1"/>
  <c r="W57" i="2" a="1"/>
  <c r="W57" i="2" s="1"/>
  <c r="V57" i="2" a="1"/>
  <c r="V57" i="2" s="1"/>
  <c r="U57" i="2" a="1"/>
  <c r="U57" i="2" s="1"/>
  <c r="T57" i="2" a="1"/>
  <c r="T57" i="2" s="1"/>
  <c r="S57" i="2" a="1"/>
  <c r="S57" i="2" s="1"/>
  <c r="Q57" i="2"/>
  <c r="P57" i="2"/>
  <c r="AD56" i="2" a="1"/>
  <c r="AD56" i="2" s="1"/>
  <c r="AC56" i="2" a="1"/>
  <c r="AC56" i="2" s="1"/>
  <c r="AB56" i="2" a="1"/>
  <c r="AB56" i="2" s="1"/>
  <c r="AA56" i="2" a="1"/>
  <c r="AA56" i="2" s="1"/>
  <c r="Z56" i="2" a="1"/>
  <c r="Z56" i="2" s="1"/>
  <c r="Y56" i="2" a="1"/>
  <c r="Y56" i="2" s="1"/>
  <c r="X56" i="2" a="1"/>
  <c r="X56" i="2" s="1"/>
  <c r="W56" i="2" a="1"/>
  <c r="W56" i="2" s="1"/>
  <c r="V56" i="2" a="1"/>
  <c r="V56" i="2" s="1"/>
  <c r="U56" i="2" a="1"/>
  <c r="U56" i="2" s="1"/>
  <c r="T56" i="2" a="1"/>
  <c r="T56" i="2" s="1"/>
  <c r="S56" i="2" a="1"/>
  <c r="S56" i="2" s="1"/>
  <c r="P56" i="2"/>
  <c r="AD55" i="2" a="1"/>
  <c r="AD55" i="2" s="1"/>
  <c r="AC55" i="2" a="1"/>
  <c r="AC55" i="2" s="1"/>
  <c r="AB55" i="2" a="1"/>
  <c r="AB55" i="2" s="1"/>
  <c r="AA55" i="2" a="1"/>
  <c r="AA55" i="2" s="1"/>
  <c r="Z55" i="2"/>
  <c r="Z55" i="2" a="1"/>
  <c r="Y55" i="2" a="1"/>
  <c r="Y55" i="2" s="1"/>
  <c r="X55" i="2" a="1"/>
  <c r="X55" i="2" s="1"/>
  <c r="W55" i="2" a="1"/>
  <c r="W55" i="2" s="1"/>
  <c r="V55" i="2" a="1"/>
  <c r="V55" i="2" s="1"/>
  <c r="U55" i="2" a="1"/>
  <c r="U55" i="2" s="1"/>
  <c r="T55" i="2"/>
  <c r="T55" i="2" a="1"/>
  <c r="S55" i="2" a="1"/>
  <c r="S55" i="2" s="1"/>
  <c r="P55" i="2"/>
  <c r="AD54" i="2" a="1"/>
  <c r="AD54" i="2" s="1"/>
  <c r="AC54" i="2" a="1"/>
  <c r="AC54" i="2" s="1"/>
  <c r="AB54" i="2" a="1"/>
  <c r="AB54" i="2" s="1"/>
  <c r="AA54" i="2" a="1"/>
  <c r="AA54" i="2" s="1"/>
  <c r="Z54" i="2" a="1"/>
  <c r="Z54" i="2" s="1"/>
  <c r="Y54" i="2" a="1"/>
  <c r="Y54" i="2" s="1"/>
  <c r="X54" i="2" a="1"/>
  <c r="X54" i="2" s="1"/>
  <c r="W54" i="2" a="1"/>
  <c r="W54" i="2" s="1"/>
  <c r="V54" i="2" a="1"/>
  <c r="V54" i="2" s="1"/>
  <c r="U54" i="2" a="1"/>
  <c r="U54" i="2" s="1"/>
  <c r="T54" i="2" a="1"/>
  <c r="T54" i="2" s="1"/>
  <c r="S54" i="2" a="1"/>
  <c r="S54" i="2" s="1"/>
  <c r="P54" i="2"/>
  <c r="AD53" i="2" a="1"/>
  <c r="AD53" i="2" s="1"/>
  <c r="AC53" i="2" a="1"/>
  <c r="AC53" i="2" s="1"/>
  <c r="AB53" i="2" a="1"/>
  <c r="AB53" i="2" s="1"/>
  <c r="AA53" i="2" a="1"/>
  <c r="AA53" i="2" s="1"/>
  <c r="Z53" i="2" a="1"/>
  <c r="Z53" i="2" s="1"/>
  <c r="Y53" i="2" a="1"/>
  <c r="Y53" i="2" s="1"/>
  <c r="X53" i="2" a="1"/>
  <c r="X53" i="2" s="1"/>
  <c r="W53" i="2" a="1"/>
  <c r="W53" i="2" s="1"/>
  <c r="V53" i="2" a="1"/>
  <c r="V53" i="2" s="1"/>
  <c r="U53" i="2" a="1"/>
  <c r="U53" i="2" s="1"/>
  <c r="T53" i="2" a="1"/>
  <c r="T53" i="2" s="1"/>
  <c r="S53" i="2" a="1"/>
  <c r="S53" i="2" s="1"/>
  <c r="P53" i="2"/>
  <c r="AD52" i="2" a="1"/>
  <c r="AD52" i="2" s="1"/>
  <c r="AC52" i="2" a="1"/>
  <c r="AC52" i="2" s="1"/>
  <c r="AB52" i="2" a="1"/>
  <c r="AB52" i="2" s="1"/>
  <c r="AA52" i="2" a="1"/>
  <c r="AA52" i="2" s="1"/>
  <c r="Z52" i="2" a="1"/>
  <c r="Z52" i="2" s="1"/>
  <c r="Y52" i="2"/>
  <c r="Y52" i="2" a="1"/>
  <c r="X52" i="2" a="1"/>
  <c r="X52" i="2" s="1"/>
  <c r="W52" i="2" a="1"/>
  <c r="W52" i="2" s="1"/>
  <c r="V52" i="2" a="1"/>
  <c r="V52" i="2" s="1"/>
  <c r="U52" i="2" a="1"/>
  <c r="U52" i="2" s="1"/>
  <c r="T52" i="2" a="1"/>
  <c r="T52" i="2" s="1"/>
  <c r="S52" i="2" a="1"/>
  <c r="S52" i="2" s="1"/>
  <c r="P52" i="2"/>
  <c r="AD51" i="2" a="1"/>
  <c r="AD51" i="2" s="1"/>
  <c r="AC51" i="2" a="1"/>
  <c r="AC51" i="2" s="1"/>
  <c r="AB51" i="2" a="1"/>
  <c r="AB51" i="2" s="1"/>
  <c r="AA51" i="2" a="1"/>
  <c r="AA51" i="2" s="1"/>
  <c r="Z51" i="2" a="1"/>
  <c r="Z51" i="2" s="1"/>
  <c r="Y51" i="2"/>
  <c r="Y51" i="2" a="1"/>
  <c r="X51" i="2" a="1"/>
  <c r="X51" i="2" s="1"/>
  <c r="W51" i="2" a="1"/>
  <c r="W51" i="2" s="1"/>
  <c r="V51" i="2" a="1"/>
  <c r="V51" i="2" s="1"/>
  <c r="U51" i="2" a="1"/>
  <c r="U51" i="2" s="1"/>
  <c r="T51" i="2" a="1"/>
  <c r="T51" i="2" s="1"/>
  <c r="S51" i="2"/>
  <c r="S51" i="2" a="1"/>
  <c r="P51" i="2"/>
  <c r="AD50" i="2" a="1"/>
  <c r="AD50" i="2" s="1"/>
  <c r="AC50" i="2" a="1"/>
  <c r="AC50" i="2" s="1"/>
  <c r="AB50" i="2" a="1"/>
  <c r="AB50" i="2" s="1"/>
  <c r="AA50" i="2" a="1"/>
  <c r="AA50" i="2" s="1"/>
  <c r="Z50" i="2" a="1"/>
  <c r="Z50" i="2" s="1"/>
  <c r="Y50" i="2" a="1"/>
  <c r="Y50" i="2" s="1"/>
  <c r="X50" i="2" a="1"/>
  <c r="X50" i="2" s="1"/>
  <c r="W50" i="2" a="1"/>
  <c r="W50" i="2" s="1"/>
  <c r="V50" i="2" a="1"/>
  <c r="V50" i="2" s="1"/>
  <c r="U50" i="2" a="1"/>
  <c r="U50" i="2" s="1"/>
  <c r="T50" i="2" a="1"/>
  <c r="T50" i="2" s="1"/>
  <c r="S50" i="2" a="1"/>
  <c r="S50" i="2" s="1"/>
  <c r="Q50" i="2"/>
  <c r="P50" i="2"/>
  <c r="AD49" i="2" a="1"/>
  <c r="AD49" i="2" s="1"/>
  <c r="AC49" i="2" a="1"/>
  <c r="AC49" i="2" s="1"/>
  <c r="AB49" i="2" a="1"/>
  <c r="AB49" i="2" s="1"/>
  <c r="AA49" i="2" a="1"/>
  <c r="AA49" i="2" s="1"/>
  <c r="Z49" i="2" a="1"/>
  <c r="Z49" i="2" s="1"/>
  <c r="Y49" i="2" a="1"/>
  <c r="Y49" i="2" s="1"/>
  <c r="X49" i="2" a="1"/>
  <c r="X49" i="2" s="1"/>
  <c r="W49" i="2" a="1"/>
  <c r="W49" i="2" s="1"/>
  <c r="V49" i="2" a="1"/>
  <c r="V49" i="2" s="1"/>
  <c r="U49" i="2" a="1"/>
  <c r="U49" i="2" s="1"/>
  <c r="T49" i="2" a="1"/>
  <c r="T49" i="2" s="1"/>
  <c r="S49" i="2" a="1"/>
  <c r="S49" i="2" s="1"/>
  <c r="P49" i="2"/>
  <c r="AD48" i="2" a="1"/>
  <c r="AD48" i="2" s="1"/>
  <c r="AC48" i="2"/>
  <c r="AC48" i="2" a="1"/>
  <c r="AB48" i="2" a="1"/>
  <c r="AB48" i="2" s="1"/>
  <c r="AA48" i="2"/>
  <c r="AA48" i="2" a="1"/>
  <c r="Z48" i="2"/>
  <c r="Z48" i="2" a="1"/>
  <c r="Y48" i="2"/>
  <c r="Y48" i="2" a="1"/>
  <c r="X48" i="2" a="1"/>
  <c r="X48" i="2" s="1"/>
  <c r="W48" i="2" a="1"/>
  <c r="W48" i="2" s="1"/>
  <c r="V48" i="2" a="1"/>
  <c r="V48" i="2" s="1"/>
  <c r="U48" i="2" a="1"/>
  <c r="U48" i="2" s="1"/>
  <c r="T48" i="2"/>
  <c r="T48" i="2" a="1"/>
  <c r="S48" i="2" a="1"/>
  <c r="S48" i="2" s="1"/>
  <c r="P48" i="2"/>
  <c r="AD47" i="2" a="1"/>
  <c r="AD47" i="2" s="1"/>
  <c r="AC47" i="2" a="1"/>
  <c r="AC47" i="2" s="1"/>
  <c r="AB47" i="2" a="1"/>
  <c r="AB47" i="2" s="1"/>
  <c r="AA47" i="2" a="1"/>
  <c r="AA47" i="2" s="1"/>
  <c r="Z47" i="2" a="1"/>
  <c r="Z47" i="2" s="1"/>
  <c r="Y47" i="2" a="1"/>
  <c r="Y47" i="2" s="1"/>
  <c r="X47" i="2" a="1"/>
  <c r="X47" i="2" s="1"/>
  <c r="W47" i="2" a="1"/>
  <c r="W47" i="2" s="1"/>
  <c r="V47" i="2" a="1"/>
  <c r="V47" i="2" s="1"/>
  <c r="U47" i="2" a="1"/>
  <c r="U47" i="2" s="1"/>
  <c r="T47" i="2" a="1"/>
  <c r="T47" i="2" s="1"/>
  <c r="S47" i="2" a="1"/>
  <c r="S47" i="2" s="1"/>
  <c r="P47" i="2"/>
  <c r="AD46" i="2"/>
  <c r="AD46" i="2" a="1"/>
  <c r="AC46" i="2"/>
  <c r="AC46" i="2" a="1"/>
  <c r="AB46" i="2"/>
  <c r="AB46" i="2" a="1"/>
  <c r="AA46" i="2"/>
  <c r="AA46" i="2" a="1"/>
  <c r="Z46" i="2"/>
  <c r="Z46" i="2" a="1"/>
  <c r="Y46" i="2"/>
  <c r="Y46" i="2" a="1"/>
  <c r="X46" i="2"/>
  <c r="X46" i="2" a="1"/>
  <c r="W46" i="2"/>
  <c r="W46" i="2" a="1"/>
  <c r="V46" i="2"/>
  <c r="V46" i="2" a="1"/>
  <c r="U46" i="2"/>
  <c r="U46" i="2" a="1"/>
  <c r="T46" i="2"/>
  <c r="T46" i="2" a="1"/>
  <c r="S46" i="2"/>
  <c r="S46" i="2" a="1"/>
  <c r="P46" i="2"/>
  <c r="AD45" i="2" a="1"/>
  <c r="AD45" i="2" s="1"/>
  <c r="AC45" i="2" a="1"/>
  <c r="AC45" i="2" s="1"/>
  <c r="AB45" i="2" a="1"/>
  <c r="AB45" i="2" s="1"/>
  <c r="AA45" i="2" a="1"/>
  <c r="AA45" i="2" s="1"/>
  <c r="Z45" i="2" a="1"/>
  <c r="Z45" i="2" s="1"/>
  <c r="Y45" i="2" a="1"/>
  <c r="Y45" i="2" s="1"/>
  <c r="X45" i="2" a="1"/>
  <c r="X45" i="2" s="1"/>
  <c r="W45" i="2" a="1"/>
  <c r="W45" i="2" s="1"/>
  <c r="V45" i="2" a="1"/>
  <c r="V45" i="2" s="1"/>
  <c r="U45" i="2" a="1"/>
  <c r="U45" i="2" s="1"/>
  <c r="T45" i="2" a="1"/>
  <c r="T45" i="2" s="1"/>
  <c r="S45" i="2" a="1"/>
  <c r="S45" i="2" s="1"/>
  <c r="P45" i="2"/>
  <c r="Q44" i="2"/>
  <c r="AB44" i="2" s="1" a="1"/>
  <c r="AB44" i="2" s="1"/>
  <c r="AD43" i="2" a="1"/>
  <c r="AD43" i="2" s="1"/>
  <c r="AC43" i="2" a="1"/>
  <c r="AC43" i="2" s="1"/>
  <c r="AB43" i="2" a="1"/>
  <c r="AB43" i="2" s="1"/>
  <c r="AA43" i="2"/>
  <c r="AA43" i="2" a="1"/>
  <c r="Z43" i="2" a="1"/>
  <c r="Z43" i="2" s="1"/>
  <c r="Y43" i="2" a="1"/>
  <c r="Y43" i="2" s="1"/>
  <c r="X43" i="2" a="1"/>
  <c r="X43" i="2" s="1"/>
  <c r="W43" i="2" a="1"/>
  <c r="W43" i="2" s="1"/>
  <c r="V43" i="2" a="1"/>
  <c r="V43" i="2" s="1"/>
  <c r="U43" i="2"/>
  <c r="U43" i="2" a="1"/>
  <c r="T43" i="2" a="1"/>
  <c r="T43" i="2" s="1"/>
  <c r="S43" i="2" a="1"/>
  <c r="S43" i="2" s="1"/>
  <c r="P43" i="2"/>
  <c r="AD42" i="2" a="1"/>
  <c r="AD42" i="2" s="1"/>
  <c r="AC42" i="2" a="1"/>
  <c r="AC42" i="2" s="1"/>
  <c r="AB42" i="2" a="1"/>
  <c r="AB42" i="2" s="1"/>
  <c r="AA42" i="2" a="1"/>
  <c r="AA42" i="2" s="1"/>
  <c r="Z42" i="2" a="1"/>
  <c r="Z42" i="2" s="1"/>
  <c r="Y42" i="2"/>
  <c r="Y42" i="2" a="1"/>
  <c r="X42" i="2" a="1"/>
  <c r="X42" i="2" s="1"/>
  <c r="W42" i="2" a="1"/>
  <c r="W42" i="2" s="1"/>
  <c r="V42" i="2" a="1"/>
  <c r="V42" i="2" s="1"/>
  <c r="U42" i="2" a="1"/>
  <c r="U42" i="2" s="1"/>
  <c r="T42" i="2" a="1"/>
  <c r="T42" i="2" s="1"/>
  <c r="S42" i="2" a="1"/>
  <c r="S42" i="2" s="1"/>
  <c r="P42" i="2"/>
  <c r="AD41" i="2"/>
  <c r="AD41" i="2" a="1"/>
  <c r="AC41" i="2" a="1"/>
  <c r="AC41" i="2" s="1"/>
  <c r="AB41" i="2"/>
  <c r="AB41" i="2" a="1"/>
  <c r="AA41" i="2"/>
  <c r="AA41" i="2" a="1"/>
  <c r="Z41" i="2"/>
  <c r="Z41" i="2" a="1"/>
  <c r="Y41" i="2"/>
  <c r="Y41" i="2" a="1"/>
  <c r="X41" i="2" a="1"/>
  <c r="X41" i="2" s="1"/>
  <c r="W41" i="2" a="1"/>
  <c r="W41" i="2" s="1"/>
  <c r="V41" i="2" a="1"/>
  <c r="V41" i="2" s="1"/>
  <c r="U41" i="2" a="1"/>
  <c r="U41" i="2" s="1"/>
  <c r="T41" i="2"/>
  <c r="T41" i="2" a="1"/>
  <c r="S41" i="2"/>
  <c r="S41" i="2" a="1"/>
  <c r="P41" i="2"/>
  <c r="AD40" i="2" a="1"/>
  <c r="AD40" i="2" s="1"/>
  <c r="AC40" i="2" a="1"/>
  <c r="AC40" i="2" s="1"/>
  <c r="AB40" i="2" a="1"/>
  <c r="AB40" i="2" s="1"/>
  <c r="AA40" i="2" a="1"/>
  <c r="AA40" i="2" s="1"/>
  <c r="Z40" i="2"/>
  <c r="Z40" i="2" a="1"/>
  <c r="Y40" i="2" a="1"/>
  <c r="Y40" i="2" s="1"/>
  <c r="X40" i="2" a="1"/>
  <c r="X40" i="2" s="1"/>
  <c r="W40" i="2" a="1"/>
  <c r="W40" i="2" s="1"/>
  <c r="V40" i="2" a="1"/>
  <c r="V40" i="2" s="1"/>
  <c r="U40" i="2" a="1"/>
  <c r="U40" i="2" s="1"/>
  <c r="T40" i="2" a="1"/>
  <c r="T40" i="2" s="1"/>
  <c r="S40" i="2" a="1"/>
  <c r="S40" i="2" s="1"/>
  <c r="P40" i="2"/>
  <c r="AD39" i="2" a="1"/>
  <c r="AD39" i="2" s="1"/>
  <c r="AC39" i="2" a="1"/>
  <c r="AC39" i="2" s="1"/>
  <c r="AB39" i="2" a="1"/>
  <c r="AB39" i="2" s="1"/>
  <c r="AA39" i="2" a="1"/>
  <c r="AA39" i="2" s="1"/>
  <c r="Z39" i="2" a="1"/>
  <c r="Z39" i="2" s="1"/>
  <c r="Y39" i="2" a="1"/>
  <c r="Y39" i="2" s="1"/>
  <c r="X39" i="2" a="1"/>
  <c r="X39" i="2" s="1"/>
  <c r="W39" i="2" a="1"/>
  <c r="W39" i="2" s="1"/>
  <c r="V39" i="2" a="1"/>
  <c r="V39" i="2" s="1"/>
  <c r="U39" i="2" a="1"/>
  <c r="U39" i="2" s="1"/>
  <c r="T39" i="2" a="1"/>
  <c r="T39" i="2" s="1"/>
  <c r="S39" i="2" a="1"/>
  <c r="S39" i="2" s="1"/>
  <c r="P39" i="2"/>
  <c r="AD38" i="2" a="1"/>
  <c r="AD38" i="2" s="1"/>
  <c r="AC38" i="2" a="1"/>
  <c r="AC38" i="2" s="1"/>
  <c r="AB38" i="2" a="1"/>
  <c r="AB38" i="2" s="1"/>
  <c r="AA38" i="2" a="1"/>
  <c r="AA38" i="2" s="1"/>
  <c r="Z38" i="2" a="1"/>
  <c r="Z38" i="2" s="1"/>
  <c r="Y38" i="2" a="1"/>
  <c r="Y38" i="2" s="1"/>
  <c r="X38" i="2" a="1"/>
  <c r="X38" i="2" s="1"/>
  <c r="W38" i="2" a="1"/>
  <c r="W38" i="2" s="1"/>
  <c r="V38" i="2" a="1"/>
  <c r="V38" i="2" s="1"/>
  <c r="U38" i="2" a="1"/>
  <c r="U38" i="2" s="1"/>
  <c r="T38" i="2" a="1"/>
  <c r="T38" i="2" s="1"/>
  <c r="S38" i="2" a="1"/>
  <c r="S38" i="2" s="1"/>
  <c r="Q38" i="2"/>
  <c r="P38" i="2"/>
  <c r="AD37" i="2" a="1"/>
  <c r="AD37" i="2" s="1"/>
  <c r="AC37" i="2" a="1"/>
  <c r="AC37" i="2" s="1"/>
  <c r="AB37" i="2" a="1"/>
  <c r="AB37" i="2" s="1"/>
  <c r="AA37" i="2" a="1"/>
  <c r="AA37" i="2" s="1"/>
  <c r="Z37" i="2" a="1"/>
  <c r="Z37" i="2" s="1"/>
  <c r="Y37" i="2" a="1"/>
  <c r="Y37" i="2" s="1"/>
  <c r="X37" i="2" a="1"/>
  <c r="X37" i="2" s="1"/>
  <c r="W37" i="2" a="1"/>
  <c r="W37" i="2" s="1"/>
  <c r="V37" i="2" a="1"/>
  <c r="V37" i="2" s="1"/>
  <c r="U37" i="2" a="1"/>
  <c r="U37" i="2" s="1"/>
  <c r="T37" i="2" a="1"/>
  <c r="T37" i="2" s="1"/>
  <c r="S37" i="2" a="1"/>
  <c r="S37" i="2" s="1"/>
  <c r="Q37" i="2"/>
  <c r="P37" i="2"/>
  <c r="AD36" i="2" a="1"/>
  <c r="AD36" i="2" s="1"/>
  <c r="AC36" i="2" a="1"/>
  <c r="AC36" i="2" s="1"/>
  <c r="AB36" i="2" a="1"/>
  <c r="AB36" i="2" s="1"/>
  <c r="AA36" i="2" a="1"/>
  <c r="AA36" i="2" s="1"/>
  <c r="Z36" i="2" a="1"/>
  <c r="Z36" i="2" s="1"/>
  <c r="Y36" i="2" a="1"/>
  <c r="Y36" i="2" s="1"/>
  <c r="X36" i="2" a="1"/>
  <c r="X36" i="2" s="1"/>
  <c r="W36" i="2" a="1"/>
  <c r="W36" i="2" s="1"/>
  <c r="V36" i="2" a="1"/>
  <c r="V36" i="2" s="1"/>
  <c r="U36" i="2" a="1"/>
  <c r="U36" i="2" s="1"/>
  <c r="T36" i="2" a="1"/>
  <c r="T36" i="2" s="1"/>
  <c r="S36" i="2" a="1"/>
  <c r="S36" i="2" s="1"/>
  <c r="Q36" i="2"/>
  <c r="P36" i="2"/>
  <c r="AD35" i="2" a="1"/>
  <c r="AD35" i="2" s="1"/>
  <c r="AC35" i="2" a="1"/>
  <c r="AC35" i="2" s="1"/>
  <c r="AB35" i="2" a="1"/>
  <c r="AB35" i="2" s="1"/>
  <c r="AA35" i="2" a="1"/>
  <c r="AA35" i="2" s="1"/>
  <c r="Z35" i="2" a="1"/>
  <c r="Z35" i="2" s="1"/>
  <c r="Y35" i="2" a="1"/>
  <c r="Y35" i="2" s="1"/>
  <c r="X35" i="2" a="1"/>
  <c r="X35" i="2" s="1"/>
  <c r="W35" i="2" a="1"/>
  <c r="W35" i="2" s="1"/>
  <c r="V35" i="2" a="1"/>
  <c r="V35" i="2" s="1"/>
  <c r="U35" i="2" a="1"/>
  <c r="U35" i="2" s="1"/>
  <c r="T35" i="2" a="1"/>
  <c r="T35" i="2" s="1"/>
  <c r="S35" i="2" a="1"/>
  <c r="S35" i="2" s="1"/>
  <c r="P35" i="2"/>
  <c r="AD34" i="2"/>
  <c r="AD34" i="2" a="1"/>
  <c r="AC34" i="2"/>
  <c r="AC34" i="2" a="1"/>
  <c r="AB34" i="2"/>
  <c r="AB34" i="2" a="1"/>
  <c r="AA34" i="2"/>
  <c r="AA34" i="2" a="1"/>
  <c r="Z34" i="2"/>
  <c r="Z34" i="2" a="1"/>
  <c r="Y34" i="2"/>
  <c r="Y34" i="2" a="1"/>
  <c r="X34" i="2" a="1"/>
  <c r="X34" i="2" s="1"/>
  <c r="W34" i="2"/>
  <c r="W34" i="2" a="1"/>
  <c r="V34" i="2"/>
  <c r="V34" i="2" a="1"/>
  <c r="U34" i="2" a="1"/>
  <c r="U34" i="2" s="1"/>
  <c r="T34" i="2"/>
  <c r="T34" i="2" a="1"/>
  <c r="S34" i="2" a="1"/>
  <c r="S34" i="2" s="1"/>
  <c r="P34" i="2"/>
  <c r="AD33" i="2" a="1"/>
  <c r="AD33" i="2" s="1"/>
  <c r="AC33" i="2" a="1"/>
  <c r="AC33" i="2" s="1"/>
  <c r="AB33" i="2" a="1"/>
  <c r="AB33" i="2" s="1"/>
  <c r="AA33" i="2" a="1"/>
  <c r="AA33" i="2" s="1"/>
  <c r="Z33" i="2" a="1"/>
  <c r="Z33" i="2" s="1"/>
  <c r="Y33" i="2" a="1"/>
  <c r="Y33" i="2" s="1"/>
  <c r="X33" i="2" a="1"/>
  <c r="X33" i="2" s="1"/>
  <c r="W33" i="2" a="1"/>
  <c r="W33" i="2" s="1"/>
  <c r="V33" i="2" a="1"/>
  <c r="V33" i="2" s="1"/>
  <c r="U33" i="2" a="1"/>
  <c r="U33" i="2" s="1"/>
  <c r="T33" i="2" a="1"/>
  <c r="T33" i="2" s="1"/>
  <c r="S33" i="2" a="1"/>
  <c r="S33" i="2" s="1"/>
  <c r="P33" i="2"/>
  <c r="AD32" i="2" a="1"/>
  <c r="AD32" i="2" s="1"/>
  <c r="AC32" i="2"/>
  <c r="AC32" i="2" a="1"/>
  <c r="AB32" i="2" a="1"/>
  <c r="AB32" i="2" s="1"/>
  <c r="AA32" i="2"/>
  <c r="AA32" i="2" a="1"/>
  <c r="Z32" i="2" a="1"/>
  <c r="Z32" i="2" s="1"/>
  <c r="Y32" i="2" a="1"/>
  <c r="Y32" i="2" s="1"/>
  <c r="X32" i="2" a="1"/>
  <c r="X32" i="2" s="1"/>
  <c r="W32" i="2"/>
  <c r="W32" i="2" a="1"/>
  <c r="V32" i="2" a="1"/>
  <c r="V32" i="2" s="1"/>
  <c r="U32" i="2"/>
  <c r="U32" i="2" a="1"/>
  <c r="T32" i="2" a="1"/>
  <c r="T32" i="2" s="1"/>
  <c r="S32" i="2" a="1"/>
  <c r="S32" i="2" s="1"/>
  <c r="P32" i="2"/>
  <c r="AD31" i="2" a="1"/>
  <c r="AD31" i="2" s="1"/>
  <c r="AC31" i="2" a="1"/>
  <c r="AC31" i="2" s="1"/>
  <c r="AB31" i="2" a="1"/>
  <c r="AB31" i="2" s="1"/>
  <c r="AA31" i="2" a="1"/>
  <c r="AA31" i="2" s="1"/>
  <c r="Z31" i="2" a="1"/>
  <c r="Z31" i="2" s="1"/>
  <c r="Y31" i="2" a="1"/>
  <c r="Y31" i="2" s="1"/>
  <c r="X31" i="2" a="1"/>
  <c r="X31" i="2" s="1"/>
  <c r="W31" i="2" a="1"/>
  <c r="W31" i="2" s="1"/>
  <c r="V31" i="2" a="1"/>
  <c r="V31" i="2" s="1"/>
  <c r="U31" i="2" a="1"/>
  <c r="U31" i="2" s="1"/>
  <c r="T31" i="2" a="1"/>
  <c r="T31" i="2" s="1"/>
  <c r="S31" i="2" a="1"/>
  <c r="S31" i="2" s="1"/>
  <c r="P31" i="2"/>
  <c r="AD30" i="2" a="1"/>
  <c r="AD30" i="2" s="1"/>
  <c r="AC30" i="2" a="1"/>
  <c r="AC30" i="2" s="1"/>
  <c r="AB30" i="2"/>
  <c r="AB30" i="2" a="1"/>
  <c r="AA30" i="2" a="1"/>
  <c r="AA30" i="2" s="1"/>
  <c r="Z30" i="2" a="1"/>
  <c r="Z30" i="2" s="1"/>
  <c r="Y30" i="2" a="1"/>
  <c r="Y30" i="2" s="1"/>
  <c r="X30" i="2" a="1"/>
  <c r="X30" i="2" s="1"/>
  <c r="W30" i="2" a="1"/>
  <c r="W30" i="2" s="1"/>
  <c r="V30" i="2"/>
  <c r="V30" i="2" a="1"/>
  <c r="U30" i="2" a="1"/>
  <c r="U30" i="2" s="1"/>
  <c r="T30" i="2" a="1"/>
  <c r="T30" i="2" s="1"/>
  <c r="S30" i="2" a="1"/>
  <c r="S30" i="2" s="1"/>
  <c r="P30" i="2"/>
  <c r="AD29" i="2" a="1"/>
  <c r="AD29" i="2" s="1"/>
  <c r="AC29" i="2" a="1"/>
  <c r="AC29" i="2" s="1"/>
  <c r="AB29" i="2" a="1"/>
  <c r="AB29" i="2" s="1"/>
  <c r="AA29" i="2" a="1"/>
  <c r="AA29" i="2" s="1"/>
  <c r="Z29" i="2" a="1"/>
  <c r="Z29" i="2" s="1"/>
  <c r="Y29" i="2" a="1"/>
  <c r="Y29" i="2" s="1"/>
  <c r="X29" i="2" a="1"/>
  <c r="X29" i="2" s="1"/>
  <c r="W29" i="2" a="1"/>
  <c r="W29" i="2" s="1"/>
  <c r="V29" i="2" a="1"/>
  <c r="V29" i="2" s="1"/>
  <c r="U29" i="2" a="1"/>
  <c r="U29" i="2" s="1"/>
  <c r="T29" i="2" a="1"/>
  <c r="T29" i="2" s="1"/>
  <c r="S29" i="2" a="1"/>
  <c r="S29" i="2" s="1"/>
  <c r="P29" i="2"/>
  <c r="AD28" i="2"/>
  <c r="AD28" i="2" a="1"/>
  <c r="AC28" i="2"/>
  <c r="AC28" i="2" a="1"/>
  <c r="AB28" i="2" a="1"/>
  <c r="AB28" i="2" s="1"/>
  <c r="AA28" i="2" a="1"/>
  <c r="AA28" i="2" s="1"/>
  <c r="Z28" i="2"/>
  <c r="Z28" i="2" a="1"/>
  <c r="Y28" i="2" a="1"/>
  <c r="Y28" i="2" s="1"/>
  <c r="X28" i="2" a="1"/>
  <c r="X28" i="2" s="1"/>
  <c r="W28" i="2"/>
  <c r="W28" i="2" a="1"/>
  <c r="V28" i="2" a="1"/>
  <c r="V28" i="2" s="1"/>
  <c r="U28" i="2" a="1"/>
  <c r="U28" i="2" s="1"/>
  <c r="T28" i="2"/>
  <c r="T28" i="2" a="1"/>
  <c r="S28" i="2" a="1"/>
  <c r="S28" i="2" s="1"/>
  <c r="P28" i="2"/>
  <c r="AD27" i="2" a="1"/>
  <c r="AD27" i="2" s="1"/>
  <c r="AC27" i="2" a="1"/>
  <c r="AC27" i="2" s="1"/>
  <c r="AB27" i="2" a="1"/>
  <c r="AB27" i="2" s="1"/>
  <c r="AA27" i="2" a="1"/>
  <c r="AA27" i="2" s="1"/>
  <c r="Z27" i="2" a="1"/>
  <c r="Z27" i="2" s="1"/>
  <c r="Y27" i="2" a="1"/>
  <c r="Y27" i="2" s="1"/>
  <c r="X27" i="2" a="1"/>
  <c r="X27" i="2" s="1"/>
  <c r="W27" i="2" a="1"/>
  <c r="W27" i="2" s="1"/>
  <c r="V27" i="2" a="1"/>
  <c r="V27" i="2" s="1"/>
  <c r="U27" i="2" a="1"/>
  <c r="U27" i="2" s="1"/>
  <c r="T27" i="2" a="1"/>
  <c r="T27" i="2" s="1"/>
  <c r="S27" i="2" a="1"/>
  <c r="S27" i="2" s="1"/>
  <c r="Q27" i="2"/>
  <c r="P27" i="2"/>
  <c r="AD26" i="2" a="1"/>
  <c r="AD26" i="2" s="1"/>
  <c r="AC26" i="2" a="1"/>
  <c r="AC26" i="2" s="1"/>
  <c r="AB26" i="2" a="1"/>
  <c r="AB26" i="2" s="1"/>
  <c r="AA26" i="2" a="1"/>
  <c r="AA26" i="2" s="1"/>
  <c r="Z26" i="2" a="1"/>
  <c r="Z26" i="2" s="1"/>
  <c r="Y26" i="2" a="1"/>
  <c r="Y26" i="2" s="1"/>
  <c r="X26" i="2" a="1"/>
  <c r="X26" i="2" s="1"/>
  <c r="W26" i="2" a="1"/>
  <c r="W26" i="2" s="1"/>
  <c r="V26" i="2" a="1"/>
  <c r="V26" i="2" s="1"/>
  <c r="U26" i="2" a="1"/>
  <c r="U26" i="2" s="1"/>
  <c r="T26" i="2" a="1"/>
  <c r="T26" i="2" s="1"/>
  <c r="S26" i="2" a="1"/>
  <c r="S26" i="2" s="1"/>
  <c r="P26" i="2"/>
  <c r="AD25" i="2" a="1"/>
  <c r="AD25" i="2" s="1"/>
  <c r="AC25" i="2" a="1"/>
  <c r="AC25" i="2" s="1"/>
  <c r="AB25" i="2"/>
  <c r="AB25" i="2" a="1"/>
  <c r="AA25" i="2" a="1"/>
  <c r="AA25" i="2" s="1"/>
  <c r="Z25" i="2" a="1"/>
  <c r="Z25" i="2" s="1"/>
  <c r="Y25" i="2"/>
  <c r="Y25" i="2" a="1"/>
  <c r="X25" i="2" a="1"/>
  <c r="X25" i="2" s="1"/>
  <c r="W25" i="2" a="1"/>
  <c r="W25" i="2" s="1"/>
  <c r="V25" i="2"/>
  <c r="V25" i="2" a="1"/>
  <c r="U25" i="2" a="1"/>
  <c r="U25" i="2" s="1"/>
  <c r="T25" i="2" a="1"/>
  <c r="T25" i="2" s="1"/>
  <c r="S25" i="2"/>
  <c r="S25" i="2" a="1"/>
  <c r="P25" i="2"/>
  <c r="AD24" i="2" a="1"/>
  <c r="AD24" i="2" s="1"/>
  <c r="AC24" i="2" a="1"/>
  <c r="AC24" i="2" s="1"/>
  <c r="AB24" i="2" a="1"/>
  <c r="AB24" i="2" s="1"/>
  <c r="AA24" i="2" a="1"/>
  <c r="AA24" i="2" s="1"/>
  <c r="Z24" i="2" a="1"/>
  <c r="Z24" i="2" s="1"/>
  <c r="Y24" i="2" a="1"/>
  <c r="Y24" i="2" s="1"/>
  <c r="X24" i="2" a="1"/>
  <c r="X24" i="2" s="1"/>
  <c r="W24" i="2" a="1"/>
  <c r="W24" i="2" s="1"/>
  <c r="V24" i="2" a="1"/>
  <c r="V24" i="2" s="1"/>
  <c r="U24" i="2" a="1"/>
  <c r="U24" i="2" s="1"/>
  <c r="T24" i="2" a="1"/>
  <c r="T24" i="2" s="1"/>
  <c r="S24" i="2" a="1"/>
  <c r="S24" i="2" s="1"/>
  <c r="P24" i="2"/>
  <c r="Q23" i="2"/>
  <c r="AC23" i="2" s="1" a="1"/>
  <c r="AC23" i="2" s="1"/>
  <c r="AD22" i="2" a="1"/>
  <c r="AD22" i="2" s="1"/>
  <c r="AC22" i="2" a="1"/>
  <c r="AC22" i="2" s="1"/>
  <c r="AB22" i="2" a="1"/>
  <c r="AB22" i="2" s="1"/>
  <c r="AA22" i="2" a="1"/>
  <c r="AA22" i="2" s="1"/>
  <c r="Z22" i="2" a="1"/>
  <c r="Z22" i="2" s="1"/>
  <c r="Y22" i="2" a="1"/>
  <c r="Y22" i="2" s="1"/>
  <c r="X22" i="2" a="1"/>
  <c r="X22" i="2" s="1"/>
  <c r="W22" i="2" a="1"/>
  <c r="W22" i="2" s="1"/>
  <c r="V22" i="2" a="1"/>
  <c r="V22" i="2" s="1"/>
  <c r="U22" i="2" a="1"/>
  <c r="U22" i="2" s="1"/>
  <c r="T22" i="2" a="1"/>
  <c r="T22" i="2" s="1"/>
  <c r="S22" i="2" a="1"/>
  <c r="S22" i="2" s="1"/>
  <c r="P22" i="2"/>
  <c r="AD21" i="2" a="1"/>
  <c r="AD21" i="2" s="1"/>
  <c r="AC21" i="2" a="1"/>
  <c r="AC21" i="2" s="1"/>
  <c r="AB21" i="2" a="1"/>
  <c r="AB21" i="2" s="1"/>
  <c r="AA21" i="2" a="1"/>
  <c r="AA21" i="2" s="1"/>
  <c r="Z21" i="2" a="1"/>
  <c r="Z21" i="2" s="1"/>
  <c r="Y21" i="2" a="1"/>
  <c r="Y21" i="2" s="1"/>
  <c r="X21" i="2" a="1"/>
  <c r="X21" i="2" s="1"/>
  <c r="W21" i="2" a="1"/>
  <c r="W21" i="2" s="1"/>
  <c r="V21" i="2" a="1"/>
  <c r="V21" i="2" s="1"/>
  <c r="U21" i="2" a="1"/>
  <c r="U21" i="2" s="1"/>
  <c r="T21" i="2" a="1"/>
  <c r="T21" i="2" s="1"/>
  <c r="S21" i="2" a="1"/>
  <c r="S21" i="2" s="1"/>
  <c r="P21" i="2"/>
  <c r="AD20" i="2" a="1"/>
  <c r="AD20" i="2" s="1"/>
  <c r="AC20" i="2" a="1"/>
  <c r="AC20" i="2" s="1"/>
  <c r="AB20" i="2" a="1"/>
  <c r="AB20" i="2" s="1"/>
  <c r="AA20" i="2" a="1"/>
  <c r="AA20" i="2" s="1"/>
  <c r="Z20" i="2" a="1"/>
  <c r="Z20" i="2" s="1"/>
  <c r="Y20" i="2" a="1"/>
  <c r="Y20" i="2" s="1"/>
  <c r="X20" i="2" a="1"/>
  <c r="X20" i="2" s="1"/>
  <c r="W20" i="2" a="1"/>
  <c r="W20" i="2" s="1"/>
  <c r="V20" i="2" a="1"/>
  <c r="V20" i="2" s="1"/>
  <c r="U20" i="2" a="1"/>
  <c r="U20" i="2" s="1"/>
  <c r="T20" i="2" a="1"/>
  <c r="T20" i="2" s="1"/>
  <c r="S20" i="2" a="1"/>
  <c r="S20" i="2" s="1"/>
  <c r="P20" i="2"/>
  <c r="AD19" i="2" a="1"/>
  <c r="AD19" i="2" s="1"/>
  <c r="AC19" i="2" a="1"/>
  <c r="AC19" i="2" s="1"/>
  <c r="AB19" i="2" a="1"/>
  <c r="AB19" i="2" s="1"/>
  <c r="AA19" i="2" a="1"/>
  <c r="AA19" i="2" s="1"/>
  <c r="Z19" i="2" a="1"/>
  <c r="Z19" i="2" s="1"/>
  <c r="Y19" i="2" a="1"/>
  <c r="Y19" i="2" s="1"/>
  <c r="X19" i="2" a="1"/>
  <c r="X19" i="2" s="1"/>
  <c r="W19" i="2" a="1"/>
  <c r="W19" i="2" s="1"/>
  <c r="V19" i="2" a="1"/>
  <c r="V19" i="2" s="1"/>
  <c r="U19" i="2" a="1"/>
  <c r="U19" i="2" s="1"/>
  <c r="T19" i="2" a="1"/>
  <c r="T19" i="2" s="1"/>
  <c r="S19" i="2" a="1"/>
  <c r="S19" i="2" s="1"/>
  <c r="P19" i="2"/>
  <c r="AD18" i="2"/>
  <c r="AD18" i="2" a="1"/>
  <c r="AC18" i="2" a="1"/>
  <c r="AC18" i="2" s="1"/>
  <c r="AB18" i="2"/>
  <c r="AB18" i="2" a="1"/>
  <c r="AA18" i="2" a="1"/>
  <c r="AA18" i="2" s="1"/>
  <c r="Z18" i="2" a="1"/>
  <c r="Z18" i="2" s="1"/>
  <c r="Y18" i="2" a="1"/>
  <c r="Y18" i="2" s="1"/>
  <c r="X18" i="2"/>
  <c r="X18" i="2" a="1"/>
  <c r="W18" i="2" a="1"/>
  <c r="W18" i="2" s="1"/>
  <c r="V18" i="2"/>
  <c r="V18" i="2" a="1"/>
  <c r="U18" i="2" a="1"/>
  <c r="U18" i="2" s="1"/>
  <c r="T18" i="2" a="1"/>
  <c r="T18" i="2" s="1"/>
  <c r="S18" i="2" a="1"/>
  <c r="S18" i="2" s="1"/>
  <c r="P18" i="2"/>
  <c r="AD17" i="2" a="1"/>
  <c r="AD17" i="2" s="1"/>
  <c r="AC17" i="2" a="1"/>
  <c r="AC17" i="2" s="1"/>
  <c r="AB17" i="2" a="1"/>
  <c r="AB17" i="2" s="1"/>
  <c r="AA17" i="2" a="1"/>
  <c r="AA17" i="2" s="1"/>
  <c r="Z17" i="2" a="1"/>
  <c r="Z17" i="2" s="1"/>
  <c r="Y17" i="2" a="1"/>
  <c r="Y17" i="2" s="1"/>
  <c r="X17" i="2" a="1"/>
  <c r="X17" i="2" s="1"/>
  <c r="W17" i="2" a="1"/>
  <c r="W17" i="2" s="1"/>
  <c r="V17" i="2" a="1"/>
  <c r="V17" i="2" s="1"/>
  <c r="U17" i="2" a="1"/>
  <c r="U17" i="2" s="1"/>
  <c r="T17" i="2" a="1"/>
  <c r="T17" i="2" s="1"/>
  <c r="S17" i="2" a="1"/>
  <c r="S17" i="2" s="1"/>
  <c r="Q17" i="2"/>
  <c r="P17" i="2"/>
  <c r="AD16" i="2" a="1"/>
  <c r="AD16" i="2" s="1"/>
  <c r="AC16" i="2" a="1"/>
  <c r="AC16" i="2" s="1"/>
  <c r="AB16" i="2" a="1"/>
  <c r="AB16" i="2" s="1"/>
  <c r="AA16" i="2" a="1"/>
  <c r="AA16" i="2" s="1"/>
  <c r="Z16" i="2" a="1"/>
  <c r="Z16" i="2" s="1"/>
  <c r="Y16" i="2" a="1"/>
  <c r="Y16" i="2" s="1"/>
  <c r="X16" i="2" a="1"/>
  <c r="X16" i="2" s="1"/>
  <c r="W16" i="2" a="1"/>
  <c r="W16" i="2" s="1"/>
  <c r="V16" i="2" a="1"/>
  <c r="V16" i="2" s="1"/>
  <c r="U16" i="2" a="1"/>
  <c r="U16" i="2" s="1"/>
  <c r="T16" i="2" a="1"/>
  <c r="T16" i="2" s="1"/>
  <c r="S16" i="2" a="1"/>
  <c r="S16" i="2" s="1"/>
  <c r="P16" i="2"/>
  <c r="AD15" i="2"/>
  <c r="AD15" i="2" a="1"/>
  <c r="AC15" i="2" a="1"/>
  <c r="AC15" i="2" s="1"/>
  <c r="AB15" i="2" a="1"/>
  <c r="AB15" i="2" s="1"/>
  <c r="AA15" i="2" a="1"/>
  <c r="AA15" i="2" s="1"/>
  <c r="Z15" i="2"/>
  <c r="Z15" i="2" a="1"/>
  <c r="Y15" i="2" a="1"/>
  <c r="Y15" i="2" s="1"/>
  <c r="X15" i="2"/>
  <c r="X15" i="2" a="1"/>
  <c r="W15" i="2" a="1"/>
  <c r="W15" i="2" s="1"/>
  <c r="V15" i="2" a="1"/>
  <c r="V15" i="2" s="1"/>
  <c r="U15" i="2" a="1"/>
  <c r="U15" i="2" s="1"/>
  <c r="T15" i="2"/>
  <c r="T15" i="2" a="1"/>
  <c r="S15" i="2" a="1"/>
  <c r="S15" i="2" s="1"/>
  <c r="P15" i="2"/>
  <c r="AD14" i="2" a="1"/>
  <c r="AD14" i="2" s="1"/>
  <c r="AC14" i="2" a="1"/>
  <c r="AC14" i="2" s="1"/>
  <c r="AB14" i="2" a="1"/>
  <c r="AB14" i="2" s="1"/>
  <c r="AA14" i="2" a="1"/>
  <c r="AA14" i="2" s="1"/>
  <c r="Z14" i="2" a="1"/>
  <c r="Z14" i="2" s="1"/>
  <c r="Y14" i="2" a="1"/>
  <c r="Y14" i="2" s="1"/>
  <c r="X14" i="2" a="1"/>
  <c r="X14" i="2" s="1"/>
  <c r="W14" i="2" a="1"/>
  <c r="W14" i="2" s="1"/>
  <c r="V14" i="2" a="1"/>
  <c r="V14" i="2" s="1"/>
  <c r="U14" i="2" a="1"/>
  <c r="U14" i="2" s="1"/>
  <c r="T14" i="2" a="1"/>
  <c r="T14" i="2" s="1"/>
  <c r="S14" i="2" a="1"/>
  <c r="S14" i="2" s="1"/>
  <c r="P14" i="2"/>
  <c r="AD13" i="2"/>
  <c r="AD13" i="2" a="1"/>
  <c r="AC13" i="2"/>
  <c r="AC13" i="2" a="1"/>
  <c r="AB13" i="2"/>
  <c r="AB13" i="2" a="1"/>
  <c r="AA13" i="2"/>
  <c r="AA13" i="2" a="1"/>
  <c r="Z13" i="2"/>
  <c r="Z13" i="2" a="1"/>
  <c r="Y13" i="2"/>
  <c r="Y13" i="2" a="1"/>
  <c r="X13" i="2"/>
  <c r="X13" i="2" a="1"/>
  <c r="W13" i="2"/>
  <c r="W13" i="2" a="1"/>
  <c r="V13" i="2"/>
  <c r="V13" i="2" a="1"/>
  <c r="U13" i="2"/>
  <c r="U13" i="2" a="1"/>
  <c r="T13" i="2"/>
  <c r="T13" i="2" a="1"/>
  <c r="S13" i="2" a="1"/>
  <c r="S13" i="2" s="1"/>
  <c r="P13" i="2"/>
  <c r="AD12" i="2" a="1"/>
  <c r="AD12" i="2" s="1"/>
  <c r="AC12" i="2" a="1"/>
  <c r="AC12" i="2" s="1"/>
  <c r="AB12" i="2" a="1"/>
  <c r="AB12" i="2" s="1"/>
  <c r="AA12" i="2" a="1"/>
  <c r="AA12" i="2" s="1"/>
  <c r="Z12" i="2" a="1"/>
  <c r="Z12" i="2" s="1"/>
  <c r="Y12" i="2" a="1"/>
  <c r="Y12" i="2" s="1"/>
  <c r="X12" i="2" a="1"/>
  <c r="X12" i="2" s="1"/>
  <c r="W12" i="2" a="1"/>
  <c r="W12" i="2" s="1"/>
  <c r="V12" i="2" a="1"/>
  <c r="V12" i="2" s="1"/>
  <c r="U12" i="2" a="1"/>
  <c r="U12" i="2" s="1"/>
  <c r="T12" i="2" a="1"/>
  <c r="T12" i="2" s="1"/>
  <c r="S12" i="2" a="1"/>
  <c r="S12" i="2" s="1"/>
  <c r="P12" i="2"/>
  <c r="AD11" i="2" a="1"/>
  <c r="AD11" i="2" s="1"/>
  <c r="AC11" i="2" a="1"/>
  <c r="AC11" i="2" s="1"/>
  <c r="AB11" i="2" a="1"/>
  <c r="AB11" i="2" s="1"/>
  <c r="AA11" i="2"/>
  <c r="AA11" i="2" a="1"/>
  <c r="Z11" i="2" a="1"/>
  <c r="Z11" i="2" s="1"/>
  <c r="Y11" i="2" a="1"/>
  <c r="Y11" i="2" s="1"/>
  <c r="X11" i="2" a="1"/>
  <c r="X11" i="2" s="1"/>
  <c r="W11" i="2" a="1"/>
  <c r="W11" i="2" s="1"/>
  <c r="V11" i="2" a="1"/>
  <c r="V11" i="2" s="1"/>
  <c r="U11" i="2" a="1"/>
  <c r="U11" i="2" s="1"/>
  <c r="T11" i="2" a="1"/>
  <c r="T11" i="2" s="1"/>
  <c r="S11" i="2" a="1"/>
  <c r="S11" i="2" s="1"/>
  <c r="P11" i="2"/>
  <c r="AD10" i="2" a="1"/>
  <c r="AD10" i="2" s="1"/>
  <c r="AC10" i="2" a="1"/>
  <c r="AC10" i="2" s="1"/>
  <c r="AB10" i="2" a="1"/>
  <c r="AB10" i="2" s="1"/>
  <c r="AA10" i="2"/>
  <c r="AA10" i="2" a="1"/>
  <c r="Z10" i="2" a="1"/>
  <c r="Z10" i="2" s="1"/>
  <c r="Y10" i="2" a="1"/>
  <c r="Y10" i="2" s="1"/>
  <c r="X10" i="2" a="1"/>
  <c r="X10" i="2" s="1"/>
  <c r="W10" i="2" a="1"/>
  <c r="W10" i="2" s="1"/>
  <c r="V10" i="2" a="1"/>
  <c r="V10" i="2" s="1"/>
  <c r="U10" i="2" a="1"/>
  <c r="U10" i="2" s="1"/>
  <c r="T10" i="2" a="1"/>
  <c r="T10" i="2" s="1"/>
  <c r="S10" i="2" a="1"/>
  <c r="S10" i="2" s="1"/>
  <c r="P10" i="2"/>
  <c r="S9" i="2" a="1"/>
  <c r="S9" i="2" s="1"/>
  <c r="P9" i="2"/>
  <c r="AD8" i="2" a="1"/>
  <c r="AD8" i="2" s="1"/>
  <c r="AC8" i="2" a="1"/>
  <c r="AC8" i="2" s="1"/>
  <c r="AB8" i="2" a="1"/>
  <c r="AB8" i="2" s="1"/>
  <c r="AA8" i="2" a="1"/>
  <c r="AA8" i="2" s="1"/>
  <c r="Z8" i="2" a="1"/>
  <c r="Z8" i="2" s="1"/>
  <c r="Y8" i="2" a="1"/>
  <c r="Y8" i="2" s="1"/>
  <c r="X8" i="2" a="1"/>
  <c r="X8" i="2" s="1"/>
  <c r="W8" i="2" a="1"/>
  <c r="W8" i="2" s="1"/>
  <c r="V8" i="2" a="1"/>
  <c r="V8" i="2" s="1"/>
  <c r="U8" i="2" a="1"/>
  <c r="U8" i="2" s="1"/>
  <c r="T8" i="2" a="1"/>
  <c r="T8" i="2" s="1"/>
  <c r="S8" i="2" a="1"/>
  <c r="S8" i="2" s="1"/>
  <c r="P8" i="2"/>
  <c r="AD7" i="2" a="1"/>
  <c r="AD7" i="2" s="1"/>
  <c r="AC7" i="2"/>
  <c r="AC7" i="2" a="1"/>
  <c r="AB7" i="2"/>
  <c r="AB7" i="2" a="1"/>
  <c r="AA7" i="2"/>
  <c r="AA7" i="2" a="1"/>
  <c r="Z7" i="2" a="1"/>
  <c r="Z7" i="2" s="1"/>
  <c r="X7" i="2" a="1"/>
  <c r="X7" i="2" s="1"/>
  <c r="W7" i="2"/>
  <c r="W7" i="2" a="1"/>
  <c r="V7" i="2" a="1"/>
  <c r="V7" i="2" s="1"/>
  <c r="U7" i="2" a="1"/>
  <c r="U7" i="2" s="1"/>
  <c r="T7" i="2" a="1"/>
  <c r="T7" i="2" s="1"/>
  <c r="S7" i="2" a="1"/>
  <c r="S7" i="2" s="1"/>
  <c r="Q7" i="2"/>
  <c r="Y7" i="2" s="1" a="1"/>
  <c r="Y7" i="2" s="1"/>
  <c r="P7" i="2"/>
  <c r="AD6" i="2" a="1"/>
  <c r="AD6" i="2" s="1"/>
  <c r="AC6" i="2"/>
  <c r="AC6" i="2" a="1"/>
  <c r="AB6" i="2" a="1"/>
  <c r="AB6" i="2" s="1"/>
  <c r="AA6" i="2" a="1"/>
  <c r="AA6" i="2" s="1"/>
  <c r="Z6" i="2" a="1"/>
  <c r="Z6" i="2" s="1"/>
  <c r="Y6" i="2" a="1"/>
  <c r="Y6" i="2" s="1"/>
  <c r="X6" i="2" a="1"/>
  <c r="X6" i="2" s="1"/>
  <c r="W6" i="2" a="1"/>
  <c r="W6" i="2" s="1"/>
  <c r="V6" i="2" a="1"/>
  <c r="V6" i="2" s="1"/>
  <c r="U6" i="2" a="1"/>
  <c r="U6" i="2" s="1"/>
  <c r="T6" i="2" a="1"/>
  <c r="T6" i="2" s="1"/>
  <c r="S6" i="2" a="1"/>
  <c r="S6" i="2" s="1"/>
  <c r="P6" i="2"/>
  <c r="AD5" i="2" a="1"/>
  <c r="AD5" i="2" s="1"/>
  <c r="AC5" i="2" a="1"/>
  <c r="AC5" i="2" s="1"/>
  <c r="AB5" i="2"/>
  <c r="AB5" i="2" a="1"/>
  <c r="AA5" i="2" a="1"/>
  <c r="AA5" i="2" s="1"/>
  <c r="Z5" i="2"/>
  <c r="Z5" i="2" a="1"/>
  <c r="Y5" i="2" a="1"/>
  <c r="Y5" i="2" s="1"/>
  <c r="X5" i="2" a="1"/>
  <c r="X5" i="2" s="1"/>
  <c r="W5" i="2" a="1"/>
  <c r="W5" i="2" s="1"/>
  <c r="V5" i="2" a="1"/>
  <c r="V5" i="2" s="1"/>
  <c r="U5" i="2" a="1"/>
  <c r="U5" i="2" s="1"/>
  <c r="T5" i="2"/>
  <c r="T5" i="2" a="1"/>
  <c r="S5" i="2" a="1"/>
  <c r="S5" i="2" s="1"/>
  <c r="P5" i="2"/>
  <c r="AD4" i="2"/>
  <c r="AD4" i="2" a="1"/>
  <c r="AC4" i="2" a="1"/>
  <c r="AC4" i="2" s="1"/>
  <c r="AB4" i="2" a="1"/>
  <c r="AB4" i="2" s="1"/>
  <c r="AA4" i="2" a="1"/>
  <c r="AA4" i="2" s="1"/>
  <c r="Z4" i="2" a="1"/>
  <c r="Z4" i="2" s="1"/>
  <c r="Y4" i="2" a="1"/>
  <c r="Y4" i="2" s="1"/>
  <c r="X4" i="2" a="1"/>
  <c r="X4" i="2" s="1"/>
  <c r="W4" i="2" a="1"/>
  <c r="W4" i="2" s="1"/>
  <c r="V4" i="2" a="1"/>
  <c r="V4" i="2" s="1"/>
  <c r="U4" i="2" a="1"/>
  <c r="U4" i="2" s="1"/>
  <c r="T4" i="2" a="1"/>
  <c r="T4" i="2" s="1"/>
  <c r="S4" i="2" a="1"/>
  <c r="S4" i="2" s="1"/>
  <c r="P4" i="2"/>
  <c r="AD3" i="2" a="1"/>
  <c r="AD3" i="2" s="1"/>
  <c r="AC3" i="2"/>
  <c r="AC3" i="2" a="1"/>
  <c r="AB3" i="2" a="1"/>
  <c r="AB3" i="2" s="1"/>
  <c r="AA3" i="2"/>
  <c r="AA3" i="2" a="1"/>
  <c r="Z3" i="2" a="1"/>
  <c r="Z3" i="2" s="1"/>
  <c r="Y3" i="2" a="1"/>
  <c r="Y3" i="2" s="1"/>
  <c r="X3" i="2" a="1"/>
  <c r="X3" i="2" s="1"/>
  <c r="W3" i="2"/>
  <c r="W3" i="2" a="1"/>
  <c r="V3" i="2" a="1"/>
  <c r="V3" i="2" s="1"/>
  <c r="U3" i="2"/>
  <c r="U3" i="2" a="1"/>
  <c r="T3" i="2" a="1"/>
  <c r="T3" i="2" s="1"/>
  <c r="P3" i="2"/>
  <c r="S5" i="1" a="1"/>
  <c r="S5" i="1" s="1"/>
  <c r="S6" i="1" a="1"/>
  <c r="S6" i="1" s="1"/>
  <c r="S8" i="1" a="1"/>
  <c r="S8" i="1" s="1"/>
  <c r="S9" i="1" a="1"/>
  <c r="S9" i="1" s="1"/>
  <c r="S10" i="1" a="1"/>
  <c r="S10" i="1" s="1"/>
  <c r="S11" i="1" a="1"/>
  <c r="S11" i="1" s="1"/>
  <c r="S12" i="1" a="1"/>
  <c r="S12" i="1" s="1"/>
  <c r="S13" i="1" a="1"/>
  <c r="S13" i="1" s="1"/>
  <c r="S14" i="1" a="1"/>
  <c r="S14" i="1" s="1"/>
  <c r="S15" i="1" a="1"/>
  <c r="S15" i="1" s="1"/>
  <c r="S16" i="1" a="1"/>
  <c r="S16" i="1" s="1"/>
  <c r="S18" i="1" a="1"/>
  <c r="S18" i="1" s="1"/>
  <c r="S19" i="1" a="1"/>
  <c r="S19" i="1" s="1"/>
  <c r="S20" i="1" a="1"/>
  <c r="S20" i="1" s="1"/>
  <c r="S21" i="1" a="1"/>
  <c r="S21" i="1" s="1"/>
  <c r="S22" i="1" a="1"/>
  <c r="S22" i="1" s="1"/>
  <c r="S24" i="1" a="1"/>
  <c r="S24" i="1" s="1"/>
  <c r="S25" i="1" a="1"/>
  <c r="S25" i="1" s="1"/>
  <c r="S26" i="1" a="1"/>
  <c r="S26" i="1" s="1"/>
  <c r="S28" i="1" a="1"/>
  <c r="S28" i="1" s="1"/>
  <c r="S29" i="1" a="1"/>
  <c r="S29" i="1" s="1"/>
  <c r="S30" i="1" a="1"/>
  <c r="S30" i="1" s="1"/>
  <c r="S31" i="1" a="1"/>
  <c r="S31" i="1" s="1"/>
  <c r="S32" i="1" a="1"/>
  <c r="S32" i="1" s="1"/>
  <c r="S33" i="1" a="1"/>
  <c r="S33" i="1" s="1"/>
  <c r="S34" i="1" a="1"/>
  <c r="S34" i="1" s="1"/>
  <c r="S35" i="1" a="1"/>
  <c r="S35" i="1" s="1"/>
  <c r="S39" i="1" a="1"/>
  <c r="S39" i="1" s="1"/>
  <c r="S40" i="1" a="1"/>
  <c r="S40" i="1" s="1"/>
  <c r="S41" i="1" a="1"/>
  <c r="S41" i="1" s="1"/>
  <c r="S42" i="1" a="1"/>
  <c r="S42" i="1" s="1"/>
  <c r="S43" i="1" a="1"/>
  <c r="S43" i="1" s="1"/>
  <c r="S45" i="1" a="1"/>
  <c r="S45" i="1" s="1"/>
  <c r="S46" i="1" a="1"/>
  <c r="S46" i="1" s="1"/>
  <c r="S47" i="1" a="1"/>
  <c r="S47" i="1" s="1"/>
  <c r="S48" i="1" a="1"/>
  <c r="S48" i="1" s="1"/>
  <c r="S49" i="1" a="1"/>
  <c r="S49" i="1" s="1"/>
  <c r="S51" i="1" a="1"/>
  <c r="S51" i="1" s="1"/>
  <c r="S52" i="1" a="1"/>
  <c r="S52" i="1" s="1"/>
  <c r="S53" i="1" a="1"/>
  <c r="S53" i="1" s="1"/>
  <c r="S54" i="1" a="1"/>
  <c r="S54" i="1" s="1"/>
  <c r="S55" i="1" a="1"/>
  <c r="S55" i="1" s="1"/>
  <c r="S56" i="1" a="1"/>
  <c r="S56" i="1" s="1"/>
  <c r="S59" i="1" a="1"/>
  <c r="S59" i="1" s="1"/>
  <c r="S60" i="1" a="1"/>
  <c r="S60" i="1" s="1"/>
  <c r="S61" i="1" a="1"/>
  <c r="S61" i="1" s="1"/>
  <c r="S62" i="1" a="1"/>
  <c r="S62" i="1" s="1"/>
  <c r="S63" i="1" a="1"/>
  <c r="S63" i="1" s="1"/>
  <c r="S64" i="1" a="1"/>
  <c r="S64" i="1" s="1"/>
  <c r="S65" i="1" a="1"/>
  <c r="S65" i="1" s="1"/>
  <c r="S66" i="1" a="1"/>
  <c r="S66" i="1" s="1"/>
  <c r="S67" i="1" a="1"/>
  <c r="S67" i="1" s="1"/>
  <c r="S68" i="1" a="1"/>
  <c r="S68" i="1" s="1"/>
  <c r="S69" i="1" a="1"/>
  <c r="S69" i="1" s="1"/>
  <c r="S70" i="1" a="1"/>
  <c r="S70" i="1" s="1"/>
  <c r="S71" i="1" a="1"/>
  <c r="S71" i="1" s="1"/>
  <c r="S72" i="1" a="1"/>
  <c r="S72" i="1" s="1"/>
  <c r="S73" i="1" a="1"/>
  <c r="S73" i="1" s="1"/>
  <c r="S75" i="1" a="1"/>
  <c r="S75" i="1" s="1"/>
  <c r="S76" i="1" a="1"/>
  <c r="S76" i="1" s="1"/>
  <c r="S77" i="1" a="1"/>
  <c r="S77" i="1" s="1"/>
  <c r="S78" i="1" a="1"/>
  <c r="S78" i="1" s="1"/>
  <c r="S79" i="1" a="1"/>
  <c r="S79" i="1" s="1"/>
  <c r="S81" i="1" a="1"/>
  <c r="S81" i="1" s="1"/>
  <c r="S82" i="1" a="1"/>
  <c r="S82" i="1" s="1"/>
  <c r="S83" i="1" a="1"/>
  <c r="S83" i="1" s="1"/>
  <c r="S4" i="1" a="1"/>
  <c r="S4" i="1" s="1"/>
  <c r="S23" i="3" l="1" a="1"/>
  <c r="S23" i="3" s="1"/>
  <c r="AA7" i="3" a="1"/>
  <c r="AA7" i="3" s="1"/>
  <c r="U7" i="3" a="1"/>
  <c r="U7" i="3" s="1"/>
  <c r="Z7" i="3" a="1"/>
  <c r="Z7" i="3" s="1"/>
  <c r="T7" i="3" a="1"/>
  <c r="T7" i="3" s="1"/>
  <c r="Y7" i="3" a="1"/>
  <c r="Y7" i="3" s="1"/>
  <c r="S7" i="3" a="1"/>
  <c r="S7" i="3" s="1"/>
  <c r="AD7" i="3" a="1"/>
  <c r="AD7" i="3" s="1"/>
  <c r="X7" i="3" a="1"/>
  <c r="X7" i="3" s="1"/>
  <c r="AB7" i="3" a="1"/>
  <c r="AB7" i="3" s="1"/>
  <c r="V7" i="3" a="1"/>
  <c r="V7" i="3" s="1"/>
  <c r="V84" i="3" s="1"/>
  <c r="AC7" i="3" a="1"/>
  <c r="AC7" i="3" s="1"/>
  <c r="AC74" i="3" a="1"/>
  <c r="AC74" i="3" s="1"/>
  <c r="W74" i="3" a="1"/>
  <c r="W74" i="3" s="1"/>
  <c r="AB74" i="3" a="1"/>
  <c r="AB74" i="3" s="1"/>
  <c r="V74" i="3" a="1"/>
  <c r="V74" i="3" s="1"/>
  <c r="AA74" i="3" a="1"/>
  <c r="AA74" i="3" s="1"/>
  <c r="U74" i="3" a="1"/>
  <c r="U74" i="3" s="1"/>
  <c r="Z74" i="3" a="1"/>
  <c r="Z74" i="3" s="1"/>
  <c r="T74" i="3" a="1"/>
  <c r="T74" i="3" s="1"/>
  <c r="AD74" i="3" a="1"/>
  <c r="AD74" i="3" s="1"/>
  <c r="X74" i="3" a="1"/>
  <c r="X74" i="3" s="1"/>
  <c r="P74" i="3"/>
  <c r="AC23" i="3" a="1"/>
  <c r="AC23" i="3" s="1"/>
  <c r="W23" i="3" a="1"/>
  <c r="W23" i="3" s="1"/>
  <c r="AB23" i="3" a="1"/>
  <c r="AB23" i="3" s="1"/>
  <c r="V23" i="3" a="1"/>
  <c r="V23" i="3" s="1"/>
  <c r="AA23" i="3" a="1"/>
  <c r="AA23" i="3" s="1"/>
  <c r="U23" i="3" a="1"/>
  <c r="U23" i="3" s="1"/>
  <c r="Z23" i="3" a="1"/>
  <c r="Z23" i="3" s="1"/>
  <c r="T23" i="3" a="1"/>
  <c r="T23" i="3" s="1"/>
  <c r="AD23" i="3" a="1"/>
  <c r="AD23" i="3" s="1"/>
  <c r="X23" i="3" a="1"/>
  <c r="X23" i="3" s="1"/>
  <c r="P23" i="3"/>
  <c r="W7" i="3" a="1"/>
  <c r="W7" i="3" s="1"/>
  <c r="S74" i="3" a="1"/>
  <c r="S74" i="3" s="1"/>
  <c r="W44" i="3" a="1"/>
  <c r="W44" i="3" s="1"/>
  <c r="AC44" i="3" a="1"/>
  <c r="AC44" i="3" s="1"/>
  <c r="AB58" i="3" a="1"/>
  <c r="AB58" i="3" s="1"/>
  <c r="V80" i="3" a="1"/>
  <c r="V80" i="3" s="1"/>
  <c r="AB80" i="3" a="1"/>
  <c r="AB80" i="3" s="1"/>
  <c r="S44" i="3" a="1"/>
  <c r="S44" i="3" s="1"/>
  <c r="Y44" i="3" a="1"/>
  <c r="Y44" i="3" s="1"/>
  <c r="W58" i="3" a="1"/>
  <c r="W58" i="3" s="1"/>
  <c r="AC58" i="3" a="1"/>
  <c r="AC58" i="3" s="1"/>
  <c r="W80" i="3" a="1"/>
  <c r="W80" i="3" s="1"/>
  <c r="AC80" i="3" a="1"/>
  <c r="AC80" i="3" s="1"/>
  <c r="T44" i="3" a="1"/>
  <c r="T44" i="3" s="1"/>
  <c r="Z44" i="3" a="1"/>
  <c r="Z44" i="3" s="1"/>
  <c r="P58" i="3"/>
  <c r="X58" i="3" a="1"/>
  <c r="X58" i="3" s="1"/>
  <c r="AD58" i="3" a="1"/>
  <c r="AD58" i="3" s="1"/>
  <c r="P80" i="3"/>
  <c r="X80" i="3" a="1"/>
  <c r="X80" i="3" s="1"/>
  <c r="AD80" i="3" a="1"/>
  <c r="AD80" i="3" s="1"/>
  <c r="U44" i="3" a="1"/>
  <c r="U44" i="3" s="1"/>
  <c r="AA44" i="3" a="1"/>
  <c r="AA44" i="3" s="1"/>
  <c r="AA84" i="3" s="1"/>
  <c r="S58" i="3" a="1"/>
  <c r="S58" i="3" s="1"/>
  <c r="Y58" i="3" a="1"/>
  <c r="Y58" i="3" s="1"/>
  <c r="S80" i="3" a="1"/>
  <c r="S80" i="3" s="1"/>
  <c r="Y80" i="3" a="1"/>
  <c r="Y80" i="3" s="1"/>
  <c r="V44" i="3" a="1"/>
  <c r="V44" i="3" s="1"/>
  <c r="T58" i="3" a="1"/>
  <c r="T58" i="3" s="1"/>
  <c r="T80" i="3" a="1"/>
  <c r="T80" i="3" s="1"/>
  <c r="P23" i="2"/>
  <c r="X23" i="2" a="1"/>
  <c r="X23" i="2" s="1"/>
  <c r="AD23" i="2" a="1"/>
  <c r="AD23" i="2" s="1"/>
  <c r="W44" i="2" a="1"/>
  <c r="W44" i="2" s="1"/>
  <c r="AC44" i="2" a="1"/>
  <c r="AC44" i="2" s="1"/>
  <c r="AC84" i="2" s="1"/>
  <c r="AD74" i="2" a="1"/>
  <c r="AD74" i="2" s="1"/>
  <c r="U58" i="2" a="1"/>
  <c r="U58" i="2" s="1"/>
  <c r="AA58" i="2" a="1"/>
  <c r="AA58" i="2" s="1"/>
  <c r="U80" i="2" a="1"/>
  <c r="U80" i="2" s="1"/>
  <c r="AA80" i="2" a="1"/>
  <c r="AA80" i="2" s="1"/>
  <c r="S23" i="2" a="1"/>
  <c r="S23" i="2" s="1"/>
  <c r="Y23" i="2" a="1"/>
  <c r="Y23" i="2" s="1"/>
  <c r="P44" i="2"/>
  <c r="X44" i="2" a="1"/>
  <c r="X44" i="2" s="1"/>
  <c r="AD44" i="2" a="1"/>
  <c r="AD44" i="2" s="1"/>
  <c r="T23" i="2" a="1"/>
  <c r="T23" i="2" s="1"/>
  <c r="T84" i="2" s="1"/>
  <c r="Z23" i="2" a="1"/>
  <c r="Z23" i="2" s="1"/>
  <c r="S44" i="2" a="1"/>
  <c r="S44" i="2" s="1"/>
  <c r="Y44" i="2" a="1"/>
  <c r="Y44" i="2" s="1"/>
  <c r="Z74" i="2" a="1"/>
  <c r="Z74" i="2" s="1"/>
  <c r="W58" i="2" a="1"/>
  <c r="W58" i="2" s="1"/>
  <c r="W80" i="2" a="1"/>
  <c r="W80" i="2" s="1"/>
  <c r="U23" i="2" a="1"/>
  <c r="U23" i="2" s="1"/>
  <c r="AA23" i="2" a="1"/>
  <c r="AA23" i="2" s="1"/>
  <c r="T44" i="2" a="1"/>
  <c r="T44" i="2" s="1"/>
  <c r="Z44" i="2" a="1"/>
  <c r="Z44" i="2" s="1"/>
  <c r="AA74" i="2" a="1"/>
  <c r="AA74" i="2" s="1"/>
  <c r="V23" i="2" a="1"/>
  <c r="V23" i="2" s="1"/>
  <c r="V84" i="2" s="1"/>
  <c r="AB23" i="2" a="1"/>
  <c r="AB23" i="2" s="1"/>
  <c r="AB84" i="2" s="1"/>
  <c r="U44" i="2" a="1"/>
  <c r="U44" i="2" s="1"/>
  <c r="AA44" i="2" a="1"/>
  <c r="AA44" i="2" s="1"/>
  <c r="AB74" i="2" a="1"/>
  <c r="AB74" i="2" s="1"/>
  <c r="W23" i="2" a="1"/>
  <c r="W23" i="2" s="1"/>
  <c r="V44" i="2" a="1"/>
  <c r="V44" i="2" s="1"/>
  <c r="AD69" i="1" a="1"/>
  <c r="AD69" i="1" s="1"/>
  <c r="AC69" i="1" a="1"/>
  <c r="AC69" i="1" s="1"/>
  <c r="AB69" i="1" a="1"/>
  <c r="AB69" i="1" s="1"/>
  <c r="AA69" i="1" a="1"/>
  <c r="AA69" i="1" s="1"/>
  <c r="Z69" i="1" a="1"/>
  <c r="Z69" i="1" s="1"/>
  <c r="Y69" i="1" a="1"/>
  <c r="Y69" i="1" s="1"/>
  <c r="X69" i="1" a="1"/>
  <c r="X69" i="1" s="1"/>
  <c r="W69" i="1" a="1"/>
  <c r="W69" i="1" s="1"/>
  <c r="V69" i="1" a="1"/>
  <c r="V69" i="1" s="1"/>
  <c r="U69" i="1" a="1"/>
  <c r="U69" i="1" s="1"/>
  <c r="T69" i="1" a="1"/>
  <c r="T69" i="1" s="1"/>
  <c r="P69" i="1"/>
  <c r="AD76" i="1" a="1"/>
  <c r="AD76" i="1" s="1"/>
  <c r="AD77" i="1" a="1"/>
  <c r="AD77" i="1" s="1"/>
  <c r="AD78" i="1" a="1"/>
  <c r="AD78" i="1" s="1"/>
  <c r="AD79" i="1" a="1"/>
  <c r="AD79" i="1" s="1"/>
  <c r="AC76" i="1" a="1"/>
  <c r="AC76" i="1" s="1"/>
  <c r="AC77" i="1" a="1"/>
  <c r="AC77" i="1" s="1"/>
  <c r="AC78" i="1" a="1"/>
  <c r="AC78" i="1" s="1"/>
  <c r="AC79" i="1" a="1"/>
  <c r="AC79" i="1" s="1"/>
  <c r="AB76" i="1" a="1"/>
  <c r="AB76" i="1" s="1"/>
  <c r="AB77" i="1" a="1"/>
  <c r="AB77" i="1" s="1"/>
  <c r="AB78" i="1" a="1"/>
  <c r="AB78" i="1" s="1"/>
  <c r="AB79" i="1" a="1"/>
  <c r="AB79" i="1" s="1"/>
  <c r="AA76" i="1" a="1"/>
  <c r="AA76" i="1" s="1"/>
  <c r="AA77" i="1" a="1"/>
  <c r="AA77" i="1" s="1"/>
  <c r="AA78" i="1" a="1"/>
  <c r="AA78" i="1" s="1"/>
  <c r="AA79" i="1" a="1"/>
  <c r="AA79" i="1" s="1"/>
  <c r="Z76" i="1" a="1"/>
  <c r="Z76" i="1" s="1"/>
  <c r="Z77" i="1" a="1"/>
  <c r="Z77" i="1" s="1"/>
  <c r="Z78" i="1" a="1"/>
  <c r="Z78" i="1" s="1"/>
  <c r="Z79" i="1" a="1"/>
  <c r="Z79" i="1" s="1"/>
  <c r="Y76" i="1" a="1"/>
  <c r="Y76" i="1" s="1"/>
  <c r="Y77" i="1" a="1"/>
  <c r="Y77" i="1" s="1"/>
  <c r="Y78" i="1" a="1"/>
  <c r="Y78" i="1" s="1"/>
  <c r="Y79" i="1" a="1"/>
  <c r="Y79" i="1" s="1"/>
  <c r="X76" i="1" a="1"/>
  <c r="X76" i="1" s="1"/>
  <c r="X77" i="1" a="1"/>
  <c r="X77" i="1" s="1"/>
  <c r="X78" i="1" a="1"/>
  <c r="X78" i="1" s="1"/>
  <c r="X79" i="1" a="1"/>
  <c r="X79" i="1" s="1"/>
  <c r="W76" i="1" a="1"/>
  <c r="W76" i="1" s="1"/>
  <c r="W77" i="1" a="1"/>
  <c r="W77" i="1" s="1"/>
  <c r="W78" i="1" a="1"/>
  <c r="W78" i="1" s="1"/>
  <c r="W79" i="1" a="1"/>
  <c r="W79" i="1" s="1"/>
  <c r="V76" i="1" a="1"/>
  <c r="V76" i="1" s="1"/>
  <c r="V77" i="1" a="1"/>
  <c r="V77" i="1" s="1"/>
  <c r="V78" i="1" a="1"/>
  <c r="V78" i="1" s="1"/>
  <c r="V79" i="1" a="1"/>
  <c r="V79" i="1" s="1"/>
  <c r="U76" i="1" a="1"/>
  <c r="U76" i="1" s="1"/>
  <c r="U77" i="1" a="1"/>
  <c r="U77" i="1" s="1"/>
  <c r="U78" i="1" a="1"/>
  <c r="U78" i="1" s="1"/>
  <c r="U79" i="1" a="1"/>
  <c r="U79" i="1" s="1"/>
  <c r="T76" i="1" a="1"/>
  <c r="T76" i="1" s="1"/>
  <c r="T77" i="1" a="1"/>
  <c r="T77" i="1" s="1"/>
  <c r="T78" i="1" a="1"/>
  <c r="T78" i="1" s="1"/>
  <c r="T79" i="1" a="1"/>
  <c r="T79" i="1" s="1"/>
  <c r="P76" i="1"/>
  <c r="P77" i="1"/>
  <c r="P78" i="1"/>
  <c r="P79" i="1"/>
  <c r="Q80" i="1"/>
  <c r="Q7" i="1"/>
  <c r="S7" i="1" s="1" a="1"/>
  <c r="S7" i="1" s="1"/>
  <c r="Y84" i="3" l="1"/>
  <c r="S84" i="3"/>
  <c r="AC84" i="3"/>
  <c r="AB84" i="3"/>
  <c r="X84" i="3"/>
  <c r="AD84" i="3"/>
  <c r="T84" i="3"/>
  <c r="Z84" i="3"/>
  <c r="U84" i="3"/>
  <c r="W84" i="3"/>
  <c r="AD84" i="2"/>
  <c r="X84" i="2"/>
  <c r="AA84" i="2"/>
  <c r="Y84" i="2"/>
  <c r="S84" i="2"/>
  <c r="W84" i="2"/>
  <c r="U84" i="2"/>
  <c r="Z84" i="2"/>
  <c r="Z80" i="1" a="1"/>
  <c r="Z80" i="1" s="1"/>
  <c r="S80" i="1" a="1"/>
  <c r="S80" i="1" s="1"/>
  <c r="P80" i="1"/>
  <c r="X80" i="1" a="1"/>
  <c r="X80" i="1" s="1"/>
  <c r="AC80" i="1" a="1"/>
  <c r="AC80" i="1" s="1"/>
  <c r="V80" i="1" a="1"/>
  <c r="V80" i="1" s="1"/>
  <c r="AA80" i="1" a="1"/>
  <c r="AA80" i="1" s="1"/>
  <c r="T80" i="1" a="1"/>
  <c r="T80" i="1" s="1"/>
  <c r="Y80" i="1" a="1"/>
  <c r="Y80" i="1" s="1"/>
  <c r="AD80" i="1" a="1"/>
  <c r="AD80" i="1" s="1"/>
  <c r="W80" i="1" a="1"/>
  <c r="W80" i="1" s="1"/>
  <c r="AB80" i="1" a="1"/>
  <c r="AB80" i="1" s="1"/>
  <c r="U80" i="1" a="1"/>
  <c r="U80" i="1" s="1"/>
  <c r="AD24" i="1" l="1" a="1"/>
  <c r="AD24" i="1" s="1"/>
  <c r="AD25" i="1" a="1"/>
  <c r="AD25" i="1" s="1"/>
  <c r="AD26" i="1" a="1"/>
  <c r="AD26" i="1" s="1"/>
  <c r="AD28" i="1" a="1"/>
  <c r="AD28" i="1" s="1"/>
  <c r="AC24" i="1" a="1"/>
  <c r="AC24" i="1" s="1"/>
  <c r="AC25" i="1" a="1"/>
  <c r="AC25" i="1" s="1"/>
  <c r="AC26" i="1" a="1"/>
  <c r="AC26" i="1" s="1"/>
  <c r="AC28" i="1" a="1"/>
  <c r="AC28" i="1" s="1"/>
  <c r="AB24" i="1" a="1"/>
  <c r="AB24" i="1" s="1"/>
  <c r="AB25" i="1" a="1"/>
  <c r="AB25" i="1" s="1"/>
  <c r="AB26" i="1" a="1"/>
  <c r="AB26" i="1" s="1"/>
  <c r="AB28" i="1" a="1"/>
  <c r="AB28" i="1" s="1"/>
  <c r="AA24" i="1" a="1"/>
  <c r="AA24" i="1" s="1"/>
  <c r="AA25" i="1" a="1"/>
  <c r="AA25" i="1" s="1"/>
  <c r="AA26" i="1" a="1"/>
  <c r="AA26" i="1" s="1"/>
  <c r="AA28" i="1" a="1"/>
  <c r="AA28" i="1" s="1"/>
  <c r="Z24" i="1" a="1"/>
  <c r="Z24" i="1" s="1"/>
  <c r="Z25" i="1" a="1"/>
  <c r="Z25" i="1" s="1"/>
  <c r="Z26" i="1" a="1"/>
  <c r="Z26" i="1" s="1"/>
  <c r="Z28" i="1" a="1"/>
  <c r="Z28" i="1" s="1"/>
  <c r="Y24" i="1" a="1"/>
  <c r="Y24" i="1" s="1"/>
  <c r="Y25" i="1" a="1"/>
  <c r="Y25" i="1" s="1"/>
  <c r="Y26" i="1" a="1"/>
  <c r="Y26" i="1" s="1"/>
  <c r="Y28" i="1" a="1"/>
  <c r="Y28" i="1" s="1"/>
  <c r="X24" i="1" a="1"/>
  <c r="X24" i="1" s="1"/>
  <c r="X25" i="1" a="1"/>
  <c r="X25" i="1" s="1"/>
  <c r="X26" i="1" a="1"/>
  <c r="X26" i="1" s="1"/>
  <c r="X28" i="1" a="1"/>
  <c r="X28" i="1" s="1"/>
  <c r="W24" i="1" a="1"/>
  <c r="W24" i="1" s="1"/>
  <c r="W25" i="1" a="1"/>
  <c r="W25" i="1" s="1"/>
  <c r="W26" i="1" a="1"/>
  <c r="W26" i="1" s="1"/>
  <c r="W28" i="1" a="1"/>
  <c r="W28" i="1" s="1"/>
  <c r="V28" i="1" a="1"/>
  <c r="V28" i="1" s="1"/>
  <c r="V24" i="1" a="1"/>
  <c r="V24" i="1" s="1"/>
  <c r="V25" i="1" a="1"/>
  <c r="V25" i="1" s="1"/>
  <c r="V26" i="1" a="1"/>
  <c r="V26" i="1" s="1"/>
  <c r="U24" i="1" a="1"/>
  <c r="U24" i="1" s="1"/>
  <c r="U25" i="1" a="1"/>
  <c r="U25" i="1" s="1"/>
  <c r="U26" i="1" a="1"/>
  <c r="U26" i="1" s="1"/>
  <c r="U28" i="1" a="1"/>
  <c r="U28" i="1" s="1"/>
  <c r="T24" i="1" a="1"/>
  <c r="T24" i="1" s="1"/>
  <c r="T25" i="1" a="1"/>
  <c r="T25" i="1" s="1"/>
  <c r="T26" i="1" a="1"/>
  <c r="T26" i="1" s="1"/>
  <c r="T28" i="1" a="1"/>
  <c r="T28" i="1" s="1"/>
  <c r="Q27" i="1"/>
  <c r="P24" i="1"/>
  <c r="P25" i="1"/>
  <c r="P26" i="1"/>
  <c r="P28" i="1"/>
  <c r="AD81" i="1" a="1"/>
  <c r="AD81" i="1" s="1"/>
  <c r="AD82" i="1" a="1"/>
  <c r="AD82" i="1" s="1"/>
  <c r="AD83" i="1" a="1"/>
  <c r="AD83" i="1" s="1"/>
  <c r="AC81" i="1" a="1"/>
  <c r="AC81" i="1" s="1"/>
  <c r="AC82" i="1" a="1"/>
  <c r="AC82" i="1" s="1"/>
  <c r="AC83" i="1" a="1"/>
  <c r="AC83" i="1" s="1"/>
  <c r="AB81" i="1" a="1"/>
  <c r="AB81" i="1" s="1"/>
  <c r="AB82" i="1" a="1"/>
  <c r="AB82" i="1" s="1"/>
  <c r="AB83" i="1" a="1"/>
  <c r="AB83" i="1" s="1"/>
  <c r="AA81" i="1" a="1"/>
  <c r="AA81" i="1" s="1"/>
  <c r="AA82" i="1" a="1"/>
  <c r="AA82" i="1" s="1"/>
  <c r="AA83" i="1" a="1"/>
  <c r="AA83" i="1" s="1"/>
  <c r="Z81" i="1" a="1"/>
  <c r="Z81" i="1" s="1"/>
  <c r="Z82" i="1" a="1"/>
  <c r="Z82" i="1" s="1"/>
  <c r="Z83" i="1" a="1"/>
  <c r="Z83" i="1" s="1"/>
  <c r="Y81" i="1" a="1"/>
  <c r="Y81" i="1" s="1"/>
  <c r="Y82" i="1" a="1"/>
  <c r="Y82" i="1" s="1"/>
  <c r="Y83" i="1" a="1"/>
  <c r="Y83" i="1" s="1"/>
  <c r="X81" i="1" a="1"/>
  <c r="X81" i="1" s="1"/>
  <c r="X82" i="1" a="1"/>
  <c r="X82" i="1" s="1"/>
  <c r="X83" i="1" a="1"/>
  <c r="X83" i="1" s="1"/>
  <c r="W81" i="1" a="1"/>
  <c r="W81" i="1" s="1"/>
  <c r="W82" i="1" a="1"/>
  <c r="W82" i="1" s="1"/>
  <c r="W83" i="1" a="1"/>
  <c r="W83" i="1" s="1"/>
  <c r="V81" i="1" a="1"/>
  <c r="V81" i="1" s="1"/>
  <c r="V82" i="1" a="1"/>
  <c r="V82" i="1" s="1"/>
  <c r="V83" i="1" a="1"/>
  <c r="V83" i="1" s="1"/>
  <c r="U81" i="1" a="1"/>
  <c r="U81" i="1" s="1"/>
  <c r="U82" i="1" a="1"/>
  <c r="U82" i="1" s="1"/>
  <c r="U83" i="1" a="1"/>
  <c r="U83" i="1" s="1"/>
  <c r="T81" i="1" a="1"/>
  <c r="T81" i="1" s="1"/>
  <c r="T82" i="1" a="1"/>
  <c r="T82" i="1" s="1"/>
  <c r="T83" i="1" a="1"/>
  <c r="T83" i="1" s="1"/>
  <c r="P81" i="1"/>
  <c r="P82" i="1"/>
  <c r="P83" i="1"/>
  <c r="P71" i="1"/>
  <c r="P72" i="1"/>
  <c r="P73" i="1"/>
  <c r="P75" i="1"/>
  <c r="P70" i="1"/>
  <c r="P21" i="1"/>
  <c r="P22" i="1"/>
  <c r="P20" i="1"/>
  <c r="P27" i="1" l="1"/>
  <c r="S27" i="1" a="1"/>
  <c r="S27" i="1" s="1"/>
  <c r="T27" i="1" a="1"/>
  <c r="T27" i="1" s="1"/>
  <c r="W27" i="1" a="1"/>
  <c r="W27" i="1" s="1"/>
  <c r="Z27" i="1" a="1"/>
  <c r="Z27" i="1" s="1"/>
  <c r="U27" i="1" a="1"/>
  <c r="U27" i="1" s="1"/>
  <c r="AB27" i="1" a="1"/>
  <c r="AB27" i="1" s="1"/>
  <c r="X27" i="1" a="1"/>
  <c r="X27" i="1" s="1"/>
  <c r="V27" i="1" a="1"/>
  <c r="V27" i="1" s="1"/>
  <c r="AC27" i="1" a="1"/>
  <c r="AC27" i="1" s="1"/>
  <c r="AA27" i="1" a="1"/>
  <c r="AA27" i="1" s="1"/>
  <c r="Y27" i="1" a="1"/>
  <c r="Y27" i="1" s="1"/>
  <c r="AD27" i="1" a="1"/>
  <c r="AD27" i="1" s="1"/>
  <c r="P10" i="1"/>
  <c r="AD5" i="1" l="1" a="1"/>
  <c r="AD5" i="1" s="1"/>
  <c r="AC5" i="1" a="1"/>
  <c r="AC5" i="1" s="1"/>
  <c r="AB5" i="1" a="1"/>
  <c r="AB5" i="1" s="1"/>
  <c r="AA5" i="1" a="1"/>
  <c r="AA5" i="1" s="1"/>
  <c r="Z5" i="1" a="1"/>
  <c r="Z5" i="1" s="1"/>
  <c r="Y5" i="1" a="1"/>
  <c r="Y5" i="1" s="1"/>
  <c r="X5" i="1" a="1"/>
  <c r="X5" i="1" s="1"/>
  <c r="W5" i="1" a="1"/>
  <c r="W5" i="1" s="1"/>
  <c r="V5" i="1" a="1"/>
  <c r="V5" i="1" s="1"/>
  <c r="U5" i="1" a="1"/>
  <c r="U5" i="1" s="1"/>
  <c r="T5" i="1" a="1"/>
  <c r="T5" i="1" s="1"/>
  <c r="P5" i="1"/>
  <c r="AD51" i="1" l="1" a="1"/>
  <c r="AD51" i="1" s="1"/>
  <c r="AC51" i="1" a="1"/>
  <c r="AC51" i="1" s="1"/>
  <c r="AB51" i="1" a="1"/>
  <c r="AB51" i="1" s="1"/>
  <c r="AA51" i="1" a="1"/>
  <c r="AA51" i="1" s="1"/>
  <c r="Z51" i="1" a="1"/>
  <c r="Z51" i="1" s="1"/>
  <c r="Y51" i="1" a="1"/>
  <c r="Y51" i="1" s="1"/>
  <c r="X51" i="1" a="1"/>
  <c r="X51" i="1" s="1"/>
  <c r="W51" i="1" a="1"/>
  <c r="W51" i="1" s="1"/>
  <c r="V51" i="1" a="1"/>
  <c r="V51" i="1" s="1"/>
  <c r="U51" i="1" a="1"/>
  <c r="U51" i="1" s="1"/>
  <c r="T51" i="1" a="1"/>
  <c r="T51" i="1" s="1"/>
  <c r="P51" i="1"/>
  <c r="Q50" i="1"/>
  <c r="AD50" i="1" l="1" a="1"/>
  <c r="AD50" i="1" s="1"/>
  <c r="S50" i="1" a="1"/>
  <c r="S50" i="1" s="1"/>
  <c r="Y50" i="1" a="1"/>
  <c r="Y50" i="1" s="1"/>
  <c r="P50" i="1"/>
  <c r="T50" i="1" a="1"/>
  <c r="T50" i="1" s="1"/>
  <c r="Z50" i="1" a="1"/>
  <c r="Z50" i="1" s="1"/>
  <c r="U50" i="1" a="1"/>
  <c r="U50" i="1" s="1"/>
  <c r="AA50" i="1" a="1"/>
  <c r="AA50" i="1" s="1"/>
  <c r="V50" i="1" a="1"/>
  <c r="V50" i="1" s="1"/>
  <c r="AB50" i="1" a="1"/>
  <c r="AB50" i="1" s="1"/>
  <c r="W50" i="1" a="1"/>
  <c r="W50" i="1" s="1"/>
  <c r="AC50" i="1" a="1"/>
  <c r="AC50" i="1" s="1"/>
  <c r="X50" i="1" a="1"/>
  <c r="X50" i="1" s="1"/>
  <c r="AD18" i="1" a="1"/>
  <c r="AD18" i="1" s="1"/>
  <c r="AC18" i="1" a="1"/>
  <c r="AC18" i="1" s="1"/>
  <c r="AB18" i="1" a="1"/>
  <c r="AB18" i="1" s="1"/>
  <c r="AA18" i="1" a="1"/>
  <c r="AA18" i="1" s="1"/>
  <c r="Z18" i="1" a="1"/>
  <c r="Z18" i="1" s="1"/>
  <c r="Y18" i="1" a="1"/>
  <c r="Y18" i="1" s="1"/>
  <c r="X18" i="1" a="1"/>
  <c r="X18" i="1" s="1"/>
  <c r="W18" i="1" a="1"/>
  <c r="W18" i="1" s="1"/>
  <c r="V18" i="1" a="1"/>
  <c r="V18" i="1" s="1"/>
  <c r="U18" i="1" a="1"/>
  <c r="U18" i="1" s="1"/>
  <c r="T18" i="1" a="1"/>
  <c r="T18" i="1" s="1"/>
  <c r="P18" i="1"/>
  <c r="Q17" i="1"/>
  <c r="S17" i="1" s="1" a="1"/>
  <c r="S17" i="1" s="1"/>
  <c r="Q58" i="1" l="1"/>
  <c r="S58" i="1" s="1" a="1"/>
  <c r="S58" i="1" s="1"/>
  <c r="Q57" i="1"/>
  <c r="S57" i="1" s="1" a="1"/>
  <c r="S57" i="1" s="1"/>
  <c r="AD39" i="1" a="1"/>
  <c r="AD39" i="1" s="1"/>
  <c r="AC39" i="1" a="1"/>
  <c r="AC39" i="1" s="1"/>
  <c r="AB39" i="1" a="1"/>
  <c r="AB39" i="1" s="1"/>
  <c r="AA39" i="1" a="1"/>
  <c r="AA39" i="1" s="1"/>
  <c r="Z39" i="1" a="1"/>
  <c r="Z39" i="1" s="1"/>
  <c r="Y39" i="1" a="1"/>
  <c r="Y39" i="1" s="1"/>
  <c r="X39" i="1" a="1"/>
  <c r="X39" i="1" s="1"/>
  <c r="W39" i="1" a="1"/>
  <c r="W39" i="1" s="1"/>
  <c r="V39" i="1" a="1"/>
  <c r="V39" i="1" s="1"/>
  <c r="U39" i="1" a="1"/>
  <c r="U39" i="1" s="1"/>
  <c r="T39" i="1" a="1"/>
  <c r="T39" i="1" s="1"/>
  <c r="Q37" i="1"/>
  <c r="S37" i="1" s="1" a="1"/>
  <c r="S37" i="1" s="1"/>
  <c r="Q38" i="1"/>
  <c r="S38" i="1" s="1" a="1"/>
  <c r="S38" i="1" s="1"/>
  <c r="Q36" i="1"/>
  <c r="S36" i="1" s="1" a="1"/>
  <c r="S36" i="1" s="1"/>
  <c r="P39" i="1"/>
  <c r="P35" i="1"/>
  <c r="T35" i="1" a="1"/>
  <c r="T35" i="1" s="1"/>
  <c r="U35" i="1" a="1"/>
  <c r="U35" i="1" s="1"/>
  <c r="V35" i="1" a="1"/>
  <c r="V35" i="1" s="1"/>
  <c r="W35" i="1" a="1"/>
  <c r="W35" i="1" s="1"/>
  <c r="X35" i="1" a="1"/>
  <c r="X35" i="1" s="1"/>
  <c r="Y35" i="1" a="1"/>
  <c r="Y35" i="1" s="1"/>
  <c r="Z35" i="1" a="1"/>
  <c r="Z35" i="1" s="1"/>
  <c r="AA35" i="1" a="1"/>
  <c r="AA35" i="1" s="1"/>
  <c r="AB35" i="1" a="1"/>
  <c r="AB35" i="1" s="1"/>
  <c r="AC35" i="1" a="1"/>
  <c r="AC35" i="1" s="1"/>
  <c r="AD35" i="1" a="1"/>
  <c r="AD35" i="1" s="1"/>
  <c r="AD45" i="1" a="1"/>
  <c r="AD45" i="1" s="1"/>
  <c r="AC45" i="1" a="1"/>
  <c r="AC45" i="1" s="1"/>
  <c r="AB45" i="1" a="1"/>
  <c r="AB45" i="1" s="1"/>
  <c r="AA45" i="1" a="1"/>
  <c r="AA45" i="1" s="1"/>
  <c r="Z45" i="1" a="1"/>
  <c r="Z45" i="1" s="1"/>
  <c r="Y45" i="1" a="1"/>
  <c r="Y45" i="1" s="1"/>
  <c r="X45" i="1" a="1"/>
  <c r="X45" i="1" s="1"/>
  <c r="W45" i="1" a="1"/>
  <c r="W45" i="1" s="1"/>
  <c r="V45" i="1" a="1"/>
  <c r="V45" i="1" s="1"/>
  <c r="U45" i="1" a="1"/>
  <c r="U45" i="1" s="1"/>
  <c r="T45" i="1" a="1"/>
  <c r="T45" i="1" s="1"/>
  <c r="Q44" i="1"/>
  <c r="S44" i="1" s="1" a="1"/>
  <c r="S44" i="1" s="1"/>
  <c r="P45" i="1"/>
  <c r="Q74" i="1"/>
  <c r="P74" i="1" l="1"/>
  <c r="S74" i="1" a="1"/>
  <c r="S74" i="1" s="1"/>
  <c r="Q23" i="1"/>
  <c r="P23" i="1" l="1"/>
  <c r="S23" i="1" a="1"/>
  <c r="S23" i="1" s="1"/>
  <c r="S84" i="1" s="1"/>
  <c r="P11" i="1"/>
  <c r="P12" i="1"/>
  <c r="P13" i="1"/>
  <c r="AD14" i="1" l="1" a="1"/>
  <c r="AD14" i="1" s="1"/>
  <c r="AC14" i="1" a="1"/>
  <c r="AC14" i="1" s="1"/>
  <c r="AB14" i="1" a="1"/>
  <c r="AB14" i="1" s="1"/>
  <c r="AA14" i="1" a="1"/>
  <c r="AA14" i="1" s="1"/>
  <c r="Z14" i="1" a="1"/>
  <c r="Z14" i="1" s="1"/>
  <c r="Y14" i="1" a="1"/>
  <c r="Y14" i="1" s="1"/>
  <c r="X14" i="1" a="1"/>
  <c r="X14" i="1" s="1"/>
  <c r="W14" i="1" a="1"/>
  <c r="W14" i="1" s="1"/>
  <c r="V14" i="1" a="1"/>
  <c r="V14" i="1" s="1"/>
  <c r="U14" i="1" a="1"/>
  <c r="U14" i="1" s="1"/>
  <c r="T14" i="1" a="1"/>
  <c r="T14" i="1" s="1"/>
  <c r="P14" i="1"/>
  <c r="P9" i="1"/>
  <c r="AD3" i="1" l="1" a="1"/>
  <c r="AD3" i="1" s="1"/>
  <c r="AD4" i="1" a="1"/>
  <c r="AD4" i="1" s="1"/>
  <c r="AD6" i="1" a="1"/>
  <c r="AD6" i="1" s="1"/>
  <c r="AD7" i="1" a="1"/>
  <c r="AD7" i="1" s="1"/>
  <c r="AD8" i="1" a="1"/>
  <c r="AD8" i="1" s="1"/>
  <c r="AC3" i="1" a="1"/>
  <c r="AC3" i="1" s="1"/>
  <c r="AC4" i="1" a="1"/>
  <c r="AC4" i="1" s="1"/>
  <c r="AC6" i="1" a="1"/>
  <c r="AC6" i="1" s="1"/>
  <c r="AC7" i="1" a="1"/>
  <c r="AC7" i="1" s="1"/>
  <c r="AC8" i="1" a="1"/>
  <c r="AC8" i="1" s="1"/>
  <c r="AB3" i="1" a="1"/>
  <c r="AB3" i="1" s="1"/>
  <c r="AB4" i="1" a="1"/>
  <c r="AB4" i="1" s="1"/>
  <c r="AB6" i="1" a="1"/>
  <c r="AB6" i="1" s="1"/>
  <c r="AB7" i="1" a="1"/>
  <c r="AB7" i="1" s="1"/>
  <c r="AB8" i="1" a="1"/>
  <c r="AB8" i="1" s="1"/>
  <c r="AA3" i="1" a="1"/>
  <c r="AA3" i="1" s="1"/>
  <c r="AA4" i="1" a="1"/>
  <c r="AA4" i="1" s="1"/>
  <c r="AA6" i="1" a="1"/>
  <c r="AA6" i="1" s="1"/>
  <c r="AA7" i="1" a="1"/>
  <c r="AA7" i="1" s="1"/>
  <c r="AA8" i="1" a="1"/>
  <c r="AA8" i="1" s="1"/>
  <c r="Z3" i="1" a="1"/>
  <c r="Z3" i="1" s="1"/>
  <c r="Z4" i="1" a="1"/>
  <c r="Z4" i="1" s="1"/>
  <c r="Z6" i="1" a="1"/>
  <c r="Z6" i="1" s="1"/>
  <c r="Z7" i="1" a="1"/>
  <c r="Z7" i="1" s="1"/>
  <c r="Z8" i="1" a="1"/>
  <c r="Z8" i="1" s="1"/>
  <c r="Y3" i="1" a="1"/>
  <c r="Y3" i="1" s="1"/>
  <c r="Y4" i="1" a="1"/>
  <c r="Y4" i="1" s="1"/>
  <c r="Y6" i="1" a="1"/>
  <c r="Y6" i="1" s="1"/>
  <c r="Y7" i="1" a="1"/>
  <c r="Y7" i="1" s="1"/>
  <c r="Y8" i="1" a="1"/>
  <c r="Y8" i="1" s="1"/>
  <c r="X3" i="1" a="1"/>
  <c r="X3" i="1" s="1"/>
  <c r="X4" i="1" a="1"/>
  <c r="X4" i="1" s="1"/>
  <c r="X6" i="1" a="1"/>
  <c r="X6" i="1" s="1"/>
  <c r="X7" i="1" a="1"/>
  <c r="X7" i="1" s="1"/>
  <c r="X8" i="1" a="1"/>
  <c r="X8" i="1" s="1"/>
  <c r="W3" i="1" a="1"/>
  <c r="W3" i="1" s="1"/>
  <c r="W4" i="1" a="1"/>
  <c r="W4" i="1" s="1"/>
  <c r="W6" i="1" a="1"/>
  <c r="W6" i="1" s="1"/>
  <c r="W7" i="1" a="1"/>
  <c r="W7" i="1" s="1"/>
  <c r="W8" i="1" a="1"/>
  <c r="W8" i="1" s="1"/>
  <c r="V3" i="1" a="1"/>
  <c r="V3" i="1" s="1"/>
  <c r="V4" i="1" a="1"/>
  <c r="V4" i="1" s="1"/>
  <c r="V6" i="1" a="1"/>
  <c r="V6" i="1" s="1"/>
  <c r="V7" i="1" a="1"/>
  <c r="V7" i="1" s="1"/>
  <c r="V8" i="1" a="1"/>
  <c r="V8" i="1" s="1"/>
  <c r="U3" i="1" a="1"/>
  <c r="U3" i="1" s="1"/>
  <c r="U4" i="1" a="1"/>
  <c r="U4" i="1" s="1"/>
  <c r="U6" i="1" a="1"/>
  <c r="U6" i="1" s="1"/>
  <c r="U7" i="1" a="1"/>
  <c r="U7" i="1" s="1"/>
  <c r="U8" i="1" a="1"/>
  <c r="U8" i="1" s="1"/>
  <c r="T3" i="1" a="1"/>
  <c r="T3" i="1" s="1"/>
  <c r="T4" i="1" a="1"/>
  <c r="T4" i="1" s="1"/>
  <c r="T6" i="1" a="1"/>
  <c r="T6" i="1" s="1"/>
  <c r="T7" i="1" a="1"/>
  <c r="T7" i="1" s="1"/>
  <c r="T8" i="1" a="1"/>
  <c r="T8" i="1" s="1"/>
  <c r="P3" i="1"/>
  <c r="P4" i="1"/>
  <c r="P6" i="1"/>
  <c r="P7" i="1"/>
  <c r="P8" i="1"/>
  <c r="AD57" i="1" l="1" a="1"/>
  <c r="AD57" i="1" s="1"/>
  <c r="AD58" i="1" a="1"/>
  <c r="AD58" i="1" s="1"/>
  <c r="AC57" i="1" a="1"/>
  <c r="AC57" i="1" s="1"/>
  <c r="AC58" i="1" a="1"/>
  <c r="AC58" i="1" s="1"/>
  <c r="AB58" i="1" a="1"/>
  <c r="AB58" i="1" s="1"/>
  <c r="AB57" i="1" a="1"/>
  <c r="AB57" i="1" s="1"/>
  <c r="AA57" i="1" a="1"/>
  <c r="AA57" i="1" s="1"/>
  <c r="AA58" i="1" a="1"/>
  <c r="AA58" i="1" s="1"/>
  <c r="Z57" i="1" a="1"/>
  <c r="Z57" i="1" s="1"/>
  <c r="Z58" i="1" a="1"/>
  <c r="Z58" i="1" s="1"/>
  <c r="Y57" i="1" a="1"/>
  <c r="Y57" i="1" s="1"/>
  <c r="Y58" i="1" a="1"/>
  <c r="Y58" i="1" s="1"/>
  <c r="X57" i="1" a="1"/>
  <c r="X57" i="1" s="1"/>
  <c r="X58" i="1" a="1"/>
  <c r="X58" i="1" s="1"/>
  <c r="W57" i="1" a="1"/>
  <c r="W57" i="1" s="1"/>
  <c r="W58" i="1" a="1"/>
  <c r="W58" i="1" s="1"/>
  <c r="V57" i="1" a="1"/>
  <c r="V57" i="1" s="1"/>
  <c r="V58" i="1" a="1"/>
  <c r="V58" i="1" s="1"/>
  <c r="U57" i="1" a="1"/>
  <c r="U57" i="1" s="1"/>
  <c r="U58" i="1" a="1"/>
  <c r="U58" i="1" s="1"/>
  <c r="T57" i="1" a="1"/>
  <c r="T57" i="1" s="1"/>
  <c r="T58" i="1" a="1"/>
  <c r="T58" i="1" s="1"/>
  <c r="P57" i="1"/>
  <c r="P58" i="1"/>
  <c r="T37" i="1" l="1" a="1"/>
  <c r="T37" i="1" s="1"/>
  <c r="U37" i="1" a="1"/>
  <c r="U37" i="1" s="1"/>
  <c r="V37" i="1" a="1"/>
  <c r="V37" i="1" s="1"/>
  <c r="W37" i="1" a="1"/>
  <c r="W37" i="1" s="1"/>
  <c r="X37" i="1" a="1"/>
  <c r="X37" i="1" s="1"/>
  <c r="Y37" i="1" a="1"/>
  <c r="Y37" i="1" s="1"/>
  <c r="Z37" i="1" a="1"/>
  <c r="Z37" i="1" s="1"/>
  <c r="AA37" i="1" a="1"/>
  <c r="AA37" i="1" s="1"/>
  <c r="AB37" i="1" a="1"/>
  <c r="AB37" i="1" s="1"/>
  <c r="AC37" i="1" a="1"/>
  <c r="AC37" i="1" s="1"/>
  <c r="AD37" i="1" a="1"/>
  <c r="AD37" i="1" s="1"/>
  <c r="P37" i="1"/>
  <c r="AD70" i="1" a="1"/>
  <c r="AD70" i="1" s="1"/>
  <c r="AD71" i="1" a="1"/>
  <c r="AD71" i="1" s="1"/>
  <c r="AD72" i="1" a="1"/>
  <c r="AD72" i="1" s="1"/>
  <c r="AD73" i="1" a="1"/>
  <c r="AD73" i="1" s="1"/>
  <c r="AD74" i="1" a="1"/>
  <c r="AD74" i="1" s="1"/>
  <c r="AC70" i="1" a="1"/>
  <c r="AC70" i="1" s="1"/>
  <c r="AC71" i="1" a="1"/>
  <c r="AC71" i="1" s="1"/>
  <c r="AC72" i="1" a="1"/>
  <c r="AC72" i="1" s="1"/>
  <c r="AC73" i="1" a="1"/>
  <c r="AC73" i="1" s="1"/>
  <c r="AC74" i="1" a="1"/>
  <c r="AC74" i="1" s="1"/>
  <c r="AB70" i="1" a="1"/>
  <c r="AB70" i="1" s="1"/>
  <c r="AB71" i="1" a="1"/>
  <c r="AB71" i="1" s="1"/>
  <c r="AB72" i="1" a="1"/>
  <c r="AB72" i="1" s="1"/>
  <c r="AB73" i="1" a="1"/>
  <c r="AB73" i="1" s="1"/>
  <c r="AB74" i="1" a="1"/>
  <c r="AB74" i="1" s="1"/>
  <c r="AA70" i="1" a="1"/>
  <c r="AA70" i="1" s="1"/>
  <c r="AA71" i="1" a="1"/>
  <c r="AA71" i="1" s="1"/>
  <c r="AA72" i="1" a="1"/>
  <c r="AA72" i="1" s="1"/>
  <c r="AA73" i="1" a="1"/>
  <c r="AA73" i="1" s="1"/>
  <c r="AA74" i="1" a="1"/>
  <c r="AA74" i="1" s="1"/>
  <c r="Z70" i="1" a="1"/>
  <c r="Z70" i="1" s="1"/>
  <c r="Z71" i="1" a="1"/>
  <c r="Z71" i="1" s="1"/>
  <c r="Z72" i="1" a="1"/>
  <c r="Z72" i="1" s="1"/>
  <c r="Z73" i="1" a="1"/>
  <c r="Z73" i="1" s="1"/>
  <c r="Z74" i="1" a="1"/>
  <c r="Z74" i="1" s="1"/>
  <c r="Y70" i="1" a="1"/>
  <c r="Y70" i="1" s="1"/>
  <c r="Y71" i="1" a="1"/>
  <c r="Y71" i="1" s="1"/>
  <c r="Y72" i="1" a="1"/>
  <c r="Y72" i="1" s="1"/>
  <c r="Y73" i="1" a="1"/>
  <c r="Y73" i="1" s="1"/>
  <c r="Y74" i="1" a="1"/>
  <c r="Y74" i="1" s="1"/>
  <c r="X70" i="1" a="1"/>
  <c r="X70" i="1" s="1"/>
  <c r="X71" i="1" a="1"/>
  <c r="X71" i="1" s="1"/>
  <c r="X72" i="1" a="1"/>
  <c r="X72" i="1" s="1"/>
  <c r="X73" i="1" a="1"/>
  <c r="X73" i="1" s="1"/>
  <c r="X74" i="1" a="1"/>
  <c r="X74" i="1" s="1"/>
  <c r="W70" i="1" a="1"/>
  <c r="W70" i="1" s="1"/>
  <c r="W71" i="1" a="1"/>
  <c r="W71" i="1" s="1"/>
  <c r="W72" i="1" a="1"/>
  <c r="W72" i="1" s="1"/>
  <c r="W73" i="1" a="1"/>
  <c r="W73" i="1" s="1"/>
  <c r="W74" i="1" a="1"/>
  <c r="W74" i="1" s="1"/>
  <c r="V70" i="1" a="1"/>
  <c r="V70" i="1" s="1"/>
  <c r="V71" i="1" a="1"/>
  <c r="V71" i="1" s="1"/>
  <c r="V72" i="1" a="1"/>
  <c r="V72" i="1" s="1"/>
  <c r="V73" i="1" a="1"/>
  <c r="V73" i="1" s="1"/>
  <c r="V74" i="1" a="1"/>
  <c r="V74" i="1" s="1"/>
  <c r="U70" i="1" a="1"/>
  <c r="U70" i="1" s="1"/>
  <c r="U71" i="1" a="1"/>
  <c r="U71" i="1" s="1"/>
  <c r="U72" i="1" a="1"/>
  <c r="U72" i="1" s="1"/>
  <c r="U73" i="1" a="1"/>
  <c r="U73" i="1" s="1"/>
  <c r="U74" i="1" a="1"/>
  <c r="U74" i="1" s="1"/>
  <c r="T70" i="1" a="1"/>
  <c r="T70" i="1" s="1"/>
  <c r="T71" i="1" a="1"/>
  <c r="T71" i="1" s="1"/>
  <c r="T72" i="1" a="1"/>
  <c r="T72" i="1" s="1"/>
  <c r="T73" i="1" a="1"/>
  <c r="T73" i="1" s="1"/>
  <c r="T74" i="1" a="1"/>
  <c r="T74" i="1" s="1"/>
  <c r="AD75" i="1" a="1"/>
  <c r="AD75" i="1" s="1"/>
  <c r="Z75" i="1" l="1" a="1"/>
  <c r="Z75" i="1" s="1"/>
  <c r="W75" i="1" a="1"/>
  <c r="W75" i="1" s="1"/>
  <c r="AC75" i="1" a="1"/>
  <c r="AC75" i="1" s="1"/>
  <c r="AB75" i="1" a="1"/>
  <c r="AB75" i="1" s="1"/>
  <c r="T75" i="1" a="1"/>
  <c r="T75" i="1" s="1"/>
  <c r="Y75" i="1" a="1"/>
  <c r="Y75" i="1" s="1"/>
  <c r="V75" i="1" a="1"/>
  <c r="V75" i="1" s="1"/>
  <c r="U75" i="1" a="1"/>
  <c r="U75" i="1" s="1"/>
  <c r="X75" i="1" a="1"/>
  <c r="X75" i="1" s="1"/>
  <c r="AA75" i="1" a="1"/>
  <c r="AA75" i="1" s="1"/>
  <c r="P19" i="1"/>
  <c r="P40" i="1"/>
  <c r="P41" i="1"/>
  <c r="P42" i="1"/>
  <c r="P43" i="1"/>
  <c r="P29" i="1"/>
  <c r="P30" i="1"/>
  <c r="P31" i="1"/>
  <c r="P32" i="1"/>
  <c r="P33" i="1"/>
  <c r="P34" i="1"/>
  <c r="P52" i="1"/>
  <c r="P53" i="1"/>
  <c r="P54" i="1"/>
  <c r="P55" i="1"/>
  <c r="P56" i="1"/>
  <c r="P62" i="1"/>
  <c r="P63" i="1"/>
  <c r="P64" i="1"/>
  <c r="P67" i="1"/>
  <c r="P68" i="1"/>
  <c r="P65" i="1"/>
  <c r="P66" i="1"/>
  <c r="P59" i="1"/>
  <c r="P60" i="1"/>
  <c r="P61" i="1"/>
  <c r="P46" i="1"/>
  <c r="P47" i="1"/>
  <c r="P48" i="1"/>
  <c r="P49" i="1"/>
  <c r="P15" i="1"/>
  <c r="P16" i="1"/>
  <c r="AD11" i="1" a="1"/>
  <c r="AD11" i="1" s="1"/>
  <c r="AD12" i="1" a="1"/>
  <c r="AD12" i="1" s="1"/>
  <c r="AD13" i="1" a="1"/>
  <c r="AD13" i="1" s="1"/>
  <c r="AD19" i="1" a="1"/>
  <c r="AD19" i="1" s="1"/>
  <c r="AD20" i="1" a="1"/>
  <c r="AD20" i="1" s="1"/>
  <c r="AD21" i="1" a="1"/>
  <c r="AD21" i="1" s="1"/>
  <c r="AD22" i="1" a="1"/>
  <c r="AD22" i="1" s="1"/>
  <c r="AD40" i="1" a="1"/>
  <c r="AD40" i="1" s="1"/>
  <c r="AD41" i="1" a="1"/>
  <c r="AD41" i="1" s="1"/>
  <c r="AD42" i="1" a="1"/>
  <c r="AD42" i="1" s="1"/>
  <c r="AD43" i="1" a="1"/>
  <c r="AD43" i="1" s="1"/>
  <c r="AD29" i="1" a="1"/>
  <c r="AD29" i="1" s="1"/>
  <c r="AD30" i="1" a="1"/>
  <c r="AD30" i="1" s="1"/>
  <c r="AD31" i="1" a="1"/>
  <c r="AD31" i="1" s="1"/>
  <c r="AD32" i="1" a="1"/>
  <c r="AD32" i="1" s="1"/>
  <c r="AD33" i="1" a="1"/>
  <c r="AD33" i="1" s="1"/>
  <c r="AD34" i="1" a="1"/>
  <c r="AD34" i="1" s="1"/>
  <c r="AD52" i="1" a="1"/>
  <c r="AD52" i="1" s="1"/>
  <c r="AD53" i="1" a="1"/>
  <c r="AD53" i="1" s="1"/>
  <c r="AD54" i="1" a="1"/>
  <c r="AD54" i="1" s="1"/>
  <c r="AD55" i="1" a="1"/>
  <c r="AD55" i="1" s="1"/>
  <c r="AD56" i="1" a="1"/>
  <c r="AD56" i="1" s="1"/>
  <c r="AD62" i="1" a="1"/>
  <c r="AD62" i="1" s="1"/>
  <c r="AD63" i="1" a="1"/>
  <c r="AD63" i="1" s="1"/>
  <c r="AD64" i="1" a="1"/>
  <c r="AD64" i="1" s="1"/>
  <c r="AD67" i="1" a="1"/>
  <c r="AD67" i="1" s="1"/>
  <c r="AD68" i="1" a="1"/>
  <c r="AD68" i="1" s="1"/>
  <c r="AD65" i="1" a="1"/>
  <c r="AD65" i="1" s="1"/>
  <c r="AD66" i="1" a="1"/>
  <c r="AD66" i="1" s="1"/>
  <c r="AD59" i="1" a="1"/>
  <c r="AD59" i="1" s="1"/>
  <c r="AD60" i="1" a="1"/>
  <c r="AD60" i="1" s="1"/>
  <c r="AD61" i="1" a="1"/>
  <c r="AD61" i="1" s="1"/>
  <c r="AD46" i="1" a="1"/>
  <c r="AD46" i="1" s="1"/>
  <c r="AD47" i="1" a="1"/>
  <c r="AD47" i="1" s="1"/>
  <c r="AD48" i="1" a="1"/>
  <c r="AD48" i="1" s="1"/>
  <c r="AD49" i="1" a="1"/>
  <c r="AD49" i="1" s="1"/>
  <c r="AD15" i="1" a="1"/>
  <c r="AD15" i="1" s="1"/>
  <c r="AD16" i="1" a="1"/>
  <c r="AD16" i="1" s="1"/>
  <c r="AC11" i="1" a="1"/>
  <c r="AC11" i="1" s="1"/>
  <c r="AC12" i="1" a="1"/>
  <c r="AC12" i="1" s="1"/>
  <c r="AC13" i="1" a="1"/>
  <c r="AC13" i="1" s="1"/>
  <c r="AC19" i="1" a="1"/>
  <c r="AC19" i="1" s="1"/>
  <c r="AC20" i="1" a="1"/>
  <c r="AC20" i="1" s="1"/>
  <c r="AC21" i="1" a="1"/>
  <c r="AC21" i="1" s="1"/>
  <c r="AC22" i="1" a="1"/>
  <c r="AC22" i="1" s="1"/>
  <c r="AC40" i="1" a="1"/>
  <c r="AC40" i="1" s="1"/>
  <c r="AC41" i="1" a="1"/>
  <c r="AC41" i="1" s="1"/>
  <c r="AC42" i="1" a="1"/>
  <c r="AC42" i="1" s="1"/>
  <c r="AC43" i="1" a="1"/>
  <c r="AC43" i="1" s="1"/>
  <c r="AC29" i="1" a="1"/>
  <c r="AC29" i="1" s="1"/>
  <c r="AC30" i="1" a="1"/>
  <c r="AC30" i="1" s="1"/>
  <c r="AC31" i="1" a="1"/>
  <c r="AC31" i="1" s="1"/>
  <c r="AC32" i="1" a="1"/>
  <c r="AC32" i="1" s="1"/>
  <c r="AC33" i="1" a="1"/>
  <c r="AC33" i="1" s="1"/>
  <c r="AC34" i="1" a="1"/>
  <c r="AC34" i="1" s="1"/>
  <c r="AC52" i="1" a="1"/>
  <c r="AC52" i="1" s="1"/>
  <c r="AC53" i="1" a="1"/>
  <c r="AC53" i="1" s="1"/>
  <c r="AC54" i="1" a="1"/>
  <c r="AC54" i="1" s="1"/>
  <c r="AC55" i="1" a="1"/>
  <c r="AC55" i="1" s="1"/>
  <c r="AC56" i="1" a="1"/>
  <c r="AC56" i="1" s="1"/>
  <c r="AC62" i="1" a="1"/>
  <c r="AC62" i="1" s="1"/>
  <c r="AC63" i="1" a="1"/>
  <c r="AC63" i="1" s="1"/>
  <c r="AC64" i="1" a="1"/>
  <c r="AC64" i="1" s="1"/>
  <c r="AC67" i="1" a="1"/>
  <c r="AC67" i="1" s="1"/>
  <c r="AC68" i="1" a="1"/>
  <c r="AC68" i="1" s="1"/>
  <c r="AC65" i="1" a="1"/>
  <c r="AC65" i="1" s="1"/>
  <c r="AC66" i="1" a="1"/>
  <c r="AC66" i="1" s="1"/>
  <c r="AC59" i="1" a="1"/>
  <c r="AC59" i="1" s="1"/>
  <c r="AC60" i="1" a="1"/>
  <c r="AC60" i="1" s="1"/>
  <c r="AC61" i="1" a="1"/>
  <c r="AC61" i="1" s="1"/>
  <c r="AC46" i="1" a="1"/>
  <c r="AC46" i="1" s="1"/>
  <c r="AC47" i="1" a="1"/>
  <c r="AC47" i="1" s="1"/>
  <c r="AC48" i="1" a="1"/>
  <c r="AC48" i="1" s="1"/>
  <c r="AC49" i="1" a="1"/>
  <c r="AC49" i="1" s="1"/>
  <c r="AC15" i="1" a="1"/>
  <c r="AC15" i="1" s="1"/>
  <c r="AC16" i="1" a="1"/>
  <c r="AC16" i="1" s="1"/>
  <c r="AB11" i="1" a="1"/>
  <c r="AB11" i="1" s="1"/>
  <c r="AB12" i="1" a="1"/>
  <c r="AB12" i="1" s="1"/>
  <c r="AB13" i="1" a="1"/>
  <c r="AB13" i="1" s="1"/>
  <c r="AB19" i="1" a="1"/>
  <c r="AB19" i="1" s="1"/>
  <c r="AB20" i="1" a="1"/>
  <c r="AB20" i="1" s="1"/>
  <c r="AB21" i="1" a="1"/>
  <c r="AB21" i="1" s="1"/>
  <c r="AB22" i="1" a="1"/>
  <c r="AB22" i="1" s="1"/>
  <c r="AB40" i="1" a="1"/>
  <c r="AB40" i="1" s="1"/>
  <c r="AB41" i="1" a="1"/>
  <c r="AB41" i="1" s="1"/>
  <c r="AB42" i="1" a="1"/>
  <c r="AB42" i="1" s="1"/>
  <c r="AB43" i="1" a="1"/>
  <c r="AB43" i="1" s="1"/>
  <c r="AB29" i="1" a="1"/>
  <c r="AB29" i="1" s="1"/>
  <c r="AB30" i="1" a="1"/>
  <c r="AB30" i="1" s="1"/>
  <c r="AB31" i="1" a="1"/>
  <c r="AB31" i="1" s="1"/>
  <c r="AB32" i="1" a="1"/>
  <c r="AB32" i="1" s="1"/>
  <c r="AB33" i="1" a="1"/>
  <c r="AB33" i="1" s="1"/>
  <c r="AB34" i="1" a="1"/>
  <c r="AB34" i="1" s="1"/>
  <c r="AB52" i="1" a="1"/>
  <c r="AB52" i="1" s="1"/>
  <c r="AB53" i="1" a="1"/>
  <c r="AB53" i="1" s="1"/>
  <c r="AB54" i="1" a="1"/>
  <c r="AB54" i="1" s="1"/>
  <c r="AB55" i="1" a="1"/>
  <c r="AB55" i="1" s="1"/>
  <c r="AB56" i="1" a="1"/>
  <c r="AB56" i="1" s="1"/>
  <c r="AB62" i="1" a="1"/>
  <c r="AB62" i="1" s="1"/>
  <c r="AB63" i="1" a="1"/>
  <c r="AB63" i="1" s="1"/>
  <c r="AB64" i="1" a="1"/>
  <c r="AB64" i="1" s="1"/>
  <c r="AB67" i="1" a="1"/>
  <c r="AB67" i="1" s="1"/>
  <c r="AB68" i="1" a="1"/>
  <c r="AB68" i="1" s="1"/>
  <c r="AB65" i="1" a="1"/>
  <c r="AB65" i="1" s="1"/>
  <c r="AB66" i="1" a="1"/>
  <c r="AB66" i="1" s="1"/>
  <c r="AB59" i="1" a="1"/>
  <c r="AB59" i="1" s="1"/>
  <c r="AB60" i="1" a="1"/>
  <c r="AB60" i="1" s="1"/>
  <c r="AB61" i="1" a="1"/>
  <c r="AB61" i="1" s="1"/>
  <c r="AB46" i="1" a="1"/>
  <c r="AB46" i="1" s="1"/>
  <c r="AB47" i="1" a="1"/>
  <c r="AB47" i="1" s="1"/>
  <c r="AB48" i="1" a="1"/>
  <c r="AB48" i="1" s="1"/>
  <c r="AB49" i="1" a="1"/>
  <c r="AB49" i="1" s="1"/>
  <c r="AB15" i="1" a="1"/>
  <c r="AB15" i="1" s="1"/>
  <c r="AB16" i="1" a="1"/>
  <c r="AB16" i="1" s="1"/>
  <c r="AA11" i="1" a="1"/>
  <c r="AA11" i="1" s="1"/>
  <c r="AA12" i="1" a="1"/>
  <c r="AA12" i="1" s="1"/>
  <c r="AA13" i="1" a="1"/>
  <c r="AA13" i="1" s="1"/>
  <c r="AA19" i="1" a="1"/>
  <c r="AA19" i="1" s="1"/>
  <c r="AA20" i="1" a="1"/>
  <c r="AA20" i="1" s="1"/>
  <c r="AA21" i="1" a="1"/>
  <c r="AA21" i="1" s="1"/>
  <c r="AA22" i="1" a="1"/>
  <c r="AA22" i="1" s="1"/>
  <c r="AA40" i="1" a="1"/>
  <c r="AA40" i="1" s="1"/>
  <c r="AA41" i="1" a="1"/>
  <c r="AA41" i="1" s="1"/>
  <c r="AA42" i="1" a="1"/>
  <c r="AA42" i="1" s="1"/>
  <c r="AA43" i="1" a="1"/>
  <c r="AA43" i="1" s="1"/>
  <c r="AA29" i="1" a="1"/>
  <c r="AA29" i="1" s="1"/>
  <c r="AA30" i="1" a="1"/>
  <c r="AA30" i="1" s="1"/>
  <c r="AA31" i="1" a="1"/>
  <c r="AA31" i="1" s="1"/>
  <c r="AA32" i="1" a="1"/>
  <c r="AA32" i="1" s="1"/>
  <c r="AA33" i="1" a="1"/>
  <c r="AA33" i="1" s="1"/>
  <c r="AA34" i="1" a="1"/>
  <c r="AA34" i="1" s="1"/>
  <c r="AA52" i="1" a="1"/>
  <c r="AA52" i="1" s="1"/>
  <c r="AA53" i="1" a="1"/>
  <c r="AA53" i="1" s="1"/>
  <c r="AA54" i="1" a="1"/>
  <c r="AA54" i="1" s="1"/>
  <c r="AA55" i="1" a="1"/>
  <c r="AA55" i="1" s="1"/>
  <c r="AA56" i="1" a="1"/>
  <c r="AA56" i="1" s="1"/>
  <c r="AA62" i="1" a="1"/>
  <c r="AA62" i="1" s="1"/>
  <c r="AA63" i="1" a="1"/>
  <c r="AA63" i="1" s="1"/>
  <c r="AA64" i="1" a="1"/>
  <c r="AA64" i="1" s="1"/>
  <c r="AA67" i="1" a="1"/>
  <c r="AA67" i="1" s="1"/>
  <c r="AA68" i="1" a="1"/>
  <c r="AA68" i="1" s="1"/>
  <c r="AA65" i="1" a="1"/>
  <c r="AA65" i="1" s="1"/>
  <c r="AA66" i="1" a="1"/>
  <c r="AA66" i="1" s="1"/>
  <c r="AA59" i="1" a="1"/>
  <c r="AA59" i="1" s="1"/>
  <c r="AA60" i="1" a="1"/>
  <c r="AA60" i="1" s="1"/>
  <c r="AA61" i="1" a="1"/>
  <c r="AA61" i="1" s="1"/>
  <c r="AA46" i="1" a="1"/>
  <c r="AA46" i="1" s="1"/>
  <c r="AA47" i="1" a="1"/>
  <c r="AA47" i="1" s="1"/>
  <c r="AA48" i="1" a="1"/>
  <c r="AA48" i="1" s="1"/>
  <c r="AA49" i="1" a="1"/>
  <c r="AA49" i="1" s="1"/>
  <c r="AA15" i="1" a="1"/>
  <c r="AA15" i="1" s="1"/>
  <c r="AA16" i="1" a="1"/>
  <c r="AA16" i="1" s="1"/>
  <c r="Z11" i="1" a="1"/>
  <c r="Z11" i="1" s="1"/>
  <c r="Z12" i="1" a="1"/>
  <c r="Z12" i="1" s="1"/>
  <c r="Z13" i="1" a="1"/>
  <c r="Z13" i="1" s="1"/>
  <c r="Z19" i="1" a="1"/>
  <c r="Z19" i="1" s="1"/>
  <c r="Z20" i="1" a="1"/>
  <c r="Z20" i="1" s="1"/>
  <c r="Z21" i="1" a="1"/>
  <c r="Z21" i="1" s="1"/>
  <c r="Z22" i="1" a="1"/>
  <c r="Z22" i="1" s="1"/>
  <c r="Z40" i="1" a="1"/>
  <c r="Z40" i="1" s="1"/>
  <c r="Z41" i="1" a="1"/>
  <c r="Z41" i="1" s="1"/>
  <c r="Z42" i="1" a="1"/>
  <c r="Z42" i="1" s="1"/>
  <c r="Z43" i="1" a="1"/>
  <c r="Z43" i="1" s="1"/>
  <c r="Z29" i="1" a="1"/>
  <c r="Z29" i="1" s="1"/>
  <c r="Z30" i="1" a="1"/>
  <c r="Z30" i="1" s="1"/>
  <c r="Z31" i="1" a="1"/>
  <c r="Z31" i="1" s="1"/>
  <c r="Z32" i="1" a="1"/>
  <c r="Z32" i="1" s="1"/>
  <c r="Z33" i="1" a="1"/>
  <c r="Z33" i="1" s="1"/>
  <c r="Z34" i="1" a="1"/>
  <c r="Z34" i="1" s="1"/>
  <c r="Z52" i="1" a="1"/>
  <c r="Z52" i="1" s="1"/>
  <c r="Z53" i="1" a="1"/>
  <c r="Z53" i="1" s="1"/>
  <c r="Z54" i="1" a="1"/>
  <c r="Z54" i="1" s="1"/>
  <c r="Z55" i="1" a="1"/>
  <c r="Z55" i="1" s="1"/>
  <c r="Z56" i="1" a="1"/>
  <c r="Z56" i="1" s="1"/>
  <c r="Z62" i="1" a="1"/>
  <c r="Z62" i="1" s="1"/>
  <c r="Z63" i="1" a="1"/>
  <c r="Z63" i="1" s="1"/>
  <c r="Z64" i="1" a="1"/>
  <c r="Z64" i="1" s="1"/>
  <c r="Z67" i="1" a="1"/>
  <c r="Z67" i="1" s="1"/>
  <c r="Z68" i="1" a="1"/>
  <c r="Z68" i="1" s="1"/>
  <c r="Z65" i="1" a="1"/>
  <c r="Z65" i="1" s="1"/>
  <c r="Z66" i="1" a="1"/>
  <c r="Z66" i="1" s="1"/>
  <c r="Z59" i="1" a="1"/>
  <c r="Z59" i="1" s="1"/>
  <c r="Z60" i="1" a="1"/>
  <c r="Z60" i="1" s="1"/>
  <c r="Z61" i="1" a="1"/>
  <c r="Z61" i="1" s="1"/>
  <c r="Z46" i="1" a="1"/>
  <c r="Z46" i="1" s="1"/>
  <c r="Z47" i="1" a="1"/>
  <c r="Z47" i="1" s="1"/>
  <c r="Z48" i="1" a="1"/>
  <c r="Z48" i="1" s="1"/>
  <c r="Z49" i="1" a="1"/>
  <c r="Z49" i="1" s="1"/>
  <c r="Z15" i="1" a="1"/>
  <c r="Z15" i="1" s="1"/>
  <c r="Z16" i="1" a="1"/>
  <c r="Z16" i="1" s="1"/>
  <c r="Y11" i="1" a="1"/>
  <c r="Y11" i="1" s="1"/>
  <c r="Y12" i="1" a="1"/>
  <c r="Y12" i="1" s="1"/>
  <c r="Y13" i="1" a="1"/>
  <c r="Y13" i="1" s="1"/>
  <c r="Y19" i="1" a="1"/>
  <c r="Y19" i="1" s="1"/>
  <c r="Y20" i="1" a="1"/>
  <c r="Y20" i="1" s="1"/>
  <c r="Y21" i="1" a="1"/>
  <c r="Y21" i="1" s="1"/>
  <c r="Y22" i="1" a="1"/>
  <c r="Y22" i="1" s="1"/>
  <c r="Y40" i="1" a="1"/>
  <c r="Y40" i="1" s="1"/>
  <c r="Y41" i="1" a="1"/>
  <c r="Y41" i="1" s="1"/>
  <c r="Y42" i="1" a="1"/>
  <c r="Y42" i="1" s="1"/>
  <c r="Y43" i="1" a="1"/>
  <c r="Y43" i="1" s="1"/>
  <c r="Y29" i="1" a="1"/>
  <c r="Y29" i="1" s="1"/>
  <c r="Y30" i="1" a="1"/>
  <c r="Y30" i="1" s="1"/>
  <c r="Y31" i="1" a="1"/>
  <c r="Y31" i="1" s="1"/>
  <c r="Y32" i="1" a="1"/>
  <c r="Y32" i="1" s="1"/>
  <c r="Y33" i="1" a="1"/>
  <c r="Y33" i="1" s="1"/>
  <c r="Y34" i="1" a="1"/>
  <c r="Y34" i="1" s="1"/>
  <c r="Y52" i="1" a="1"/>
  <c r="Y52" i="1" s="1"/>
  <c r="Y53" i="1" a="1"/>
  <c r="Y53" i="1" s="1"/>
  <c r="Y54" i="1" a="1"/>
  <c r="Y54" i="1" s="1"/>
  <c r="Y55" i="1" a="1"/>
  <c r="Y55" i="1" s="1"/>
  <c r="Y56" i="1" a="1"/>
  <c r="Y56" i="1" s="1"/>
  <c r="Y62" i="1" a="1"/>
  <c r="Y62" i="1" s="1"/>
  <c r="Y63" i="1" a="1"/>
  <c r="Y63" i="1" s="1"/>
  <c r="Y64" i="1" a="1"/>
  <c r="Y64" i="1" s="1"/>
  <c r="Y67" i="1" a="1"/>
  <c r="Y67" i="1" s="1"/>
  <c r="Y68" i="1" a="1"/>
  <c r="Y68" i="1" s="1"/>
  <c r="Y65" i="1" a="1"/>
  <c r="Y65" i="1" s="1"/>
  <c r="Y66" i="1" a="1"/>
  <c r="Y66" i="1" s="1"/>
  <c r="Y59" i="1" a="1"/>
  <c r="Y59" i="1" s="1"/>
  <c r="Y60" i="1" a="1"/>
  <c r="Y60" i="1" s="1"/>
  <c r="Y61" i="1" a="1"/>
  <c r="Y61" i="1" s="1"/>
  <c r="Y46" i="1" a="1"/>
  <c r="Y46" i="1" s="1"/>
  <c r="Y47" i="1" a="1"/>
  <c r="Y47" i="1" s="1"/>
  <c r="Y48" i="1" a="1"/>
  <c r="Y48" i="1" s="1"/>
  <c r="Y49" i="1" a="1"/>
  <c r="Y49" i="1" s="1"/>
  <c r="Y15" i="1" a="1"/>
  <c r="Y15" i="1" s="1"/>
  <c r="Y16" i="1" a="1"/>
  <c r="Y16" i="1" s="1"/>
  <c r="X11" i="1" a="1"/>
  <c r="X11" i="1" s="1"/>
  <c r="X12" i="1" a="1"/>
  <c r="X12" i="1" s="1"/>
  <c r="X13" i="1" a="1"/>
  <c r="X13" i="1" s="1"/>
  <c r="X19" i="1" a="1"/>
  <c r="X19" i="1" s="1"/>
  <c r="X20" i="1" a="1"/>
  <c r="X20" i="1" s="1"/>
  <c r="X21" i="1" a="1"/>
  <c r="X21" i="1" s="1"/>
  <c r="X22" i="1" a="1"/>
  <c r="X22" i="1" s="1"/>
  <c r="X40" i="1" a="1"/>
  <c r="X40" i="1" s="1"/>
  <c r="X41" i="1" a="1"/>
  <c r="X41" i="1" s="1"/>
  <c r="X42" i="1" a="1"/>
  <c r="X42" i="1" s="1"/>
  <c r="X43" i="1" a="1"/>
  <c r="X43" i="1" s="1"/>
  <c r="X29" i="1" a="1"/>
  <c r="X29" i="1" s="1"/>
  <c r="X30" i="1" a="1"/>
  <c r="X30" i="1" s="1"/>
  <c r="X31" i="1" a="1"/>
  <c r="X31" i="1" s="1"/>
  <c r="X32" i="1" a="1"/>
  <c r="X32" i="1" s="1"/>
  <c r="X33" i="1" a="1"/>
  <c r="X33" i="1" s="1"/>
  <c r="X34" i="1" a="1"/>
  <c r="X34" i="1" s="1"/>
  <c r="X52" i="1" a="1"/>
  <c r="X52" i="1" s="1"/>
  <c r="X53" i="1" a="1"/>
  <c r="X53" i="1" s="1"/>
  <c r="X54" i="1" a="1"/>
  <c r="X54" i="1" s="1"/>
  <c r="X55" i="1" a="1"/>
  <c r="X55" i="1" s="1"/>
  <c r="X56" i="1" a="1"/>
  <c r="X56" i="1" s="1"/>
  <c r="X62" i="1" a="1"/>
  <c r="X62" i="1" s="1"/>
  <c r="X63" i="1" a="1"/>
  <c r="X63" i="1" s="1"/>
  <c r="X64" i="1" a="1"/>
  <c r="X64" i="1" s="1"/>
  <c r="X67" i="1" a="1"/>
  <c r="X67" i="1" s="1"/>
  <c r="X68" i="1" a="1"/>
  <c r="X68" i="1" s="1"/>
  <c r="X65" i="1" a="1"/>
  <c r="X65" i="1" s="1"/>
  <c r="X66" i="1" a="1"/>
  <c r="X66" i="1" s="1"/>
  <c r="X59" i="1" a="1"/>
  <c r="X59" i="1" s="1"/>
  <c r="X60" i="1" a="1"/>
  <c r="X60" i="1" s="1"/>
  <c r="X61" i="1" a="1"/>
  <c r="X61" i="1" s="1"/>
  <c r="X46" i="1" a="1"/>
  <c r="X46" i="1" s="1"/>
  <c r="X47" i="1" a="1"/>
  <c r="X47" i="1" s="1"/>
  <c r="X48" i="1" a="1"/>
  <c r="X48" i="1" s="1"/>
  <c r="X49" i="1" a="1"/>
  <c r="X49" i="1" s="1"/>
  <c r="X15" i="1" a="1"/>
  <c r="X15" i="1" s="1"/>
  <c r="X16" i="1" a="1"/>
  <c r="X16" i="1" s="1"/>
  <c r="W11" i="1" a="1"/>
  <c r="W11" i="1" s="1"/>
  <c r="W12" i="1" a="1"/>
  <c r="W12" i="1" s="1"/>
  <c r="W13" i="1" a="1"/>
  <c r="W13" i="1" s="1"/>
  <c r="W19" i="1" a="1"/>
  <c r="W19" i="1" s="1"/>
  <c r="W20" i="1" a="1"/>
  <c r="W20" i="1" s="1"/>
  <c r="W21" i="1" a="1"/>
  <c r="W21" i="1" s="1"/>
  <c r="W22" i="1" a="1"/>
  <c r="W22" i="1" s="1"/>
  <c r="W40" i="1" a="1"/>
  <c r="W40" i="1" s="1"/>
  <c r="W41" i="1" a="1"/>
  <c r="W41" i="1" s="1"/>
  <c r="W42" i="1" a="1"/>
  <c r="W42" i="1" s="1"/>
  <c r="W43" i="1" a="1"/>
  <c r="W43" i="1" s="1"/>
  <c r="W29" i="1" a="1"/>
  <c r="W29" i="1" s="1"/>
  <c r="W30" i="1" a="1"/>
  <c r="W30" i="1" s="1"/>
  <c r="W31" i="1" a="1"/>
  <c r="W31" i="1" s="1"/>
  <c r="W32" i="1" a="1"/>
  <c r="W32" i="1" s="1"/>
  <c r="W33" i="1" a="1"/>
  <c r="W33" i="1" s="1"/>
  <c r="W34" i="1" a="1"/>
  <c r="W34" i="1" s="1"/>
  <c r="W52" i="1" a="1"/>
  <c r="W52" i="1" s="1"/>
  <c r="W53" i="1" a="1"/>
  <c r="W53" i="1" s="1"/>
  <c r="W54" i="1" a="1"/>
  <c r="W54" i="1" s="1"/>
  <c r="W55" i="1" a="1"/>
  <c r="W55" i="1" s="1"/>
  <c r="W56" i="1" a="1"/>
  <c r="W56" i="1" s="1"/>
  <c r="W62" i="1" a="1"/>
  <c r="W62" i="1" s="1"/>
  <c r="W63" i="1" a="1"/>
  <c r="W63" i="1" s="1"/>
  <c r="W64" i="1" a="1"/>
  <c r="W64" i="1" s="1"/>
  <c r="W67" i="1" a="1"/>
  <c r="W67" i="1" s="1"/>
  <c r="W68" i="1" a="1"/>
  <c r="W68" i="1" s="1"/>
  <c r="W65" i="1" a="1"/>
  <c r="W65" i="1" s="1"/>
  <c r="W66" i="1" a="1"/>
  <c r="W66" i="1" s="1"/>
  <c r="W59" i="1" a="1"/>
  <c r="W59" i="1" s="1"/>
  <c r="W60" i="1" a="1"/>
  <c r="W60" i="1" s="1"/>
  <c r="W61" i="1" a="1"/>
  <c r="W61" i="1" s="1"/>
  <c r="W46" i="1" a="1"/>
  <c r="W46" i="1" s="1"/>
  <c r="W47" i="1" a="1"/>
  <c r="W47" i="1" s="1"/>
  <c r="W48" i="1" a="1"/>
  <c r="W48" i="1" s="1"/>
  <c r="W49" i="1" a="1"/>
  <c r="W49" i="1" s="1"/>
  <c r="W15" i="1" a="1"/>
  <c r="W15" i="1" s="1"/>
  <c r="W16" i="1" a="1"/>
  <c r="W16" i="1" s="1"/>
  <c r="V11" i="1" a="1"/>
  <c r="V11" i="1" s="1"/>
  <c r="V12" i="1" a="1"/>
  <c r="V12" i="1" s="1"/>
  <c r="V13" i="1" a="1"/>
  <c r="V13" i="1" s="1"/>
  <c r="V19" i="1" a="1"/>
  <c r="V19" i="1" s="1"/>
  <c r="V20" i="1" a="1"/>
  <c r="V20" i="1" s="1"/>
  <c r="V21" i="1" a="1"/>
  <c r="V21" i="1" s="1"/>
  <c r="V22" i="1" a="1"/>
  <c r="V22" i="1" s="1"/>
  <c r="V40" i="1" a="1"/>
  <c r="V40" i="1" s="1"/>
  <c r="V41" i="1" a="1"/>
  <c r="V41" i="1" s="1"/>
  <c r="V42" i="1" a="1"/>
  <c r="V42" i="1" s="1"/>
  <c r="V43" i="1" a="1"/>
  <c r="V43" i="1" s="1"/>
  <c r="V29" i="1" a="1"/>
  <c r="V29" i="1" s="1"/>
  <c r="V30" i="1" a="1"/>
  <c r="V30" i="1" s="1"/>
  <c r="V31" i="1" a="1"/>
  <c r="V31" i="1" s="1"/>
  <c r="V32" i="1" a="1"/>
  <c r="V32" i="1" s="1"/>
  <c r="V33" i="1" a="1"/>
  <c r="V33" i="1" s="1"/>
  <c r="V34" i="1" a="1"/>
  <c r="V34" i="1" s="1"/>
  <c r="V52" i="1" a="1"/>
  <c r="V52" i="1" s="1"/>
  <c r="V53" i="1" a="1"/>
  <c r="V53" i="1" s="1"/>
  <c r="V54" i="1" a="1"/>
  <c r="V54" i="1" s="1"/>
  <c r="V55" i="1" a="1"/>
  <c r="V55" i="1" s="1"/>
  <c r="V56" i="1" a="1"/>
  <c r="V56" i="1" s="1"/>
  <c r="V62" i="1" a="1"/>
  <c r="V62" i="1" s="1"/>
  <c r="V63" i="1" a="1"/>
  <c r="V63" i="1" s="1"/>
  <c r="V64" i="1" a="1"/>
  <c r="V64" i="1" s="1"/>
  <c r="V67" i="1" a="1"/>
  <c r="V67" i="1" s="1"/>
  <c r="V68" i="1" a="1"/>
  <c r="V68" i="1" s="1"/>
  <c r="V65" i="1" a="1"/>
  <c r="V65" i="1" s="1"/>
  <c r="V66" i="1" a="1"/>
  <c r="V66" i="1" s="1"/>
  <c r="V59" i="1" a="1"/>
  <c r="V59" i="1" s="1"/>
  <c r="V60" i="1" a="1"/>
  <c r="V60" i="1" s="1"/>
  <c r="V61" i="1" a="1"/>
  <c r="V61" i="1" s="1"/>
  <c r="V46" i="1" a="1"/>
  <c r="V46" i="1" s="1"/>
  <c r="V47" i="1" a="1"/>
  <c r="V47" i="1" s="1"/>
  <c r="V48" i="1" a="1"/>
  <c r="V48" i="1" s="1"/>
  <c r="V49" i="1" a="1"/>
  <c r="V49" i="1" s="1"/>
  <c r="V15" i="1" a="1"/>
  <c r="V15" i="1" s="1"/>
  <c r="V16" i="1" a="1"/>
  <c r="V16" i="1" s="1"/>
  <c r="U11" i="1" a="1"/>
  <c r="U11" i="1" s="1"/>
  <c r="U12" i="1" a="1"/>
  <c r="U12" i="1" s="1"/>
  <c r="U13" i="1" a="1"/>
  <c r="U13" i="1" s="1"/>
  <c r="U19" i="1" a="1"/>
  <c r="U19" i="1" s="1"/>
  <c r="U20" i="1" a="1"/>
  <c r="U20" i="1" s="1"/>
  <c r="U21" i="1" a="1"/>
  <c r="U21" i="1" s="1"/>
  <c r="U22" i="1" a="1"/>
  <c r="U22" i="1" s="1"/>
  <c r="U40" i="1" a="1"/>
  <c r="U40" i="1" s="1"/>
  <c r="U41" i="1" a="1"/>
  <c r="U41" i="1" s="1"/>
  <c r="U42" i="1" a="1"/>
  <c r="U42" i="1" s="1"/>
  <c r="U43" i="1" a="1"/>
  <c r="U43" i="1" s="1"/>
  <c r="U29" i="1" a="1"/>
  <c r="U29" i="1" s="1"/>
  <c r="U30" i="1" a="1"/>
  <c r="U30" i="1" s="1"/>
  <c r="U31" i="1" a="1"/>
  <c r="U31" i="1" s="1"/>
  <c r="U32" i="1" a="1"/>
  <c r="U32" i="1" s="1"/>
  <c r="U33" i="1" a="1"/>
  <c r="U33" i="1" s="1"/>
  <c r="U34" i="1" a="1"/>
  <c r="U34" i="1" s="1"/>
  <c r="U52" i="1" a="1"/>
  <c r="U52" i="1" s="1"/>
  <c r="U53" i="1" a="1"/>
  <c r="U53" i="1" s="1"/>
  <c r="U54" i="1" a="1"/>
  <c r="U54" i="1" s="1"/>
  <c r="U55" i="1" a="1"/>
  <c r="U55" i="1" s="1"/>
  <c r="U56" i="1" a="1"/>
  <c r="U56" i="1" s="1"/>
  <c r="U62" i="1" a="1"/>
  <c r="U62" i="1" s="1"/>
  <c r="U63" i="1" a="1"/>
  <c r="U63" i="1" s="1"/>
  <c r="U64" i="1" a="1"/>
  <c r="U64" i="1" s="1"/>
  <c r="U67" i="1" a="1"/>
  <c r="U67" i="1" s="1"/>
  <c r="U68" i="1" a="1"/>
  <c r="U68" i="1" s="1"/>
  <c r="U65" i="1" a="1"/>
  <c r="U65" i="1" s="1"/>
  <c r="U66" i="1" a="1"/>
  <c r="U66" i="1" s="1"/>
  <c r="U59" i="1" a="1"/>
  <c r="U59" i="1" s="1"/>
  <c r="U60" i="1" a="1"/>
  <c r="U60" i="1" s="1"/>
  <c r="U61" i="1" a="1"/>
  <c r="U61" i="1" s="1"/>
  <c r="U46" i="1" a="1"/>
  <c r="U46" i="1" s="1"/>
  <c r="U47" i="1" a="1"/>
  <c r="U47" i="1" s="1"/>
  <c r="U48" i="1" a="1"/>
  <c r="U48" i="1" s="1"/>
  <c r="U49" i="1" a="1"/>
  <c r="U49" i="1" s="1"/>
  <c r="U15" i="1" a="1"/>
  <c r="U15" i="1" s="1"/>
  <c r="U16" i="1" a="1"/>
  <c r="U16" i="1" s="1"/>
  <c r="T11" i="1" a="1"/>
  <c r="T11" i="1" s="1"/>
  <c r="T12" i="1" a="1"/>
  <c r="T12" i="1" s="1"/>
  <c r="T13" i="1" a="1"/>
  <c r="T13" i="1" s="1"/>
  <c r="T19" i="1" a="1"/>
  <c r="T19" i="1" s="1"/>
  <c r="T20" i="1" a="1"/>
  <c r="T20" i="1" s="1"/>
  <c r="T21" i="1" a="1"/>
  <c r="T21" i="1" s="1"/>
  <c r="T22" i="1" a="1"/>
  <c r="T22" i="1" s="1"/>
  <c r="T40" i="1" a="1"/>
  <c r="T40" i="1" s="1"/>
  <c r="T41" i="1" a="1"/>
  <c r="T41" i="1" s="1"/>
  <c r="T42" i="1" a="1"/>
  <c r="T42" i="1" s="1"/>
  <c r="T43" i="1" a="1"/>
  <c r="T43" i="1" s="1"/>
  <c r="T29" i="1" a="1"/>
  <c r="T29" i="1" s="1"/>
  <c r="T30" i="1" a="1"/>
  <c r="T30" i="1" s="1"/>
  <c r="T31" i="1" a="1"/>
  <c r="T31" i="1" s="1"/>
  <c r="T32" i="1" a="1"/>
  <c r="T32" i="1" s="1"/>
  <c r="T33" i="1" a="1"/>
  <c r="T33" i="1" s="1"/>
  <c r="T34" i="1" a="1"/>
  <c r="T34" i="1" s="1"/>
  <c r="T52" i="1" a="1"/>
  <c r="T52" i="1" s="1"/>
  <c r="T53" i="1" a="1"/>
  <c r="T53" i="1" s="1"/>
  <c r="T54" i="1" a="1"/>
  <c r="T54" i="1" s="1"/>
  <c r="T55" i="1" a="1"/>
  <c r="T55" i="1" s="1"/>
  <c r="T56" i="1" a="1"/>
  <c r="T56" i="1" s="1"/>
  <c r="T62" i="1" a="1"/>
  <c r="T62" i="1" s="1"/>
  <c r="T63" i="1" a="1"/>
  <c r="T63" i="1" s="1"/>
  <c r="T64" i="1" a="1"/>
  <c r="T64" i="1" s="1"/>
  <c r="T67" i="1" a="1"/>
  <c r="T67" i="1" s="1"/>
  <c r="T68" i="1" a="1"/>
  <c r="T68" i="1" s="1"/>
  <c r="T65" i="1" a="1"/>
  <c r="T65" i="1" s="1"/>
  <c r="T66" i="1" a="1"/>
  <c r="T66" i="1" s="1"/>
  <c r="T59" i="1" a="1"/>
  <c r="T59" i="1" s="1"/>
  <c r="T60" i="1" a="1"/>
  <c r="T60" i="1" s="1"/>
  <c r="T61" i="1" a="1"/>
  <c r="T61" i="1" s="1"/>
  <c r="T46" i="1" a="1"/>
  <c r="T46" i="1" s="1"/>
  <c r="T47" i="1" a="1"/>
  <c r="T47" i="1" s="1"/>
  <c r="T48" i="1" a="1"/>
  <c r="T48" i="1" s="1"/>
  <c r="T49" i="1" a="1"/>
  <c r="T49" i="1" s="1"/>
  <c r="T15" i="1" a="1"/>
  <c r="T15" i="1" s="1"/>
  <c r="T16" i="1" a="1"/>
  <c r="T16" i="1" s="1"/>
  <c r="Z17" i="1" l="1" a="1"/>
  <c r="Z17" i="1" s="1"/>
  <c r="U17" i="1" a="1"/>
  <c r="U17" i="1" s="1"/>
  <c r="P17" i="1"/>
  <c r="Y17" i="1" a="1"/>
  <c r="Y17" i="1" s="1"/>
  <c r="AD17" i="1" a="1"/>
  <c r="AD17" i="1" s="1"/>
  <c r="AC17" i="1" a="1"/>
  <c r="AC17" i="1" s="1"/>
  <c r="X17" i="1" a="1"/>
  <c r="X17" i="1" s="1"/>
  <c r="T17" i="1" a="1"/>
  <c r="T17" i="1" s="1"/>
  <c r="AB17" i="1" a="1"/>
  <c r="AB17" i="1" s="1"/>
  <c r="W17" i="1" a="1"/>
  <c r="W17" i="1" s="1"/>
  <c r="AA17" i="1" a="1"/>
  <c r="AA17" i="1" s="1"/>
  <c r="V17" i="1" a="1"/>
  <c r="V17" i="1" s="1"/>
  <c r="Z36" i="1" a="1"/>
  <c r="Z36" i="1" s="1"/>
  <c r="P36" i="1"/>
  <c r="Y36" i="1" a="1"/>
  <c r="Y36" i="1" s="1"/>
  <c r="AD36" i="1" a="1"/>
  <c r="AD36" i="1" s="1"/>
  <c r="T36" i="1" a="1"/>
  <c r="T36" i="1" s="1"/>
  <c r="X36" i="1" a="1"/>
  <c r="X36" i="1" s="1"/>
  <c r="AC36" i="1" a="1"/>
  <c r="AC36" i="1" s="1"/>
  <c r="AB36" i="1" a="1"/>
  <c r="AB36" i="1" s="1"/>
  <c r="W36" i="1" a="1"/>
  <c r="W36" i="1" s="1"/>
  <c r="U36" i="1" a="1"/>
  <c r="U36" i="1" s="1"/>
  <c r="AA36" i="1" a="1"/>
  <c r="AA36" i="1" s="1"/>
  <c r="V36" i="1" a="1"/>
  <c r="V36" i="1" s="1"/>
  <c r="V44" i="1" a="1"/>
  <c r="V44" i="1" s="1"/>
  <c r="Z44" i="1" a="1"/>
  <c r="Z44" i="1" s="1"/>
  <c r="U44" i="1" a="1"/>
  <c r="U44" i="1" s="1"/>
  <c r="Y44" i="1" a="1"/>
  <c r="Y44" i="1" s="1"/>
  <c r="P44" i="1"/>
  <c r="AD44" i="1" a="1"/>
  <c r="AD44" i="1" s="1"/>
  <c r="T44" i="1" a="1"/>
  <c r="T44" i="1" s="1"/>
  <c r="X44" i="1" a="1"/>
  <c r="X44" i="1" s="1"/>
  <c r="AC44" i="1" a="1"/>
  <c r="AC44" i="1" s="1"/>
  <c r="AB44" i="1" a="1"/>
  <c r="AB44" i="1" s="1"/>
  <c r="W44" i="1" a="1"/>
  <c r="W44" i="1" s="1"/>
  <c r="AA44" i="1" a="1"/>
  <c r="AA44" i="1" s="1"/>
  <c r="U38" i="1" a="1"/>
  <c r="U38" i="1" s="1"/>
  <c r="P38" i="1"/>
  <c r="Y38" i="1" a="1"/>
  <c r="Y38" i="1" s="1"/>
  <c r="AD38" i="1" a="1"/>
  <c r="AD38" i="1" s="1"/>
  <c r="X38" i="1" a="1"/>
  <c r="X38" i="1" s="1"/>
  <c r="T38" i="1" a="1"/>
  <c r="T38" i="1" s="1"/>
  <c r="Z38" i="1" a="1"/>
  <c r="Z38" i="1" s="1"/>
  <c r="AC38" i="1" a="1"/>
  <c r="AC38" i="1" s="1"/>
  <c r="AB38" i="1" a="1"/>
  <c r="AB38" i="1" s="1"/>
  <c r="W38" i="1" a="1"/>
  <c r="W38" i="1" s="1"/>
  <c r="AA38" i="1" a="1"/>
  <c r="AA38" i="1" s="1"/>
  <c r="V38" i="1" a="1"/>
  <c r="V38" i="1" s="1"/>
  <c r="Y23" i="1" a="1"/>
  <c r="Y23" i="1" s="1"/>
  <c r="T23" i="1" a="1"/>
  <c r="T23" i="1" s="1"/>
  <c r="X23" i="1" a="1"/>
  <c r="X23" i="1" s="1"/>
  <c r="AD23" i="1" a="1"/>
  <c r="AD23" i="1" s="1"/>
  <c r="AC23" i="1" a="1"/>
  <c r="AC23" i="1" s="1"/>
  <c r="AB23" i="1" a="1"/>
  <c r="AB23" i="1" s="1"/>
  <c r="W23" i="1" a="1"/>
  <c r="W23" i="1" s="1"/>
  <c r="AA23" i="1" a="1"/>
  <c r="AA23" i="1" s="1"/>
  <c r="V23" i="1" a="1"/>
  <c r="V23" i="1" s="1"/>
  <c r="Z23" i="1" a="1"/>
  <c r="Z23" i="1" s="1"/>
  <c r="U23" i="1" a="1"/>
  <c r="U23" i="1" s="1"/>
  <c r="AD10" i="1" a="1"/>
  <c r="AD10" i="1" s="1"/>
  <c r="AC10" i="1" a="1"/>
  <c r="AC10" i="1" s="1"/>
  <c r="AB10" i="1" a="1"/>
  <c r="AB10" i="1" s="1"/>
  <c r="AA10" i="1" a="1"/>
  <c r="AA10" i="1" s="1"/>
  <c r="Z10" i="1" a="1"/>
  <c r="Z10" i="1" s="1"/>
  <c r="Y10" i="1" a="1"/>
  <c r="Y10" i="1" s="1"/>
  <c r="X10" i="1" a="1"/>
  <c r="X10" i="1" s="1"/>
  <c r="W10" i="1" a="1"/>
  <c r="W10" i="1" s="1"/>
  <c r="V10" i="1" a="1"/>
  <c r="V10" i="1" s="1"/>
  <c r="U10" i="1" a="1"/>
  <c r="U10" i="1" s="1"/>
  <c r="T10" i="1" a="1"/>
  <c r="T10" i="1" s="1"/>
  <c r="AD84" i="1" l="1"/>
  <c r="AC84" i="1"/>
  <c r="T84" i="1"/>
  <c r="U84" i="1"/>
  <c r="V84" i="1"/>
  <c r="X84" i="1"/>
  <c r="W84" i="1"/>
  <c r="Y84" i="1"/>
  <c r="Z84" i="1"/>
  <c r="AA84" i="1"/>
  <c r="AB8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<sst xmlns="http://schemas.openxmlformats.org/spreadsheetml/2006/main" count="297" uniqueCount="66">
  <si>
    <t>CLIENT</t>
  </si>
  <si>
    <t>DATES DE PASSAGE</t>
  </si>
  <si>
    <t>NOMBRE DE PASSAGES</t>
  </si>
  <si>
    <t>COUT ANNUEL</t>
  </si>
  <si>
    <t>COUT UNITAIRE</t>
  </si>
  <si>
    <t>ENCOURS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</si>
  <si>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</si>
  <si>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</si>
  <si>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</si>
  <si>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</si>
  <si>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</si>
  <si>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</si>
  <si>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</si>
  <si>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</si>
  <si>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</si>
  <si>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</si>
  <si>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</si>
  <si>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</si>
  <si>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TONTE</t>
  </si>
  <si>
    <t>TAILLE</t>
  </si>
  <si>
    <t>NETTOYAGE</t>
  </si>
  <si>
    <t>FEUILLES</t>
  </si>
  <si>
    <t>TAILLE 90 ML</t>
  </si>
  <si>
    <t>TAILLE 290 ML</t>
  </si>
  <si>
    <t xml:space="preserve">DECHETS VERTS </t>
  </si>
  <si>
    <t>DEBROUSSAILLAGE 315 ML</t>
  </si>
  <si>
    <t>DEBROUSSAILLAGE 236 ML</t>
  </si>
  <si>
    <t>DEBROUSSAILLAGE 114 ML</t>
  </si>
  <si>
    <t>DESHERBAGE</t>
  </si>
  <si>
    <t>DEBROUSSAILLAGES</t>
  </si>
  <si>
    <t>DEBROUSSAILLAGE</t>
  </si>
  <si>
    <t>TAILLE NOISETIERS</t>
  </si>
  <si>
    <t>ENTRETIEN MASSIFS</t>
  </si>
  <si>
    <t>TONTE  ILOTS 420 M2</t>
  </si>
  <si>
    <t>TONTE TALUS 250 M2</t>
  </si>
  <si>
    <t xml:space="preserve">DÉCHETS VERTS </t>
  </si>
  <si>
    <t>TAILLE CYPRES DE LEYLAND</t>
  </si>
  <si>
    <t>DEPLACEMENT</t>
  </si>
  <si>
    <t>DEBROUSSAILLAGE 120 M2</t>
  </si>
  <si>
    <t>DEBROUSSAILLAGE 90 M2</t>
  </si>
  <si>
    <t>DEBROUSSAILLAGE 108 M2</t>
  </si>
  <si>
    <t>DÉPLACEMENT</t>
  </si>
  <si>
    <t>FAUCHE</t>
  </si>
  <si>
    <t xml:space="preserve">TAILLE IF THUYAS </t>
  </si>
  <si>
    <t>DECHETS VERTS</t>
  </si>
  <si>
    <t xml:space="preserve">TAILLE </t>
  </si>
  <si>
    <t>DECHETS</t>
  </si>
  <si>
    <t xml:space="preserve">TONTE </t>
  </si>
  <si>
    <t>PAVAGE</t>
  </si>
  <si>
    <t>DEPLACEMENTS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</si>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</sst>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omic Sans MS"/>
      <family val="4"/>
    </font>
    <font>
      <sz val="11"/>
      <color rgb="FFFFFF0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3" xfId="0" applyFill="1" applyBorder="1"/>
    <xf numFmtId="0" fontId="0" fillId="2" borderId="3" xfId="0" applyFill="1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Continuous" vertical="center"/>
    </xf>
    <xf numFmtId="0" fontId="1" fillId="2" borderId="6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44" fontId="0" fillId="0" borderId="0" xfId="0" applyNumberFormat="1"/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5" borderId="16" xfId="0" applyNumberFormat="1" applyFill="1" applyBorder="1" applyAlignment="1">
      <alignment horizontal="center" vertical="center"/>
    </xf>
    <xf numFmtId="14" fontId="0" fillId="5" borderId="17" xfId="0" applyNumberFormat="1" applyFill="1" applyBorder="1" applyAlignment="1">
      <alignment horizontal="center" vertical="center"/>
    </xf>
    <xf numFmtId="14" fontId="0" fillId="5" borderId="9" xfId="0" applyNumberFormat="1" applyFill="1" applyBorder="1" applyAlignment="1">
      <alignment horizontal="center" vertical="center"/>
    </xf>
    <xf numFmtId="14" fontId="0" fillId="5" borderId="19" xfId="0" applyNumberFormat="1" applyFill="1" applyBorder="1" applyAlignment="1">
      <alignment horizontal="center" vertical="center"/>
    </xf>
    <xf numFmtId="14" fontId="0" fillId="5" borderId="21" xfId="0" applyNumberFormat="1" applyFill="1" applyBorder="1" applyAlignment="1">
      <alignment horizontal="center" vertical="center"/>
    </xf>
    <xf numFmtId="14" fontId="0" fillId="5" borderId="22" xfId="0" applyNumberFormat="1" applyFill="1" applyBorder="1" applyAlignment="1">
      <alignment horizontal="center" vertical="center"/>
    </xf>
    <xf numFmtId="14" fontId="0" fillId="2" borderId="33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4" fontId="0" fillId="6" borderId="16" xfId="0" applyNumberFormat="1" applyFill="1" applyBorder="1" applyAlignment="1">
      <alignment horizontal="center" vertical="center"/>
    </xf>
    <xf numFmtId="14" fontId="0" fillId="6" borderId="17" xfId="0" applyNumberFormat="1" applyFill="1" applyBorder="1" applyAlignment="1">
      <alignment horizontal="center" vertical="center"/>
    </xf>
    <xf numFmtId="14" fontId="0" fillId="6" borderId="9" xfId="0" applyNumberFormat="1" applyFill="1" applyBorder="1" applyAlignment="1">
      <alignment horizontal="center" vertical="center"/>
    </xf>
    <xf numFmtId="14" fontId="0" fillId="6" borderId="19" xfId="0" applyNumberFormat="1" applyFill="1" applyBorder="1" applyAlignment="1">
      <alignment horizontal="center" vertical="center"/>
    </xf>
    <xf numFmtId="14" fontId="0" fillId="6" borderId="21" xfId="0" applyNumberFormat="1" applyFill="1" applyBorder="1" applyAlignment="1">
      <alignment horizontal="center" vertical="center"/>
    </xf>
    <xf numFmtId="14" fontId="0" fillId="6" borderId="22" xfId="0" applyNumberFormat="1" applyFill="1" applyBorder="1" applyAlignment="1">
      <alignment horizontal="center" vertical="center"/>
    </xf>
    <xf numFmtId="44" fontId="0" fillId="3" borderId="6" xfId="0" applyNumberFormat="1" applyFill="1" applyBorder="1" applyAlignment="1">
      <alignment horizontal="centerContinuous" vertical="center"/>
    </xf>
    <xf numFmtId="44" fontId="0" fillId="0" borderId="15" xfId="0" applyNumberFormat="1" applyBorder="1" applyAlignment="1">
      <alignment horizontal="center" vertical="center"/>
    </xf>
    <xf numFmtId="44" fontId="0" fillId="0" borderId="16" xfId="0" applyNumberFormat="1" applyBorder="1" applyAlignment="1">
      <alignment horizontal="center" vertical="center"/>
    </xf>
    <xf numFmtId="44" fontId="0" fillId="0" borderId="17" xfId="0" applyNumberFormat="1" applyBorder="1" applyAlignment="1">
      <alignment horizontal="center" vertical="center"/>
    </xf>
    <xf numFmtId="44" fontId="0" fillId="0" borderId="18" xfId="0" applyNumberFormat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0" borderId="19" xfId="0" applyNumberFormat="1" applyBorder="1" applyAlignment="1">
      <alignment horizontal="center" vertical="center"/>
    </xf>
    <xf numFmtId="44" fontId="0" fillId="0" borderId="20" xfId="0" applyNumberFormat="1" applyBorder="1" applyAlignment="1">
      <alignment horizontal="center" vertical="center"/>
    </xf>
    <xf numFmtId="44" fontId="0" fillId="0" borderId="21" xfId="0" applyNumberFormat="1" applyBorder="1" applyAlignment="1">
      <alignment horizontal="center" vertical="center"/>
    </xf>
    <xf numFmtId="44" fontId="0" fillId="0" borderId="2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6" borderId="10" xfId="0" applyNumberFormat="1" applyFill="1" applyBorder="1" applyAlignment="1">
      <alignment horizontal="center" vertical="center"/>
    </xf>
    <xf numFmtId="14" fontId="0" fillId="6" borderId="11" xfId="0" applyNumberFormat="1" applyFill="1" applyBorder="1" applyAlignment="1">
      <alignment horizontal="center" vertical="center"/>
    </xf>
    <xf numFmtId="14" fontId="0" fillId="0" borderId="41" xfId="0" applyNumberFormat="1" applyBorder="1" applyAlignment="1">
      <alignment horizontal="center" vertical="center"/>
    </xf>
    <xf numFmtId="14" fontId="0" fillId="6" borderId="41" xfId="0" applyNumberFormat="1" applyFill="1" applyBorder="1" applyAlignment="1">
      <alignment horizontal="center" vertical="center"/>
    </xf>
    <xf numFmtId="14" fontId="0" fillId="6" borderId="42" xfId="0" applyNumberFormat="1" applyFill="1" applyBorder="1" applyAlignment="1">
      <alignment horizontal="center" vertical="center"/>
    </xf>
    <xf numFmtId="44" fontId="0" fillId="3" borderId="3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44" fontId="1" fillId="2" borderId="6" xfId="0" applyNumberFormat="1" applyFont="1" applyFill="1" applyBorder="1" applyAlignment="1">
      <alignment horizontal="centerContinuous" vertical="center" wrapText="1"/>
    </xf>
    <xf numFmtId="44" fontId="1" fillId="2" borderId="7" xfId="0" applyNumberFormat="1" applyFont="1" applyFill="1" applyBorder="1" applyAlignment="1">
      <alignment horizontal="centerContinuous" vertical="center" wrapText="1"/>
    </xf>
    <xf numFmtId="44" fontId="1" fillId="3" borderId="5" xfId="0" applyNumberFormat="1" applyFont="1" applyFill="1" applyBorder="1" applyAlignment="1">
      <alignment horizontal="centerContinuous" vertical="center" wrapText="1"/>
    </xf>
    <xf numFmtId="44" fontId="1" fillId="3" borderId="6" xfId="0" applyNumberFormat="1" applyFont="1" applyFill="1" applyBorder="1" applyAlignment="1">
      <alignment horizontal="centerContinuous" vertical="center"/>
    </xf>
    <xf numFmtId="0" fontId="0" fillId="0" borderId="3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3" xfId="0" applyFill="1" applyBorder="1"/>
    <xf numFmtId="0" fontId="0" fillId="3" borderId="32" xfId="0" applyFill="1" applyBorder="1"/>
    <xf numFmtId="0" fontId="0" fillId="3" borderId="44" xfId="0" applyFill="1" applyBorder="1"/>
    <xf numFmtId="0" fontId="0" fillId="3" borderId="7" xfId="0" applyFill="1" applyBorder="1"/>
    <xf numFmtId="44" fontId="0" fillId="3" borderId="3" xfId="0" applyNumberFormat="1" applyFill="1" applyBorder="1" applyAlignment="1">
      <alignment horizontal="centerContinuous" vertical="center"/>
    </xf>
    <xf numFmtId="0" fontId="0" fillId="3" borderId="13" xfId="0" applyFill="1" applyBorder="1"/>
    <xf numFmtId="0" fontId="0" fillId="4" borderId="34" xfId="0" applyFill="1" applyBorder="1"/>
    <xf numFmtId="0" fontId="1" fillId="2" borderId="8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44" fontId="0" fillId="4" borderId="1" xfId="0" applyNumberFormat="1" applyFill="1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44" fontId="0" fillId="3" borderId="43" xfId="0" applyNumberFormat="1" applyFill="1" applyBorder="1"/>
    <xf numFmtId="44" fontId="4" fillId="2" borderId="43" xfId="0" applyNumberFormat="1" applyFont="1" applyFill="1" applyBorder="1"/>
    <xf numFmtId="44" fontId="5" fillId="2" borderId="3" xfId="0" applyNumberFormat="1" applyFont="1" applyFill="1" applyBorder="1"/>
    <xf numFmtId="44" fontId="0" fillId="2" borderId="3" xfId="0" applyNumberFormat="1" applyFill="1" applyBorder="1"/>
    <xf numFmtId="44" fontId="0" fillId="0" borderId="39" xfId="0" applyNumberFormat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44" fontId="5" fillId="2" borderId="43" xfId="0" applyNumberFormat="1" applyFont="1" applyFill="1" applyBorder="1"/>
    <xf numFmtId="44" fontId="0" fillId="2" borderId="43" xfId="0" applyNumberFormat="1" applyFill="1" applyBorder="1"/>
    <xf numFmtId="44" fontId="5" fillId="2" borderId="6" xfId="0" applyNumberFormat="1" applyFont="1" applyFill="1" applyBorder="1"/>
    <xf numFmtId="0" fontId="0" fillId="0" borderId="0" xfId="0" applyAlignment="1">
      <alignment horizontal="centerContinuous"/>
    </xf>
    <xf numFmtId="0" fontId="8" fillId="0" borderId="0" xfId="0" applyFont="1" applyAlignment="1">
      <alignment horizontal="center"/>
    </xf>
    <xf numFmtId="44" fontId="1" fillId="0" borderId="0" xfId="0" applyNumberFormat="1" applyFont="1"/>
    <xf numFmtId="44" fontId="9" fillId="0" borderId="15" xfId="0" applyNumberFormat="1" applyFont="1" applyBorder="1"/>
    <xf numFmtId="44" fontId="9" fillId="0" borderId="17" xfId="0" applyNumberFormat="1" applyFont="1" applyBorder="1"/>
    <xf numFmtId="44" fontId="9" fillId="0" borderId="36" xfId="0" applyNumberFormat="1" applyFont="1" applyBorder="1"/>
    <xf numFmtId="44" fontId="9" fillId="0" borderId="19" xfId="0" applyNumberFormat="1" applyFont="1" applyBorder="1"/>
    <xf numFmtId="44" fontId="9" fillId="0" borderId="40" xfId="0" applyNumberFormat="1" applyFont="1" applyBorder="1"/>
    <xf numFmtId="44" fontId="9" fillId="0" borderId="22" xfId="0" applyNumberFormat="1" applyFont="1" applyBorder="1"/>
    <xf numFmtId="44" fontId="9" fillId="0" borderId="37" xfId="0" applyNumberFormat="1" applyFont="1" applyBorder="1"/>
    <xf numFmtId="44" fontId="9" fillId="0" borderId="35" xfId="0" applyNumberFormat="1" applyFont="1" applyBorder="1"/>
    <xf numFmtId="44" fontId="0" fillId="2" borderId="6" xfId="0" applyNumberFormat="1" applyFill="1" applyBorder="1"/>
    <xf numFmtId="44" fontId="9" fillId="0" borderId="18" xfId="0" applyNumberFormat="1" applyFont="1" applyBorder="1"/>
    <xf numFmtId="44" fontId="9" fillId="0" borderId="20" xfId="0" applyNumberFormat="1" applyFont="1" applyBorder="1"/>
    <xf numFmtId="0" fontId="6" fillId="2" borderId="2" xfId="0" applyFont="1" applyFill="1" applyBorder="1" applyAlignment="1">
      <alignment horizontal="center" vertical="center"/>
    </xf>
    <xf numFmtId="44" fontId="9" fillId="0" borderId="38" xfId="0" applyNumberFormat="1" applyFont="1" applyBorder="1"/>
    <xf numFmtId="44" fontId="9" fillId="0" borderId="39" xfId="0" applyNumberFormat="1" applyFont="1" applyBorder="1"/>
    <xf numFmtId="44" fontId="9" fillId="0" borderId="11" xfId="0" applyNumberFormat="1" applyFont="1" applyBorder="1"/>
    <xf numFmtId="0" fontId="1" fillId="2" borderId="5" xfId="0" applyFont="1" applyFill="1" applyBorder="1" applyAlignment="1">
      <alignment horizontal="center" vertical="center"/>
    </xf>
    <xf numFmtId="14" fontId="0" fillId="6" borderId="46" xfId="0" applyNumberFormat="1" applyFill="1" applyBorder="1" applyAlignment="1">
      <alignment horizontal="center" vertical="center"/>
    </xf>
    <xf numFmtId="14" fontId="0" fillId="6" borderId="47" xfId="0" applyNumberFormat="1" applyFill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14" fontId="0" fillId="0" borderId="45" xfId="0" applyNumberFormat="1" applyBorder="1" applyAlignment="1">
      <alignment horizontal="center" vertical="center"/>
    </xf>
    <xf numFmtId="14" fontId="0" fillId="0" borderId="48" xfId="0" applyNumberFormat="1" applyBorder="1" applyAlignment="1">
      <alignment horizontal="center" vertical="center"/>
    </xf>
    <xf numFmtId="44" fontId="1" fillId="3" borderId="43" xfId="0" applyNumberFormat="1" applyFont="1" applyFill="1" applyBorder="1"/>
    <xf numFmtId="0" fontId="0" fillId="2" borderId="32" xfId="0" applyFill="1" applyBorder="1"/>
    <xf numFmtId="44" fontId="0" fillId="0" borderId="0" xfId="0" applyNumberFormat="1" applyAlignment="1">
      <alignment horizontal="centerContinuous"/>
    </xf>
    <xf numFmtId="14" fontId="0" fillId="0" borderId="15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44" fontId="9" fillId="0" borderId="44" xfId="0" applyNumberFormat="1" applyFont="1" applyBorder="1"/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6" borderId="12" xfId="0" applyNumberFormat="1" applyFill="1" applyBorder="1" applyAlignment="1">
      <alignment horizontal="center" vertical="center"/>
    </xf>
    <xf numFmtId="14" fontId="0" fillId="6" borderId="37" xfId="0" applyNumberFormat="1" applyFill="1" applyBorder="1" applyAlignment="1">
      <alignment horizontal="center" vertical="center"/>
    </xf>
    <xf numFmtId="14" fontId="10" fillId="0" borderId="18" xfId="0" applyNumberFormat="1" applyFont="1" applyBorder="1" applyAlignment="1">
      <alignment horizontal="center" vertical="center"/>
    </xf>
    <xf numFmtId="14" fontId="10" fillId="0" borderId="9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4" fontId="10" fillId="6" borderId="9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44" fontId="5" fillId="2" borderId="0" xfId="0" applyNumberFormat="1" applyFont="1" applyFill="1"/>
    <xf numFmtId="44" fontId="0" fillId="3" borderId="0" xfId="0" applyNumberFormat="1" applyFill="1"/>
    <xf numFmtId="44" fontId="4" fillId="3" borderId="0" xfId="0" applyNumberFormat="1" applyFont="1" applyFill="1" applyAlignment="1">
      <alignment horizontal="center" vertical="center"/>
    </xf>
    <xf numFmtId="0" fontId="0" fillId="2" borderId="0" xfId="0" applyFill="1"/>
    <xf numFmtId="44" fontId="0" fillId="2" borderId="0" xfId="0" applyNumberFormat="1" applyFill="1"/>
    <xf numFmtId="0" fontId="6" fillId="2" borderId="5" xfId="0" applyFont="1" applyFill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4" fontId="0" fillId="6" borderId="9" xfId="0" applyNumberFormat="1" applyFont="1" applyFill="1" applyBorder="1" applyAlignment="1">
      <alignment horizontal="center" vertical="center"/>
    </xf>
    <xf numFmtId="14" fontId="0" fillId="0" borderId="2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FF50-AD60-42BD-895C-B92BCF631BA5}">
  <sheetPr codeName="Feuil1"/>
  <dimension ref="A1:AE102"/>
  <sheetViews>
    <sheetView showZeros="0" tabSelected="1" zoomScale="90" zoomScaleNormal="90" workbookViewId="0">
      <pane xSplit="1" ySplit="3" topLeftCell="C4" activePane="bottomRight" state="frozen"/>
      <selection pane="topRight" activeCell="B1" sqref="B1"/>
      <selection pane="bottomLeft" activeCell="A4" sqref="A4"/>
      <selection pane="bottomRight" activeCell="B58" sqref="B58"/>
    </sheetView>
  </sheetViews>
  <sheetFormatPr baseColWidth="10" defaultRowHeight="15" x14ac:dyDescent="0.25"/>
  <cols>
    <col min="1" max="1" width="44.7109375" style="1" customWidth="1"/>
    <col min="2" max="2" width="15.7109375" style="2" customWidth="1"/>
    <col min="3" max="14" width="15.7109375" customWidth="1"/>
    <col min="15" max="15" width="5.7109375" customWidth="1"/>
    <col min="16" max="17" width="15.7109375" style="11" customWidth="1"/>
    <col min="18" max="18" width="5.7109375" style="11" customWidth="1"/>
    <col min="19" max="30" width="15.7109375" style="11" customWidth="1"/>
    <col min="31" max="31" width="5.7109375" customWidth="1"/>
  </cols>
  <sheetData>
    <row r="1" spans="1:31" ht="52.5" customHeight="1" thickBot="1" x14ac:dyDescent="0.3">
      <c r="A1" s="7" t="s">
        <v>0</v>
      </c>
      <c r="B1" s="57" t="s">
        <v>2</v>
      </c>
      <c r="C1" s="8" t="s">
        <v>1</v>
      </c>
      <c r="D1" s="9"/>
      <c r="E1" s="9"/>
      <c r="F1" s="9"/>
      <c r="G1" s="9"/>
      <c r="H1" s="9"/>
      <c r="I1" s="10"/>
      <c r="J1" s="9"/>
      <c r="K1" s="9"/>
      <c r="L1" s="9"/>
      <c r="M1" s="9"/>
      <c r="N1" s="9"/>
      <c r="O1" s="9"/>
      <c r="P1" s="58"/>
      <c r="Q1" s="59"/>
      <c r="R1" s="60"/>
      <c r="S1" s="61" t="s">
        <v>5</v>
      </c>
      <c r="T1" s="38"/>
      <c r="U1" s="38"/>
      <c r="V1" s="38"/>
      <c r="W1" s="38"/>
      <c r="X1" s="38"/>
      <c r="Y1" s="38"/>
      <c r="Z1" s="38"/>
      <c r="AA1" s="38"/>
      <c r="AB1" s="38"/>
      <c r="AC1" s="38"/>
      <c r="AD1" s="68"/>
      <c r="AE1" s="67"/>
    </row>
    <row r="2" spans="1:31" ht="24.95" customHeight="1" thickBot="1" x14ac:dyDescent="0.3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70"/>
      <c r="O2" s="114"/>
      <c r="P2" s="73" t="s">
        <v>3</v>
      </c>
      <c r="Q2" s="74" t="s">
        <v>4</v>
      </c>
      <c r="R2" s="55"/>
      <c r="S2" s="79" t="s">
        <v>6</v>
      </c>
      <c r="T2" s="80" t="s">
        <v>7</v>
      </c>
      <c r="U2" s="80" t="s">
        <v>8</v>
      </c>
      <c r="V2" s="80" t="s">
        <v>9</v>
      </c>
      <c r="W2" s="80" t="s">
        <v>10</v>
      </c>
      <c r="X2" s="80" t="s">
        <v>11</v>
      </c>
      <c r="Y2" s="80" t="s">
        <v>12</v>
      </c>
      <c r="Z2" s="80" t="s">
        <v>13</v>
      </c>
      <c r="AA2" s="80" t="s">
        <v>14</v>
      </c>
      <c r="AB2" s="80" t="s">
        <v>15</v>
      </c>
      <c r="AC2" s="80" t="s">
        <v>16</v>
      </c>
      <c r="AD2" s="81" t="s">
        <v>17</v>
      </c>
      <c r="AE2" s="65"/>
    </row>
    <row r="3" spans="1:31" ht="24.95" customHeight="1" thickBot="1" x14ac:dyDescent="0.3">
      <c r="A3" s="72" t="s">
        <v>50</v>
      </c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7">
        <f t="shared" ref="P3:P9" si="0">B3*Q3</f>
        <v>0</v>
      </c>
      <c r="Q3" s="137"/>
      <c r="R3" s="138"/>
      <c r="S3" s="139"/>
      <c r="T3" s="139" cm="1">
        <f t="array" ref="T3">SUMPRODUCT((MONTH($C3:$N3)=2)*$Q3)</f>
        <v>0</v>
      </c>
      <c r="U3" s="139" cm="1">
        <f t="array" ref="U3">SUMPRODUCT((MONTH($C3:$N3)=3)*$Q3)</f>
        <v>0</v>
      </c>
      <c r="V3" s="139" cm="1">
        <f t="array" ref="V3">SUMPRODUCT((MONTH($C3:$N3)=4)*$Q3)</f>
        <v>0</v>
      </c>
      <c r="W3" s="139" cm="1">
        <f t="array" ref="W3">SUMPRODUCT((MONTH($C3:$N3)=5)*$Q3)</f>
        <v>0</v>
      </c>
      <c r="X3" s="139" cm="1">
        <f t="array" ref="X3">SUMPRODUCT((MONTH($C3:$N3)=6)*$Q3)</f>
        <v>0</v>
      </c>
      <c r="Y3" s="139" cm="1">
        <f t="array" ref="Y3">SUMPRODUCT((MONTH($C3:$N3)=7)*$Q3)</f>
        <v>0</v>
      </c>
      <c r="Z3" s="139" cm="1">
        <f t="array" ref="Z3">SUMPRODUCT((MONTH($C3:$N3)=8)*$Q3)</f>
        <v>0</v>
      </c>
      <c r="AA3" s="139" cm="1">
        <f t="array" ref="AA3">SUMPRODUCT((MONTH($C3:$N3)=9)*$Q3)</f>
        <v>0</v>
      </c>
      <c r="AB3" s="139" cm="1">
        <f t="array" ref="AB3">SUMPRODUCT((MONTH($C3:$N3)=10)*$Q3)</f>
        <v>0</v>
      </c>
      <c r="AC3" s="139" cm="1">
        <f t="array" ref="AC3">SUMPRODUCT((MONTH($C3:$N3)=11)*$Q3)</f>
        <v>0</v>
      </c>
      <c r="AD3" s="139" cm="1">
        <f t="array" ref="AD3">SUMPRODUCT((MONTH($C3:$N3)=12)*$Q3)</f>
        <v>0</v>
      </c>
      <c r="AE3" s="69"/>
    </row>
    <row r="4" spans="1:31" ht="24.95" customHeight="1" x14ac:dyDescent="0.25">
      <c r="A4" s="18" t="s">
        <v>18</v>
      </c>
      <c r="B4" s="29">
        <v>5</v>
      </c>
      <c r="C4" s="116"/>
      <c r="D4" s="14"/>
      <c r="E4" s="14"/>
      <c r="F4" s="14"/>
      <c r="G4" s="14"/>
      <c r="H4" s="32"/>
      <c r="I4" s="32"/>
      <c r="J4" s="32"/>
      <c r="K4" s="32"/>
      <c r="L4" s="32"/>
      <c r="M4" s="32"/>
      <c r="N4" s="33"/>
      <c r="O4" s="136"/>
      <c r="P4" s="88">
        <f t="shared" si="0"/>
        <v>338.40000000000003</v>
      </c>
      <c r="Q4" s="89">
        <v>67.680000000000007</v>
      </c>
      <c r="R4" s="138"/>
      <c r="S4" s="39" cm="1">
        <f t="array" ref="S4">SUMPRODUCT((MONTH($C4:$N4)=1)*$Q4)</f>
        <v>812.16000000000031</v>
      </c>
      <c r="T4" s="40" cm="1">
        <f t="array" ref="T4">SUMPRODUCT((MONTH($C4:$N4)=2)*$Q4)</f>
        <v>0</v>
      </c>
      <c r="U4" s="40" cm="1">
        <f t="array" ref="U4">SUMPRODUCT((MONTH($C4:$N4)=3)*$Q4)</f>
        <v>0</v>
      </c>
      <c r="V4" s="40" cm="1">
        <f t="array" ref="V4">SUMPRODUCT((MONTH($C4:$N4)=4)*$Q4)</f>
        <v>0</v>
      </c>
      <c r="W4" s="40" cm="1">
        <f t="array" ref="W4">SUMPRODUCT((MONTH($C4:$N4)=5)*$Q4)</f>
        <v>0</v>
      </c>
      <c r="X4" s="40" cm="1">
        <f t="array" ref="X4">SUMPRODUCT((MONTH($C4:$N4)=6)*$Q4)</f>
        <v>0</v>
      </c>
      <c r="Y4" s="40" cm="1">
        <f t="array" ref="Y4">SUMPRODUCT((MONTH($C4:$N4)=7)*$Q4)</f>
        <v>0</v>
      </c>
      <c r="Z4" s="40" cm="1">
        <f t="array" ref="Z4">SUMPRODUCT((MONTH($C4:$N4)=8)*$Q4)</f>
        <v>0</v>
      </c>
      <c r="AA4" s="40" cm="1">
        <f t="array" ref="AA4">SUMPRODUCT((MONTH($C4:$N4)=9)*$Q4)</f>
        <v>0</v>
      </c>
      <c r="AB4" s="40" cm="1">
        <f t="array" ref="AB4">SUMPRODUCT((MONTH($C4:$N4)=10)*$Q4)</f>
        <v>0</v>
      </c>
      <c r="AC4" s="40" cm="1">
        <f t="array" ref="AC4">SUMPRODUCT((MONTH($C4:$N4)=11)*$Q4)</f>
        <v>0</v>
      </c>
      <c r="AD4" s="41" cm="1">
        <f t="array" ref="AD4">SUMPRODUCT((MONTH($C4:$N4)=12)*$Q4)</f>
        <v>0</v>
      </c>
      <c r="AE4" s="69"/>
    </row>
    <row r="5" spans="1:31" ht="24.95" customHeight="1" x14ac:dyDescent="0.25">
      <c r="A5" s="125" t="s">
        <v>42</v>
      </c>
      <c r="B5" s="126">
        <v>2</v>
      </c>
      <c r="C5" s="127"/>
      <c r="D5" s="128"/>
      <c r="E5" s="129"/>
      <c r="F5" s="129"/>
      <c r="G5" s="129"/>
      <c r="H5" s="129"/>
      <c r="I5" s="129"/>
      <c r="J5" s="129"/>
      <c r="K5" s="129"/>
      <c r="L5" s="129"/>
      <c r="M5" s="129"/>
      <c r="N5" s="130"/>
      <c r="O5" s="136"/>
      <c r="P5" s="97">
        <f t="shared" si="0"/>
        <v>90.24</v>
      </c>
      <c r="Q5" s="91">
        <v>45.12</v>
      </c>
      <c r="R5" s="138"/>
      <c r="S5" s="42" cm="1">
        <f t="array" ref="S5">SUMPRODUCT((MONTH($C5:$N5)=1)*$Q5)</f>
        <v>541.43999999999994</v>
      </c>
      <c r="T5" s="43" cm="1">
        <f t="array" ref="T5">SUMPRODUCT((MONTH($C5:$N5)=2)*$Q5)</f>
        <v>0</v>
      </c>
      <c r="U5" s="43" cm="1">
        <f t="array" ref="U5">SUMPRODUCT((MONTH($C5:$N5)=3)*$Q5)</f>
        <v>0</v>
      </c>
      <c r="V5" s="43" cm="1">
        <f t="array" ref="V5">SUMPRODUCT((MONTH($C5:$N5)=4)*$Q5)</f>
        <v>0</v>
      </c>
      <c r="W5" s="43" cm="1">
        <f t="array" ref="W5">SUMPRODUCT((MONTH($C5:$N5)=5)*$Q5)</f>
        <v>0</v>
      </c>
      <c r="X5" s="43" cm="1">
        <f t="array" ref="X5">SUMPRODUCT((MONTH($C5:$N5)=6)*$Q5)</f>
        <v>0</v>
      </c>
      <c r="Y5" s="43" cm="1">
        <f t="array" ref="Y5">SUMPRODUCT((MONTH($C5:$N5)=7)*$Q5)</f>
        <v>0</v>
      </c>
      <c r="Z5" s="43" cm="1">
        <f t="array" ref="Z5">SUMPRODUCT((MONTH($C5:$N5)=8)*$Q5)</f>
        <v>0</v>
      </c>
      <c r="AA5" s="43" cm="1">
        <f t="array" ref="AA5">SUMPRODUCT((MONTH($C5:$N5)=9)*$Q5)</f>
        <v>0</v>
      </c>
      <c r="AB5" s="43" cm="1">
        <f t="array" ref="AB5">SUMPRODUCT((MONTH($C5:$N5)=10)*$Q5)</f>
        <v>0</v>
      </c>
      <c r="AC5" s="43" cm="1">
        <f t="array" ref="AC5">SUMPRODUCT((MONTH($C5:$N5)=11)*$Q5)</f>
        <v>0</v>
      </c>
      <c r="AD5" s="44" cm="1">
        <f t="array" ref="AD5">SUMPRODUCT((MONTH($C5:$N5)=12)*$Q5)</f>
        <v>0</v>
      </c>
      <c r="AE5" s="69"/>
    </row>
    <row r="6" spans="1:31" ht="24.95" customHeight="1" x14ac:dyDescent="0.25">
      <c r="A6" s="12" t="s">
        <v>28</v>
      </c>
      <c r="B6" s="30">
        <v>5</v>
      </c>
      <c r="C6" s="117"/>
      <c r="D6" s="15"/>
      <c r="E6" s="15"/>
      <c r="F6" s="15"/>
      <c r="G6" s="15"/>
      <c r="H6" s="34"/>
      <c r="I6" s="34"/>
      <c r="J6" s="34"/>
      <c r="K6" s="34"/>
      <c r="L6" s="34"/>
      <c r="M6" s="34"/>
      <c r="N6" s="35"/>
      <c r="O6" s="136"/>
      <c r="P6" s="97">
        <f t="shared" si="0"/>
        <v>676.80000000000007</v>
      </c>
      <c r="Q6" s="91">
        <v>135.36000000000001</v>
      </c>
      <c r="R6" s="138"/>
      <c r="S6" s="42" cm="1">
        <f t="array" ref="S6">SUMPRODUCT((MONTH($C6:$N6)=1)*$Q6)</f>
        <v>1624.3200000000006</v>
      </c>
      <c r="T6" s="43" cm="1">
        <f t="array" ref="T6">SUMPRODUCT((MONTH($C6:$N6)=2)*$Q6)</f>
        <v>0</v>
      </c>
      <c r="U6" s="43" cm="1">
        <f t="array" ref="U6">SUMPRODUCT((MONTH($C6:$N6)=3)*$Q6)</f>
        <v>0</v>
      </c>
      <c r="V6" s="43" cm="1">
        <f t="array" ref="V6">SUMPRODUCT((MONTH($C6:$N6)=4)*$Q6)</f>
        <v>0</v>
      </c>
      <c r="W6" s="43" cm="1">
        <f t="array" ref="W6">SUMPRODUCT((MONTH($C6:$N6)=5)*$Q6)</f>
        <v>0</v>
      </c>
      <c r="X6" s="43" cm="1">
        <f t="array" ref="X6">SUMPRODUCT((MONTH($C6:$N6)=6)*$Q6)</f>
        <v>0</v>
      </c>
      <c r="Y6" s="43" cm="1">
        <f t="array" ref="Y6">SUMPRODUCT((MONTH($C6:$N6)=7)*$Q6)</f>
        <v>0</v>
      </c>
      <c r="Z6" s="43" cm="1">
        <f t="array" ref="Z6">SUMPRODUCT((MONTH($C6:$N6)=8)*$Q6)</f>
        <v>0</v>
      </c>
      <c r="AA6" s="43" cm="1">
        <f t="array" ref="AA6">SUMPRODUCT((MONTH($C6:$N6)=9)*$Q6)</f>
        <v>0</v>
      </c>
      <c r="AB6" s="43" cm="1">
        <f t="array" ref="AB6">SUMPRODUCT((MONTH($C6:$N6)=10)*$Q6)</f>
        <v>0</v>
      </c>
      <c r="AC6" s="43" cm="1">
        <f t="array" ref="AC6">SUMPRODUCT((MONTH($C6:$N6)=11)*$Q6)</f>
        <v>0</v>
      </c>
      <c r="AD6" s="44" cm="1">
        <f t="array" ref="AD6">SUMPRODUCT((MONTH($C6:$N6)=12)*$Q6)</f>
        <v>0</v>
      </c>
      <c r="AE6" s="69"/>
    </row>
    <row r="7" spans="1:31" ht="24.95" customHeight="1" x14ac:dyDescent="0.25">
      <c r="A7" s="12" t="s">
        <v>44</v>
      </c>
      <c r="B7" s="30">
        <v>12</v>
      </c>
      <c r="C7" s="117"/>
      <c r="D7" s="15"/>
      <c r="E7" s="15"/>
      <c r="F7" s="15"/>
      <c r="G7" s="15"/>
      <c r="H7" s="15"/>
      <c r="I7" s="15"/>
      <c r="J7" s="15"/>
      <c r="K7" s="15"/>
      <c r="L7" s="15"/>
      <c r="M7" s="15"/>
      <c r="N7" s="20"/>
      <c r="O7" s="136"/>
      <c r="P7" s="97">
        <f t="shared" si="0"/>
        <v>50</v>
      </c>
      <c r="Q7" s="91">
        <f>50/12</f>
        <v>4.166666666666667</v>
      </c>
      <c r="R7" s="138"/>
      <c r="S7" s="42" cm="1">
        <f t="array" ref="S7">SUMPRODUCT((MONTH($C7:$N7)=1)*$Q7)</f>
        <v>49.999999999999993</v>
      </c>
      <c r="T7" s="43" cm="1">
        <f t="array" ref="T7">SUMPRODUCT((MONTH($C7:$N7)=2)*$Q7)</f>
        <v>0</v>
      </c>
      <c r="U7" s="43" cm="1">
        <f t="array" ref="U7">SUMPRODUCT((MONTH($C7:$N7)=3)*$Q7)</f>
        <v>0</v>
      </c>
      <c r="V7" s="43" cm="1">
        <f t="array" ref="V7">SUMPRODUCT((MONTH($C7:$N7)=4)*$Q7)</f>
        <v>0</v>
      </c>
      <c r="W7" s="43" cm="1">
        <f t="array" ref="W7">SUMPRODUCT((MONTH($C7:$N7)=5)*$Q7)</f>
        <v>0</v>
      </c>
      <c r="X7" s="43" cm="1">
        <f t="array" ref="X7">SUMPRODUCT((MONTH($C7:$N7)=6)*$Q7)</f>
        <v>0</v>
      </c>
      <c r="Y7" s="43" cm="1">
        <f t="array" ref="Y7">SUMPRODUCT((MONTH($C7:$N7)=7)*$Q7)</f>
        <v>0</v>
      </c>
      <c r="Z7" s="43" cm="1">
        <f t="array" ref="Z7">SUMPRODUCT((MONTH($C7:$N7)=8)*$Q7)</f>
        <v>0</v>
      </c>
      <c r="AA7" s="43" cm="1">
        <f t="array" ref="AA7">SUMPRODUCT((MONTH($C7:$N7)=9)*$Q7)</f>
        <v>0</v>
      </c>
      <c r="AB7" s="43" cm="1">
        <f t="array" ref="AB7">SUMPRODUCT((MONTH($C7:$N7)=10)*$Q7)</f>
        <v>0</v>
      </c>
      <c r="AC7" s="43" cm="1">
        <f t="array" ref="AC7">SUMPRODUCT((MONTH($C7:$N7)=11)*$Q7)</f>
        <v>0</v>
      </c>
      <c r="AD7" s="44" cm="1">
        <f t="array" ref="AD7">SUMPRODUCT((MONTH($C7:$N7)=12)*$Q7)</f>
        <v>0</v>
      </c>
      <c r="AE7" s="69"/>
    </row>
    <row r="8" spans="1:31" ht="24.95" customHeight="1" thickBot="1" x14ac:dyDescent="0.3">
      <c r="A8" s="13" t="s">
        <v>37</v>
      </c>
      <c r="B8" s="31">
        <v>5</v>
      </c>
      <c r="C8" s="118"/>
      <c r="D8" s="16"/>
      <c r="E8" s="16"/>
      <c r="F8" s="16"/>
      <c r="G8" s="16"/>
      <c r="H8" s="36"/>
      <c r="I8" s="36"/>
      <c r="J8" s="36"/>
      <c r="K8" s="36"/>
      <c r="L8" s="36"/>
      <c r="M8" s="36"/>
      <c r="N8" s="37"/>
      <c r="O8" s="136"/>
      <c r="P8" s="98">
        <f t="shared" si="0"/>
        <v>199.35</v>
      </c>
      <c r="Q8" s="93">
        <v>39.869999999999997</v>
      </c>
      <c r="R8" s="138"/>
      <c r="S8" s="45" cm="1">
        <f t="array" ref="S8">SUMPRODUCT((MONTH($C8:$N8)=1)*$Q8)</f>
        <v>478.44</v>
      </c>
      <c r="T8" s="46" cm="1">
        <f t="array" ref="T8">SUMPRODUCT((MONTH($C8:$N8)=2)*$Q8)</f>
        <v>0</v>
      </c>
      <c r="U8" s="46" cm="1">
        <f t="array" ref="U8">SUMPRODUCT((MONTH($C8:$N8)=3)*$Q8)</f>
        <v>0</v>
      </c>
      <c r="V8" s="46" cm="1">
        <f t="array" ref="V8">SUMPRODUCT((MONTH($C8:$N8)=4)*$Q8)</f>
        <v>0</v>
      </c>
      <c r="W8" s="46" cm="1">
        <f t="array" ref="W8">SUMPRODUCT((MONTH($C8:$N8)=5)*$Q8)</f>
        <v>0</v>
      </c>
      <c r="X8" s="46" cm="1">
        <f t="array" ref="X8">SUMPRODUCT((MONTH($C8:$N8)=6)*$Q8)</f>
        <v>0</v>
      </c>
      <c r="Y8" s="46" cm="1">
        <f t="array" ref="Y8">SUMPRODUCT((MONTH($C8:$N8)=7)*$Q8)</f>
        <v>0</v>
      </c>
      <c r="Z8" s="46" cm="1">
        <f t="array" ref="Z8">SUMPRODUCT((MONTH($C8:$N8)=8)*$Q8)</f>
        <v>0</v>
      </c>
      <c r="AA8" s="46" cm="1">
        <f t="array" ref="AA8">SUMPRODUCT((MONTH($C8:$N8)=9)*$Q8)</f>
        <v>0</v>
      </c>
      <c r="AB8" s="46" cm="1">
        <f t="array" ref="AB8">SUMPRODUCT((MONTH($C8:$N8)=10)*$Q8)</f>
        <v>0</v>
      </c>
      <c r="AC8" s="46" cm="1">
        <f t="array" ref="AC8">SUMPRODUCT((MONTH($C8:$N8)=11)*$Q8)</f>
        <v>0</v>
      </c>
      <c r="AD8" s="47" cm="1">
        <f t="array" ref="AD8">SUMPRODUCT((MONTH($C8:$N8)=12)*$Q8)</f>
        <v>0</v>
      </c>
      <c r="AE8" s="69"/>
    </row>
    <row r="9" spans="1:31" ht="24.95" customHeight="1" thickBot="1" x14ac:dyDescent="0.3">
      <c r="A9" s="19" t="s">
        <v>51</v>
      </c>
      <c r="B9" s="17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82">
        <f t="shared" si="0"/>
        <v>0</v>
      </c>
      <c r="Q9" s="83"/>
      <c r="R9" s="138"/>
      <c r="S9" s="139" cm="1">
        <f t="array" ref="S9">SUMPRODUCT((MONTH($C9:$N9)=1)*$Q9)</f>
        <v>0</v>
      </c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69"/>
    </row>
    <row r="10" spans="1:31" ht="24.95" customHeight="1" x14ac:dyDescent="0.25">
      <c r="A10" s="18" t="s">
        <v>18</v>
      </c>
      <c r="B10" s="29">
        <v>5</v>
      </c>
      <c r="C10" s="116"/>
      <c r="D10" s="14"/>
      <c r="E10" s="14"/>
      <c r="F10" s="14"/>
      <c r="G10" s="14"/>
      <c r="H10" s="32"/>
      <c r="I10" s="32"/>
      <c r="J10" s="32"/>
      <c r="K10" s="32"/>
      <c r="L10" s="32"/>
      <c r="M10" s="32"/>
      <c r="N10" s="33"/>
      <c r="O10" s="136"/>
      <c r="P10" s="88">
        <f>B10*Q10</f>
        <v>1831.9499999999998</v>
      </c>
      <c r="Q10" s="89">
        <v>366.39</v>
      </c>
      <c r="R10" s="138"/>
      <c r="S10" s="39" cm="1">
        <f t="array" ref="S10">SUMPRODUCT((MONTH($C10:$N10)=1)*$Q10)</f>
        <v>4396.6799999999994</v>
      </c>
      <c r="T10" s="40" cm="1">
        <f t="array" ref="T10">SUMPRODUCT((MONTH($C10:$N10)=2)*$Q10)</f>
        <v>0</v>
      </c>
      <c r="U10" s="40" cm="1">
        <f t="array" ref="U10">SUMPRODUCT((MONTH($C10:$N10)=3)*$Q10)</f>
        <v>0</v>
      </c>
      <c r="V10" s="40" cm="1">
        <f t="array" ref="V10">SUMPRODUCT((MONTH($C10:$N10)=4)*$Q10)</f>
        <v>0</v>
      </c>
      <c r="W10" s="40" cm="1">
        <f t="array" ref="W10">SUMPRODUCT((MONTH($C10:$N10)=5)*$Q10)</f>
        <v>0</v>
      </c>
      <c r="X10" s="40" cm="1">
        <f t="array" ref="X10">SUMPRODUCT((MONTH($C10:$N10)=6)*$Q10)</f>
        <v>0</v>
      </c>
      <c r="Y10" s="40" cm="1">
        <f t="array" ref="Y10">SUMPRODUCT((MONTH($C10:$N10)=7)*$Q10)</f>
        <v>0</v>
      </c>
      <c r="Z10" s="40" cm="1">
        <f t="array" ref="Z10">SUMPRODUCT((MONTH($C10:$N10)=8)*$Q10)</f>
        <v>0</v>
      </c>
      <c r="AA10" s="40" cm="1">
        <f t="array" ref="AA10">SUMPRODUCT((MONTH($C10:$N10)=9)*$Q10)</f>
        <v>0</v>
      </c>
      <c r="AB10" s="40" cm="1">
        <f t="array" ref="AB10">SUMPRODUCT((MONTH($C10:$N10)=10)*$Q10)</f>
        <v>0</v>
      </c>
      <c r="AC10" s="40" cm="1">
        <f t="array" ref="AC10">SUMPRODUCT((MONTH($C10:$N10)=11)*$Q10)</f>
        <v>0</v>
      </c>
      <c r="AD10" s="41" cm="1">
        <f t="array" ref="AD10">SUMPRODUCT((MONTH($C10:$N10)=12)*$Q10)</f>
        <v>0</v>
      </c>
      <c r="AE10" s="69"/>
    </row>
    <row r="11" spans="1:31" ht="24.95" customHeight="1" x14ac:dyDescent="0.25">
      <c r="A11" s="12" t="s">
        <v>19</v>
      </c>
      <c r="B11" s="133">
        <v>2</v>
      </c>
      <c r="C11" s="117"/>
      <c r="D11" s="134"/>
      <c r="E11" s="34"/>
      <c r="F11" s="34"/>
      <c r="G11" s="34"/>
      <c r="H11" s="34"/>
      <c r="I11" s="34"/>
      <c r="J11" s="34"/>
      <c r="K11" s="34"/>
      <c r="L11" s="34"/>
      <c r="M11" s="34"/>
      <c r="N11" s="35"/>
      <c r="O11" s="136"/>
      <c r="P11" s="90">
        <f t="shared" ref="P11:P69" si="1">B11*Q11</f>
        <v>732.78</v>
      </c>
      <c r="Q11" s="91">
        <v>366.39</v>
      </c>
      <c r="R11" s="138"/>
      <c r="S11" s="42" cm="1">
        <f t="array" ref="S11">SUMPRODUCT((MONTH($C11:$N11)=1)*$Q11)</f>
        <v>4396.6799999999994</v>
      </c>
      <c r="T11" s="43" cm="1">
        <f t="array" ref="T11">SUMPRODUCT((MONTH($C11:$N11)=2)*$Q11)</f>
        <v>0</v>
      </c>
      <c r="U11" s="43" cm="1">
        <f t="array" ref="U11">SUMPRODUCT((MONTH($C11:$N11)=3)*$Q11)</f>
        <v>0</v>
      </c>
      <c r="V11" s="43" cm="1">
        <f t="array" ref="V11">SUMPRODUCT((MONTH($C11:$N11)=4)*$Q11)</f>
        <v>0</v>
      </c>
      <c r="W11" s="43" cm="1">
        <f t="array" ref="W11">SUMPRODUCT((MONTH($C11:$N11)=5)*$Q11)</f>
        <v>0</v>
      </c>
      <c r="X11" s="43" cm="1">
        <f t="array" ref="X11">SUMPRODUCT((MONTH($C11:$N11)=6)*$Q11)</f>
        <v>0</v>
      </c>
      <c r="Y11" s="43" cm="1">
        <f t="array" ref="Y11">SUMPRODUCT((MONTH($C11:$N11)=7)*$Q11)</f>
        <v>0</v>
      </c>
      <c r="Z11" s="43" cm="1">
        <f t="array" ref="Z11">SUMPRODUCT((MONTH($C11:$N11)=8)*$Q11)</f>
        <v>0</v>
      </c>
      <c r="AA11" s="43" cm="1">
        <f t="array" ref="AA11">SUMPRODUCT((MONTH($C11:$N11)=9)*$Q11)</f>
        <v>0</v>
      </c>
      <c r="AB11" s="43" cm="1">
        <f t="array" ref="AB11">SUMPRODUCT((MONTH($C11:$N11)=10)*$Q11)</f>
        <v>0</v>
      </c>
      <c r="AC11" s="43" cm="1">
        <f t="array" ref="AC11">SUMPRODUCT((MONTH($C11:$N11)=11)*$Q11)</f>
        <v>0</v>
      </c>
      <c r="AD11" s="44" cm="1">
        <f t="array" ref="AD11">SUMPRODUCT((MONTH($C11:$N11)=12)*$Q11)</f>
        <v>0</v>
      </c>
      <c r="AE11" s="69"/>
    </row>
    <row r="12" spans="1:31" ht="24.95" customHeight="1" x14ac:dyDescent="0.25">
      <c r="A12" s="12" t="s">
        <v>20</v>
      </c>
      <c r="B12" s="30">
        <v>5</v>
      </c>
      <c r="C12" s="117"/>
      <c r="D12" s="15"/>
      <c r="E12" s="15"/>
      <c r="F12" s="15"/>
      <c r="G12" s="15"/>
      <c r="H12" s="34"/>
      <c r="I12" s="34"/>
      <c r="J12" s="34"/>
      <c r="K12" s="34"/>
      <c r="L12" s="34"/>
      <c r="M12" s="34"/>
      <c r="N12" s="35"/>
      <c r="O12" s="136"/>
      <c r="P12" s="90">
        <f t="shared" si="1"/>
        <v>920.5</v>
      </c>
      <c r="Q12" s="91">
        <v>184.1</v>
      </c>
      <c r="R12" s="138"/>
      <c r="S12" s="42" cm="1">
        <f t="array" ref="S12">SUMPRODUCT((MONTH($C12:$N12)=1)*$Q12)</f>
        <v>2209.1999999999994</v>
      </c>
      <c r="T12" s="43" cm="1">
        <f t="array" ref="T12">SUMPRODUCT((MONTH($C12:$N12)=2)*$Q12)</f>
        <v>0</v>
      </c>
      <c r="U12" s="43" cm="1">
        <f t="array" ref="U12">SUMPRODUCT((MONTH($C12:$N12)=3)*$Q12)</f>
        <v>0</v>
      </c>
      <c r="V12" s="43" cm="1">
        <f t="array" ref="V12">SUMPRODUCT((MONTH($C12:$N12)=4)*$Q12)</f>
        <v>0</v>
      </c>
      <c r="W12" s="43" cm="1">
        <f t="array" ref="W12">SUMPRODUCT((MONTH($C12:$N12)=5)*$Q12)</f>
        <v>0</v>
      </c>
      <c r="X12" s="43" cm="1">
        <f t="array" ref="X12">SUMPRODUCT((MONTH($C12:$N12)=6)*$Q12)</f>
        <v>0</v>
      </c>
      <c r="Y12" s="43" cm="1">
        <f t="array" ref="Y12">SUMPRODUCT((MONTH($C12:$N12)=7)*$Q12)</f>
        <v>0</v>
      </c>
      <c r="Z12" s="43" cm="1">
        <f t="array" ref="Z12">SUMPRODUCT((MONTH($C12:$N12)=8)*$Q12)</f>
        <v>0</v>
      </c>
      <c r="AA12" s="43" cm="1">
        <f t="array" ref="AA12">SUMPRODUCT((MONTH($C12:$N12)=9)*$Q12)</f>
        <v>0</v>
      </c>
      <c r="AB12" s="43" cm="1">
        <f t="array" ref="AB12">SUMPRODUCT((MONTH($C12:$N12)=10)*$Q12)</f>
        <v>0</v>
      </c>
      <c r="AC12" s="43" cm="1">
        <f t="array" ref="AC12">SUMPRODUCT((MONTH($C12:$N12)=11)*$Q12)</f>
        <v>0</v>
      </c>
      <c r="AD12" s="44" cm="1">
        <f t="array" ref="AD12">SUMPRODUCT((MONTH($C12:$N12)=12)*$Q12)</f>
        <v>0</v>
      </c>
      <c r="AE12" s="69"/>
    </row>
    <row r="13" spans="1:31" ht="24.95" customHeight="1" thickBot="1" x14ac:dyDescent="0.3">
      <c r="A13" s="13" t="s">
        <v>21</v>
      </c>
      <c r="B13" s="31">
        <v>1</v>
      </c>
      <c r="C13" s="118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7"/>
      <c r="O13" s="136"/>
      <c r="P13" s="92">
        <f t="shared" si="1"/>
        <v>307.73</v>
      </c>
      <c r="Q13" s="93">
        <v>307.73</v>
      </c>
      <c r="R13" s="138"/>
      <c r="S13" s="45" cm="1">
        <f t="array" ref="S13">SUMPRODUCT((MONTH($C13:$N13)=1)*$Q13)</f>
        <v>3692.76</v>
      </c>
      <c r="T13" s="46" cm="1">
        <f t="array" ref="T13">SUMPRODUCT((MONTH($C13:$N13)=2)*$Q13)</f>
        <v>0</v>
      </c>
      <c r="U13" s="46" cm="1">
        <f t="array" ref="U13">SUMPRODUCT((MONTH($C13:$N13)=3)*$Q13)</f>
        <v>0</v>
      </c>
      <c r="V13" s="46" cm="1">
        <f t="array" ref="V13">SUMPRODUCT((MONTH($C13:$N13)=4)*$Q13)</f>
        <v>0</v>
      </c>
      <c r="W13" s="46" cm="1">
        <f t="array" ref="W13">SUMPRODUCT((MONTH($C13:$N13)=5)*$Q13)</f>
        <v>0</v>
      </c>
      <c r="X13" s="46" cm="1">
        <f t="array" ref="X13">SUMPRODUCT((MONTH($C13:$N13)=6)*$Q13)</f>
        <v>0</v>
      </c>
      <c r="Y13" s="46" cm="1">
        <f t="array" ref="Y13">SUMPRODUCT((MONTH($C13:$N13)=7)*$Q13)</f>
        <v>0</v>
      </c>
      <c r="Z13" s="46" cm="1">
        <f t="array" ref="Z13">SUMPRODUCT((MONTH($C13:$N13)=8)*$Q13)</f>
        <v>0</v>
      </c>
      <c r="AA13" s="46" cm="1">
        <f t="array" ref="AA13">SUMPRODUCT((MONTH($C13:$N13)=9)*$Q13)</f>
        <v>0</v>
      </c>
      <c r="AB13" s="46" cm="1">
        <f t="array" ref="AB13">SUMPRODUCT((MONTH($C13:$N13)=10)*$Q13)</f>
        <v>0</v>
      </c>
      <c r="AC13" s="46" cm="1">
        <f t="array" ref="AC13">SUMPRODUCT((MONTH($C13:$N13)=11)*$Q13)</f>
        <v>0</v>
      </c>
      <c r="AD13" s="47" cm="1">
        <f t="array" ref="AD13">SUMPRODUCT((MONTH($C13:$N13)=12)*$Q13)</f>
        <v>0</v>
      </c>
      <c r="AE13" s="69"/>
    </row>
    <row r="14" spans="1:31" ht="24.95" customHeight="1" thickBot="1" x14ac:dyDescent="0.3">
      <c r="A14" s="103" t="s">
        <v>52</v>
      </c>
      <c r="B14" s="11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36"/>
      <c r="P14" s="82">
        <f t="shared" si="1"/>
        <v>0</v>
      </c>
      <c r="Q14" s="83"/>
      <c r="R14" s="138"/>
      <c r="S14" s="139" cm="1">
        <f t="array" ref="S14">SUMPRODUCT((MONTH($C14:$N14)=1)*$Q14)</f>
        <v>0</v>
      </c>
      <c r="T14" s="139" cm="1">
        <f t="array" ref="T14">SUMPRODUCT((MONTH($C14:$N14)=2)*$Q14)</f>
        <v>0</v>
      </c>
      <c r="U14" s="139" cm="1">
        <f t="array" ref="U14">SUMPRODUCT((MONTH($C14:$N14)=3)*$Q14)</f>
        <v>0</v>
      </c>
      <c r="V14" s="139" cm="1">
        <f t="array" ref="V14">SUMPRODUCT((MONTH($C14:$N14)=4)*$Q14)</f>
        <v>0</v>
      </c>
      <c r="W14" s="139" cm="1">
        <f t="array" ref="W14">SUMPRODUCT((MONTH($C14:$N14)=5)*$Q14)</f>
        <v>0</v>
      </c>
      <c r="X14" s="139" cm="1">
        <f t="array" ref="X14">SUMPRODUCT((MONTH($C14:$N14)=6)*$Q14)</f>
        <v>0</v>
      </c>
      <c r="Y14" s="139" cm="1">
        <f t="array" ref="Y14">SUMPRODUCT((MONTH($C14:$N14)=7)*$Q14)</f>
        <v>0</v>
      </c>
      <c r="Z14" s="139" cm="1">
        <f t="array" ref="Z14">SUMPRODUCT((MONTH($C14:$N14)=8)*$Q14)</f>
        <v>0</v>
      </c>
      <c r="AA14" s="139" cm="1">
        <f t="array" ref="AA14">SUMPRODUCT((MONTH($C14:$N14)=9)*$Q14)</f>
        <v>0</v>
      </c>
      <c r="AB14" s="139" cm="1">
        <f t="array" ref="AB14">SUMPRODUCT((MONTH($C14:$N14)=10)*$Q14)</f>
        <v>0</v>
      </c>
      <c r="AC14" s="139" cm="1">
        <f t="array" ref="AC14">SUMPRODUCT((MONTH($C14:$N14)=11)*$Q14)</f>
        <v>0</v>
      </c>
      <c r="AD14" s="139" cm="1">
        <f t="array" ref="AD14">SUMPRODUCT((MONTH($C14:$N14)=12)*$Q14)</f>
        <v>0</v>
      </c>
      <c r="AE14" s="69"/>
    </row>
    <row r="15" spans="1:31" ht="24.95" customHeight="1" x14ac:dyDescent="0.25">
      <c r="A15" s="18" t="s">
        <v>18</v>
      </c>
      <c r="B15" s="18">
        <v>5</v>
      </c>
      <c r="C15" s="116"/>
      <c r="D15" s="14"/>
      <c r="E15" s="14"/>
      <c r="F15" s="14"/>
      <c r="G15" s="14"/>
      <c r="H15" s="32"/>
      <c r="I15" s="32"/>
      <c r="J15" s="32"/>
      <c r="K15" s="32"/>
      <c r="L15" s="32"/>
      <c r="M15" s="32"/>
      <c r="N15" s="33"/>
      <c r="O15" s="136"/>
      <c r="P15" s="88">
        <f>B15*Q15</f>
        <v>1353.6000000000001</v>
      </c>
      <c r="Q15" s="89">
        <v>270.72000000000003</v>
      </c>
      <c r="R15" s="138"/>
      <c r="S15" s="39" cm="1">
        <f t="array" ref="S15">SUMPRODUCT((MONTH($C15:$N15)=1)*$Q15)</f>
        <v>3248.6400000000012</v>
      </c>
      <c r="T15" s="40" cm="1">
        <f t="array" ref="T15">SUMPRODUCT((MONTH($C15:$N15)=2)*$Q15)</f>
        <v>0</v>
      </c>
      <c r="U15" s="40" cm="1">
        <f t="array" ref="U15">SUMPRODUCT((MONTH($C15:$N15)=3)*$Q15)</f>
        <v>0</v>
      </c>
      <c r="V15" s="40" cm="1">
        <f t="array" ref="V15">SUMPRODUCT((MONTH($C15:$N15)=4)*$Q15)</f>
        <v>0</v>
      </c>
      <c r="W15" s="40" cm="1">
        <f t="array" ref="W15">SUMPRODUCT((MONTH($C15:$N15)=5)*$Q15)</f>
        <v>0</v>
      </c>
      <c r="X15" s="40" cm="1">
        <f t="array" ref="X15">SUMPRODUCT((MONTH($C15:$N15)=6)*$Q15)</f>
        <v>0</v>
      </c>
      <c r="Y15" s="40" cm="1">
        <f t="array" ref="Y15">SUMPRODUCT((MONTH($C15:$N15)=7)*$Q15)</f>
        <v>0</v>
      </c>
      <c r="Z15" s="40" cm="1">
        <f t="array" ref="Z15">SUMPRODUCT((MONTH($C15:$N15)=8)*$Q15)</f>
        <v>0</v>
      </c>
      <c r="AA15" s="40" cm="1">
        <f t="array" ref="AA15">SUMPRODUCT((MONTH($C15:$N15)=9)*$Q15)</f>
        <v>0</v>
      </c>
      <c r="AB15" s="40" cm="1">
        <f t="array" ref="AB15">SUMPRODUCT((MONTH($C15:$N15)=10)*$Q15)</f>
        <v>0</v>
      </c>
      <c r="AC15" s="40" cm="1">
        <f t="array" ref="AC15">SUMPRODUCT((MONTH($C15:$N15)=11)*$Q15)</f>
        <v>0</v>
      </c>
      <c r="AD15" s="41" cm="1">
        <f t="array" ref="AD15">SUMPRODUCT((MONTH($C15:$N15)=12)*$Q15)</f>
        <v>0</v>
      </c>
      <c r="AE15" s="69"/>
    </row>
    <row r="16" spans="1:31" ht="24.95" customHeight="1" x14ac:dyDescent="0.25">
      <c r="A16" s="12" t="s">
        <v>19</v>
      </c>
      <c r="B16" s="12">
        <v>1</v>
      </c>
      <c r="C16" s="117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5"/>
      <c r="O16" s="136"/>
      <c r="P16" s="97">
        <f>B16*Q16</f>
        <v>338.4</v>
      </c>
      <c r="Q16" s="91">
        <v>338.4</v>
      </c>
      <c r="R16" s="138"/>
      <c r="S16" s="42" cm="1">
        <f t="array" ref="S16">SUMPRODUCT((MONTH($C16:$N16)=1)*$Q16)</f>
        <v>4060.8000000000006</v>
      </c>
      <c r="T16" s="43" cm="1">
        <f t="array" ref="T16">SUMPRODUCT((MONTH($C16:$N16)=2)*$Q16)</f>
        <v>0</v>
      </c>
      <c r="U16" s="43" cm="1">
        <f t="array" ref="U16">SUMPRODUCT((MONTH($C16:$N16)=3)*$Q16)</f>
        <v>0</v>
      </c>
      <c r="V16" s="43" cm="1">
        <f t="array" ref="V16">SUMPRODUCT((MONTH($C16:$N16)=4)*$Q16)</f>
        <v>0</v>
      </c>
      <c r="W16" s="43" cm="1">
        <f t="array" ref="W16">SUMPRODUCT((MONTH($C16:$N16)=5)*$Q16)</f>
        <v>0</v>
      </c>
      <c r="X16" s="43" cm="1">
        <f t="array" ref="X16">SUMPRODUCT((MONTH($C16:$N16)=6)*$Q16)</f>
        <v>0</v>
      </c>
      <c r="Y16" s="43" cm="1">
        <f t="array" ref="Y16">SUMPRODUCT((MONTH($C16:$N16)=7)*$Q16)</f>
        <v>0</v>
      </c>
      <c r="Z16" s="43" cm="1">
        <f t="array" ref="Z16">SUMPRODUCT((MONTH($C16:$N16)=8)*$Q16)</f>
        <v>0</v>
      </c>
      <c r="AA16" s="43" cm="1">
        <f t="array" ref="AA16">SUMPRODUCT((MONTH($C16:$N16)=9)*$Q16)</f>
        <v>0</v>
      </c>
      <c r="AB16" s="43" cm="1">
        <f t="array" ref="AB16">SUMPRODUCT((MONTH($C16:$N16)=10)*$Q16)</f>
        <v>0</v>
      </c>
      <c r="AC16" s="43" cm="1">
        <f t="array" ref="AC16">SUMPRODUCT((MONTH($C16:$N16)=11)*$Q16)</f>
        <v>0</v>
      </c>
      <c r="AD16" s="44" cm="1">
        <f t="array" ref="AD16">SUMPRODUCT((MONTH($C16:$N16)=12)*$Q16)</f>
        <v>0</v>
      </c>
      <c r="AE16" s="69"/>
    </row>
    <row r="17" spans="1:31" ht="24.95" customHeight="1" x14ac:dyDescent="0.25">
      <c r="A17" s="12" t="s">
        <v>24</v>
      </c>
      <c r="B17" s="12">
        <v>6</v>
      </c>
      <c r="C17" s="117"/>
      <c r="D17" s="15"/>
      <c r="E17" s="15"/>
      <c r="F17" s="15"/>
      <c r="G17" s="15"/>
      <c r="H17" s="15"/>
      <c r="I17" s="34"/>
      <c r="J17" s="34"/>
      <c r="K17" s="34"/>
      <c r="L17" s="34"/>
      <c r="M17" s="34"/>
      <c r="N17" s="35"/>
      <c r="O17" s="136"/>
      <c r="P17" s="97">
        <f>B17*Q17</f>
        <v>200</v>
      </c>
      <c r="Q17" s="91">
        <f>200/6</f>
        <v>33.333333333333336</v>
      </c>
      <c r="R17" s="138"/>
      <c r="S17" s="42" cm="1">
        <f t="array" ref="S17">SUMPRODUCT((MONTH($C17:$N17)=1)*$Q17)</f>
        <v>399.99999999999994</v>
      </c>
      <c r="T17" s="43" cm="1">
        <f t="array" ref="T17">SUMPRODUCT((MONTH($C17:$N17)=2)*$Q17)</f>
        <v>0</v>
      </c>
      <c r="U17" s="43" cm="1">
        <f t="array" ref="U17">SUMPRODUCT((MONTH($C17:$N17)=3)*$Q17)</f>
        <v>0</v>
      </c>
      <c r="V17" s="43" cm="1">
        <f t="array" ref="V17">SUMPRODUCT((MONTH($C17:$N17)=4)*$Q17)</f>
        <v>0</v>
      </c>
      <c r="W17" s="43" cm="1">
        <f t="array" ref="W17">SUMPRODUCT((MONTH($C17:$N17)=5)*$Q17)</f>
        <v>0</v>
      </c>
      <c r="X17" s="43" cm="1">
        <f t="array" ref="X17">SUMPRODUCT((MONTH($C17:$N17)=6)*$Q17)</f>
        <v>0</v>
      </c>
      <c r="Y17" s="43" cm="1">
        <f t="array" ref="Y17">SUMPRODUCT((MONTH($C17:$N17)=7)*$Q17)</f>
        <v>0</v>
      </c>
      <c r="Z17" s="43" cm="1">
        <f t="array" ref="Z17">SUMPRODUCT((MONTH($C17:$N17)=8)*$Q17)</f>
        <v>0</v>
      </c>
      <c r="AA17" s="43" cm="1">
        <f t="array" ref="AA17">SUMPRODUCT((MONTH($C17:$N17)=9)*$Q17)</f>
        <v>0</v>
      </c>
      <c r="AB17" s="43" cm="1">
        <f t="array" ref="AB17">SUMPRODUCT((MONTH($C17:$N17)=10)*$Q17)</f>
        <v>0</v>
      </c>
      <c r="AC17" s="43" cm="1">
        <f t="array" ref="AC17">SUMPRODUCT((MONTH($C17:$N17)=11)*$Q17)</f>
        <v>0</v>
      </c>
      <c r="AD17" s="44" cm="1">
        <f t="array" ref="AD17">SUMPRODUCT((MONTH($C17:$N17)=12)*$Q17)</f>
        <v>0</v>
      </c>
      <c r="AE17" s="69"/>
    </row>
    <row r="18" spans="1:31" ht="24.95" customHeight="1" thickBot="1" x14ac:dyDescent="0.3">
      <c r="A18" s="13" t="s">
        <v>37</v>
      </c>
      <c r="B18" s="13">
        <v>5</v>
      </c>
      <c r="C18" s="118"/>
      <c r="D18" s="16"/>
      <c r="E18" s="16"/>
      <c r="F18" s="16"/>
      <c r="G18" s="16"/>
      <c r="H18" s="36"/>
      <c r="I18" s="36"/>
      <c r="J18" s="36"/>
      <c r="K18" s="36"/>
      <c r="L18" s="36"/>
      <c r="M18" s="36"/>
      <c r="N18" s="37"/>
      <c r="O18" s="136"/>
      <c r="P18" s="98">
        <f>B18*Q18</f>
        <v>432</v>
      </c>
      <c r="Q18" s="93">
        <v>86.4</v>
      </c>
      <c r="R18" s="138"/>
      <c r="S18" s="45" cm="1">
        <f t="array" ref="S18">SUMPRODUCT((MONTH($C18:$N18)=1)*$Q18)</f>
        <v>1036.8</v>
      </c>
      <c r="T18" s="46" cm="1">
        <f t="array" ref="T18">SUMPRODUCT((MONTH($C18:$N18)=2)*$Q18)</f>
        <v>0</v>
      </c>
      <c r="U18" s="46" cm="1">
        <f t="array" ref="U18">SUMPRODUCT((MONTH($C18:$N18)=3)*$Q18)</f>
        <v>0</v>
      </c>
      <c r="V18" s="46" cm="1">
        <f t="array" ref="V18">SUMPRODUCT((MONTH($C18:$N18)=4)*$Q18)</f>
        <v>0</v>
      </c>
      <c r="W18" s="46" cm="1">
        <f t="array" ref="W18">SUMPRODUCT((MONTH($C18:$N18)=5)*$Q18)</f>
        <v>0</v>
      </c>
      <c r="X18" s="46" cm="1">
        <f t="array" ref="X18">SUMPRODUCT((MONTH($C18:$N18)=6)*$Q18)</f>
        <v>0</v>
      </c>
      <c r="Y18" s="46" cm="1">
        <f t="array" ref="Y18">SUMPRODUCT((MONTH($C18:$N18)=7)*$Q18)</f>
        <v>0</v>
      </c>
      <c r="Z18" s="46" cm="1">
        <f t="array" ref="Z18">SUMPRODUCT((MONTH($C18:$N18)=8)*$Q18)</f>
        <v>0</v>
      </c>
      <c r="AA18" s="46" cm="1">
        <f t="array" ref="AA18">SUMPRODUCT((MONTH($C18:$N18)=9)*$Q18)</f>
        <v>0</v>
      </c>
      <c r="AB18" s="46" cm="1">
        <f t="array" ref="AB18">SUMPRODUCT((MONTH($C18:$N18)=10)*$Q18)</f>
        <v>0</v>
      </c>
      <c r="AC18" s="46" cm="1">
        <f t="array" ref="AC18">SUMPRODUCT((MONTH($C18:$N18)=11)*$Q18)</f>
        <v>0</v>
      </c>
      <c r="AD18" s="47" cm="1">
        <f t="array" ref="AD18">SUMPRODUCT((MONTH($C18:$N18)=12)*$Q18)</f>
        <v>0</v>
      </c>
      <c r="AE18" s="69"/>
    </row>
    <row r="19" spans="1:31" ht="24.95" customHeight="1" thickBot="1" x14ac:dyDescent="0.3">
      <c r="A19" s="71" t="s">
        <v>53</v>
      </c>
      <c r="B19" s="135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7">
        <f t="shared" si="1"/>
        <v>0</v>
      </c>
      <c r="Q19" s="141"/>
      <c r="R19" s="138"/>
      <c r="S19" s="139" cm="1">
        <f t="array" ref="S19">SUMPRODUCT((MONTH($C19:$N19)=1)*$Q19)</f>
        <v>0</v>
      </c>
      <c r="T19" s="139" cm="1">
        <f t="array" ref="T19">SUMPRODUCT((MONTH($C19:$N19)=2)*$Q19)</f>
        <v>0</v>
      </c>
      <c r="U19" s="139" cm="1">
        <f t="array" ref="U19">SUMPRODUCT((MONTH($C19:$N19)=3)*$Q19)</f>
        <v>0</v>
      </c>
      <c r="V19" s="139" cm="1">
        <f t="array" ref="V19">SUMPRODUCT((MONTH($C19:$N19)=4)*$Q19)</f>
        <v>0</v>
      </c>
      <c r="W19" s="139" cm="1">
        <f t="array" ref="W19">SUMPRODUCT((MONTH($C19:$N19)=5)*$Q19)</f>
        <v>0</v>
      </c>
      <c r="X19" s="139" cm="1">
        <f t="array" ref="X19">SUMPRODUCT((MONTH($C19:$N19)=6)*$Q19)</f>
        <v>0</v>
      </c>
      <c r="Y19" s="139" cm="1">
        <f t="array" ref="Y19">SUMPRODUCT((MONTH($C19:$N19)=7)*$Q19)</f>
        <v>0</v>
      </c>
      <c r="Z19" s="139" cm="1">
        <f t="array" ref="Z19">SUMPRODUCT((MONTH($C19:$N19)=8)*$Q19)</f>
        <v>0</v>
      </c>
      <c r="AA19" s="139" cm="1">
        <f t="array" ref="AA19">SUMPRODUCT((MONTH($C19:$N19)=9)*$Q19)</f>
        <v>0</v>
      </c>
      <c r="AB19" s="139" cm="1">
        <f t="array" ref="AB19">SUMPRODUCT((MONTH($C19:$N19)=10)*$Q19)</f>
        <v>0</v>
      </c>
      <c r="AC19" s="139" cm="1">
        <f t="array" ref="AC19">SUMPRODUCT((MONTH($C19:$N19)=11)*$Q19)</f>
        <v>0</v>
      </c>
      <c r="AD19" s="139" cm="1">
        <f t="array" ref="AD19">SUMPRODUCT((MONTH($C19:$N19)=12)*$Q19)</f>
        <v>0</v>
      </c>
      <c r="AE19" s="69"/>
    </row>
    <row r="20" spans="1:31" ht="24.95" customHeight="1" x14ac:dyDescent="0.25">
      <c r="A20" s="18" t="s">
        <v>18</v>
      </c>
      <c r="B20" s="29">
        <v>4</v>
      </c>
      <c r="C20" s="116"/>
      <c r="D20" s="14"/>
      <c r="E20" s="14"/>
      <c r="F20" s="14"/>
      <c r="G20" s="21"/>
      <c r="H20" s="21"/>
      <c r="I20" s="21"/>
      <c r="J20" s="21"/>
      <c r="K20" s="21"/>
      <c r="L20" s="21"/>
      <c r="M20" s="21"/>
      <c r="N20" s="22"/>
      <c r="O20" s="136"/>
      <c r="P20" s="88">
        <f>B20*Q20</f>
        <v>1979.28</v>
      </c>
      <c r="Q20" s="89">
        <v>494.82</v>
      </c>
      <c r="R20" s="138"/>
      <c r="S20" s="39" cm="1">
        <f t="array" ref="S20">SUMPRODUCT((MONTH($C20:$N20)=1)*$Q20)</f>
        <v>5937.8399999999992</v>
      </c>
      <c r="T20" s="40" cm="1">
        <f t="array" ref="T20">SUMPRODUCT((MONTH($C20:$N20)=2)*$Q20)</f>
        <v>0</v>
      </c>
      <c r="U20" s="40" cm="1">
        <f t="array" ref="U20">SUMPRODUCT((MONTH($C20:$N20)=3)*$Q20)</f>
        <v>0</v>
      </c>
      <c r="V20" s="40" cm="1">
        <f t="array" ref="V20">SUMPRODUCT((MONTH($C20:$N20)=4)*$Q20)</f>
        <v>0</v>
      </c>
      <c r="W20" s="40" cm="1">
        <f t="array" ref="W20">SUMPRODUCT((MONTH($C20:$N20)=5)*$Q20)</f>
        <v>0</v>
      </c>
      <c r="X20" s="40" cm="1">
        <f t="array" ref="X20">SUMPRODUCT((MONTH($C20:$N20)=6)*$Q20)</f>
        <v>0</v>
      </c>
      <c r="Y20" s="40" cm="1">
        <f t="array" ref="Y20">SUMPRODUCT((MONTH($C20:$N20)=7)*$Q20)</f>
        <v>0</v>
      </c>
      <c r="Z20" s="40" cm="1">
        <f t="array" ref="Z20">SUMPRODUCT((MONTH($C20:$N20)=8)*$Q20)</f>
        <v>0</v>
      </c>
      <c r="AA20" s="40" cm="1">
        <f t="array" ref="AA20">SUMPRODUCT((MONTH($C20:$N20)=9)*$Q20)</f>
        <v>0</v>
      </c>
      <c r="AB20" s="40" cm="1">
        <f t="array" ref="AB20">SUMPRODUCT((MONTH($C20:$N20)=10)*$Q20)</f>
        <v>0</v>
      </c>
      <c r="AC20" s="40" cm="1">
        <f t="array" ref="AC20">SUMPRODUCT((MONTH($C20:$N20)=11)*$Q20)</f>
        <v>0</v>
      </c>
      <c r="AD20" s="41" cm="1">
        <f t="array" ref="AD20">SUMPRODUCT((MONTH($C20:$N20)=12)*$Q20)</f>
        <v>0</v>
      </c>
      <c r="AE20" s="69"/>
    </row>
    <row r="21" spans="1:31" ht="24.95" customHeight="1" x14ac:dyDescent="0.25">
      <c r="A21" s="12" t="s">
        <v>22</v>
      </c>
      <c r="B21" s="30">
        <v>1</v>
      </c>
      <c r="C21" s="117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4"/>
      <c r="O21" s="136"/>
      <c r="P21" s="97">
        <f t="shared" ref="P21:P28" si="2">B21*Q21</f>
        <v>670.59</v>
      </c>
      <c r="Q21" s="91">
        <v>670.59</v>
      </c>
      <c r="R21" s="138"/>
      <c r="S21" s="42" cm="1">
        <f t="array" ref="S21">SUMPRODUCT((MONTH($C21:$N21)=1)*$Q21)</f>
        <v>8047.0800000000008</v>
      </c>
      <c r="T21" s="43" cm="1">
        <f t="array" ref="T21">SUMPRODUCT((MONTH($C21:$N21)=2)*$Q21)</f>
        <v>0</v>
      </c>
      <c r="U21" s="43" cm="1">
        <f t="array" ref="U21">SUMPRODUCT((MONTH($C21:$N21)=3)*$Q21)</f>
        <v>0</v>
      </c>
      <c r="V21" s="43" cm="1">
        <f t="array" ref="V21">SUMPRODUCT((MONTH($C21:$N21)=4)*$Q21)</f>
        <v>0</v>
      </c>
      <c r="W21" s="43" cm="1">
        <f t="array" ref="W21">SUMPRODUCT((MONTH($C21:$N21)=5)*$Q21)</f>
        <v>0</v>
      </c>
      <c r="X21" s="43" cm="1">
        <f t="array" ref="X21">SUMPRODUCT((MONTH($C21:$N21)=6)*$Q21)</f>
        <v>0</v>
      </c>
      <c r="Y21" s="43" cm="1">
        <f t="array" ref="Y21">SUMPRODUCT((MONTH($C21:$N21)=7)*$Q21)</f>
        <v>0</v>
      </c>
      <c r="Z21" s="43" cm="1">
        <f t="array" ref="Z21">SUMPRODUCT((MONTH($C21:$N21)=8)*$Q21)</f>
        <v>0</v>
      </c>
      <c r="AA21" s="43" cm="1">
        <f t="array" ref="AA21">SUMPRODUCT((MONTH($C21:$N21)=9)*$Q21)</f>
        <v>0</v>
      </c>
      <c r="AB21" s="43" cm="1">
        <f t="array" ref="AB21">SUMPRODUCT((MONTH($C21:$N21)=10)*$Q21)</f>
        <v>0</v>
      </c>
      <c r="AC21" s="43" cm="1">
        <f t="array" ref="AC21">SUMPRODUCT((MONTH($C21:$N21)=11)*$Q21)</f>
        <v>0</v>
      </c>
      <c r="AD21" s="44" cm="1">
        <f t="array" ref="AD21">SUMPRODUCT((MONTH($C21:$N21)=12)*$Q21)</f>
        <v>0</v>
      </c>
      <c r="AE21" s="69"/>
    </row>
    <row r="22" spans="1:31" ht="24.95" customHeight="1" x14ac:dyDescent="0.25">
      <c r="A22" s="12" t="s">
        <v>23</v>
      </c>
      <c r="B22" s="30">
        <v>1</v>
      </c>
      <c r="C22" s="117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4"/>
      <c r="O22" s="136"/>
      <c r="P22" s="97">
        <f t="shared" si="2"/>
        <v>771.03</v>
      </c>
      <c r="Q22" s="91">
        <v>771.03</v>
      </c>
      <c r="R22" s="138"/>
      <c r="S22" s="42" cm="1">
        <f t="array" ref="S22">SUMPRODUCT((MONTH($C22:$N22)=1)*$Q22)</f>
        <v>9252.3599999999988</v>
      </c>
      <c r="T22" s="43" cm="1">
        <f t="array" ref="T22">SUMPRODUCT((MONTH($C22:$N22)=2)*$Q22)</f>
        <v>0</v>
      </c>
      <c r="U22" s="43" cm="1">
        <f t="array" ref="U22">SUMPRODUCT((MONTH($C22:$N22)=3)*$Q22)</f>
        <v>0</v>
      </c>
      <c r="V22" s="43" cm="1">
        <f t="array" ref="V22">SUMPRODUCT((MONTH($C22:$N22)=4)*$Q22)</f>
        <v>0</v>
      </c>
      <c r="W22" s="43" cm="1">
        <f t="array" ref="W22">SUMPRODUCT((MONTH($C22:$N22)=5)*$Q22)</f>
        <v>0</v>
      </c>
      <c r="X22" s="43" cm="1">
        <f t="array" ref="X22">SUMPRODUCT((MONTH($C22:$N22)=6)*$Q22)</f>
        <v>0</v>
      </c>
      <c r="Y22" s="43" cm="1">
        <f t="array" ref="Y22">SUMPRODUCT((MONTH($C22:$N22)=7)*$Q22)</f>
        <v>0</v>
      </c>
      <c r="Z22" s="43" cm="1">
        <f t="array" ref="Z22">SUMPRODUCT((MONTH($C22:$N22)=8)*$Q22)</f>
        <v>0</v>
      </c>
      <c r="AA22" s="43" cm="1">
        <f t="array" ref="AA22">SUMPRODUCT((MONTH($C22:$N22)=9)*$Q22)</f>
        <v>0</v>
      </c>
      <c r="AB22" s="43" cm="1">
        <f t="array" ref="AB22">SUMPRODUCT((MONTH($C22:$N22)=10)*$Q22)</f>
        <v>0</v>
      </c>
      <c r="AC22" s="43" cm="1">
        <f t="array" ref="AC22">SUMPRODUCT((MONTH($C22:$N22)=11)*$Q22)</f>
        <v>0</v>
      </c>
      <c r="AD22" s="44" cm="1">
        <f t="array" ref="AD22">SUMPRODUCT((MONTH($C22:$N22)=12)*$Q22)</f>
        <v>0</v>
      </c>
      <c r="AE22" s="69"/>
    </row>
    <row r="23" spans="1:31" ht="24.95" customHeight="1" thickBot="1" x14ac:dyDescent="0.3">
      <c r="A23" s="13" t="s">
        <v>24</v>
      </c>
      <c r="B23" s="31">
        <v>6</v>
      </c>
      <c r="C23" s="118"/>
      <c r="D23" s="16"/>
      <c r="E23" s="16"/>
      <c r="F23" s="16"/>
      <c r="G23" s="16"/>
      <c r="H23" s="16"/>
      <c r="I23" s="25"/>
      <c r="J23" s="25"/>
      <c r="K23" s="25"/>
      <c r="L23" s="25"/>
      <c r="M23" s="25"/>
      <c r="N23" s="26"/>
      <c r="O23" s="136"/>
      <c r="P23" s="98">
        <f t="shared" si="2"/>
        <v>80</v>
      </c>
      <c r="Q23" s="93">
        <f>80/6</f>
        <v>13.333333333333334</v>
      </c>
      <c r="R23" s="138"/>
      <c r="S23" s="45" cm="1">
        <f t="array" ref="S23">SUMPRODUCT((MONTH($C23:$N23)=1)*$Q23)</f>
        <v>160</v>
      </c>
      <c r="T23" s="46" cm="1">
        <f t="array" ref="T23">SUMPRODUCT((MONTH($C23:$N23)=2)*$Q23)</f>
        <v>0</v>
      </c>
      <c r="U23" s="46" cm="1">
        <f t="array" ref="U23">SUMPRODUCT((MONTH($C23:$N23)=3)*$Q23)</f>
        <v>0</v>
      </c>
      <c r="V23" s="46" cm="1">
        <f t="array" ref="V23">SUMPRODUCT((MONTH($C23:$N23)=4)*$Q23)</f>
        <v>0</v>
      </c>
      <c r="W23" s="46" cm="1">
        <f t="array" ref="W23">SUMPRODUCT((MONTH($C23:$N23)=5)*$Q23)</f>
        <v>0</v>
      </c>
      <c r="X23" s="46" cm="1">
        <f t="array" ref="X23">SUMPRODUCT((MONTH($C23:$N23)=6)*$Q23)</f>
        <v>0</v>
      </c>
      <c r="Y23" s="46" cm="1">
        <f t="array" ref="Y23">SUMPRODUCT((MONTH($C23:$N23)=7)*$Q23)</f>
        <v>0</v>
      </c>
      <c r="Z23" s="46" cm="1">
        <f t="array" ref="Z23">SUMPRODUCT((MONTH($C23:$N23)=8)*$Q23)</f>
        <v>0</v>
      </c>
      <c r="AA23" s="46" cm="1">
        <f t="array" ref="AA23">SUMPRODUCT((MONTH($C23:$N23)=9)*$Q23)</f>
        <v>0</v>
      </c>
      <c r="AB23" s="46" cm="1">
        <f t="array" ref="AB23">SUMPRODUCT((MONTH($C23:$N23)=10)*$Q23)</f>
        <v>0</v>
      </c>
      <c r="AC23" s="46" cm="1">
        <f t="array" ref="AC23">SUMPRODUCT((MONTH($C23:$N23)=11)*$Q23)</f>
        <v>0</v>
      </c>
      <c r="AD23" s="47" cm="1">
        <f t="array" ref="AD23">SUMPRODUCT((MONTH($C23:$N23)=12)*$Q23)</f>
        <v>0</v>
      </c>
      <c r="AE23" s="69"/>
    </row>
    <row r="24" spans="1:31" ht="24.95" customHeight="1" thickBot="1" x14ac:dyDescent="0.3">
      <c r="A24" s="71" t="s">
        <v>54</v>
      </c>
      <c r="B24" s="135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7">
        <f t="shared" si="2"/>
        <v>0</v>
      </c>
      <c r="Q24" s="141"/>
      <c r="R24" s="138"/>
      <c r="S24" s="139" cm="1">
        <f t="array" ref="S24">SUMPRODUCT((MONTH($C24:$N24)=1)*$Q24)</f>
        <v>0</v>
      </c>
      <c r="T24" s="139" cm="1">
        <f t="array" ref="T24">SUMPRODUCT((MONTH($C24:$N24)=2)*$Q24)</f>
        <v>0</v>
      </c>
      <c r="U24" s="139" cm="1">
        <f t="array" ref="U24">SUMPRODUCT((MONTH($C24:$N24)=3)*$Q24)</f>
        <v>0</v>
      </c>
      <c r="V24" s="139" cm="1">
        <f t="array" ref="V24">SUMPRODUCT((MONTH($C24:$N24)=4)*$Q24)</f>
        <v>0</v>
      </c>
      <c r="W24" s="139" cm="1">
        <f t="array" ref="W24">SUMPRODUCT((MONTH($C24:$N24)=5)*$Q24)</f>
        <v>0</v>
      </c>
      <c r="X24" s="139" cm="1">
        <f t="array" ref="X24">SUMPRODUCT((MONTH($C24:$N24)=6)*$Q24)</f>
        <v>0</v>
      </c>
      <c r="Y24" s="139" cm="1">
        <f t="array" ref="Y24">SUMPRODUCT((MONTH($C24:$N24)=7)*$Q24)</f>
        <v>0</v>
      </c>
      <c r="Z24" s="139" cm="1">
        <f t="array" ref="Z24">SUMPRODUCT((MONTH($C24:$N24)=8)*$Q24)</f>
        <v>0</v>
      </c>
      <c r="AA24" s="139" cm="1">
        <f t="array" ref="AA24">SUMPRODUCT((MONTH($C24:$N24)=9)*$Q24)</f>
        <v>0</v>
      </c>
      <c r="AB24" s="139" cm="1">
        <f t="array" ref="AB24">SUMPRODUCT((MONTH($C24:$N24)=10)*$Q24)</f>
        <v>0</v>
      </c>
      <c r="AC24" s="139" cm="1">
        <f t="array" ref="AC24">SUMPRODUCT((MONTH($C24:$N24)=11)*$Q24)</f>
        <v>0</v>
      </c>
      <c r="AD24" s="139" cm="1">
        <f t="array" ref="AD24">SUMPRODUCT((MONTH($C24:$N24)=12)*$Q24)</f>
        <v>0</v>
      </c>
      <c r="AE24" s="69"/>
    </row>
    <row r="25" spans="1:31" ht="24.95" customHeight="1" x14ac:dyDescent="0.25">
      <c r="A25" s="18" t="s">
        <v>47</v>
      </c>
      <c r="B25" s="29">
        <v>7</v>
      </c>
      <c r="C25" s="116"/>
      <c r="D25" s="14"/>
      <c r="E25" s="14"/>
      <c r="F25" s="14"/>
      <c r="G25" s="14"/>
      <c r="H25" s="14"/>
      <c r="I25" s="14"/>
      <c r="J25" s="21"/>
      <c r="K25" s="21"/>
      <c r="L25" s="21"/>
      <c r="M25" s="21"/>
      <c r="N25" s="22"/>
      <c r="O25" s="136"/>
      <c r="P25" s="88">
        <f t="shared" si="2"/>
        <v>1263.3599999999999</v>
      </c>
      <c r="Q25" s="89">
        <v>180.48</v>
      </c>
      <c r="R25" s="138"/>
      <c r="S25" s="39" cm="1">
        <f t="array" ref="S25">SUMPRODUCT((MONTH($C25:$N25)=1)*$Q25)</f>
        <v>2165.7599999999998</v>
      </c>
      <c r="T25" s="40" cm="1">
        <f t="array" ref="T25">SUMPRODUCT((MONTH($C25:$N25)=2)*$Q25)</f>
        <v>0</v>
      </c>
      <c r="U25" s="40" cm="1">
        <f t="array" ref="U25">SUMPRODUCT((MONTH($C25:$N25)=3)*$Q25)</f>
        <v>0</v>
      </c>
      <c r="V25" s="40" cm="1">
        <f t="array" ref="V25">SUMPRODUCT((MONTH($C25:$N25)=4)*$Q25)</f>
        <v>0</v>
      </c>
      <c r="W25" s="40" cm="1">
        <f t="array" ref="W25">SUMPRODUCT((MONTH($C25:$N25)=5)*$Q25)</f>
        <v>0</v>
      </c>
      <c r="X25" s="40" cm="1">
        <f t="array" ref="X25">SUMPRODUCT((MONTH($C25:$N25)=6)*$Q25)</f>
        <v>0</v>
      </c>
      <c r="Y25" s="40" cm="1">
        <f t="array" ref="Y25">SUMPRODUCT((MONTH($C25:$N25)=7)*$Q25)</f>
        <v>0</v>
      </c>
      <c r="Z25" s="40" cm="1">
        <f t="array" ref="Z25">SUMPRODUCT((MONTH($C25:$N25)=8)*$Q25)</f>
        <v>0</v>
      </c>
      <c r="AA25" s="40" cm="1">
        <f t="array" ref="AA25">SUMPRODUCT((MONTH($C25:$N25)=9)*$Q25)</f>
        <v>0</v>
      </c>
      <c r="AB25" s="40" cm="1">
        <f t="array" ref="AB25">SUMPRODUCT((MONTH($C25:$N25)=10)*$Q25)</f>
        <v>0</v>
      </c>
      <c r="AC25" s="40" cm="1">
        <f t="array" ref="AC25">SUMPRODUCT((MONTH($C25:$N25)=11)*$Q25)</f>
        <v>0</v>
      </c>
      <c r="AD25" s="41" cm="1">
        <f t="array" ref="AD25">SUMPRODUCT((MONTH($C25:$N25)=12)*$Q25)</f>
        <v>0</v>
      </c>
      <c r="AE25" s="69"/>
    </row>
    <row r="26" spans="1:31" ht="24.95" customHeight="1" x14ac:dyDescent="0.25">
      <c r="A26" s="12" t="s">
        <v>48</v>
      </c>
      <c r="B26" s="30">
        <v>7</v>
      </c>
      <c r="C26" s="117"/>
      <c r="D26" s="15"/>
      <c r="E26" s="15"/>
      <c r="F26" s="15"/>
      <c r="G26" s="15"/>
      <c r="H26" s="15"/>
      <c r="I26" s="15"/>
      <c r="J26" s="23"/>
      <c r="K26" s="23"/>
      <c r="L26" s="23"/>
      <c r="M26" s="23"/>
      <c r="N26" s="24"/>
      <c r="O26" s="136"/>
      <c r="P26" s="97">
        <f t="shared" si="2"/>
        <v>268.45</v>
      </c>
      <c r="Q26" s="91">
        <v>38.35</v>
      </c>
      <c r="R26" s="138"/>
      <c r="S26" s="42" cm="1">
        <f t="array" ref="S26">SUMPRODUCT((MONTH($C26:$N26)=1)*$Q26)</f>
        <v>460.2000000000001</v>
      </c>
      <c r="T26" s="43" cm="1">
        <f t="array" ref="T26">SUMPRODUCT((MONTH($C26:$N26)=2)*$Q26)</f>
        <v>0</v>
      </c>
      <c r="U26" s="43" cm="1">
        <f t="array" ref="U26">SUMPRODUCT((MONTH($C26:$N26)=3)*$Q26)</f>
        <v>0</v>
      </c>
      <c r="V26" s="43" cm="1">
        <f t="array" ref="V26">SUMPRODUCT((MONTH($C26:$N26)=4)*$Q26)</f>
        <v>0</v>
      </c>
      <c r="W26" s="43" cm="1">
        <f t="array" ref="W26">SUMPRODUCT((MONTH($C26:$N26)=5)*$Q26)</f>
        <v>0</v>
      </c>
      <c r="X26" s="43" cm="1">
        <f t="array" ref="X26">SUMPRODUCT((MONTH($C26:$N26)=6)*$Q26)</f>
        <v>0</v>
      </c>
      <c r="Y26" s="43" cm="1">
        <f t="array" ref="Y26">SUMPRODUCT((MONTH($C26:$N26)=7)*$Q26)</f>
        <v>0</v>
      </c>
      <c r="Z26" s="43" cm="1">
        <f t="array" ref="Z26">SUMPRODUCT((MONTH($C26:$N26)=8)*$Q26)</f>
        <v>0</v>
      </c>
      <c r="AA26" s="43" cm="1">
        <f t="array" ref="AA26">SUMPRODUCT((MONTH($C26:$N26)=9)*$Q26)</f>
        <v>0</v>
      </c>
      <c r="AB26" s="43" cm="1">
        <f t="array" ref="AB26">SUMPRODUCT((MONTH($C26:$N26)=10)*$Q26)</f>
        <v>0</v>
      </c>
      <c r="AC26" s="43" cm="1">
        <f t="array" ref="AC26">SUMPRODUCT((MONTH($C26:$N26)=11)*$Q26)</f>
        <v>0</v>
      </c>
      <c r="AD26" s="44" cm="1">
        <f t="array" ref="AD26">SUMPRODUCT((MONTH($C26:$N26)=12)*$Q26)</f>
        <v>0</v>
      </c>
      <c r="AE26" s="69"/>
    </row>
    <row r="27" spans="1:31" ht="24.95" customHeight="1" x14ac:dyDescent="0.25">
      <c r="A27" s="12" t="s">
        <v>44</v>
      </c>
      <c r="B27" s="30">
        <v>7</v>
      </c>
      <c r="C27" s="117"/>
      <c r="D27" s="15"/>
      <c r="E27" s="15"/>
      <c r="F27" s="15"/>
      <c r="G27" s="15"/>
      <c r="H27" s="15"/>
      <c r="I27" s="15"/>
      <c r="J27" s="23"/>
      <c r="K27" s="23"/>
      <c r="L27" s="23"/>
      <c r="M27" s="23"/>
      <c r="N27" s="24"/>
      <c r="O27" s="136"/>
      <c r="P27" s="97">
        <f t="shared" si="2"/>
        <v>225.00000000000003</v>
      </c>
      <c r="Q27" s="91">
        <f>225/7</f>
        <v>32.142857142857146</v>
      </c>
      <c r="R27" s="138"/>
      <c r="S27" s="42" cm="1">
        <f t="array" ref="S27">SUMPRODUCT((MONTH($C27:$N27)=1)*$Q27)</f>
        <v>385.71428571428584</v>
      </c>
      <c r="T27" s="43" cm="1">
        <f t="array" ref="T27">SUMPRODUCT((MONTH($C27:$N27)=2)*$Q27)</f>
        <v>0</v>
      </c>
      <c r="U27" s="43" cm="1">
        <f t="array" ref="U27">SUMPRODUCT((MONTH($C27:$N27)=3)*$Q27)</f>
        <v>0</v>
      </c>
      <c r="V27" s="43" cm="1">
        <f t="array" ref="V27">SUMPRODUCT((MONTH($C27:$N27)=4)*$Q27)</f>
        <v>0</v>
      </c>
      <c r="W27" s="43" cm="1">
        <f t="array" ref="W27">SUMPRODUCT((MONTH($C27:$N27)=5)*$Q27)</f>
        <v>0</v>
      </c>
      <c r="X27" s="43" cm="1">
        <f t="array" ref="X27">SUMPRODUCT((MONTH($C27:$N27)=6)*$Q27)</f>
        <v>0</v>
      </c>
      <c r="Y27" s="43" cm="1">
        <f t="array" ref="Y27">SUMPRODUCT((MONTH($C27:$N27)=7)*$Q27)</f>
        <v>0</v>
      </c>
      <c r="Z27" s="43" cm="1">
        <f t="array" ref="Z27">SUMPRODUCT((MONTH($C27:$N27)=8)*$Q27)</f>
        <v>0</v>
      </c>
      <c r="AA27" s="43" cm="1">
        <f t="array" ref="AA27">SUMPRODUCT((MONTH($C27:$N27)=9)*$Q27)</f>
        <v>0</v>
      </c>
      <c r="AB27" s="43" cm="1">
        <f t="array" ref="AB27">SUMPRODUCT((MONTH($C27:$N27)=10)*$Q27)</f>
        <v>0</v>
      </c>
      <c r="AC27" s="43" cm="1">
        <f t="array" ref="AC27">SUMPRODUCT((MONTH($C27:$N27)=11)*$Q27)</f>
        <v>0</v>
      </c>
      <c r="AD27" s="44" cm="1">
        <f t="array" ref="AD27">SUMPRODUCT((MONTH($C27:$N27)=12)*$Q27)</f>
        <v>0</v>
      </c>
      <c r="AE27" s="69"/>
    </row>
    <row r="28" spans="1:31" ht="24.95" customHeight="1" thickBot="1" x14ac:dyDescent="0.3">
      <c r="A28" s="13" t="s">
        <v>49</v>
      </c>
      <c r="B28" s="31">
        <v>7</v>
      </c>
      <c r="C28" s="118"/>
      <c r="D28" s="16"/>
      <c r="E28" s="16"/>
      <c r="F28" s="16"/>
      <c r="G28" s="16"/>
      <c r="H28" s="16"/>
      <c r="I28" s="16"/>
      <c r="J28" s="25"/>
      <c r="K28" s="25"/>
      <c r="L28" s="25"/>
      <c r="M28" s="25"/>
      <c r="N28" s="26"/>
      <c r="O28" s="136"/>
      <c r="P28" s="98">
        <f t="shared" si="2"/>
        <v>357.42</v>
      </c>
      <c r="Q28" s="93">
        <v>51.06</v>
      </c>
      <c r="R28" s="138"/>
      <c r="S28" s="45" cm="1">
        <f t="array" ref="S28">SUMPRODUCT((MONTH($C28:$N28)=1)*$Q28)</f>
        <v>612.72</v>
      </c>
      <c r="T28" s="46" cm="1">
        <f t="array" ref="T28">SUMPRODUCT((MONTH($C28:$N28)=2)*$Q28)</f>
        <v>0</v>
      </c>
      <c r="U28" s="46" cm="1">
        <f t="array" ref="U28">SUMPRODUCT((MONTH($C28:$N28)=3)*$Q28)</f>
        <v>0</v>
      </c>
      <c r="V28" s="46" cm="1">
        <f t="array" ref="V28">SUMPRODUCT((MONTH($C28:$N28)=4)*$Q28)</f>
        <v>0</v>
      </c>
      <c r="W28" s="46" cm="1">
        <f t="array" ref="W28">SUMPRODUCT((MONTH($C28:$N28)=5)*$Q28)</f>
        <v>0</v>
      </c>
      <c r="X28" s="46" cm="1">
        <f t="array" ref="X28">SUMPRODUCT((MONTH($C28:$N28)=6)*$Q28)</f>
        <v>0</v>
      </c>
      <c r="Y28" s="46" cm="1">
        <f t="array" ref="Y28">SUMPRODUCT((MONTH($C28:$N28)=7)*$Q28)</f>
        <v>0</v>
      </c>
      <c r="Z28" s="46" cm="1">
        <f t="array" ref="Z28">SUMPRODUCT((MONTH($C28:$N28)=8)*$Q28)</f>
        <v>0</v>
      </c>
      <c r="AA28" s="46" cm="1">
        <f t="array" ref="AA28">SUMPRODUCT((MONTH($C28:$N28)=9)*$Q28)</f>
        <v>0</v>
      </c>
      <c r="AB28" s="46" cm="1">
        <f t="array" ref="AB28">SUMPRODUCT((MONTH($C28:$N28)=10)*$Q28)</f>
        <v>0</v>
      </c>
      <c r="AC28" s="46" cm="1">
        <f t="array" ref="AC28">SUMPRODUCT((MONTH($C28:$N28)=11)*$Q28)</f>
        <v>0</v>
      </c>
      <c r="AD28" s="47" cm="1">
        <f t="array" ref="AD28">SUMPRODUCT((MONTH($C28:$N28)=12)*$Q28)</f>
        <v>0</v>
      </c>
      <c r="AE28" s="69"/>
    </row>
    <row r="29" spans="1:31" ht="24.95" customHeight="1" thickBot="1" x14ac:dyDescent="0.3">
      <c r="A29" s="109" t="s">
        <v>55</v>
      </c>
      <c r="B29" s="135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82">
        <f t="shared" ref="P29:P39" si="3">B29*Q29</f>
        <v>0</v>
      </c>
      <c r="Q29" s="83"/>
      <c r="R29" s="138"/>
      <c r="S29" s="139" cm="1">
        <f t="array" ref="S29">SUMPRODUCT((MONTH($C29:$N29)=1)*$Q29)</f>
        <v>0</v>
      </c>
      <c r="T29" s="139" cm="1">
        <f t="array" ref="T29">SUMPRODUCT((MONTH($C29:$N29)=2)*$Q29)</f>
        <v>0</v>
      </c>
      <c r="U29" s="139" cm="1">
        <f t="array" ref="U29">SUMPRODUCT((MONTH($C29:$N29)=3)*$Q29)</f>
        <v>0</v>
      </c>
      <c r="V29" s="139" cm="1">
        <f t="array" ref="V29">SUMPRODUCT((MONTH($C29:$N29)=4)*$Q29)</f>
        <v>0</v>
      </c>
      <c r="W29" s="139" cm="1">
        <f t="array" ref="W29">SUMPRODUCT((MONTH($C29:$N29)=5)*$Q29)</f>
        <v>0</v>
      </c>
      <c r="X29" s="139" cm="1">
        <f t="array" ref="X29">SUMPRODUCT((MONTH($C29:$N29)=6)*$Q29)</f>
        <v>0</v>
      </c>
      <c r="Y29" s="139" cm="1">
        <f t="array" ref="Y29">SUMPRODUCT((MONTH($C29:$N29)=7)*$Q29)</f>
        <v>0</v>
      </c>
      <c r="Z29" s="139" cm="1">
        <f t="array" ref="Z29">SUMPRODUCT((MONTH($C29:$N29)=8)*$Q29)</f>
        <v>0</v>
      </c>
      <c r="AA29" s="139" cm="1">
        <f t="array" ref="AA29">SUMPRODUCT((MONTH($C29:$N29)=9)*$Q29)</f>
        <v>0</v>
      </c>
      <c r="AB29" s="139" cm="1">
        <f t="array" ref="AB29">SUMPRODUCT((MONTH($C29:$N29)=10)*$Q29)</f>
        <v>0</v>
      </c>
      <c r="AC29" s="139" cm="1">
        <f t="array" ref="AC29">SUMPRODUCT((MONTH($C29:$N29)=11)*$Q29)</f>
        <v>0</v>
      </c>
      <c r="AD29" s="139" cm="1">
        <f t="array" ref="AD29">SUMPRODUCT((MONTH($C29:$N29)=12)*$Q29)</f>
        <v>0</v>
      </c>
      <c r="AE29" s="69"/>
    </row>
    <row r="30" spans="1:31" ht="24.95" customHeight="1" x14ac:dyDescent="0.25">
      <c r="A30" s="29" t="s">
        <v>27</v>
      </c>
      <c r="B30" s="29">
        <v>5</v>
      </c>
      <c r="C30" s="116"/>
      <c r="D30" s="14"/>
      <c r="E30" s="14"/>
      <c r="F30" s="14"/>
      <c r="G30" s="14"/>
      <c r="H30" s="21"/>
      <c r="I30" s="21"/>
      <c r="J30" s="21"/>
      <c r="K30" s="21"/>
      <c r="L30" s="21"/>
      <c r="M30" s="21"/>
      <c r="N30" s="22"/>
      <c r="O30" s="136"/>
      <c r="P30" s="88">
        <f t="shared" si="3"/>
        <v>451.2</v>
      </c>
      <c r="Q30" s="89">
        <v>90.24</v>
      </c>
      <c r="R30" s="138"/>
      <c r="S30" s="39" cm="1">
        <f t="array" ref="S30">SUMPRODUCT((MONTH($C30:$N30)=1)*$Q30)</f>
        <v>1082.8799999999999</v>
      </c>
      <c r="T30" s="40" cm="1">
        <f t="array" ref="T30">SUMPRODUCT((MONTH($C30:$N30)=2)*$Q30)</f>
        <v>0</v>
      </c>
      <c r="U30" s="40" cm="1">
        <f t="array" ref="U30">SUMPRODUCT((MONTH($C30:$N30)=3)*$Q30)</f>
        <v>0</v>
      </c>
      <c r="V30" s="40" cm="1">
        <f t="array" ref="V30">SUMPRODUCT((MONTH($C30:$N30)=4)*$Q30)</f>
        <v>0</v>
      </c>
      <c r="W30" s="40" cm="1">
        <f t="array" ref="W30">SUMPRODUCT((MONTH($C30:$N30)=5)*$Q30)</f>
        <v>0</v>
      </c>
      <c r="X30" s="40" cm="1">
        <f t="array" ref="X30">SUMPRODUCT((MONTH($C30:$N30)=6)*$Q30)</f>
        <v>0</v>
      </c>
      <c r="Y30" s="40" cm="1">
        <f t="array" ref="Y30">SUMPRODUCT((MONTH($C30:$N30)=7)*$Q30)</f>
        <v>0</v>
      </c>
      <c r="Z30" s="40" cm="1">
        <f t="array" ref="Z30">SUMPRODUCT((MONTH($C30:$N30)=8)*$Q30)</f>
        <v>0</v>
      </c>
      <c r="AA30" s="40" cm="1">
        <f t="array" ref="AA30">SUMPRODUCT((MONTH($C30:$N30)=9)*$Q30)</f>
        <v>0</v>
      </c>
      <c r="AB30" s="40" cm="1">
        <f t="array" ref="AB30">SUMPRODUCT((MONTH($C30:$N30)=10)*$Q30)</f>
        <v>0</v>
      </c>
      <c r="AC30" s="40" cm="1">
        <f t="array" ref="AC30">SUMPRODUCT((MONTH($C30:$N30)=11)*$Q30)</f>
        <v>0</v>
      </c>
      <c r="AD30" s="41" cm="1">
        <f t="array" ref="AD30">SUMPRODUCT((MONTH($C30:$N30)=12)*$Q30)</f>
        <v>0</v>
      </c>
      <c r="AE30" s="69"/>
    </row>
    <row r="31" spans="1:31" ht="24.95" customHeight="1" x14ac:dyDescent="0.25">
      <c r="A31" s="30" t="s">
        <v>38</v>
      </c>
      <c r="B31" s="30">
        <v>5</v>
      </c>
      <c r="C31" s="117"/>
      <c r="D31" s="15"/>
      <c r="E31" s="15"/>
      <c r="F31" s="15"/>
      <c r="G31" s="15"/>
      <c r="H31" s="23"/>
      <c r="I31" s="23"/>
      <c r="J31" s="23"/>
      <c r="K31" s="23"/>
      <c r="L31" s="23"/>
      <c r="M31" s="23"/>
      <c r="N31" s="24"/>
      <c r="O31" s="136"/>
      <c r="P31" s="90">
        <f t="shared" si="3"/>
        <v>564</v>
      </c>
      <c r="Q31" s="91">
        <v>112.8</v>
      </c>
      <c r="R31" s="138"/>
      <c r="S31" s="42" cm="1">
        <f t="array" ref="S31">SUMPRODUCT((MONTH($C31:$N31)=1)*$Q31)</f>
        <v>1353.5999999999997</v>
      </c>
      <c r="T31" s="43" cm="1">
        <f t="array" ref="T31">SUMPRODUCT((MONTH($C31:$N31)=2)*$Q31)</f>
        <v>0</v>
      </c>
      <c r="U31" s="43" cm="1">
        <f t="array" ref="U31">SUMPRODUCT((MONTH($C31:$N31)=3)*$Q31)</f>
        <v>0</v>
      </c>
      <c r="V31" s="43" cm="1">
        <f t="array" ref="V31">SUMPRODUCT((MONTH($C31:$N31)=4)*$Q31)</f>
        <v>0</v>
      </c>
      <c r="W31" s="43" cm="1">
        <f t="array" ref="W31">SUMPRODUCT((MONTH($C31:$N31)=5)*$Q31)</f>
        <v>0</v>
      </c>
      <c r="X31" s="43" cm="1">
        <f t="array" ref="X31">SUMPRODUCT((MONTH($C31:$N31)=6)*$Q31)</f>
        <v>0</v>
      </c>
      <c r="Y31" s="43" cm="1">
        <f t="array" ref="Y31">SUMPRODUCT((MONTH($C31:$N31)=7)*$Q31)</f>
        <v>0</v>
      </c>
      <c r="Z31" s="43" cm="1">
        <f t="array" ref="Z31">SUMPRODUCT((MONTH($C31:$N31)=8)*$Q31)</f>
        <v>0</v>
      </c>
      <c r="AA31" s="43" cm="1">
        <f t="array" ref="AA31">SUMPRODUCT((MONTH($C31:$N31)=9)*$Q31)</f>
        <v>0</v>
      </c>
      <c r="AB31" s="43" cm="1">
        <f t="array" ref="AB31">SUMPRODUCT((MONTH($C31:$N31)=10)*$Q31)</f>
        <v>0</v>
      </c>
      <c r="AC31" s="43" cm="1">
        <f t="array" ref="AC31">SUMPRODUCT((MONTH($C31:$N31)=11)*$Q31)</f>
        <v>0</v>
      </c>
      <c r="AD31" s="44" cm="1">
        <f t="array" ref="AD31">SUMPRODUCT((MONTH($C31:$N31)=12)*$Q31)</f>
        <v>0</v>
      </c>
      <c r="AE31" s="69"/>
    </row>
    <row r="32" spans="1:31" ht="24.95" customHeight="1" x14ac:dyDescent="0.25">
      <c r="A32" s="30" t="s">
        <v>39</v>
      </c>
      <c r="B32" s="30">
        <v>5</v>
      </c>
      <c r="C32" s="117"/>
      <c r="D32" s="15"/>
      <c r="E32" s="15"/>
      <c r="F32" s="15"/>
      <c r="G32" s="15"/>
      <c r="H32" s="23"/>
      <c r="I32" s="23"/>
      <c r="J32" s="23"/>
      <c r="K32" s="23"/>
      <c r="L32" s="23"/>
      <c r="M32" s="23"/>
      <c r="N32" s="24"/>
      <c r="O32" s="136"/>
      <c r="P32" s="90">
        <f t="shared" si="3"/>
        <v>451.2</v>
      </c>
      <c r="Q32" s="91">
        <v>90.24</v>
      </c>
      <c r="R32" s="138"/>
      <c r="S32" s="42" cm="1">
        <f t="array" ref="S32">SUMPRODUCT((MONTH($C32:$N32)=1)*$Q32)</f>
        <v>1082.8799999999999</v>
      </c>
      <c r="T32" s="43" cm="1">
        <f t="array" ref="T32">SUMPRODUCT((MONTH($C32:$N32)=2)*$Q32)</f>
        <v>0</v>
      </c>
      <c r="U32" s="43" cm="1">
        <f t="array" ref="U32">SUMPRODUCT((MONTH($C32:$N32)=3)*$Q32)</f>
        <v>0</v>
      </c>
      <c r="V32" s="43" cm="1">
        <f t="array" ref="V32">SUMPRODUCT((MONTH($C32:$N32)=4)*$Q32)</f>
        <v>0</v>
      </c>
      <c r="W32" s="43" cm="1">
        <f t="array" ref="W32">SUMPRODUCT((MONTH($C32:$N32)=5)*$Q32)</f>
        <v>0</v>
      </c>
      <c r="X32" s="43" cm="1">
        <f t="array" ref="X32">SUMPRODUCT((MONTH($C32:$N32)=6)*$Q32)</f>
        <v>0</v>
      </c>
      <c r="Y32" s="43" cm="1">
        <f t="array" ref="Y32">SUMPRODUCT((MONTH($C32:$N32)=7)*$Q32)</f>
        <v>0</v>
      </c>
      <c r="Z32" s="43" cm="1">
        <f t="array" ref="Z32">SUMPRODUCT((MONTH($C32:$N32)=8)*$Q32)</f>
        <v>0</v>
      </c>
      <c r="AA32" s="43" cm="1">
        <f t="array" ref="AA32">SUMPRODUCT((MONTH($C32:$N32)=9)*$Q32)</f>
        <v>0</v>
      </c>
      <c r="AB32" s="43" cm="1">
        <f t="array" ref="AB32">SUMPRODUCT((MONTH($C32:$N32)=10)*$Q32)</f>
        <v>0</v>
      </c>
      <c r="AC32" s="43" cm="1">
        <f t="array" ref="AC32">SUMPRODUCT((MONTH($C32:$N32)=11)*$Q32)</f>
        <v>0</v>
      </c>
      <c r="AD32" s="44" cm="1">
        <f t="array" ref="AD32">SUMPRODUCT((MONTH($C32:$N32)=12)*$Q32)</f>
        <v>0</v>
      </c>
      <c r="AE32" s="69"/>
    </row>
    <row r="33" spans="1:31" ht="24.95" customHeight="1" x14ac:dyDescent="0.25">
      <c r="A33" s="30" t="s">
        <v>18</v>
      </c>
      <c r="B33" s="30">
        <v>5</v>
      </c>
      <c r="C33" s="117"/>
      <c r="D33" s="15"/>
      <c r="E33" s="15"/>
      <c r="F33" s="15"/>
      <c r="G33" s="15"/>
      <c r="H33" s="23"/>
      <c r="I33" s="23"/>
      <c r="J33" s="23"/>
      <c r="K33" s="23"/>
      <c r="L33" s="23"/>
      <c r="M33" s="23"/>
      <c r="N33" s="24"/>
      <c r="O33" s="136"/>
      <c r="P33" s="90">
        <f t="shared" si="3"/>
        <v>225.6</v>
      </c>
      <c r="Q33" s="91">
        <v>45.12</v>
      </c>
      <c r="R33" s="138"/>
      <c r="S33" s="42" cm="1">
        <f t="array" ref="S33">SUMPRODUCT((MONTH($C33:$N33)=1)*$Q33)</f>
        <v>541.43999999999994</v>
      </c>
      <c r="T33" s="43" cm="1">
        <f t="array" ref="T33">SUMPRODUCT((MONTH($C33:$N33)=2)*$Q33)</f>
        <v>0</v>
      </c>
      <c r="U33" s="43" cm="1">
        <f t="array" ref="U33">SUMPRODUCT((MONTH($C33:$N33)=3)*$Q33)</f>
        <v>0</v>
      </c>
      <c r="V33" s="43" cm="1">
        <f t="array" ref="V33">SUMPRODUCT((MONTH($C33:$N33)=4)*$Q33)</f>
        <v>0</v>
      </c>
      <c r="W33" s="43" cm="1">
        <f t="array" ref="W33">SUMPRODUCT((MONTH($C33:$N33)=5)*$Q33)</f>
        <v>0</v>
      </c>
      <c r="X33" s="43" cm="1">
        <f t="array" ref="X33">SUMPRODUCT((MONTH($C33:$N33)=6)*$Q33)</f>
        <v>0</v>
      </c>
      <c r="Y33" s="43" cm="1">
        <f t="array" ref="Y33">SUMPRODUCT((MONTH($C33:$N33)=7)*$Q33)</f>
        <v>0</v>
      </c>
      <c r="Z33" s="43" cm="1">
        <f t="array" ref="Z33">SUMPRODUCT((MONTH($C33:$N33)=8)*$Q33)</f>
        <v>0</v>
      </c>
      <c r="AA33" s="43" cm="1">
        <f t="array" ref="AA33">SUMPRODUCT((MONTH($C33:$N33)=9)*$Q33)</f>
        <v>0</v>
      </c>
      <c r="AB33" s="43" cm="1">
        <f t="array" ref="AB33">SUMPRODUCT((MONTH($C33:$N33)=10)*$Q33)</f>
        <v>0</v>
      </c>
      <c r="AC33" s="43" cm="1">
        <f t="array" ref="AC33">SUMPRODUCT((MONTH($C33:$N33)=11)*$Q33)</f>
        <v>0</v>
      </c>
      <c r="AD33" s="44" cm="1">
        <f t="array" ref="AD33">SUMPRODUCT((MONTH($C33:$N33)=12)*$Q33)</f>
        <v>0</v>
      </c>
      <c r="AE33" s="69"/>
    </row>
    <row r="34" spans="1:31" ht="24.95" customHeight="1" x14ac:dyDescent="0.25">
      <c r="A34" s="30" t="s">
        <v>40</v>
      </c>
      <c r="B34" s="30">
        <v>5</v>
      </c>
      <c r="C34" s="117"/>
      <c r="D34" s="15"/>
      <c r="E34" s="15"/>
      <c r="F34" s="15"/>
      <c r="G34" s="15"/>
      <c r="H34" s="23"/>
      <c r="I34" s="23"/>
      <c r="J34" s="23"/>
      <c r="K34" s="23"/>
      <c r="L34" s="23"/>
      <c r="M34" s="23"/>
      <c r="N34" s="24"/>
      <c r="O34" s="136"/>
      <c r="P34" s="90">
        <f t="shared" si="3"/>
        <v>676.80000000000007</v>
      </c>
      <c r="Q34" s="91">
        <v>135.36000000000001</v>
      </c>
      <c r="R34" s="138"/>
      <c r="S34" s="42" cm="1">
        <f t="array" ref="S34">SUMPRODUCT((MONTH($C34:$N34)=1)*$Q34)</f>
        <v>1624.3200000000006</v>
      </c>
      <c r="T34" s="43" cm="1">
        <f t="array" ref="T34">SUMPRODUCT((MONTH($C34:$N34)=2)*$Q34)</f>
        <v>0</v>
      </c>
      <c r="U34" s="43" cm="1">
        <f t="array" ref="U34">SUMPRODUCT((MONTH($C34:$N34)=3)*$Q34)</f>
        <v>0</v>
      </c>
      <c r="V34" s="43" cm="1">
        <f t="array" ref="V34">SUMPRODUCT((MONTH($C34:$N34)=4)*$Q34)</f>
        <v>0</v>
      </c>
      <c r="W34" s="43" cm="1">
        <f t="array" ref="W34">SUMPRODUCT((MONTH($C34:$N34)=5)*$Q34)</f>
        <v>0</v>
      </c>
      <c r="X34" s="43" cm="1">
        <f t="array" ref="X34">SUMPRODUCT((MONTH($C34:$N34)=6)*$Q34)</f>
        <v>0</v>
      </c>
      <c r="Y34" s="43" cm="1">
        <f t="array" ref="Y34">SUMPRODUCT((MONTH($C34:$N34)=7)*$Q34)</f>
        <v>0</v>
      </c>
      <c r="Z34" s="43" cm="1">
        <f t="array" ref="Z34">SUMPRODUCT((MONTH($C34:$N34)=8)*$Q34)</f>
        <v>0</v>
      </c>
      <c r="AA34" s="43" cm="1">
        <f t="array" ref="AA34">SUMPRODUCT((MONTH($C34:$N34)=9)*$Q34)</f>
        <v>0</v>
      </c>
      <c r="AB34" s="43" cm="1">
        <f t="array" ref="AB34">SUMPRODUCT((MONTH($C34:$N34)=10)*$Q34)</f>
        <v>0</v>
      </c>
      <c r="AC34" s="43" cm="1">
        <f t="array" ref="AC34">SUMPRODUCT((MONTH($C34:$N34)=11)*$Q34)</f>
        <v>0</v>
      </c>
      <c r="AD34" s="44" cm="1">
        <f t="array" ref="AD34">SUMPRODUCT((MONTH($C34:$N34)=12)*$Q34)</f>
        <v>0</v>
      </c>
      <c r="AE34" s="69"/>
    </row>
    <row r="35" spans="1:31" ht="24.95" customHeight="1" x14ac:dyDescent="0.25">
      <c r="A35" s="62" t="s">
        <v>28</v>
      </c>
      <c r="B35" s="62">
        <v>5</v>
      </c>
      <c r="C35" s="117"/>
      <c r="D35" s="15"/>
      <c r="E35" s="15"/>
      <c r="F35" s="15"/>
      <c r="G35" s="15"/>
      <c r="H35" s="23"/>
      <c r="I35" s="23"/>
      <c r="J35" s="23"/>
      <c r="K35" s="23"/>
      <c r="L35" s="23"/>
      <c r="M35" s="23"/>
      <c r="N35" s="24"/>
      <c r="O35" s="136"/>
      <c r="P35" s="90">
        <f t="shared" si="3"/>
        <v>451.2</v>
      </c>
      <c r="Q35" s="91">
        <v>90.24</v>
      </c>
      <c r="R35" s="138"/>
      <c r="S35" s="42" cm="1">
        <f t="array" ref="S35">SUMPRODUCT((MONTH($C35:$N35)=1)*$Q35)</f>
        <v>1082.8799999999999</v>
      </c>
      <c r="T35" s="43" cm="1">
        <f t="array" ref="T35">SUMPRODUCT((MONTH($C35:$N35)=2)*$Q35)</f>
        <v>0</v>
      </c>
      <c r="U35" s="43" cm="1">
        <f t="array" ref="U35">SUMPRODUCT((MONTH($C35:$N35)=3)*$Q35)</f>
        <v>0</v>
      </c>
      <c r="V35" s="43" cm="1">
        <f t="array" ref="V35">SUMPRODUCT((MONTH($C35:$N35)=4)*$Q35)</f>
        <v>0</v>
      </c>
      <c r="W35" s="43" cm="1">
        <f t="array" ref="W35">SUMPRODUCT((MONTH($C35:$N35)=5)*$Q35)</f>
        <v>0</v>
      </c>
      <c r="X35" s="43" cm="1">
        <f t="array" ref="X35">SUMPRODUCT((MONTH($C35:$N35)=6)*$Q35)</f>
        <v>0</v>
      </c>
      <c r="Y35" s="43" cm="1">
        <f t="array" ref="Y35">SUMPRODUCT((MONTH($C35:$N35)=7)*$Q35)</f>
        <v>0</v>
      </c>
      <c r="Z35" s="43" cm="1">
        <f t="array" ref="Z35">SUMPRODUCT((MONTH($C35:$N35)=8)*$Q35)</f>
        <v>0</v>
      </c>
      <c r="AA35" s="43" cm="1">
        <f t="array" ref="AA35">SUMPRODUCT((MONTH($C35:$N35)=9)*$Q35)</f>
        <v>0</v>
      </c>
      <c r="AB35" s="43" cm="1">
        <f t="array" ref="AB35">SUMPRODUCT((MONTH($C35:$N35)=10)*$Q35)</f>
        <v>0</v>
      </c>
      <c r="AC35" s="43" cm="1">
        <f t="array" ref="AC35">SUMPRODUCT((MONTH($C35:$N35)=11)*$Q35)</f>
        <v>0</v>
      </c>
      <c r="AD35" s="44" cm="1">
        <f t="array" ref="AD35">SUMPRODUCT((MONTH($C35:$N35)=12)*$Q35)</f>
        <v>0</v>
      </c>
      <c r="AE35" s="69"/>
    </row>
    <row r="36" spans="1:31" ht="24.95" customHeight="1" x14ac:dyDescent="0.25">
      <c r="A36" s="62" t="s">
        <v>24</v>
      </c>
      <c r="B36" s="62">
        <v>12</v>
      </c>
      <c r="C36" s="117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20"/>
      <c r="O36" s="136"/>
      <c r="P36" s="90">
        <f t="shared" si="3"/>
        <v>40</v>
      </c>
      <c r="Q36" s="91">
        <f>100/30</f>
        <v>3.3333333333333335</v>
      </c>
      <c r="R36" s="138"/>
      <c r="S36" s="42" cm="1">
        <f t="array" ref="S36">SUMPRODUCT((MONTH($C36:$N36)=1)*$Q36)</f>
        <v>40</v>
      </c>
      <c r="T36" s="43" cm="1">
        <f t="array" ref="T36">SUMPRODUCT((MONTH($C36:$N36)=2)*$Q36)</f>
        <v>0</v>
      </c>
      <c r="U36" s="43" cm="1">
        <f t="array" ref="U36">SUMPRODUCT((MONTH($C36:$N36)=3)*$Q36)</f>
        <v>0</v>
      </c>
      <c r="V36" s="43" cm="1">
        <f t="array" ref="V36">SUMPRODUCT((MONTH($C36:$N36)=4)*$Q36)</f>
        <v>0</v>
      </c>
      <c r="W36" s="43" cm="1">
        <f t="array" ref="W36">SUMPRODUCT((MONTH($C36:$N36)=5)*$Q36)</f>
        <v>0</v>
      </c>
      <c r="X36" s="43" cm="1">
        <f t="array" ref="X36">SUMPRODUCT((MONTH($C36:$N36)=6)*$Q36)</f>
        <v>0</v>
      </c>
      <c r="Y36" s="43" cm="1">
        <f t="array" ref="Y36">SUMPRODUCT((MONTH($C36:$N36)=7)*$Q36)</f>
        <v>0</v>
      </c>
      <c r="Z36" s="43" cm="1">
        <f t="array" ref="Z36">SUMPRODUCT((MONTH($C36:$N36)=8)*$Q36)</f>
        <v>0</v>
      </c>
      <c r="AA36" s="43" cm="1">
        <f t="array" ref="AA36">SUMPRODUCT((MONTH($C36:$N36)=9)*$Q36)</f>
        <v>0</v>
      </c>
      <c r="AB36" s="43" cm="1">
        <f t="array" ref="AB36">SUMPRODUCT((MONTH($C36:$N36)=10)*$Q36)</f>
        <v>0</v>
      </c>
      <c r="AC36" s="43" cm="1">
        <f t="array" ref="AC36">SUMPRODUCT((MONTH($C36:$N36)=11)*$Q36)</f>
        <v>0</v>
      </c>
      <c r="AD36" s="44" cm="1">
        <f t="array" ref="AD36">SUMPRODUCT((MONTH($C36:$N36)=12)*$Q36)</f>
        <v>0</v>
      </c>
      <c r="AE36" s="69"/>
    </row>
    <row r="37" spans="1:31" ht="24.95" customHeight="1" x14ac:dyDescent="0.25">
      <c r="A37" s="62" t="s">
        <v>24</v>
      </c>
      <c r="B37" s="62">
        <v>12</v>
      </c>
      <c r="C37" s="117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20"/>
      <c r="O37" s="136"/>
      <c r="P37" s="90">
        <f t="shared" si="3"/>
        <v>40</v>
      </c>
      <c r="Q37" s="91">
        <f t="shared" ref="Q37:Q38" si="4">100/30</f>
        <v>3.3333333333333335</v>
      </c>
      <c r="R37" s="138"/>
      <c r="S37" s="42" cm="1">
        <f t="array" ref="S37">SUMPRODUCT((MONTH($C37:$N37)=1)*$Q37)</f>
        <v>40</v>
      </c>
      <c r="T37" s="43" cm="1">
        <f t="array" ref="T37">SUMPRODUCT((MONTH($C37:$N37)=2)*$Q37)</f>
        <v>0</v>
      </c>
      <c r="U37" s="43" cm="1">
        <f t="array" ref="U37">SUMPRODUCT((MONTH($C37:$N37)=3)*$Q37)</f>
        <v>0</v>
      </c>
      <c r="V37" s="43" cm="1">
        <f t="array" ref="V37">SUMPRODUCT((MONTH($C37:$N37)=4)*$Q37)</f>
        <v>0</v>
      </c>
      <c r="W37" s="43" cm="1">
        <f t="array" ref="W37">SUMPRODUCT((MONTH($C37:$N37)=5)*$Q37)</f>
        <v>0</v>
      </c>
      <c r="X37" s="43" cm="1">
        <f t="array" ref="X37">SUMPRODUCT((MONTH($C37:$N37)=6)*$Q37)</f>
        <v>0</v>
      </c>
      <c r="Y37" s="43" cm="1">
        <f t="array" ref="Y37">SUMPRODUCT((MONTH($C37:$N37)=7)*$Q37)</f>
        <v>0</v>
      </c>
      <c r="Z37" s="43" cm="1">
        <f t="array" ref="Z37">SUMPRODUCT((MONTH($C37:$N37)=8)*$Q37)</f>
        <v>0</v>
      </c>
      <c r="AA37" s="43" cm="1">
        <f t="array" ref="AA37">SUMPRODUCT((MONTH($C37:$N37)=9)*$Q37)</f>
        <v>0</v>
      </c>
      <c r="AB37" s="43" cm="1">
        <f t="array" ref="AB37">SUMPRODUCT((MONTH($C37:$N37)=10)*$Q37)</f>
        <v>0</v>
      </c>
      <c r="AC37" s="43" cm="1">
        <f t="array" ref="AC37">SUMPRODUCT((MONTH($C37:$N37)=11)*$Q37)</f>
        <v>0</v>
      </c>
      <c r="AD37" s="44" cm="1">
        <f t="array" ref="AD37">SUMPRODUCT((MONTH($C37:$N37)=12)*$Q37)</f>
        <v>0</v>
      </c>
      <c r="AE37" s="69"/>
    </row>
    <row r="38" spans="1:31" ht="24.95" customHeight="1" x14ac:dyDescent="0.25">
      <c r="A38" s="12" t="s">
        <v>24</v>
      </c>
      <c r="B38" s="30">
        <v>6</v>
      </c>
      <c r="C38" s="117"/>
      <c r="D38" s="15"/>
      <c r="E38" s="15"/>
      <c r="F38" s="15"/>
      <c r="G38" s="15"/>
      <c r="H38" s="15"/>
      <c r="I38" s="23"/>
      <c r="J38" s="23"/>
      <c r="K38" s="23"/>
      <c r="L38" s="23"/>
      <c r="M38" s="23"/>
      <c r="N38" s="24"/>
      <c r="O38" s="136"/>
      <c r="P38" s="90">
        <f t="shared" si="3"/>
        <v>20</v>
      </c>
      <c r="Q38" s="91">
        <f t="shared" si="4"/>
        <v>3.3333333333333335</v>
      </c>
      <c r="R38" s="138"/>
      <c r="S38" s="42" cm="1">
        <f t="array" ref="S38">SUMPRODUCT((MONTH($C38:$N38)=1)*$Q38)</f>
        <v>40</v>
      </c>
      <c r="T38" s="43" cm="1">
        <f t="array" ref="T38">SUMPRODUCT((MONTH($C38:$N38)=2)*$Q38)</f>
        <v>0</v>
      </c>
      <c r="U38" s="43" cm="1">
        <f t="array" ref="U38">SUMPRODUCT((MONTH($C38:$N38)=3)*$Q38)</f>
        <v>0</v>
      </c>
      <c r="V38" s="43" cm="1">
        <f t="array" ref="V38">SUMPRODUCT((MONTH($C38:$N38)=4)*$Q38)</f>
        <v>0</v>
      </c>
      <c r="W38" s="43" cm="1">
        <f t="array" ref="W38">SUMPRODUCT((MONTH($C38:$N38)=5)*$Q38)</f>
        <v>0</v>
      </c>
      <c r="X38" s="43" cm="1">
        <f t="array" ref="X38">SUMPRODUCT((MONTH($C38:$N38)=6)*$Q38)</f>
        <v>0</v>
      </c>
      <c r="Y38" s="43" cm="1">
        <f t="array" ref="Y38">SUMPRODUCT((MONTH($C38:$N38)=7)*$Q38)</f>
        <v>0</v>
      </c>
      <c r="Z38" s="43" cm="1">
        <f t="array" ref="Z38">SUMPRODUCT((MONTH($C38:$N38)=8)*$Q38)</f>
        <v>0</v>
      </c>
      <c r="AA38" s="43" cm="1">
        <f t="array" ref="AA38">SUMPRODUCT((MONTH($C38:$N38)=9)*$Q38)</f>
        <v>0</v>
      </c>
      <c r="AB38" s="43" cm="1">
        <f t="array" ref="AB38">SUMPRODUCT((MONTH($C38:$N38)=10)*$Q38)</f>
        <v>0</v>
      </c>
      <c r="AC38" s="43" cm="1">
        <f t="array" ref="AC38">SUMPRODUCT((MONTH($C38:$N38)=11)*$Q38)</f>
        <v>0</v>
      </c>
      <c r="AD38" s="44" cm="1">
        <f t="array" ref="AD38">SUMPRODUCT((MONTH($C38:$N38)=12)*$Q38)</f>
        <v>0</v>
      </c>
      <c r="AE38" s="69"/>
    </row>
    <row r="39" spans="1:31" ht="24.95" customHeight="1" thickBot="1" x14ac:dyDescent="0.3">
      <c r="A39" s="123" t="s">
        <v>37</v>
      </c>
      <c r="B39" s="122">
        <v>5</v>
      </c>
      <c r="C39" s="118"/>
      <c r="D39" s="16"/>
      <c r="E39" s="16"/>
      <c r="F39" s="16"/>
      <c r="G39" s="16"/>
      <c r="H39" s="25"/>
      <c r="I39" s="25"/>
      <c r="J39" s="25"/>
      <c r="K39" s="25"/>
      <c r="L39" s="25"/>
      <c r="M39" s="25"/>
      <c r="N39" s="26"/>
      <c r="O39" s="136"/>
      <c r="P39" s="92">
        <f t="shared" si="3"/>
        <v>299.10000000000002</v>
      </c>
      <c r="Q39" s="124">
        <v>59.82</v>
      </c>
      <c r="R39" s="138"/>
      <c r="S39" s="45" cm="1">
        <f t="array" ref="S39">SUMPRODUCT((MONTH($C39:$N39)=1)*$Q39)</f>
        <v>717.84000000000015</v>
      </c>
      <c r="T39" s="46" cm="1">
        <f t="array" ref="T39">SUMPRODUCT((MONTH($C39:$N39)=2)*$Q39)</f>
        <v>0</v>
      </c>
      <c r="U39" s="46" cm="1">
        <f t="array" ref="U39">SUMPRODUCT((MONTH($C39:$N39)=3)*$Q39)</f>
        <v>0</v>
      </c>
      <c r="V39" s="46" cm="1">
        <f t="array" ref="V39">SUMPRODUCT((MONTH($C39:$N39)=4)*$Q39)</f>
        <v>0</v>
      </c>
      <c r="W39" s="46" cm="1">
        <f t="array" ref="W39">SUMPRODUCT((MONTH($C39:$N39)=5)*$Q39)</f>
        <v>0</v>
      </c>
      <c r="X39" s="46" cm="1">
        <f t="array" ref="X39">SUMPRODUCT((MONTH($C39:$N39)=6)*$Q39)</f>
        <v>0</v>
      </c>
      <c r="Y39" s="46" cm="1">
        <f t="array" ref="Y39">SUMPRODUCT((MONTH($C39:$N39)=7)*$Q39)</f>
        <v>0</v>
      </c>
      <c r="Z39" s="46" cm="1">
        <f t="array" ref="Z39">SUMPRODUCT((MONTH($C39:$N39)=8)*$Q39)</f>
        <v>0</v>
      </c>
      <c r="AA39" s="46" cm="1">
        <f t="array" ref="AA39">SUMPRODUCT((MONTH($C39:$N39)=9)*$Q39)</f>
        <v>0</v>
      </c>
      <c r="AB39" s="46" cm="1">
        <f t="array" ref="AB39">SUMPRODUCT((MONTH($C39:$N39)=10)*$Q39)</f>
        <v>0</v>
      </c>
      <c r="AC39" s="46" cm="1">
        <f t="array" ref="AC39">SUMPRODUCT((MONTH($C39:$N39)=11)*$Q39)</f>
        <v>0</v>
      </c>
      <c r="AD39" s="47" cm="1">
        <f t="array" ref="AD39">SUMPRODUCT((MONTH($C39:$N39)=12)*$Q39)</f>
        <v>0</v>
      </c>
      <c r="AE39" s="69"/>
    </row>
    <row r="40" spans="1:31" ht="24.95" customHeight="1" thickBot="1" x14ac:dyDescent="0.3">
      <c r="A40" s="103" t="s">
        <v>56</v>
      </c>
      <c r="B40" s="135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84">
        <f t="shared" si="1"/>
        <v>0</v>
      </c>
      <c r="Q40" s="96"/>
      <c r="R40" s="138"/>
      <c r="S40" s="139" cm="1">
        <f t="array" ref="S40">SUMPRODUCT((MONTH($C40:$N40)=1)*$Q40)</f>
        <v>0</v>
      </c>
      <c r="T40" s="139" cm="1">
        <f t="array" ref="T40">SUMPRODUCT((MONTH($C40:$N40)=2)*$Q40)</f>
        <v>0</v>
      </c>
      <c r="U40" s="139" cm="1">
        <f t="array" ref="U40">SUMPRODUCT((MONTH($C40:$N40)=3)*$Q40)</f>
        <v>0</v>
      </c>
      <c r="V40" s="139" cm="1">
        <f t="array" ref="V40">SUMPRODUCT((MONTH($C40:$N40)=4)*$Q40)</f>
        <v>0</v>
      </c>
      <c r="W40" s="139" cm="1">
        <f t="array" ref="W40">SUMPRODUCT((MONTH($C40:$N40)=5)*$Q40)</f>
        <v>0</v>
      </c>
      <c r="X40" s="139" cm="1">
        <f t="array" ref="X40">SUMPRODUCT((MONTH($C40:$N40)=6)*$Q40)</f>
        <v>0</v>
      </c>
      <c r="Y40" s="139" cm="1">
        <f t="array" ref="Y40">SUMPRODUCT((MONTH($C40:$N40)=7)*$Q40)</f>
        <v>0</v>
      </c>
      <c r="Z40" s="139" cm="1">
        <f t="array" ref="Z40">SUMPRODUCT((MONTH($C40:$N40)=8)*$Q40)</f>
        <v>0</v>
      </c>
      <c r="AA40" s="139" cm="1">
        <f t="array" ref="AA40">SUMPRODUCT((MONTH($C40:$N40)=9)*$Q40)</f>
        <v>0</v>
      </c>
      <c r="AB40" s="139" cm="1">
        <f t="array" ref="AB40">SUMPRODUCT((MONTH($C40:$N40)=10)*$Q40)</f>
        <v>0</v>
      </c>
      <c r="AC40" s="139" cm="1">
        <f t="array" ref="AC40">SUMPRODUCT((MONTH($C40:$N40)=11)*$Q40)</f>
        <v>0</v>
      </c>
      <c r="AD40" s="139" cm="1">
        <f t="array" ref="AD40">SUMPRODUCT((MONTH($C40:$N40)=12)*$Q40)</f>
        <v>0</v>
      </c>
      <c r="AE40" s="69"/>
    </row>
    <row r="41" spans="1:31" ht="24.95" customHeight="1" x14ac:dyDescent="0.25">
      <c r="A41" s="18" t="s">
        <v>25</v>
      </c>
      <c r="B41" s="119">
        <v>3</v>
      </c>
      <c r="C41" s="116"/>
      <c r="D41" s="14"/>
      <c r="E41" s="14"/>
      <c r="F41" s="21"/>
      <c r="G41" s="21"/>
      <c r="H41" s="21"/>
      <c r="I41" s="21"/>
      <c r="J41" s="21"/>
      <c r="K41" s="21"/>
      <c r="L41" s="21"/>
      <c r="M41" s="21"/>
      <c r="N41" s="22"/>
      <c r="O41" s="136"/>
      <c r="P41" s="88">
        <f t="shared" si="1"/>
        <v>1245.3000000000002</v>
      </c>
      <c r="Q41" s="89">
        <v>415.1</v>
      </c>
      <c r="R41" s="138"/>
      <c r="S41" s="39" cm="1">
        <f t="array" ref="S41">SUMPRODUCT((MONTH($C41:$N41)=1)*$Q41)</f>
        <v>4981.2000000000007</v>
      </c>
      <c r="T41" s="40" cm="1">
        <f t="array" ref="T41">SUMPRODUCT((MONTH($C41:$N41)=2)*$Q41)</f>
        <v>0</v>
      </c>
      <c r="U41" s="40" cm="1">
        <f t="array" ref="U41">SUMPRODUCT((MONTH($C41:$N41)=3)*$Q41)</f>
        <v>0</v>
      </c>
      <c r="V41" s="40" cm="1">
        <f t="array" ref="V41">SUMPRODUCT((MONTH($C41:$N41)=4)*$Q41)</f>
        <v>0</v>
      </c>
      <c r="W41" s="40" cm="1">
        <f t="array" ref="W41">SUMPRODUCT((MONTH($C41:$N41)=5)*$Q41)</f>
        <v>0</v>
      </c>
      <c r="X41" s="40" cm="1">
        <f t="array" ref="X41">SUMPRODUCT((MONTH($C41:$N41)=6)*$Q41)</f>
        <v>0</v>
      </c>
      <c r="Y41" s="40" cm="1">
        <f t="array" ref="Y41">SUMPRODUCT((MONTH($C41:$N41)=7)*$Q41)</f>
        <v>0</v>
      </c>
      <c r="Z41" s="40" cm="1">
        <f t="array" ref="Z41">SUMPRODUCT((MONTH($C41:$N41)=8)*$Q41)</f>
        <v>0</v>
      </c>
      <c r="AA41" s="40" cm="1">
        <f t="array" ref="AA41">SUMPRODUCT((MONTH($C41:$N41)=9)*$Q41)</f>
        <v>0</v>
      </c>
      <c r="AB41" s="40" cm="1">
        <f t="array" ref="AB41">SUMPRODUCT((MONTH($C41:$N41)=10)*$Q41)</f>
        <v>0</v>
      </c>
      <c r="AC41" s="40" cm="1">
        <f t="array" ref="AC41">SUMPRODUCT((MONTH($C41:$N41)=11)*$Q41)</f>
        <v>0</v>
      </c>
      <c r="AD41" s="41" cm="1">
        <f t="array" ref="AD41">SUMPRODUCT((MONTH($C41:$N41)=12)*$Q41)</f>
        <v>0</v>
      </c>
      <c r="AE41" s="69"/>
    </row>
    <row r="42" spans="1:31" ht="24.95" customHeight="1" x14ac:dyDescent="0.25">
      <c r="A42" s="12" t="s">
        <v>26</v>
      </c>
      <c r="B42" s="120">
        <v>3</v>
      </c>
      <c r="C42" s="117"/>
      <c r="D42" s="15"/>
      <c r="E42" s="15"/>
      <c r="F42" s="23"/>
      <c r="G42" s="23"/>
      <c r="H42" s="23"/>
      <c r="I42" s="23"/>
      <c r="J42" s="23"/>
      <c r="K42" s="23"/>
      <c r="L42" s="23"/>
      <c r="M42" s="23"/>
      <c r="N42" s="24"/>
      <c r="O42" s="136"/>
      <c r="P42" s="97">
        <f t="shared" si="1"/>
        <v>947.52</v>
      </c>
      <c r="Q42" s="91">
        <v>315.83999999999997</v>
      </c>
      <c r="R42" s="138"/>
      <c r="S42" s="42" cm="1">
        <f t="array" ref="S42">SUMPRODUCT((MONTH($C42:$N42)=1)*$Q42)</f>
        <v>3790.0800000000004</v>
      </c>
      <c r="T42" s="43" cm="1">
        <f t="array" ref="T42">SUMPRODUCT((MONTH($C42:$N42)=2)*$Q42)</f>
        <v>0</v>
      </c>
      <c r="U42" s="43" cm="1">
        <f t="array" ref="U42">SUMPRODUCT((MONTH($C42:$N42)=3)*$Q42)</f>
        <v>0</v>
      </c>
      <c r="V42" s="43" cm="1">
        <f t="array" ref="V42">SUMPRODUCT((MONTH($C42:$N42)=4)*$Q42)</f>
        <v>0</v>
      </c>
      <c r="W42" s="43" cm="1">
        <f t="array" ref="W42">SUMPRODUCT((MONTH($C42:$N42)=5)*$Q42)</f>
        <v>0</v>
      </c>
      <c r="X42" s="43" cm="1">
        <f t="array" ref="X42">SUMPRODUCT((MONTH($C42:$N42)=6)*$Q42)</f>
        <v>0</v>
      </c>
      <c r="Y42" s="43" cm="1">
        <f t="array" ref="Y42">SUMPRODUCT((MONTH($C42:$N42)=7)*$Q42)</f>
        <v>0</v>
      </c>
      <c r="Z42" s="43" cm="1">
        <f t="array" ref="Z42">SUMPRODUCT((MONTH($C42:$N42)=8)*$Q42)</f>
        <v>0</v>
      </c>
      <c r="AA42" s="43" cm="1">
        <f t="array" ref="AA42">SUMPRODUCT((MONTH($C42:$N42)=9)*$Q42)</f>
        <v>0</v>
      </c>
      <c r="AB42" s="43" cm="1">
        <f t="array" ref="AB42">SUMPRODUCT((MONTH($C42:$N42)=10)*$Q42)</f>
        <v>0</v>
      </c>
      <c r="AC42" s="43" cm="1">
        <f t="array" ref="AC42">SUMPRODUCT((MONTH($C42:$N42)=11)*$Q42)</f>
        <v>0</v>
      </c>
      <c r="AD42" s="44" cm="1">
        <f t="array" ref="AD42">SUMPRODUCT((MONTH($C42:$N42)=12)*$Q42)</f>
        <v>0</v>
      </c>
      <c r="AE42" s="69"/>
    </row>
    <row r="43" spans="1:31" ht="24.95" customHeight="1" x14ac:dyDescent="0.25">
      <c r="A43" s="12" t="s">
        <v>18</v>
      </c>
      <c r="B43" s="120">
        <v>3</v>
      </c>
      <c r="C43" s="117"/>
      <c r="D43" s="15"/>
      <c r="E43" s="15"/>
      <c r="F43" s="23"/>
      <c r="G43" s="23"/>
      <c r="H43" s="23"/>
      <c r="I43" s="23"/>
      <c r="J43" s="23"/>
      <c r="K43" s="23"/>
      <c r="L43" s="23"/>
      <c r="M43" s="23"/>
      <c r="N43" s="24"/>
      <c r="O43" s="136"/>
      <c r="P43" s="97">
        <f t="shared" si="1"/>
        <v>203.64</v>
      </c>
      <c r="Q43" s="91">
        <v>67.88</v>
      </c>
      <c r="R43" s="138"/>
      <c r="S43" s="42" cm="1">
        <f t="array" ref="S43">SUMPRODUCT((MONTH($C43:$N43)=1)*$Q43)</f>
        <v>814.56</v>
      </c>
      <c r="T43" s="43" cm="1">
        <f t="array" ref="T43">SUMPRODUCT((MONTH($C43:$N43)=2)*$Q43)</f>
        <v>0</v>
      </c>
      <c r="U43" s="43" cm="1">
        <f t="array" ref="U43">SUMPRODUCT((MONTH($C43:$N43)=3)*$Q43)</f>
        <v>0</v>
      </c>
      <c r="V43" s="43" cm="1">
        <f t="array" ref="V43">SUMPRODUCT((MONTH($C43:$N43)=4)*$Q43)</f>
        <v>0</v>
      </c>
      <c r="W43" s="43" cm="1">
        <f t="array" ref="W43">SUMPRODUCT((MONTH($C43:$N43)=5)*$Q43)</f>
        <v>0</v>
      </c>
      <c r="X43" s="43" cm="1">
        <f t="array" ref="X43">SUMPRODUCT((MONTH($C43:$N43)=6)*$Q43)</f>
        <v>0</v>
      </c>
      <c r="Y43" s="43" cm="1">
        <f t="array" ref="Y43">SUMPRODUCT((MONTH($C43:$N43)=7)*$Q43)</f>
        <v>0</v>
      </c>
      <c r="Z43" s="43" cm="1">
        <f t="array" ref="Z43">SUMPRODUCT((MONTH($C43:$N43)=8)*$Q43)</f>
        <v>0</v>
      </c>
      <c r="AA43" s="43" cm="1">
        <f t="array" ref="AA43">SUMPRODUCT((MONTH($C43:$N43)=9)*$Q43)</f>
        <v>0</v>
      </c>
      <c r="AB43" s="43" cm="1">
        <f t="array" ref="AB43">SUMPRODUCT((MONTH($C43:$N43)=10)*$Q43)</f>
        <v>0</v>
      </c>
      <c r="AC43" s="43" cm="1">
        <f t="array" ref="AC43">SUMPRODUCT((MONTH($C43:$N43)=11)*$Q43)</f>
        <v>0</v>
      </c>
      <c r="AD43" s="44" cm="1">
        <f t="array" ref="AD43">SUMPRODUCT((MONTH($C43:$N43)=12)*$Q43)</f>
        <v>0</v>
      </c>
      <c r="AE43" s="69"/>
    </row>
    <row r="44" spans="1:31" ht="24.95" customHeight="1" x14ac:dyDescent="0.25">
      <c r="A44" s="12" t="s">
        <v>24</v>
      </c>
      <c r="B44" s="120">
        <v>9</v>
      </c>
      <c r="C44" s="117"/>
      <c r="D44" s="15"/>
      <c r="E44" s="15"/>
      <c r="F44" s="15"/>
      <c r="G44" s="15"/>
      <c r="H44" s="15"/>
      <c r="I44" s="15"/>
      <c r="J44" s="15"/>
      <c r="K44" s="15"/>
      <c r="L44" s="23"/>
      <c r="M44" s="23"/>
      <c r="N44" s="24"/>
      <c r="O44" s="136"/>
      <c r="P44" s="97">
        <f t="shared" si="1"/>
        <v>200</v>
      </c>
      <c r="Q44" s="91">
        <f>200/9</f>
        <v>22.222222222222221</v>
      </c>
      <c r="R44" s="138"/>
      <c r="S44" s="42" cm="1">
        <f t="array" ref="S44">SUMPRODUCT((MONTH($C44:$N44)=1)*$Q44)</f>
        <v>266.66666666666669</v>
      </c>
      <c r="T44" s="43" cm="1">
        <f t="array" ref="T44">SUMPRODUCT((MONTH($C44:$N44)=2)*$Q44)</f>
        <v>0</v>
      </c>
      <c r="U44" s="43" cm="1">
        <f t="array" ref="U44">SUMPRODUCT((MONTH($C44:$N44)=3)*$Q44)</f>
        <v>0</v>
      </c>
      <c r="V44" s="43" cm="1">
        <f t="array" ref="V44">SUMPRODUCT((MONTH($C44:$N44)=4)*$Q44)</f>
        <v>0</v>
      </c>
      <c r="W44" s="43" cm="1">
        <f t="array" ref="W44">SUMPRODUCT((MONTH($C44:$N44)=5)*$Q44)</f>
        <v>0</v>
      </c>
      <c r="X44" s="43" cm="1">
        <f t="array" ref="X44">SUMPRODUCT((MONTH($C44:$N44)=6)*$Q44)</f>
        <v>0</v>
      </c>
      <c r="Y44" s="43" cm="1">
        <f t="array" ref="Y44">SUMPRODUCT((MONTH($C44:$N44)=7)*$Q44)</f>
        <v>0</v>
      </c>
      <c r="Z44" s="43" cm="1">
        <f t="array" ref="Z44">SUMPRODUCT((MONTH($C44:$N44)=8)*$Q44)</f>
        <v>0</v>
      </c>
      <c r="AA44" s="43" cm="1">
        <f t="array" ref="AA44">SUMPRODUCT((MONTH($C44:$N44)=9)*$Q44)</f>
        <v>0</v>
      </c>
      <c r="AB44" s="43" cm="1">
        <f t="array" ref="AB44">SUMPRODUCT((MONTH($C44:$N44)=10)*$Q44)</f>
        <v>0</v>
      </c>
      <c r="AC44" s="43" cm="1">
        <f t="array" ref="AC44">SUMPRODUCT((MONTH($C44:$N44)=11)*$Q44)</f>
        <v>0</v>
      </c>
      <c r="AD44" s="44" cm="1">
        <f t="array" ref="AD44">SUMPRODUCT((MONTH($C44:$N44)=12)*$Q44)</f>
        <v>0</v>
      </c>
      <c r="AE44" s="69"/>
    </row>
    <row r="45" spans="1:31" ht="24.95" customHeight="1" thickBot="1" x14ac:dyDescent="0.3">
      <c r="A45" s="13" t="s">
        <v>37</v>
      </c>
      <c r="B45" s="121">
        <v>3</v>
      </c>
      <c r="C45" s="118"/>
      <c r="D45" s="16"/>
      <c r="E45" s="16"/>
      <c r="F45" s="25"/>
      <c r="G45" s="25"/>
      <c r="H45" s="25"/>
      <c r="I45" s="25"/>
      <c r="J45" s="25"/>
      <c r="K45" s="25"/>
      <c r="L45" s="25"/>
      <c r="M45" s="25"/>
      <c r="N45" s="26"/>
      <c r="O45" s="136"/>
      <c r="P45" s="98">
        <f t="shared" si="1"/>
        <v>179.46</v>
      </c>
      <c r="Q45" s="93">
        <v>59.82</v>
      </c>
      <c r="R45" s="138"/>
      <c r="S45" s="45" cm="1">
        <f t="array" ref="S45">SUMPRODUCT((MONTH($C45:$N45)=1)*$Q45)</f>
        <v>717.84000000000015</v>
      </c>
      <c r="T45" s="46" cm="1">
        <f t="array" ref="T45">SUMPRODUCT((MONTH($C45:$N45)=2)*$Q45)</f>
        <v>0</v>
      </c>
      <c r="U45" s="46" cm="1">
        <f t="array" ref="U45">SUMPRODUCT((MONTH($C45:$N45)=3)*$Q45)</f>
        <v>0</v>
      </c>
      <c r="V45" s="46" cm="1">
        <f t="array" ref="V45">SUMPRODUCT((MONTH($C45:$N45)=4)*$Q45)</f>
        <v>0</v>
      </c>
      <c r="W45" s="46" cm="1">
        <f t="array" ref="W45">SUMPRODUCT((MONTH($C45:$N45)=5)*$Q45)</f>
        <v>0</v>
      </c>
      <c r="X45" s="46" cm="1">
        <f t="array" ref="X45">SUMPRODUCT((MONTH($C45:$N45)=6)*$Q45)</f>
        <v>0</v>
      </c>
      <c r="Y45" s="46" cm="1">
        <f t="array" ref="Y45">SUMPRODUCT((MONTH($C45:$N45)=7)*$Q45)</f>
        <v>0</v>
      </c>
      <c r="Z45" s="46" cm="1">
        <f t="array" ref="Z45">SUMPRODUCT((MONTH($C45:$N45)=8)*$Q45)</f>
        <v>0</v>
      </c>
      <c r="AA45" s="46" cm="1">
        <f t="array" ref="AA45">SUMPRODUCT((MONTH($C45:$N45)=9)*$Q45)</f>
        <v>0</v>
      </c>
      <c r="AB45" s="46" cm="1">
        <f t="array" ref="AB45">SUMPRODUCT((MONTH($C45:$N45)=10)*$Q45)</f>
        <v>0</v>
      </c>
      <c r="AC45" s="46" cm="1">
        <f t="array" ref="AC45">SUMPRODUCT((MONTH($C45:$N45)=11)*$Q45)</f>
        <v>0</v>
      </c>
      <c r="AD45" s="47" cm="1">
        <f t="array" ref="AD45">SUMPRODUCT((MONTH($C45:$N45)=12)*$Q45)</f>
        <v>0</v>
      </c>
      <c r="AE45" s="69"/>
    </row>
    <row r="46" spans="1:31" ht="24.95" customHeight="1" thickBot="1" x14ac:dyDescent="0.3">
      <c r="A46" s="72" t="s">
        <v>57</v>
      </c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7">
        <f>B46*Q46</f>
        <v>0</v>
      </c>
      <c r="Q46" s="141"/>
      <c r="R46" s="138"/>
      <c r="S46" s="139" cm="1">
        <f t="array" ref="S46">SUMPRODUCT((MONTH($C46:$N46)=1)*$Q46)</f>
        <v>0</v>
      </c>
      <c r="T46" s="139" cm="1">
        <f t="array" ref="T46">SUMPRODUCT((MONTH($C46:$N46)=2)*$Q46)</f>
        <v>0</v>
      </c>
      <c r="U46" s="139" cm="1">
        <f t="array" ref="U46">SUMPRODUCT((MONTH($C46:$N46)=3)*$Q46)</f>
        <v>0</v>
      </c>
      <c r="V46" s="139" cm="1">
        <f t="array" ref="V46">SUMPRODUCT((MONTH($C46:$N46)=4)*$Q46)</f>
        <v>0</v>
      </c>
      <c r="W46" s="139" cm="1">
        <f t="array" ref="W46">SUMPRODUCT((MONTH($C46:$N46)=5)*$Q46)</f>
        <v>0</v>
      </c>
      <c r="X46" s="139" cm="1">
        <f t="array" ref="X46">SUMPRODUCT((MONTH($C46:$N46)=6)*$Q46)</f>
        <v>0</v>
      </c>
      <c r="Y46" s="139" cm="1">
        <f t="array" ref="Y46">SUMPRODUCT((MONTH($C46:$N46)=7)*$Q46)</f>
        <v>0</v>
      </c>
      <c r="Z46" s="139" cm="1">
        <f t="array" ref="Z46">SUMPRODUCT((MONTH($C46:$N46)=8)*$Q46)</f>
        <v>0</v>
      </c>
      <c r="AA46" s="139" cm="1">
        <f t="array" ref="AA46">SUMPRODUCT((MONTH($C46:$N46)=9)*$Q46)</f>
        <v>0</v>
      </c>
      <c r="AB46" s="139" cm="1">
        <f t="array" ref="AB46">SUMPRODUCT((MONTH($C46:$N46)=10)*$Q46)</f>
        <v>0</v>
      </c>
      <c r="AC46" s="139" cm="1">
        <f t="array" ref="AC46">SUMPRODUCT((MONTH($C46:$N46)=11)*$Q46)</f>
        <v>0</v>
      </c>
      <c r="AD46" s="139" cm="1">
        <f t="array" ref="AD46">SUMPRODUCT((MONTH($C46:$N46)=12)*$Q46)</f>
        <v>0</v>
      </c>
      <c r="AE46" s="69"/>
    </row>
    <row r="47" spans="1:31" ht="24.95" customHeight="1" x14ac:dyDescent="0.25">
      <c r="A47" s="18" t="s">
        <v>18</v>
      </c>
      <c r="B47" s="29">
        <v>8</v>
      </c>
      <c r="C47" s="116"/>
      <c r="D47" s="14"/>
      <c r="E47" s="14"/>
      <c r="F47" s="14"/>
      <c r="G47" s="14"/>
      <c r="H47" s="14"/>
      <c r="I47" s="14"/>
      <c r="J47" s="14"/>
      <c r="K47" s="32"/>
      <c r="L47" s="32"/>
      <c r="M47" s="32"/>
      <c r="N47" s="33"/>
      <c r="O47" s="136"/>
      <c r="P47" s="88">
        <f>B47*Q47</f>
        <v>1876.96</v>
      </c>
      <c r="Q47" s="89">
        <v>234.62</v>
      </c>
      <c r="R47" s="138"/>
      <c r="S47" s="39" cm="1">
        <f t="array" ref="S47">SUMPRODUCT((MONTH($C47:$N47)=1)*$Q47)</f>
        <v>2815.4399999999991</v>
      </c>
      <c r="T47" s="40" cm="1">
        <f t="array" ref="T47">SUMPRODUCT((MONTH($C47:$N47)=2)*$Q47)</f>
        <v>0</v>
      </c>
      <c r="U47" s="40" cm="1">
        <f t="array" ref="U47">SUMPRODUCT((MONTH($C47:$N47)=3)*$Q47)</f>
        <v>0</v>
      </c>
      <c r="V47" s="40" cm="1">
        <f t="array" ref="V47">SUMPRODUCT((MONTH($C47:$N47)=4)*$Q47)</f>
        <v>0</v>
      </c>
      <c r="W47" s="40" cm="1">
        <f t="array" ref="W47">SUMPRODUCT((MONTH($C47:$N47)=5)*$Q47)</f>
        <v>0</v>
      </c>
      <c r="X47" s="40" cm="1">
        <f t="array" ref="X47">SUMPRODUCT((MONTH($C47:$N47)=6)*$Q47)</f>
        <v>0</v>
      </c>
      <c r="Y47" s="40" cm="1">
        <f t="array" ref="Y47">SUMPRODUCT((MONTH($C47:$N47)=7)*$Q47)</f>
        <v>0</v>
      </c>
      <c r="Z47" s="40" cm="1">
        <f t="array" ref="Z47">SUMPRODUCT((MONTH($C47:$N47)=8)*$Q47)</f>
        <v>0</v>
      </c>
      <c r="AA47" s="40" cm="1">
        <f t="array" ref="AA47">SUMPRODUCT((MONTH($C47:$N47)=9)*$Q47)</f>
        <v>0</v>
      </c>
      <c r="AB47" s="40" cm="1">
        <f t="array" ref="AB47">SUMPRODUCT((MONTH($C47:$N47)=10)*$Q47)</f>
        <v>0</v>
      </c>
      <c r="AC47" s="40" cm="1">
        <f t="array" ref="AC47">SUMPRODUCT((MONTH($C47:$N47)=11)*$Q47)</f>
        <v>0</v>
      </c>
      <c r="AD47" s="41" cm="1">
        <f t="array" ref="AD47">SUMPRODUCT((MONTH($C47:$N47)=12)*$Q47)</f>
        <v>0</v>
      </c>
      <c r="AE47" s="69"/>
    </row>
    <row r="48" spans="1:31" ht="24.95" customHeight="1" x14ac:dyDescent="0.25">
      <c r="A48" s="12" t="s">
        <v>28</v>
      </c>
      <c r="B48" s="30">
        <v>3</v>
      </c>
      <c r="C48" s="117"/>
      <c r="D48" s="15"/>
      <c r="E48" s="15"/>
      <c r="F48" s="34"/>
      <c r="G48" s="34"/>
      <c r="H48" s="34"/>
      <c r="I48" s="34"/>
      <c r="J48" s="34"/>
      <c r="K48" s="34"/>
      <c r="L48" s="34"/>
      <c r="M48" s="34"/>
      <c r="N48" s="35"/>
      <c r="O48" s="136"/>
      <c r="P48" s="97">
        <f>B48*Q48</f>
        <v>135.35999999999999</v>
      </c>
      <c r="Q48" s="91">
        <v>45.12</v>
      </c>
      <c r="R48" s="138"/>
      <c r="S48" s="42" cm="1">
        <f t="array" ref="S48">SUMPRODUCT((MONTH($C48:$N48)=1)*$Q48)</f>
        <v>541.43999999999994</v>
      </c>
      <c r="T48" s="43" cm="1">
        <f t="array" ref="T48">SUMPRODUCT((MONTH($C48:$N48)=2)*$Q48)</f>
        <v>0</v>
      </c>
      <c r="U48" s="43" cm="1">
        <f t="array" ref="U48">SUMPRODUCT((MONTH($C48:$N48)=3)*$Q48)</f>
        <v>0</v>
      </c>
      <c r="V48" s="43" cm="1">
        <f t="array" ref="V48">SUMPRODUCT((MONTH($C48:$N48)=4)*$Q48)</f>
        <v>0</v>
      </c>
      <c r="W48" s="43" cm="1">
        <f t="array" ref="W48">SUMPRODUCT((MONTH($C48:$N48)=5)*$Q48)</f>
        <v>0</v>
      </c>
      <c r="X48" s="43" cm="1">
        <f t="array" ref="X48">SUMPRODUCT((MONTH($C48:$N48)=6)*$Q48)</f>
        <v>0</v>
      </c>
      <c r="Y48" s="43" cm="1">
        <f t="array" ref="Y48">SUMPRODUCT((MONTH($C48:$N48)=7)*$Q48)</f>
        <v>0</v>
      </c>
      <c r="Z48" s="43" cm="1">
        <f t="array" ref="Z48">SUMPRODUCT((MONTH($C48:$N48)=8)*$Q48)</f>
        <v>0</v>
      </c>
      <c r="AA48" s="43" cm="1">
        <f t="array" ref="AA48">SUMPRODUCT((MONTH($C48:$N48)=9)*$Q48)</f>
        <v>0</v>
      </c>
      <c r="AB48" s="43" cm="1">
        <f t="array" ref="AB48">SUMPRODUCT((MONTH($C48:$N48)=10)*$Q48)</f>
        <v>0</v>
      </c>
      <c r="AC48" s="43" cm="1">
        <f t="array" ref="AC48">SUMPRODUCT((MONTH($C48:$N48)=11)*$Q48)</f>
        <v>0</v>
      </c>
      <c r="AD48" s="44" cm="1">
        <f t="array" ref="AD48">SUMPRODUCT((MONTH($C48:$N48)=12)*$Q48)</f>
        <v>0</v>
      </c>
      <c r="AE48" s="69"/>
    </row>
    <row r="49" spans="1:31" ht="24.95" customHeight="1" x14ac:dyDescent="0.25">
      <c r="A49" s="12" t="s">
        <v>32</v>
      </c>
      <c r="B49" s="30">
        <v>1</v>
      </c>
      <c r="C49" s="117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5"/>
      <c r="O49" s="136"/>
      <c r="P49" s="97">
        <f>B49*Q49</f>
        <v>180.48</v>
      </c>
      <c r="Q49" s="91">
        <v>180.48</v>
      </c>
      <c r="R49" s="138"/>
      <c r="S49" s="42" cm="1">
        <f t="array" ref="S49">SUMPRODUCT((MONTH($C49:$N49)=1)*$Q49)</f>
        <v>2165.7599999999998</v>
      </c>
      <c r="T49" s="43" cm="1">
        <f t="array" ref="T49">SUMPRODUCT((MONTH($C49:$N49)=2)*$Q49)</f>
        <v>0</v>
      </c>
      <c r="U49" s="43" cm="1">
        <f t="array" ref="U49">SUMPRODUCT((MONTH($C49:$N49)=3)*$Q49)</f>
        <v>0</v>
      </c>
      <c r="V49" s="43" cm="1">
        <f t="array" ref="V49">SUMPRODUCT((MONTH($C49:$N49)=4)*$Q49)</f>
        <v>0</v>
      </c>
      <c r="W49" s="43" cm="1">
        <f t="array" ref="W49">SUMPRODUCT((MONTH($C49:$N49)=5)*$Q49)</f>
        <v>0</v>
      </c>
      <c r="X49" s="43" cm="1">
        <f t="array" ref="X49">SUMPRODUCT((MONTH($C49:$N49)=6)*$Q49)</f>
        <v>0</v>
      </c>
      <c r="Y49" s="43" cm="1">
        <f t="array" ref="Y49">SUMPRODUCT((MONTH($C49:$N49)=7)*$Q49)</f>
        <v>0</v>
      </c>
      <c r="Z49" s="43" cm="1">
        <f t="array" ref="Z49">SUMPRODUCT((MONTH($C49:$N49)=8)*$Q49)</f>
        <v>0</v>
      </c>
      <c r="AA49" s="43" cm="1">
        <f t="array" ref="AA49">SUMPRODUCT((MONTH($C49:$N49)=9)*$Q49)</f>
        <v>0</v>
      </c>
      <c r="AB49" s="43" cm="1">
        <f t="array" ref="AB49">SUMPRODUCT((MONTH($C49:$N49)=10)*$Q49)</f>
        <v>0</v>
      </c>
      <c r="AC49" s="43" cm="1">
        <f t="array" ref="AC49">SUMPRODUCT((MONTH($C49:$N49)=11)*$Q49)</f>
        <v>0</v>
      </c>
      <c r="AD49" s="44" cm="1">
        <f t="array" ref="AD49">SUMPRODUCT((MONTH($C49:$N49)=12)*$Q49)</f>
        <v>0</v>
      </c>
      <c r="AE49" s="69"/>
    </row>
    <row r="50" spans="1:31" ht="24.95" customHeight="1" x14ac:dyDescent="0.25">
      <c r="A50" s="12" t="s">
        <v>24</v>
      </c>
      <c r="B50" s="30">
        <v>12</v>
      </c>
      <c r="C50" s="117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20"/>
      <c r="O50" s="136"/>
      <c r="P50" s="97">
        <f t="shared" ref="P50:P51" si="5">B50*Q50</f>
        <v>50</v>
      </c>
      <c r="Q50" s="91">
        <f>50/12</f>
        <v>4.166666666666667</v>
      </c>
      <c r="R50" s="138"/>
      <c r="S50" s="42" cm="1">
        <f t="array" ref="S50">SUMPRODUCT((MONTH($C50:$N50)=1)*$Q50)</f>
        <v>49.999999999999993</v>
      </c>
      <c r="T50" s="43" cm="1">
        <f t="array" ref="T50">SUMPRODUCT((MONTH($C50:$N50)=2)*$Q50)</f>
        <v>0</v>
      </c>
      <c r="U50" s="43" cm="1">
        <f t="array" ref="U50">SUMPRODUCT((MONTH($C50:$N50)=3)*$Q50)</f>
        <v>0</v>
      </c>
      <c r="V50" s="43" cm="1">
        <f t="array" ref="V50">SUMPRODUCT((MONTH($C50:$N50)=4)*$Q50)</f>
        <v>0</v>
      </c>
      <c r="W50" s="43" cm="1">
        <f t="array" ref="W50">SUMPRODUCT((MONTH($C50:$N50)=5)*$Q50)</f>
        <v>0</v>
      </c>
      <c r="X50" s="43" cm="1">
        <f t="array" ref="X50">SUMPRODUCT((MONTH($C50:$N50)=6)*$Q50)</f>
        <v>0</v>
      </c>
      <c r="Y50" s="43" cm="1">
        <f t="array" ref="Y50">SUMPRODUCT((MONTH($C50:$N50)=7)*$Q50)</f>
        <v>0</v>
      </c>
      <c r="Z50" s="43" cm="1">
        <f t="array" ref="Z50">SUMPRODUCT((MONTH($C50:$N50)=8)*$Q50)</f>
        <v>0</v>
      </c>
      <c r="AA50" s="43" cm="1">
        <f t="array" ref="AA50">SUMPRODUCT((MONTH($C50:$N50)=9)*$Q50)</f>
        <v>0</v>
      </c>
      <c r="AB50" s="43" cm="1">
        <f t="array" ref="AB50">SUMPRODUCT((MONTH($C50:$N50)=10)*$Q50)</f>
        <v>0</v>
      </c>
      <c r="AC50" s="43" cm="1">
        <f t="array" ref="AC50">SUMPRODUCT((MONTH($C50:$N50)=11)*$Q50)</f>
        <v>0</v>
      </c>
      <c r="AD50" s="44" cm="1">
        <f t="array" ref="AD50">SUMPRODUCT((MONTH($C50:$N50)=12)*$Q50)</f>
        <v>0</v>
      </c>
      <c r="AE50" s="69"/>
    </row>
    <row r="51" spans="1:31" ht="24.95" customHeight="1" thickBot="1" x14ac:dyDescent="0.3">
      <c r="A51" s="13" t="s">
        <v>37</v>
      </c>
      <c r="B51" s="31">
        <v>8</v>
      </c>
      <c r="C51" s="118"/>
      <c r="D51" s="16"/>
      <c r="E51" s="16"/>
      <c r="F51" s="16"/>
      <c r="G51" s="16"/>
      <c r="H51" s="16"/>
      <c r="I51" s="16"/>
      <c r="J51" s="16"/>
      <c r="K51" s="36"/>
      <c r="L51" s="36"/>
      <c r="M51" s="36"/>
      <c r="N51" s="37"/>
      <c r="O51" s="136"/>
      <c r="P51" s="98">
        <f t="shared" si="5"/>
        <v>691.2</v>
      </c>
      <c r="Q51" s="93">
        <v>86.4</v>
      </c>
      <c r="R51" s="138"/>
      <c r="S51" s="45" cm="1">
        <f t="array" ref="S51">SUMPRODUCT((MONTH($C51:$N51)=1)*$Q51)</f>
        <v>1036.8</v>
      </c>
      <c r="T51" s="46" cm="1">
        <f t="array" ref="T51">SUMPRODUCT((MONTH($C51:$N51)=2)*$Q51)</f>
        <v>0</v>
      </c>
      <c r="U51" s="46" cm="1">
        <f t="array" ref="U51">SUMPRODUCT((MONTH($C51:$N51)=3)*$Q51)</f>
        <v>0</v>
      </c>
      <c r="V51" s="46" cm="1">
        <f t="array" ref="V51">SUMPRODUCT((MONTH($C51:$N51)=4)*$Q51)</f>
        <v>0</v>
      </c>
      <c r="W51" s="46" cm="1">
        <f t="array" ref="W51">SUMPRODUCT((MONTH($C51:$N51)=5)*$Q51)</f>
        <v>0</v>
      </c>
      <c r="X51" s="46" cm="1">
        <f t="array" ref="X51">SUMPRODUCT((MONTH($C51:$N51)=6)*$Q51)</f>
        <v>0</v>
      </c>
      <c r="Y51" s="46" cm="1">
        <f t="array" ref="Y51">SUMPRODUCT((MONTH($C51:$N51)=7)*$Q51)</f>
        <v>0</v>
      </c>
      <c r="Z51" s="46" cm="1">
        <f t="array" ref="Z51">SUMPRODUCT((MONTH($C51:$N51)=8)*$Q51)</f>
        <v>0</v>
      </c>
      <c r="AA51" s="46" cm="1">
        <f t="array" ref="AA51">SUMPRODUCT((MONTH($C51:$N51)=9)*$Q51)</f>
        <v>0</v>
      </c>
      <c r="AB51" s="46" cm="1">
        <f t="array" ref="AB51">SUMPRODUCT((MONTH($C51:$N51)=10)*$Q51)</f>
        <v>0</v>
      </c>
      <c r="AC51" s="46" cm="1">
        <f t="array" ref="AC51">SUMPRODUCT((MONTH($C51:$N51)=11)*$Q51)</f>
        <v>0</v>
      </c>
      <c r="AD51" s="47" cm="1">
        <f t="array" ref="AD51">SUMPRODUCT((MONTH($C51:$N51)=12)*$Q51)</f>
        <v>0</v>
      </c>
      <c r="AE51" s="69"/>
    </row>
    <row r="52" spans="1:31" ht="24.95" customHeight="1" thickBot="1" x14ac:dyDescent="0.3">
      <c r="A52" s="109" t="s">
        <v>58</v>
      </c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7">
        <f t="shared" si="1"/>
        <v>0</v>
      </c>
      <c r="Q52" s="141"/>
      <c r="R52" s="138"/>
      <c r="S52" s="139" cm="1">
        <f t="array" ref="S52">SUMPRODUCT((MONTH($C52:$N52)=1)*$Q52)</f>
        <v>0</v>
      </c>
      <c r="T52" s="139" cm="1">
        <f t="array" ref="T52">SUMPRODUCT((MONTH($C52:$N52)=2)*$Q52)</f>
        <v>0</v>
      </c>
      <c r="U52" s="139" cm="1">
        <f t="array" ref="U52">SUMPRODUCT((MONTH($C52:$N52)=3)*$Q52)</f>
        <v>0</v>
      </c>
      <c r="V52" s="139" cm="1">
        <f t="array" ref="V52">SUMPRODUCT((MONTH($C52:$N52)=4)*$Q52)</f>
        <v>0</v>
      </c>
      <c r="W52" s="139" cm="1">
        <f t="array" ref="W52">SUMPRODUCT((MONTH($C52:$N52)=5)*$Q52)</f>
        <v>0</v>
      </c>
      <c r="X52" s="139" cm="1">
        <f t="array" ref="X52">SUMPRODUCT((MONTH($C52:$N52)=6)*$Q52)</f>
        <v>0</v>
      </c>
      <c r="Y52" s="139" cm="1">
        <f t="array" ref="Y52">SUMPRODUCT((MONTH($C52:$N52)=7)*$Q52)</f>
        <v>0</v>
      </c>
      <c r="Z52" s="139" cm="1">
        <f t="array" ref="Z52">SUMPRODUCT((MONTH($C52:$N52)=8)*$Q52)</f>
        <v>0</v>
      </c>
      <c r="AA52" s="139" cm="1">
        <f t="array" ref="AA52">SUMPRODUCT((MONTH($C52:$N52)=9)*$Q52)</f>
        <v>0</v>
      </c>
      <c r="AB52" s="139" cm="1">
        <f t="array" ref="AB52">SUMPRODUCT((MONTH($C52:$N52)=10)*$Q52)</f>
        <v>0</v>
      </c>
      <c r="AC52" s="139" cm="1">
        <f t="array" ref="AC52">SUMPRODUCT((MONTH($C52:$N52)=11)*$Q52)</f>
        <v>0</v>
      </c>
      <c r="AD52" s="139" cm="1">
        <f t="array" ref="AD52">SUMPRODUCT((MONTH($C52:$N52)=12)*$Q52)</f>
        <v>0</v>
      </c>
      <c r="AE52" s="69"/>
    </row>
    <row r="53" spans="1:31" ht="24.95" customHeight="1" x14ac:dyDescent="0.25">
      <c r="A53" s="18" t="s">
        <v>18</v>
      </c>
      <c r="B53" s="29">
        <v>8</v>
      </c>
      <c r="C53" s="116"/>
      <c r="D53" s="14"/>
      <c r="E53" s="14"/>
      <c r="F53" s="14"/>
      <c r="G53" s="14"/>
      <c r="H53" s="14"/>
      <c r="I53" s="14"/>
      <c r="J53" s="14"/>
      <c r="K53" s="32"/>
      <c r="L53" s="32"/>
      <c r="M53" s="32"/>
      <c r="N53" s="33"/>
      <c r="O53" s="136"/>
      <c r="P53" s="88">
        <f t="shared" si="1"/>
        <v>10828.8</v>
      </c>
      <c r="Q53" s="89">
        <v>1353.6</v>
      </c>
      <c r="R53" s="138"/>
      <c r="S53" s="39" cm="1">
        <f t="array" ref="S53">SUMPRODUCT((MONTH($C53:$N53)=1)*$Q53)</f>
        <v>16243.200000000003</v>
      </c>
      <c r="T53" s="40" cm="1">
        <f t="array" ref="T53">SUMPRODUCT((MONTH($C53:$N53)=2)*$Q53)</f>
        <v>0</v>
      </c>
      <c r="U53" s="40" cm="1">
        <f t="array" ref="U53">SUMPRODUCT((MONTH($C53:$N53)=3)*$Q53)</f>
        <v>0</v>
      </c>
      <c r="V53" s="40" cm="1">
        <f t="array" ref="V53">SUMPRODUCT((MONTH($C53:$N53)=4)*$Q53)</f>
        <v>0</v>
      </c>
      <c r="W53" s="40" cm="1">
        <f t="array" ref="W53">SUMPRODUCT((MONTH($C53:$N53)=5)*$Q53)</f>
        <v>0</v>
      </c>
      <c r="X53" s="40" cm="1">
        <f t="array" ref="X53">SUMPRODUCT((MONTH($C53:$N53)=6)*$Q53)</f>
        <v>0</v>
      </c>
      <c r="Y53" s="40" cm="1">
        <f t="array" ref="Y53">SUMPRODUCT((MONTH($C53:$N53)=7)*$Q53)</f>
        <v>0</v>
      </c>
      <c r="Z53" s="40" cm="1">
        <f t="array" ref="Z53">SUMPRODUCT((MONTH($C53:$N53)=8)*$Q53)</f>
        <v>0</v>
      </c>
      <c r="AA53" s="40" cm="1">
        <f t="array" ref="AA53">SUMPRODUCT((MONTH($C53:$N53)=9)*$Q53)</f>
        <v>0</v>
      </c>
      <c r="AB53" s="40" cm="1">
        <f t="array" ref="AB53">SUMPRODUCT((MONTH($C53:$N53)=10)*$Q53)</f>
        <v>0</v>
      </c>
      <c r="AC53" s="40" cm="1">
        <f t="array" ref="AC53">SUMPRODUCT((MONTH($C53:$N53)=11)*$Q53)</f>
        <v>0</v>
      </c>
      <c r="AD53" s="41" cm="1">
        <f t="array" ref="AD53">SUMPRODUCT((MONTH($C53:$N53)=12)*$Q53)</f>
        <v>0</v>
      </c>
      <c r="AE53" s="69"/>
    </row>
    <row r="54" spans="1:31" ht="24.95" customHeight="1" x14ac:dyDescent="0.25">
      <c r="A54" s="12" t="s">
        <v>42</v>
      </c>
      <c r="B54" s="30">
        <v>4</v>
      </c>
      <c r="C54" s="117"/>
      <c r="D54" s="15"/>
      <c r="E54" s="15"/>
      <c r="F54" s="15"/>
      <c r="G54" s="34"/>
      <c r="H54" s="34"/>
      <c r="I54" s="34"/>
      <c r="J54" s="34"/>
      <c r="K54" s="34"/>
      <c r="L54" s="34"/>
      <c r="M54" s="34"/>
      <c r="N54" s="35"/>
      <c r="O54" s="136"/>
      <c r="P54" s="97">
        <f t="shared" si="1"/>
        <v>2075.52</v>
      </c>
      <c r="Q54" s="91">
        <v>518.88</v>
      </c>
      <c r="R54" s="138"/>
      <c r="S54" s="42" cm="1">
        <f t="array" ref="S54">SUMPRODUCT((MONTH($C54:$N54)=1)*$Q54)</f>
        <v>6226.56</v>
      </c>
      <c r="T54" s="43" cm="1">
        <f t="array" ref="T54">SUMPRODUCT((MONTH($C54:$N54)=2)*$Q54)</f>
        <v>0</v>
      </c>
      <c r="U54" s="43" cm="1">
        <f t="array" ref="U54">SUMPRODUCT((MONTH($C54:$N54)=3)*$Q54)</f>
        <v>0</v>
      </c>
      <c r="V54" s="43" cm="1">
        <f t="array" ref="V54">SUMPRODUCT((MONTH($C54:$N54)=4)*$Q54)</f>
        <v>0</v>
      </c>
      <c r="W54" s="43" cm="1">
        <f t="array" ref="W54">SUMPRODUCT((MONTH($C54:$N54)=5)*$Q54)</f>
        <v>0</v>
      </c>
      <c r="X54" s="43" cm="1">
        <f t="array" ref="X54">SUMPRODUCT((MONTH($C54:$N54)=6)*$Q54)</f>
        <v>0</v>
      </c>
      <c r="Y54" s="43" cm="1">
        <f t="array" ref="Y54">SUMPRODUCT((MONTH($C54:$N54)=7)*$Q54)</f>
        <v>0</v>
      </c>
      <c r="Z54" s="43" cm="1">
        <f t="array" ref="Z54">SUMPRODUCT((MONTH($C54:$N54)=8)*$Q54)</f>
        <v>0</v>
      </c>
      <c r="AA54" s="43" cm="1">
        <f t="array" ref="AA54">SUMPRODUCT((MONTH($C54:$N54)=9)*$Q54)</f>
        <v>0</v>
      </c>
      <c r="AB54" s="43" cm="1">
        <f t="array" ref="AB54">SUMPRODUCT((MONTH($C54:$N54)=10)*$Q54)</f>
        <v>0</v>
      </c>
      <c r="AC54" s="43" cm="1">
        <f t="array" ref="AC54">SUMPRODUCT((MONTH($C54:$N54)=11)*$Q54)</f>
        <v>0</v>
      </c>
      <c r="AD54" s="44" cm="1">
        <f t="array" ref="AD54">SUMPRODUCT((MONTH($C54:$N54)=12)*$Q54)</f>
        <v>0</v>
      </c>
      <c r="AE54" s="69"/>
    </row>
    <row r="55" spans="1:31" ht="24.95" customHeight="1" x14ac:dyDescent="0.25">
      <c r="A55" s="12" t="s">
        <v>19</v>
      </c>
      <c r="B55" s="30">
        <v>2</v>
      </c>
      <c r="C55" s="117"/>
      <c r="D55" s="15"/>
      <c r="E55" s="34"/>
      <c r="F55" s="34"/>
      <c r="G55" s="34"/>
      <c r="H55" s="34"/>
      <c r="I55" s="34"/>
      <c r="J55" s="34"/>
      <c r="K55" s="34"/>
      <c r="L55" s="34"/>
      <c r="M55" s="34"/>
      <c r="N55" s="35"/>
      <c r="O55" s="136"/>
      <c r="P55" s="97">
        <f t="shared" si="1"/>
        <v>5775.36</v>
      </c>
      <c r="Q55" s="91">
        <v>2887.68</v>
      </c>
      <c r="R55" s="138"/>
      <c r="S55" s="42" cm="1">
        <f t="array" ref="S55">SUMPRODUCT((MONTH($C55:$N55)=1)*$Q55)</f>
        <v>34652.159999999996</v>
      </c>
      <c r="T55" s="43" cm="1">
        <f t="array" ref="T55">SUMPRODUCT((MONTH($C55:$N55)=2)*$Q55)</f>
        <v>0</v>
      </c>
      <c r="U55" s="43" cm="1">
        <f t="array" ref="U55">SUMPRODUCT((MONTH($C55:$N55)=3)*$Q55)</f>
        <v>0</v>
      </c>
      <c r="V55" s="43" cm="1">
        <f t="array" ref="V55">SUMPRODUCT((MONTH($C55:$N55)=4)*$Q55)</f>
        <v>0</v>
      </c>
      <c r="W55" s="43" cm="1">
        <f t="array" ref="W55">SUMPRODUCT((MONTH($C55:$N55)=5)*$Q55)</f>
        <v>0</v>
      </c>
      <c r="X55" s="43" cm="1">
        <f t="array" ref="X55">SUMPRODUCT((MONTH($C55:$N55)=6)*$Q55)</f>
        <v>0</v>
      </c>
      <c r="Y55" s="43" cm="1">
        <f t="array" ref="Y55">SUMPRODUCT((MONTH($C55:$N55)=7)*$Q55)</f>
        <v>0</v>
      </c>
      <c r="Z55" s="43" cm="1">
        <f t="array" ref="Z55">SUMPRODUCT((MONTH($C55:$N55)=8)*$Q55)</f>
        <v>0</v>
      </c>
      <c r="AA55" s="43" cm="1">
        <f t="array" ref="AA55">SUMPRODUCT((MONTH($C55:$N55)=9)*$Q55)</f>
        <v>0</v>
      </c>
      <c r="AB55" s="43" cm="1">
        <f t="array" ref="AB55">SUMPRODUCT((MONTH($C55:$N55)=10)*$Q55)</f>
        <v>0</v>
      </c>
      <c r="AC55" s="43" cm="1">
        <f t="array" ref="AC55">SUMPRODUCT((MONTH($C55:$N55)=11)*$Q55)</f>
        <v>0</v>
      </c>
      <c r="AD55" s="44" cm="1">
        <f t="array" ref="AD55">SUMPRODUCT((MONTH($C55:$N55)=12)*$Q55)</f>
        <v>0</v>
      </c>
      <c r="AE55" s="69"/>
    </row>
    <row r="56" spans="1:31" ht="24.95" customHeight="1" x14ac:dyDescent="0.25">
      <c r="A56" s="12" t="s">
        <v>28</v>
      </c>
      <c r="B56" s="30">
        <v>2</v>
      </c>
      <c r="C56" s="131"/>
      <c r="D56" s="15"/>
      <c r="E56" s="34"/>
      <c r="F56" s="34"/>
      <c r="G56" s="34"/>
      <c r="H56" s="34"/>
      <c r="I56" s="34"/>
      <c r="J56" s="34"/>
      <c r="K56" s="34"/>
      <c r="L56" s="34"/>
      <c r="M56" s="34"/>
      <c r="N56" s="35"/>
      <c r="O56" s="136"/>
      <c r="P56" s="97">
        <f t="shared" si="1"/>
        <v>2075.52</v>
      </c>
      <c r="Q56" s="91">
        <v>1037.76</v>
      </c>
      <c r="R56" s="138"/>
      <c r="S56" s="42" cm="1">
        <f t="array" ref="S56">SUMPRODUCT((MONTH($C56:$N56)=1)*$Q56)</f>
        <v>12453.12</v>
      </c>
      <c r="T56" s="43" cm="1">
        <f t="array" ref="T56">SUMPRODUCT((MONTH($C56:$N56)=2)*$Q56)</f>
        <v>0</v>
      </c>
      <c r="U56" s="43" cm="1">
        <f t="array" ref="U56">SUMPRODUCT((MONTH($C56:$N56)=3)*$Q56)</f>
        <v>0</v>
      </c>
      <c r="V56" s="43" cm="1">
        <f t="array" ref="V56">SUMPRODUCT((MONTH($C56:$N56)=4)*$Q56)</f>
        <v>0</v>
      </c>
      <c r="W56" s="43" cm="1">
        <f t="array" ref="W56">SUMPRODUCT((MONTH($C56:$N56)=5)*$Q56)</f>
        <v>0</v>
      </c>
      <c r="X56" s="43" cm="1">
        <f t="array" ref="X56">SUMPRODUCT((MONTH($C56:$N56)=6)*$Q56)</f>
        <v>0</v>
      </c>
      <c r="Y56" s="43" cm="1">
        <f t="array" ref="Y56">SUMPRODUCT((MONTH($C56:$N56)=7)*$Q56)</f>
        <v>0</v>
      </c>
      <c r="Z56" s="43" cm="1">
        <f t="array" ref="Z56">SUMPRODUCT((MONTH($C56:$N56)=8)*$Q56)</f>
        <v>0</v>
      </c>
      <c r="AA56" s="43" cm="1">
        <f t="array" ref="AA56">SUMPRODUCT((MONTH($C56:$N56)=9)*$Q56)</f>
        <v>0</v>
      </c>
      <c r="AB56" s="43" cm="1">
        <f t="array" ref="AB56">SUMPRODUCT((MONTH($C56:$N56)=10)*$Q56)</f>
        <v>0</v>
      </c>
      <c r="AC56" s="43" cm="1">
        <f t="array" ref="AC56">SUMPRODUCT((MONTH($C56:$N56)=11)*$Q56)</f>
        <v>0</v>
      </c>
      <c r="AD56" s="44" cm="1">
        <f t="array" ref="AD56">SUMPRODUCT((MONTH($C56:$N56)=12)*$Q56)</f>
        <v>0</v>
      </c>
      <c r="AE56" s="69"/>
    </row>
    <row r="57" spans="1:31" ht="24.95" customHeight="1" x14ac:dyDescent="0.25">
      <c r="A57" s="12" t="s">
        <v>35</v>
      </c>
      <c r="B57" s="30">
        <v>12</v>
      </c>
      <c r="C57" s="117"/>
      <c r="D57" s="15"/>
      <c r="E57" s="15"/>
      <c r="F57" s="132"/>
      <c r="G57" s="15"/>
      <c r="H57" s="15"/>
      <c r="I57" s="15"/>
      <c r="J57" s="15"/>
      <c r="K57" s="15"/>
      <c r="L57" s="15"/>
      <c r="M57" s="15"/>
      <c r="N57" s="20"/>
      <c r="O57" s="136"/>
      <c r="P57" s="97">
        <f t="shared" si="1"/>
        <v>540</v>
      </c>
      <c r="Q57" s="91">
        <f>720/16</f>
        <v>45</v>
      </c>
      <c r="R57" s="138"/>
      <c r="S57" s="42" cm="1">
        <f t="array" ref="S57">SUMPRODUCT((MONTH($C57:$N57)=1)*$Q57)</f>
        <v>540</v>
      </c>
      <c r="T57" s="43" cm="1">
        <f t="array" ref="T57">SUMPRODUCT((MONTH($C57:$N57)=2)*$Q57)</f>
        <v>0</v>
      </c>
      <c r="U57" s="43" cm="1">
        <f t="array" ref="U57">SUMPRODUCT((MONTH($C57:$N57)=3)*$Q57)</f>
        <v>0</v>
      </c>
      <c r="V57" s="43" cm="1">
        <f t="array" ref="V57">SUMPRODUCT((MONTH($C57:$N57)=4)*$Q57)</f>
        <v>0</v>
      </c>
      <c r="W57" s="43" cm="1">
        <f t="array" ref="W57">SUMPRODUCT((MONTH($C57:$N57)=5)*$Q57)</f>
        <v>0</v>
      </c>
      <c r="X57" s="43" cm="1">
        <f t="array" ref="X57">SUMPRODUCT((MONTH($C57:$N57)=6)*$Q57)</f>
        <v>0</v>
      </c>
      <c r="Y57" s="43" cm="1">
        <f t="array" ref="Y57">SUMPRODUCT((MONTH($C57:$N57)=7)*$Q57)</f>
        <v>0</v>
      </c>
      <c r="Z57" s="43" cm="1">
        <f t="array" ref="Z57">SUMPRODUCT((MONTH($C57:$N57)=8)*$Q57)</f>
        <v>0</v>
      </c>
      <c r="AA57" s="43" cm="1">
        <f t="array" ref="AA57">SUMPRODUCT((MONTH($C57:$N57)=9)*$Q57)</f>
        <v>0</v>
      </c>
      <c r="AB57" s="43" cm="1">
        <f t="array" ref="AB57">SUMPRODUCT((MONTH($C57:$N57)=10)*$Q57)</f>
        <v>0</v>
      </c>
      <c r="AC57" s="43" cm="1">
        <f t="array" ref="AC57">SUMPRODUCT((MONTH($C57:$N57)=11)*$Q57)</f>
        <v>0</v>
      </c>
      <c r="AD57" s="44" cm="1">
        <f t="array" ref="AD57">SUMPRODUCT((MONTH($C57:$N57)=12)*$Q57)</f>
        <v>0</v>
      </c>
      <c r="AE57" s="69"/>
    </row>
    <row r="58" spans="1:31" ht="24.95" customHeight="1" thickBot="1" x14ac:dyDescent="0.3">
      <c r="A58" s="13" t="s">
        <v>35</v>
      </c>
      <c r="B58" s="31">
        <v>4</v>
      </c>
      <c r="C58" s="118"/>
      <c r="D58" s="16"/>
      <c r="E58" s="16"/>
      <c r="F58" s="16"/>
      <c r="G58" s="36"/>
      <c r="H58" s="36"/>
      <c r="I58" s="36"/>
      <c r="J58" s="36"/>
      <c r="K58" s="36"/>
      <c r="L58" s="36"/>
      <c r="M58" s="36"/>
      <c r="N58" s="37"/>
      <c r="O58" s="136"/>
      <c r="P58" s="98">
        <f t="shared" si="1"/>
        <v>180</v>
      </c>
      <c r="Q58" s="91">
        <f>720/16</f>
        <v>45</v>
      </c>
      <c r="R58" s="138"/>
      <c r="S58" s="45" cm="1">
        <f t="array" ref="S58">SUMPRODUCT((MONTH($C58:$N58)=1)*$Q58)</f>
        <v>540</v>
      </c>
      <c r="T58" s="46" cm="1">
        <f t="array" ref="T58">SUMPRODUCT((MONTH($C58:$N58)=2)*$Q58)</f>
        <v>0</v>
      </c>
      <c r="U58" s="46" cm="1">
        <f t="array" ref="U58">SUMPRODUCT((MONTH($C58:$N58)=3)*$Q58)</f>
        <v>0</v>
      </c>
      <c r="V58" s="46" cm="1">
        <f t="array" ref="V58">SUMPRODUCT((MONTH($C58:$N58)=4)*$Q58)</f>
        <v>0</v>
      </c>
      <c r="W58" s="46" cm="1">
        <f t="array" ref="W58">SUMPRODUCT((MONTH($C58:$N58)=5)*$Q58)</f>
        <v>0</v>
      </c>
      <c r="X58" s="46" cm="1">
        <f t="array" ref="X58">SUMPRODUCT((MONTH($C58:$N58)=6)*$Q58)</f>
        <v>0</v>
      </c>
      <c r="Y58" s="46" cm="1">
        <f t="array" ref="Y58">SUMPRODUCT((MONTH($C58:$N58)=7)*$Q58)</f>
        <v>0</v>
      </c>
      <c r="Z58" s="46" cm="1">
        <f t="array" ref="Z58">SUMPRODUCT((MONTH($C58:$N58)=8)*$Q58)</f>
        <v>0</v>
      </c>
      <c r="AA58" s="46" cm="1">
        <f t="array" ref="AA58">SUMPRODUCT((MONTH($C58:$N58)=9)*$Q58)</f>
        <v>0</v>
      </c>
      <c r="AB58" s="46" cm="1">
        <f t="array" ref="AB58">SUMPRODUCT((MONTH($C58:$N58)=10)*$Q58)</f>
        <v>0</v>
      </c>
      <c r="AC58" s="46" cm="1">
        <f t="array" ref="AC58">SUMPRODUCT((MONTH($C58:$N58)=11)*$Q58)</f>
        <v>0</v>
      </c>
      <c r="AD58" s="47" cm="1">
        <f t="array" ref="AD58">SUMPRODUCT((MONTH($C58:$N58)=12)*$Q58)</f>
        <v>0</v>
      </c>
      <c r="AE58" s="69"/>
    </row>
    <row r="59" spans="1:31" ht="24.95" customHeight="1" thickBot="1" x14ac:dyDescent="0.3">
      <c r="A59" s="142" t="s">
        <v>59</v>
      </c>
      <c r="B59" s="135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84">
        <f>B59*Q59</f>
        <v>0</v>
      </c>
      <c r="Q59" s="96"/>
      <c r="R59" s="138"/>
      <c r="S59" s="139" cm="1">
        <f t="array" ref="S59">SUMPRODUCT((MONTH($C59:$N59)=1)*$Q59)</f>
        <v>0</v>
      </c>
      <c r="T59" s="139" cm="1">
        <f t="array" ref="T59">SUMPRODUCT((MONTH($C59:$N59)=2)*$Q59)</f>
        <v>0</v>
      </c>
      <c r="U59" s="139" cm="1">
        <f t="array" ref="U59">SUMPRODUCT((MONTH($C59:$N59)=3)*$Q59)</f>
        <v>0</v>
      </c>
      <c r="V59" s="139" cm="1">
        <f t="array" ref="V59">SUMPRODUCT((MONTH($C59:$N59)=4)*$Q59)</f>
        <v>0</v>
      </c>
      <c r="W59" s="139" cm="1">
        <f t="array" ref="W59">SUMPRODUCT((MONTH($C59:$N59)=5)*$Q59)</f>
        <v>0</v>
      </c>
      <c r="X59" s="139" cm="1">
        <f t="array" ref="X59">SUMPRODUCT((MONTH($C59:$N59)=6)*$Q59)</f>
        <v>0</v>
      </c>
      <c r="Y59" s="139" cm="1">
        <f t="array" ref="Y59">SUMPRODUCT((MONTH($C59:$N59)=7)*$Q59)</f>
        <v>0</v>
      </c>
      <c r="Z59" s="139" cm="1">
        <f t="array" ref="Z59">SUMPRODUCT((MONTH($C59:$N59)=8)*$Q59)</f>
        <v>0</v>
      </c>
      <c r="AA59" s="139" cm="1">
        <f t="array" ref="AA59">SUMPRODUCT((MONTH($C59:$N59)=9)*$Q59)</f>
        <v>0</v>
      </c>
      <c r="AB59" s="139" cm="1">
        <f t="array" ref="AB59">SUMPRODUCT((MONTH($C59:$N59)=10)*$Q59)</f>
        <v>0</v>
      </c>
      <c r="AC59" s="139" cm="1">
        <f t="array" ref="AC59">SUMPRODUCT((MONTH($C59:$N59)=11)*$Q59)</f>
        <v>0</v>
      </c>
      <c r="AD59" s="139" cm="1">
        <f t="array" ref="AD59">SUMPRODUCT((MONTH($C59:$N59)=12)*$Q59)</f>
        <v>0</v>
      </c>
      <c r="AE59" s="69"/>
    </row>
    <row r="60" spans="1:31" ht="24.95" customHeight="1" x14ac:dyDescent="0.25">
      <c r="A60" s="29" t="s">
        <v>33</v>
      </c>
      <c r="B60" s="18">
        <v>8</v>
      </c>
      <c r="C60" s="106"/>
      <c r="D60" s="14"/>
      <c r="E60" s="14"/>
      <c r="F60" s="14"/>
      <c r="G60" s="14"/>
      <c r="H60" s="14"/>
      <c r="I60" s="14"/>
      <c r="J60" s="14"/>
      <c r="K60" s="32"/>
      <c r="L60" s="32"/>
      <c r="M60" s="33"/>
      <c r="N60" s="104"/>
      <c r="O60" s="136"/>
      <c r="P60" s="88">
        <f>B60*Q60</f>
        <v>2562.8000000000002</v>
      </c>
      <c r="Q60" s="89">
        <v>320.35000000000002</v>
      </c>
      <c r="R60" s="138"/>
      <c r="S60" s="39" cm="1">
        <f t="array" ref="S60">SUMPRODUCT((MONTH($C60:$N60)=1)*$Q60)</f>
        <v>3844.1999999999994</v>
      </c>
      <c r="T60" s="40" cm="1">
        <f t="array" ref="T60">SUMPRODUCT((MONTH($C60:$N60)=2)*$Q60)</f>
        <v>0</v>
      </c>
      <c r="U60" s="40" cm="1">
        <f t="array" ref="U60">SUMPRODUCT((MONTH($C60:$N60)=3)*$Q60)</f>
        <v>0</v>
      </c>
      <c r="V60" s="40" cm="1">
        <f t="array" ref="V60">SUMPRODUCT((MONTH($C60:$N60)=4)*$Q60)</f>
        <v>0</v>
      </c>
      <c r="W60" s="40" cm="1">
        <f t="array" ref="W60">SUMPRODUCT((MONTH($C60:$N60)=5)*$Q60)</f>
        <v>0</v>
      </c>
      <c r="X60" s="40" cm="1">
        <f t="array" ref="X60">SUMPRODUCT((MONTH($C60:$N60)=6)*$Q60)</f>
        <v>0</v>
      </c>
      <c r="Y60" s="40" cm="1">
        <f t="array" ref="Y60">SUMPRODUCT((MONTH($C60:$N60)=7)*$Q60)</f>
        <v>0</v>
      </c>
      <c r="Z60" s="40" cm="1">
        <f t="array" ref="Z60">SUMPRODUCT((MONTH($C60:$N60)=8)*$Q60)</f>
        <v>0</v>
      </c>
      <c r="AA60" s="40" cm="1">
        <f t="array" ref="AA60">SUMPRODUCT((MONTH($C60:$N60)=9)*$Q60)</f>
        <v>0</v>
      </c>
      <c r="AB60" s="40" cm="1">
        <f t="array" ref="AB60">SUMPRODUCT((MONTH($C60:$N60)=10)*$Q60)</f>
        <v>0</v>
      </c>
      <c r="AC60" s="40" cm="1">
        <f t="array" ref="AC60">SUMPRODUCT((MONTH($C60:$N60)=11)*$Q60)</f>
        <v>0</v>
      </c>
      <c r="AD60" s="41" cm="1">
        <f t="array" ref="AD60">SUMPRODUCT((MONTH($C60:$N60)=12)*$Q60)</f>
        <v>0</v>
      </c>
      <c r="AE60" s="69"/>
    </row>
    <row r="61" spans="1:31" ht="24.95" customHeight="1" thickBot="1" x14ac:dyDescent="0.3">
      <c r="A61" s="31" t="s">
        <v>34</v>
      </c>
      <c r="B61" s="13">
        <v>4</v>
      </c>
      <c r="C61" s="108"/>
      <c r="D61" s="16"/>
      <c r="E61" s="16"/>
      <c r="F61" s="16"/>
      <c r="G61" s="36"/>
      <c r="H61" s="36"/>
      <c r="I61" s="36"/>
      <c r="J61" s="36"/>
      <c r="K61" s="36"/>
      <c r="L61" s="36"/>
      <c r="M61" s="37"/>
      <c r="N61" s="105"/>
      <c r="O61" s="136"/>
      <c r="P61" s="98">
        <f>B61*Q61</f>
        <v>505.36</v>
      </c>
      <c r="Q61" s="93">
        <v>126.34</v>
      </c>
      <c r="R61" s="138"/>
      <c r="S61" s="45" cm="1">
        <f t="array" ref="S61">SUMPRODUCT((MONTH($C61:$N61)=1)*$Q61)</f>
        <v>1516.08</v>
      </c>
      <c r="T61" s="46" cm="1">
        <f t="array" ref="T61">SUMPRODUCT((MONTH($C61:$N61)=2)*$Q61)</f>
        <v>0</v>
      </c>
      <c r="U61" s="46" cm="1">
        <f t="array" ref="U61">SUMPRODUCT((MONTH($C61:$N61)=3)*$Q61)</f>
        <v>0</v>
      </c>
      <c r="V61" s="46" cm="1">
        <f t="array" ref="V61">SUMPRODUCT((MONTH($C61:$N61)=4)*$Q61)</f>
        <v>0</v>
      </c>
      <c r="W61" s="46" cm="1">
        <f t="array" ref="W61">SUMPRODUCT((MONTH($C61:$N61)=5)*$Q61)</f>
        <v>0</v>
      </c>
      <c r="X61" s="46" cm="1">
        <f t="array" ref="X61">SUMPRODUCT((MONTH($C61:$N61)=6)*$Q61)</f>
        <v>0</v>
      </c>
      <c r="Y61" s="46" cm="1">
        <f t="array" ref="Y61">SUMPRODUCT((MONTH($C61:$N61)=7)*$Q61)</f>
        <v>0</v>
      </c>
      <c r="Z61" s="46" cm="1">
        <f t="array" ref="Z61">SUMPRODUCT((MONTH($C61:$N61)=8)*$Q61)</f>
        <v>0</v>
      </c>
      <c r="AA61" s="46" cm="1">
        <f t="array" ref="AA61">SUMPRODUCT((MONTH($C61:$N61)=9)*$Q61)</f>
        <v>0</v>
      </c>
      <c r="AB61" s="46" cm="1">
        <f t="array" ref="AB61">SUMPRODUCT((MONTH($C61:$N61)=10)*$Q61)</f>
        <v>0</v>
      </c>
      <c r="AC61" s="46" cm="1">
        <f t="array" ref="AC61">SUMPRODUCT((MONTH($C61:$N61)=11)*$Q61)</f>
        <v>0</v>
      </c>
      <c r="AD61" s="47" cm="1">
        <f t="array" ref="AD61">SUMPRODUCT((MONTH($C61:$N61)=12)*$Q61)</f>
        <v>0</v>
      </c>
      <c r="AE61" s="69"/>
    </row>
    <row r="62" spans="1:31" ht="24.95" customHeight="1" thickBot="1" x14ac:dyDescent="0.3">
      <c r="A62" s="109" t="s">
        <v>60</v>
      </c>
      <c r="B62" s="135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82">
        <f t="shared" si="1"/>
        <v>0</v>
      </c>
      <c r="Q62" s="83"/>
      <c r="R62" s="138"/>
      <c r="S62" s="139" cm="1">
        <f t="array" ref="S62">SUMPRODUCT((MONTH($C62:$N62)=1)*$Q62)</f>
        <v>0</v>
      </c>
      <c r="T62" s="139" cm="1">
        <f t="array" ref="T62">SUMPRODUCT((MONTH($C62:$N62)=2)*$Q62)</f>
        <v>0</v>
      </c>
      <c r="U62" s="139" cm="1">
        <f t="array" ref="U62">SUMPRODUCT((MONTH($C62:$N62)=3)*$Q62)</f>
        <v>0</v>
      </c>
      <c r="V62" s="139" cm="1">
        <f t="array" ref="V62">SUMPRODUCT((MONTH($C62:$N62)=4)*$Q62)</f>
        <v>0</v>
      </c>
      <c r="W62" s="139" cm="1">
        <f t="array" ref="W62">SUMPRODUCT((MONTH($C62:$N62)=5)*$Q62)</f>
        <v>0</v>
      </c>
      <c r="X62" s="139" cm="1">
        <f t="array" ref="X62">SUMPRODUCT((MONTH($C62:$N62)=6)*$Q62)</f>
        <v>0</v>
      </c>
      <c r="Y62" s="139" cm="1">
        <f t="array" ref="Y62">SUMPRODUCT((MONTH($C62:$N62)=7)*$Q62)</f>
        <v>0</v>
      </c>
      <c r="Z62" s="139" cm="1">
        <f t="array" ref="Z62">SUMPRODUCT((MONTH($C62:$N62)=8)*$Q62)</f>
        <v>0</v>
      </c>
      <c r="AA62" s="139" cm="1">
        <f t="array" ref="AA62">SUMPRODUCT((MONTH($C62:$N62)=9)*$Q62)</f>
        <v>0</v>
      </c>
      <c r="AB62" s="139" cm="1">
        <f t="array" ref="AB62">SUMPRODUCT((MONTH($C62:$N62)=10)*$Q62)</f>
        <v>0</v>
      </c>
      <c r="AC62" s="139" cm="1">
        <f t="array" ref="AC62">SUMPRODUCT((MONTH($C62:$N62)=11)*$Q62)</f>
        <v>0</v>
      </c>
      <c r="AD62" s="139" cm="1">
        <f t="array" ref="AD62">SUMPRODUCT((MONTH($C62:$N62)=12)*$Q62)</f>
        <v>0</v>
      </c>
      <c r="AE62" s="69"/>
    </row>
    <row r="63" spans="1:31" ht="24.95" customHeight="1" x14ac:dyDescent="0.25">
      <c r="A63" s="29" t="s">
        <v>29</v>
      </c>
      <c r="B63" s="18">
        <v>2</v>
      </c>
      <c r="C63" s="106"/>
      <c r="D63" s="14"/>
      <c r="E63" s="32"/>
      <c r="F63" s="32"/>
      <c r="G63" s="32"/>
      <c r="H63" s="32"/>
      <c r="I63" s="32"/>
      <c r="J63" s="32"/>
      <c r="K63" s="32"/>
      <c r="L63" s="32"/>
      <c r="M63" s="32"/>
      <c r="N63" s="33"/>
      <c r="O63" s="136"/>
      <c r="P63" s="90">
        <f t="shared" si="1"/>
        <v>3365.96</v>
      </c>
      <c r="Q63" s="94">
        <v>1682.98</v>
      </c>
      <c r="R63" s="138"/>
      <c r="S63" s="39" cm="1">
        <f t="array" ref="S63">SUMPRODUCT((MONTH($C63:$N63)=1)*$Q63)</f>
        <v>20195.759999999998</v>
      </c>
      <c r="T63" s="40" cm="1">
        <f t="array" ref="T63">SUMPRODUCT((MONTH($C63:$N63)=2)*$Q63)</f>
        <v>0</v>
      </c>
      <c r="U63" s="40" cm="1">
        <f t="array" ref="U63">SUMPRODUCT((MONTH($C63:$N63)=3)*$Q63)</f>
        <v>0</v>
      </c>
      <c r="V63" s="40" cm="1">
        <f t="array" ref="V63">SUMPRODUCT((MONTH($C63:$N63)=4)*$Q63)</f>
        <v>0</v>
      </c>
      <c r="W63" s="40" cm="1">
        <f t="array" ref="W63">SUMPRODUCT((MONTH($C63:$N63)=5)*$Q63)</f>
        <v>0</v>
      </c>
      <c r="X63" s="40" cm="1">
        <f t="array" ref="X63">SUMPRODUCT((MONTH($C63:$N63)=6)*$Q63)</f>
        <v>0</v>
      </c>
      <c r="Y63" s="40" cm="1">
        <f t="array" ref="Y63">SUMPRODUCT((MONTH($C63:$N63)=7)*$Q63)</f>
        <v>0</v>
      </c>
      <c r="Z63" s="40" cm="1">
        <f t="array" ref="Z63">SUMPRODUCT((MONTH($C63:$N63)=8)*$Q63)</f>
        <v>0</v>
      </c>
      <c r="AA63" s="40" cm="1">
        <f t="array" ref="AA63">SUMPRODUCT((MONTH($C63:$N63)=9)*$Q63)</f>
        <v>0</v>
      </c>
      <c r="AB63" s="40" cm="1">
        <f t="array" ref="AB63">SUMPRODUCT((MONTH($C63:$N63)=10)*$Q63)</f>
        <v>0</v>
      </c>
      <c r="AC63" s="40" cm="1">
        <f t="array" ref="AC63">SUMPRODUCT((MONTH($C63:$N63)=11)*$Q63)</f>
        <v>0</v>
      </c>
      <c r="AD63" s="41" cm="1">
        <f t="array" ref="AD63">SUMPRODUCT((MONTH($C63:$N63)=12)*$Q63)</f>
        <v>0</v>
      </c>
      <c r="AE63" s="69"/>
    </row>
    <row r="64" spans="1:31" ht="24.95" customHeight="1" thickBot="1" x14ac:dyDescent="0.3">
      <c r="A64" s="31" t="s">
        <v>18</v>
      </c>
      <c r="B64" s="13">
        <v>2</v>
      </c>
      <c r="C64" s="108"/>
      <c r="D64" s="16"/>
      <c r="E64" s="36"/>
      <c r="F64" s="36"/>
      <c r="G64" s="36"/>
      <c r="H64" s="36"/>
      <c r="I64" s="36"/>
      <c r="J64" s="36"/>
      <c r="K64" s="36"/>
      <c r="L64" s="36"/>
      <c r="M64" s="36"/>
      <c r="N64" s="37"/>
      <c r="O64" s="136"/>
      <c r="P64" s="90">
        <f t="shared" si="1"/>
        <v>586.55999999999995</v>
      </c>
      <c r="Q64" s="95">
        <v>293.27999999999997</v>
      </c>
      <c r="R64" s="138"/>
      <c r="S64" s="45" cm="1">
        <f t="array" ref="S64">SUMPRODUCT((MONTH($C64:$N64)=1)*$Q64)</f>
        <v>3519.3599999999988</v>
      </c>
      <c r="T64" s="46" cm="1">
        <f t="array" ref="T64">SUMPRODUCT((MONTH($C64:$N64)=2)*$Q64)</f>
        <v>0</v>
      </c>
      <c r="U64" s="46" cm="1">
        <f t="array" ref="U64">SUMPRODUCT((MONTH($C64:$N64)=3)*$Q64)</f>
        <v>0</v>
      </c>
      <c r="V64" s="46" cm="1">
        <f t="array" ref="V64">SUMPRODUCT((MONTH($C64:$N64)=4)*$Q64)</f>
        <v>0</v>
      </c>
      <c r="W64" s="46" cm="1">
        <f t="array" ref="W64">SUMPRODUCT((MONTH($C64:$N64)=5)*$Q64)</f>
        <v>0</v>
      </c>
      <c r="X64" s="46" cm="1">
        <f t="array" ref="X64">SUMPRODUCT((MONTH($C64:$N64)=6)*$Q64)</f>
        <v>0</v>
      </c>
      <c r="Y64" s="46" cm="1">
        <f t="array" ref="Y64">SUMPRODUCT((MONTH($C64:$N64)=7)*$Q64)</f>
        <v>0</v>
      </c>
      <c r="Z64" s="46" cm="1">
        <f t="array" ref="Z64">SUMPRODUCT((MONTH($C64:$N64)=8)*$Q64)</f>
        <v>0</v>
      </c>
      <c r="AA64" s="46" cm="1">
        <f t="array" ref="AA64">SUMPRODUCT((MONTH($C64:$N64)=9)*$Q64)</f>
        <v>0</v>
      </c>
      <c r="AB64" s="46" cm="1">
        <f t="array" ref="AB64">SUMPRODUCT((MONTH($C64:$N64)=10)*$Q64)</f>
        <v>0</v>
      </c>
      <c r="AC64" s="46" cm="1">
        <f t="array" ref="AC64">SUMPRODUCT((MONTH($C64:$N64)=11)*$Q64)</f>
        <v>0</v>
      </c>
      <c r="AD64" s="47" cm="1">
        <f t="array" ref="AD64">SUMPRODUCT((MONTH($C64:$N64)=12)*$Q64)</f>
        <v>0</v>
      </c>
      <c r="AE64" s="69"/>
    </row>
    <row r="65" spans="1:31" ht="24.95" customHeight="1" thickBot="1" x14ac:dyDescent="0.3">
      <c r="A65" s="99" t="s">
        <v>61</v>
      </c>
      <c r="B65" s="135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77">
        <f>B65*Q65</f>
        <v>0</v>
      </c>
      <c r="Q65" s="78"/>
      <c r="R65" s="138"/>
      <c r="S65" s="139" cm="1">
        <f t="array" ref="S65">SUMPRODUCT((MONTH($C65:$N65)=1)*$Q65)</f>
        <v>0</v>
      </c>
      <c r="T65" s="139" cm="1">
        <f t="array" ref="T65">SUMPRODUCT((MONTH($C65:$N65)=2)*$Q65)</f>
        <v>0</v>
      </c>
      <c r="U65" s="139" cm="1">
        <f t="array" ref="U65">SUMPRODUCT((MONTH($C65:$N65)=3)*$Q65)</f>
        <v>0</v>
      </c>
      <c r="V65" s="139" cm="1">
        <f t="array" ref="V65">SUMPRODUCT((MONTH($C65:$N65)=4)*$Q65)</f>
        <v>0</v>
      </c>
      <c r="W65" s="139" cm="1">
        <f t="array" ref="W65">SUMPRODUCT((MONTH($C65:$N65)=5)*$Q65)</f>
        <v>0</v>
      </c>
      <c r="X65" s="139" cm="1">
        <f t="array" ref="X65">SUMPRODUCT((MONTH($C65:$N65)=6)*$Q65)</f>
        <v>0</v>
      </c>
      <c r="Y65" s="139" cm="1">
        <f t="array" ref="Y65">SUMPRODUCT((MONTH($C65:$N65)=7)*$Q65)</f>
        <v>0</v>
      </c>
      <c r="Z65" s="139" cm="1">
        <f t="array" ref="Z65">SUMPRODUCT((MONTH($C65:$N65)=8)*$Q65)</f>
        <v>0</v>
      </c>
      <c r="AA65" s="139" cm="1">
        <f t="array" ref="AA65">SUMPRODUCT((MONTH($C65:$N65)=9)*$Q65)</f>
        <v>0</v>
      </c>
      <c r="AB65" s="139" cm="1">
        <f t="array" ref="AB65">SUMPRODUCT((MONTH($C65:$N65)=10)*$Q65)</f>
        <v>0</v>
      </c>
      <c r="AC65" s="139" cm="1">
        <f t="array" ref="AC65">SUMPRODUCT((MONTH($C65:$N65)=11)*$Q65)</f>
        <v>0</v>
      </c>
      <c r="AD65" s="139" cm="1">
        <f t="array" ref="AD65">SUMPRODUCT((MONTH($C65:$N65)=12)*$Q65)</f>
        <v>0</v>
      </c>
      <c r="AE65" s="69"/>
    </row>
    <row r="66" spans="1:31" ht="24.95" customHeight="1" thickBot="1" x14ac:dyDescent="0.3">
      <c r="A66" s="48" t="s">
        <v>18</v>
      </c>
      <c r="B66" s="48">
        <v>8</v>
      </c>
      <c r="C66" s="111"/>
      <c r="D66" s="49"/>
      <c r="E66" s="49"/>
      <c r="F66" s="49"/>
      <c r="G66" s="49"/>
      <c r="H66" s="49"/>
      <c r="I66" s="49"/>
      <c r="J66" s="49"/>
      <c r="K66" s="50"/>
      <c r="L66" s="50"/>
      <c r="M66" s="50"/>
      <c r="N66" s="51"/>
      <c r="O66" s="27"/>
      <c r="P66" s="90">
        <f>B66*Q66</f>
        <v>3248.64</v>
      </c>
      <c r="Q66" s="100">
        <v>406.08</v>
      </c>
      <c r="R66" s="138"/>
      <c r="S66" s="79" cm="1">
        <f t="array" ref="S66">SUMPRODUCT((MONTH($C66:$N66)=1)*$Q66)</f>
        <v>4872.96</v>
      </c>
      <c r="T66" s="80" cm="1">
        <f t="array" ref="T66">SUMPRODUCT((MONTH($C66:$N66)=2)*$Q66)</f>
        <v>0</v>
      </c>
      <c r="U66" s="80" cm="1">
        <f t="array" ref="U66">SUMPRODUCT((MONTH($C66:$N66)=3)*$Q66)</f>
        <v>0</v>
      </c>
      <c r="V66" s="80" cm="1">
        <f t="array" ref="V66">SUMPRODUCT((MONTH($C66:$N66)=4)*$Q66)</f>
        <v>0</v>
      </c>
      <c r="W66" s="80" cm="1">
        <f t="array" ref="W66">SUMPRODUCT((MONTH($C66:$N66)=5)*$Q66)</f>
        <v>0</v>
      </c>
      <c r="X66" s="80" cm="1">
        <f t="array" ref="X66">SUMPRODUCT((MONTH($C66:$N66)=6)*$Q66)</f>
        <v>0</v>
      </c>
      <c r="Y66" s="80" cm="1">
        <f t="array" ref="Y66">SUMPRODUCT((MONTH($C66:$N66)=7)*$Q66)</f>
        <v>0</v>
      </c>
      <c r="Z66" s="80" cm="1">
        <f t="array" ref="Z66">SUMPRODUCT((MONTH($C66:$N66)=8)*$Q66)</f>
        <v>0</v>
      </c>
      <c r="AA66" s="80" cm="1">
        <f t="array" ref="AA66">SUMPRODUCT((MONTH($C66:$N66)=9)*$Q66)</f>
        <v>0</v>
      </c>
      <c r="AB66" s="80" cm="1">
        <f t="array" ref="AB66">SUMPRODUCT((MONTH($C66:$N66)=10)*$Q66)</f>
        <v>0</v>
      </c>
      <c r="AC66" s="80" cm="1">
        <f t="array" ref="AC66">SUMPRODUCT((MONTH($C66:$N66)=11)*$Q66)</f>
        <v>0</v>
      </c>
      <c r="AD66" s="81" cm="1">
        <f t="array" ref="AD66">SUMPRODUCT((MONTH($C66:$N66)=12)*$Q66)</f>
        <v>0</v>
      </c>
      <c r="AE66" s="65"/>
    </row>
    <row r="67" spans="1:31" ht="24.95" customHeight="1" thickBot="1" x14ac:dyDescent="0.3">
      <c r="A67" s="99" t="s">
        <v>62</v>
      </c>
      <c r="B67" s="56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136"/>
      <c r="P67" s="84">
        <f t="shared" si="1"/>
        <v>0</v>
      </c>
      <c r="Q67" s="96"/>
      <c r="R67" s="138"/>
      <c r="S67" s="139" cm="1">
        <f t="array" ref="S67">SUMPRODUCT((MONTH($C67:$N67)=1)*$Q67)</f>
        <v>0</v>
      </c>
      <c r="T67" s="139" cm="1">
        <f t="array" ref="T67">SUMPRODUCT((MONTH($C67:$N67)=2)*$Q67)</f>
        <v>0</v>
      </c>
      <c r="U67" s="139" cm="1">
        <f t="array" ref="U67">SUMPRODUCT((MONTH($C67:$N67)=3)*$Q67)</f>
        <v>0</v>
      </c>
      <c r="V67" s="139" cm="1">
        <f t="array" ref="V67">SUMPRODUCT((MONTH($C67:$N67)=4)*$Q67)</f>
        <v>0</v>
      </c>
      <c r="W67" s="139" cm="1">
        <f t="array" ref="W67">SUMPRODUCT((MONTH($C67:$N67)=5)*$Q67)</f>
        <v>0</v>
      </c>
      <c r="X67" s="139" cm="1">
        <f t="array" ref="X67">SUMPRODUCT((MONTH($C67:$N67)=6)*$Q67)</f>
        <v>0</v>
      </c>
      <c r="Y67" s="139" cm="1">
        <f t="array" ref="Y67">SUMPRODUCT((MONTH($C67:$N67)=7)*$Q67)</f>
        <v>0</v>
      </c>
      <c r="Z67" s="139" cm="1">
        <f t="array" ref="Z67">SUMPRODUCT((MONTH($C67:$N67)=8)*$Q67)</f>
        <v>0</v>
      </c>
      <c r="AA67" s="139" cm="1">
        <f t="array" ref="AA67">SUMPRODUCT((MONTH($C67:$N67)=9)*$Q67)</f>
        <v>0</v>
      </c>
      <c r="AB67" s="139" cm="1">
        <f t="array" ref="AB67">SUMPRODUCT((MONTH($C67:$N67)=10)*$Q67)</f>
        <v>0</v>
      </c>
      <c r="AC67" s="139" cm="1">
        <f t="array" ref="AC67">SUMPRODUCT((MONTH($C67:$N67)=11)*$Q67)</f>
        <v>0</v>
      </c>
      <c r="AD67" s="139" cm="1">
        <f t="array" ref="AD67">SUMPRODUCT((MONTH($C67:$N67)=12)*$Q67)</f>
        <v>0</v>
      </c>
      <c r="AE67" s="69"/>
    </row>
    <row r="68" spans="1:31" ht="24.95" customHeight="1" thickBot="1" x14ac:dyDescent="0.3">
      <c r="A68" s="48" t="s">
        <v>30</v>
      </c>
      <c r="B68" s="48">
        <v>2</v>
      </c>
      <c r="C68" s="112"/>
      <c r="D68" s="52"/>
      <c r="E68" s="53"/>
      <c r="F68" s="53"/>
      <c r="G68" s="53"/>
      <c r="H68" s="53"/>
      <c r="I68" s="53"/>
      <c r="J68" s="53"/>
      <c r="K68" s="53"/>
      <c r="L68" s="53"/>
      <c r="M68" s="53"/>
      <c r="N68" s="54"/>
      <c r="O68" s="27"/>
      <c r="P68" s="101">
        <f t="shared" si="1"/>
        <v>1128</v>
      </c>
      <c r="Q68" s="102">
        <v>564</v>
      </c>
      <c r="R68" s="138"/>
      <c r="S68" s="79" cm="1">
        <f t="array" ref="S68">SUMPRODUCT((MONTH($C68:$N68)=1)*$Q68)</f>
        <v>6768</v>
      </c>
      <c r="T68" s="80" cm="1">
        <f t="array" ref="T68">SUMPRODUCT((MONTH($C68:$N68)=2)*$Q68)</f>
        <v>0</v>
      </c>
      <c r="U68" s="80" cm="1">
        <f t="array" ref="U68">SUMPRODUCT((MONTH($C68:$N68)=3)*$Q68)</f>
        <v>0</v>
      </c>
      <c r="V68" s="80" cm="1">
        <f t="array" ref="V68">SUMPRODUCT((MONTH($C68:$N68)=4)*$Q68)</f>
        <v>0</v>
      </c>
      <c r="W68" s="80" cm="1">
        <f t="array" ref="W68">SUMPRODUCT((MONTH($C68:$N68)=5)*$Q68)</f>
        <v>0</v>
      </c>
      <c r="X68" s="80" cm="1">
        <f t="array" ref="X68">SUMPRODUCT((MONTH($C68:$N68)=6)*$Q68)</f>
        <v>0</v>
      </c>
      <c r="Y68" s="80" cm="1">
        <f t="array" ref="Y68">SUMPRODUCT((MONTH($C68:$N68)=7)*$Q68)</f>
        <v>0</v>
      </c>
      <c r="Z68" s="80" cm="1">
        <f t="array" ref="Z68">SUMPRODUCT((MONTH($C68:$N68)=8)*$Q68)</f>
        <v>0</v>
      </c>
      <c r="AA68" s="80" cm="1">
        <f t="array" ref="AA68">SUMPRODUCT((MONTH($C68:$N68)=9)*$Q68)</f>
        <v>0</v>
      </c>
      <c r="AB68" s="80" cm="1">
        <f t="array" ref="AB68">SUMPRODUCT((MONTH($C68:$N68)=10)*$Q68)</f>
        <v>0</v>
      </c>
      <c r="AC68" s="80" cm="1">
        <f t="array" ref="AC68">SUMPRODUCT((MONTH($C68:$N68)=11)*$Q68)</f>
        <v>0</v>
      </c>
      <c r="AD68" s="81" cm="1">
        <f t="array" ref="AD68">SUMPRODUCT((MONTH($C68:$N68)=12)*$Q68)</f>
        <v>0</v>
      </c>
      <c r="AE68" s="69"/>
    </row>
    <row r="69" spans="1:31" ht="24.95" customHeight="1" thickBot="1" x14ac:dyDescent="0.3">
      <c r="A69" s="72" t="s">
        <v>63</v>
      </c>
      <c r="B69" s="135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84">
        <f t="shared" si="1"/>
        <v>0</v>
      </c>
      <c r="Q69" s="96"/>
      <c r="R69" s="138"/>
      <c r="S69" s="139" cm="1">
        <f t="array" ref="S69">SUMPRODUCT((MONTH($C69:$N69)=1)*$Q69)</f>
        <v>0</v>
      </c>
      <c r="T69" s="139" cm="1">
        <f t="array" ref="T69">SUMPRODUCT((MONTH($C69:$N69)=2)*$Q69)</f>
        <v>0</v>
      </c>
      <c r="U69" s="139" cm="1">
        <f t="array" ref="U69">SUMPRODUCT((MONTH($C69:$N69)=3)*$Q69)</f>
        <v>0</v>
      </c>
      <c r="V69" s="139" cm="1">
        <f t="array" ref="V69">SUMPRODUCT((MONTH($C69:$N69)=4)*$Q69)</f>
        <v>0</v>
      </c>
      <c r="W69" s="139" cm="1">
        <f t="array" ref="W69">SUMPRODUCT((MONTH($C69:$N69)=5)*$Q69)</f>
        <v>0</v>
      </c>
      <c r="X69" s="139" cm="1">
        <f t="array" ref="X69">SUMPRODUCT((MONTH($C69:$N69)=6)*$Q69)</f>
        <v>0</v>
      </c>
      <c r="Y69" s="139" cm="1">
        <f t="array" ref="Y69">SUMPRODUCT((MONTH($C69:$N69)=7)*$Q69)</f>
        <v>0</v>
      </c>
      <c r="Z69" s="139" cm="1">
        <f t="array" ref="Z69">SUMPRODUCT((MONTH($C69:$N69)=8)*$Q69)</f>
        <v>0</v>
      </c>
      <c r="AA69" s="139" cm="1">
        <f t="array" ref="AA69">SUMPRODUCT((MONTH($C69:$N69)=9)*$Q69)</f>
        <v>0</v>
      </c>
      <c r="AB69" s="139" cm="1">
        <f t="array" ref="AB69">SUMPRODUCT((MONTH($C69:$N69)=10)*$Q69)</f>
        <v>0</v>
      </c>
      <c r="AC69" s="139" cm="1">
        <f t="array" ref="AC69">SUMPRODUCT((MONTH($C69:$N69)=11)*$Q69)</f>
        <v>0</v>
      </c>
      <c r="AD69" s="139" cm="1">
        <f t="array" ref="AD69">SUMPRODUCT((MONTH($C69:$N69)=12)*$Q69)</f>
        <v>0</v>
      </c>
      <c r="AE69" s="69"/>
    </row>
    <row r="70" spans="1:31" ht="24.95" customHeight="1" x14ac:dyDescent="0.25">
      <c r="A70" s="18" t="s">
        <v>18</v>
      </c>
      <c r="B70" s="18">
        <v>2</v>
      </c>
      <c r="C70" s="106"/>
      <c r="D70" s="14"/>
      <c r="E70" s="32"/>
      <c r="F70" s="32"/>
      <c r="G70" s="32"/>
      <c r="H70" s="32"/>
      <c r="I70" s="32"/>
      <c r="J70" s="32"/>
      <c r="K70" s="32"/>
      <c r="L70" s="32"/>
      <c r="M70" s="32"/>
      <c r="N70" s="33"/>
      <c r="O70" s="136"/>
      <c r="P70" s="88">
        <f t="shared" ref="P70:P80" si="6">B70*Q70</f>
        <v>703.88</v>
      </c>
      <c r="Q70" s="89">
        <v>351.94</v>
      </c>
      <c r="R70" s="138"/>
      <c r="S70" s="39" cm="1">
        <f t="array" ref="S70">SUMPRODUCT((MONTH($C70:$N70)=1)*$Q70)</f>
        <v>4223.28</v>
      </c>
      <c r="T70" s="40" cm="1">
        <f t="array" ref="T70">SUMPRODUCT((MONTH($C70:$N70)=2)*$Q70)</f>
        <v>0</v>
      </c>
      <c r="U70" s="40" cm="1">
        <f t="array" ref="U70">SUMPRODUCT((MONTH($C70:$N70)=3)*$Q70)</f>
        <v>0</v>
      </c>
      <c r="V70" s="40" cm="1">
        <f t="array" ref="V70">SUMPRODUCT((MONTH($C70:$N70)=4)*$Q70)</f>
        <v>0</v>
      </c>
      <c r="W70" s="40" cm="1">
        <f t="array" ref="W70">SUMPRODUCT((MONTH($C70:$N70)=5)*$Q70)</f>
        <v>0</v>
      </c>
      <c r="X70" s="40" cm="1">
        <f t="array" ref="X70">SUMPRODUCT((MONTH($C70:$N70)=6)*$Q70)</f>
        <v>0</v>
      </c>
      <c r="Y70" s="40" cm="1">
        <f t="array" ref="Y70">SUMPRODUCT((MONTH($C70:$N70)=7)*$Q70)</f>
        <v>0</v>
      </c>
      <c r="Z70" s="40" cm="1">
        <f t="array" ref="Z70">SUMPRODUCT((MONTH($C70:$N70)=8)*$Q70)</f>
        <v>0</v>
      </c>
      <c r="AA70" s="40" cm="1">
        <f t="array" ref="AA70">SUMPRODUCT((MONTH($C70:$N70)=9)*$Q70)</f>
        <v>0</v>
      </c>
      <c r="AB70" s="40" cm="1">
        <f t="array" ref="AB70">SUMPRODUCT((MONTH($C70:$N70)=10)*$Q70)</f>
        <v>0</v>
      </c>
      <c r="AC70" s="40" cm="1">
        <f t="array" ref="AC70">SUMPRODUCT((MONTH($C70:$N70)=11)*$Q70)</f>
        <v>0</v>
      </c>
      <c r="AD70" s="41" cm="1">
        <f t="array" ref="AD70">SUMPRODUCT((MONTH($C70:$N70)=12)*$Q70)</f>
        <v>0</v>
      </c>
      <c r="AE70" s="69"/>
    </row>
    <row r="71" spans="1:31" ht="24.95" customHeight="1" x14ac:dyDescent="0.25">
      <c r="A71" s="12" t="s">
        <v>43</v>
      </c>
      <c r="B71" s="12">
        <v>1</v>
      </c>
      <c r="C71" s="107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5"/>
      <c r="O71" s="136"/>
      <c r="P71" s="97">
        <f t="shared" si="6"/>
        <v>243.65</v>
      </c>
      <c r="Q71" s="91">
        <v>243.65</v>
      </c>
      <c r="R71" s="138"/>
      <c r="S71" s="42" cm="1">
        <f t="array" ref="S71">SUMPRODUCT((MONTH($C71:$N71)=1)*$Q71)</f>
        <v>2923.8000000000006</v>
      </c>
      <c r="T71" s="43" cm="1">
        <f t="array" ref="T71">SUMPRODUCT((MONTH($C71:$N71)=2)*$Q71)</f>
        <v>0</v>
      </c>
      <c r="U71" s="43" cm="1">
        <f t="array" ref="U71">SUMPRODUCT((MONTH($C71:$N71)=3)*$Q71)</f>
        <v>0</v>
      </c>
      <c r="V71" s="43" cm="1">
        <f t="array" ref="V71">SUMPRODUCT((MONTH($C71:$N71)=4)*$Q71)</f>
        <v>0</v>
      </c>
      <c r="W71" s="43" cm="1">
        <f t="array" ref="W71">SUMPRODUCT((MONTH($C71:$N71)=5)*$Q71)</f>
        <v>0</v>
      </c>
      <c r="X71" s="43" cm="1">
        <f t="array" ref="X71">SUMPRODUCT((MONTH($C71:$N71)=6)*$Q71)</f>
        <v>0</v>
      </c>
      <c r="Y71" s="43" cm="1">
        <f t="array" ref="Y71">SUMPRODUCT((MONTH($C71:$N71)=7)*$Q71)</f>
        <v>0</v>
      </c>
      <c r="Z71" s="43" cm="1">
        <f t="array" ref="Z71">SUMPRODUCT((MONTH($C71:$N71)=8)*$Q71)</f>
        <v>0</v>
      </c>
      <c r="AA71" s="43" cm="1">
        <f t="array" ref="AA71">SUMPRODUCT((MONTH($C71:$N71)=9)*$Q71)</f>
        <v>0</v>
      </c>
      <c r="AB71" s="43" cm="1">
        <f t="array" ref="AB71">SUMPRODUCT((MONTH($C71:$N71)=10)*$Q71)</f>
        <v>0</v>
      </c>
      <c r="AC71" s="43" cm="1">
        <f t="array" ref="AC71">SUMPRODUCT((MONTH($C71:$N71)=11)*$Q71)</f>
        <v>0</v>
      </c>
      <c r="AD71" s="44" cm="1">
        <f t="array" ref="AD71">SUMPRODUCT((MONTH($C71:$N71)=12)*$Q71)</f>
        <v>0</v>
      </c>
      <c r="AE71" s="69"/>
    </row>
    <row r="72" spans="1:31" ht="24.95" customHeight="1" x14ac:dyDescent="0.25">
      <c r="A72" s="12" t="s">
        <v>36</v>
      </c>
      <c r="B72" s="12">
        <v>1</v>
      </c>
      <c r="C72" s="107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5"/>
      <c r="O72" s="136"/>
      <c r="P72" s="97">
        <f t="shared" si="6"/>
        <v>160.18</v>
      </c>
      <c r="Q72" s="91">
        <v>160.18</v>
      </c>
      <c r="R72" s="138"/>
      <c r="S72" s="42" cm="1">
        <f t="array" ref="S72">SUMPRODUCT((MONTH($C72:$N72)=1)*$Q72)</f>
        <v>1922.1600000000005</v>
      </c>
      <c r="T72" s="43" cm="1">
        <f t="array" ref="T72">SUMPRODUCT((MONTH($C72:$N72)=2)*$Q72)</f>
        <v>0</v>
      </c>
      <c r="U72" s="43" cm="1">
        <f t="array" ref="U72">SUMPRODUCT((MONTH($C72:$N72)=3)*$Q72)</f>
        <v>0</v>
      </c>
      <c r="V72" s="43" cm="1">
        <f t="array" ref="V72">SUMPRODUCT((MONTH($C72:$N72)=4)*$Q72)</f>
        <v>0</v>
      </c>
      <c r="W72" s="43" cm="1">
        <f t="array" ref="W72">SUMPRODUCT((MONTH($C72:$N72)=5)*$Q72)</f>
        <v>0</v>
      </c>
      <c r="X72" s="43" cm="1">
        <f t="array" ref="X72">SUMPRODUCT((MONTH($C72:$N72)=6)*$Q72)</f>
        <v>0</v>
      </c>
      <c r="Y72" s="43" cm="1">
        <f t="array" ref="Y72">SUMPRODUCT((MONTH($C72:$N72)=7)*$Q72)</f>
        <v>0</v>
      </c>
      <c r="Z72" s="43" cm="1">
        <f t="array" ref="Z72">SUMPRODUCT((MONTH($C72:$N72)=8)*$Q72)</f>
        <v>0</v>
      </c>
      <c r="AA72" s="43" cm="1">
        <f t="array" ref="AA72">SUMPRODUCT((MONTH($C72:$N72)=9)*$Q72)</f>
        <v>0</v>
      </c>
      <c r="AB72" s="43" cm="1">
        <f t="array" ref="AB72">SUMPRODUCT((MONTH($C72:$N72)=10)*$Q72)</f>
        <v>0</v>
      </c>
      <c r="AC72" s="43" cm="1">
        <f t="array" ref="AC72">SUMPRODUCT((MONTH($C72:$N72)=11)*$Q72)</f>
        <v>0</v>
      </c>
      <c r="AD72" s="44" cm="1">
        <f t="array" ref="AD72">SUMPRODUCT((MONTH($C72:$N72)=12)*$Q72)</f>
        <v>0</v>
      </c>
      <c r="AE72" s="69"/>
    </row>
    <row r="73" spans="1:31" ht="24.95" customHeight="1" x14ac:dyDescent="0.25">
      <c r="A73" s="12" t="s">
        <v>31</v>
      </c>
      <c r="B73" s="12">
        <v>1</v>
      </c>
      <c r="C73" s="107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5"/>
      <c r="O73" s="136"/>
      <c r="P73" s="97">
        <f t="shared" si="6"/>
        <v>180.48</v>
      </c>
      <c r="Q73" s="91">
        <v>180.48</v>
      </c>
      <c r="R73" s="138"/>
      <c r="S73" s="42" cm="1">
        <f t="array" ref="S73">SUMPRODUCT((MONTH($C73:$N73)=1)*$Q73)</f>
        <v>2165.7599999999998</v>
      </c>
      <c r="T73" s="43" cm="1">
        <f t="array" ref="T73">SUMPRODUCT((MONTH($C73:$N73)=2)*$Q73)</f>
        <v>0</v>
      </c>
      <c r="U73" s="43" cm="1">
        <f t="array" ref="U73">SUMPRODUCT((MONTH($C73:$N73)=3)*$Q73)</f>
        <v>0</v>
      </c>
      <c r="V73" s="43" cm="1">
        <f t="array" ref="V73">SUMPRODUCT((MONTH($C73:$N73)=4)*$Q73)</f>
        <v>0</v>
      </c>
      <c r="W73" s="43" cm="1">
        <f t="array" ref="W73">SUMPRODUCT((MONTH($C73:$N73)=5)*$Q73)</f>
        <v>0</v>
      </c>
      <c r="X73" s="43" cm="1">
        <f t="array" ref="X73">SUMPRODUCT((MONTH($C73:$N73)=6)*$Q73)</f>
        <v>0</v>
      </c>
      <c r="Y73" s="43" cm="1">
        <f t="array" ref="Y73">SUMPRODUCT((MONTH($C73:$N73)=7)*$Q73)</f>
        <v>0</v>
      </c>
      <c r="Z73" s="43" cm="1">
        <f t="array" ref="Z73">SUMPRODUCT((MONTH($C73:$N73)=8)*$Q73)</f>
        <v>0</v>
      </c>
      <c r="AA73" s="43" cm="1">
        <f t="array" ref="AA73">SUMPRODUCT((MONTH($C73:$N73)=9)*$Q73)</f>
        <v>0</v>
      </c>
      <c r="AB73" s="43" cm="1">
        <f t="array" ref="AB73">SUMPRODUCT((MONTH($C73:$N73)=10)*$Q73)</f>
        <v>0</v>
      </c>
      <c r="AC73" s="43" cm="1">
        <f t="array" ref="AC73">SUMPRODUCT((MONTH($C73:$N73)=11)*$Q73)</f>
        <v>0</v>
      </c>
      <c r="AD73" s="44" cm="1">
        <f t="array" ref="AD73">SUMPRODUCT((MONTH($C73:$N73)=12)*$Q73)</f>
        <v>0</v>
      </c>
      <c r="AE73" s="69"/>
    </row>
    <row r="74" spans="1:31" ht="24.95" customHeight="1" x14ac:dyDescent="0.25">
      <c r="A74" s="12" t="s">
        <v>24</v>
      </c>
      <c r="B74" s="12">
        <v>5</v>
      </c>
      <c r="C74" s="107"/>
      <c r="D74" s="107"/>
      <c r="E74" s="107"/>
      <c r="F74" s="107"/>
      <c r="G74" s="107"/>
      <c r="H74" s="34"/>
      <c r="I74" s="34"/>
      <c r="J74" s="34"/>
      <c r="K74" s="34"/>
      <c r="L74" s="34"/>
      <c r="M74" s="34"/>
      <c r="N74" s="34"/>
      <c r="O74" s="136"/>
      <c r="P74" s="97">
        <f t="shared" si="6"/>
        <v>100</v>
      </c>
      <c r="Q74" s="91">
        <f>100/5</f>
        <v>20</v>
      </c>
      <c r="R74" s="138"/>
      <c r="S74" s="42" cm="1">
        <f t="array" ref="S74">SUMPRODUCT((MONTH($C74:$N74)=1)*$Q74)</f>
        <v>240</v>
      </c>
      <c r="T74" s="43" cm="1">
        <f t="array" ref="T74">SUMPRODUCT((MONTH($C74:$N74)=2)*$Q74)</f>
        <v>0</v>
      </c>
      <c r="U74" s="43" cm="1">
        <f t="array" ref="U74">SUMPRODUCT((MONTH($C74:$N74)=3)*$Q74)</f>
        <v>0</v>
      </c>
      <c r="V74" s="43" cm="1">
        <f t="array" ref="V74">SUMPRODUCT((MONTH($C74:$N74)=4)*$Q74)</f>
        <v>0</v>
      </c>
      <c r="W74" s="43" cm="1">
        <f t="array" ref="W74">SUMPRODUCT((MONTH($C74:$N74)=5)*$Q74)</f>
        <v>0</v>
      </c>
      <c r="X74" s="43" cm="1">
        <f t="array" ref="X74">SUMPRODUCT((MONTH($C74:$N74)=6)*$Q74)</f>
        <v>0</v>
      </c>
      <c r="Y74" s="43" cm="1">
        <f t="array" ref="Y74">SUMPRODUCT((MONTH($C74:$N74)=7)*$Q74)</f>
        <v>0</v>
      </c>
      <c r="Z74" s="43" cm="1">
        <f t="array" ref="Z74">SUMPRODUCT((MONTH($C74:$N74)=8)*$Q74)</f>
        <v>0</v>
      </c>
      <c r="AA74" s="43" cm="1">
        <f t="array" ref="AA74">SUMPRODUCT((MONTH($C74:$N74)=9)*$Q74)</f>
        <v>0</v>
      </c>
      <c r="AB74" s="43" cm="1">
        <f t="array" ref="AB74">SUMPRODUCT((MONTH($C74:$N74)=10)*$Q74)</f>
        <v>0</v>
      </c>
      <c r="AC74" s="43" cm="1">
        <f t="array" ref="AC74">SUMPRODUCT((MONTH($C74:$N74)=11)*$Q74)</f>
        <v>0</v>
      </c>
      <c r="AD74" s="44" cm="1">
        <f t="array" ref="AD74">SUMPRODUCT((MONTH($C74:$N74)=12)*$Q74)</f>
        <v>0</v>
      </c>
      <c r="AE74" s="69"/>
    </row>
    <row r="75" spans="1:31" ht="24.95" customHeight="1" thickBot="1" x14ac:dyDescent="0.3">
      <c r="A75" s="13" t="s">
        <v>41</v>
      </c>
      <c r="B75" s="13">
        <v>2</v>
      </c>
      <c r="C75" s="107"/>
      <c r="D75" s="107"/>
      <c r="E75" s="36"/>
      <c r="F75" s="36"/>
      <c r="G75" s="36"/>
      <c r="H75" s="36"/>
      <c r="I75" s="36"/>
      <c r="J75" s="36"/>
      <c r="K75" s="36"/>
      <c r="L75" s="36"/>
      <c r="M75" s="36"/>
      <c r="N75" s="37"/>
      <c r="O75" s="136"/>
      <c r="P75" s="98">
        <f t="shared" si="6"/>
        <v>164.58</v>
      </c>
      <c r="Q75" s="93">
        <v>82.29</v>
      </c>
      <c r="R75" s="138"/>
      <c r="S75" s="45" cm="1">
        <f t="array" ref="S75">SUMPRODUCT((MONTH($C75:$N75)=1)*$Q75)</f>
        <v>987.4799999999999</v>
      </c>
      <c r="T75" s="46" cm="1">
        <f t="array" ref="T75">SUMPRODUCT((MONTH($C75:$N75)=2)*$Q75)</f>
        <v>0</v>
      </c>
      <c r="U75" s="46" cm="1">
        <f t="array" ref="U75">SUMPRODUCT((MONTH($C75:$N75)=3)*$Q75)</f>
        <v>0</v>
      </c>
      <c r="V75" s="46" cm="1">
        <f t="array" ref="V75">SUMPRODUCT((MONTH($C75:$N75)=4)*$Q75)</f>
        <v>0</v>
      </c>
      <c r="W75" s="46" cm="1">
        <f t="array" ref="W75">SUMPRODUCT((MONTH($C75:$N75)=5)*$Q75)</f>
        <v>0</v>
      </c>
      <c r="X75" s="46" cm="1">
        <f t="array" ref="X75">SUMPRODUCT((MONTH($C75:$N75)=6)*$Q75)</f>
        <v>0</v>
      </c>
      <c r="Y75" s="46" cm="1">
        <f t="array" ref="Y75">SUMPRODUCT((MONTH($C75:$N75)=7)*$Q75)</f>
        <v>0</v>
      </c>
      <c r="Z75" s="46" cm="1">
        <f t="array" ref="Z75">SUMPRODUCT((MONTH($C75:$N75)=8)*$Q75)</f>
        <v>0</v>
      </c>
      <c r="AA75" s="46" cm="1">
        <f t="array" ref="AA75">SUMPRODUCT((MONTH($C75:$N75)=9)*$Q75)</f>
        <v>0</v>
      </c>
      <c r="AB75" s="46" cm="1">
        <f t="array" ref="AB75">SUMPRODUCT((MONTH($C75:$N75)=10)*$Q75)</f>
        <v>0</v>
      </c>
      <c r="AC75" s="46" cm="1">
        <f t="array" ref="AC75">SUMPRODUCT((MONTH($C75:$N75)=11)*$Q75)</f>
        <v>0</v>
      </c>
      <c r="AD75" s="47" cm="1">
        <f t="array" ref="AD75">SUMPRODUCT((MONTH($C75:$N75)=12)*$Q75)</f>
        <v>0</v>
      </c>
      <c r="AE75" s="69"/>
    </row>
    <row r="76" spans="1:31" ht="24.95" customHeight="1" thickBot="1" x14ac:dyDescent="0.3">
      <c r="A76" s="72" t="s">
        <v>64</v>
      </c>
      <c r="B76" s="135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7">
        <f t="shared" si="6"/>
        <v>0</v>
      </c>
      <c r="Q76" s="141"/>
      <c r="R76" s="138"/>
      <c r="S76" s="139" cm="1">
        <f t="array" ref="S76">SUMPRODUCT((MONTH($C76:$N76)=1)*$Q76)</f>
        <v>0</v>
      </c>
      <c r="T76" s="139" cm="1">
        <f t="array" ref="T76">SUMPRODUCT((MONTH($C76:$N76)=2)*$Q76)</f>
        <v>0</v>
      </c>
      <c r="U76" s="139" cm="1">
        <f t="array" ref="U76">SUMPRODUCT((MONTH($C76:$N76)=3)*$Q76)</f>
        <v>0</v>
      </c>
      <c r="V76" s="139" cm="1">
        <f t="array" ref="V76">SUMPRODUCT((MONTH($C76:$N76)=4)*$Q76)</f>
        <v>0</v>
      </c>
      <c r="W76" s="139" cm="1">
        <f t="array" ref="W76">SUMPRODUCT((MONTH($C76:$N76)=5)*$Q76)</f>
        <v>0</v>
      </c>
      <c r="X76" s="139" cm="1">
        <f t="array" ref="X76">SUMPRODUCT((MONTH($C76:$N76)=6)*$Q76)</f>
        <v>0</v>
      </c>
      <c r="Y76" s="139" cm="1">
        <f t="array" ref="Y76">SUMPRODUCT((MONTH($C76:$N76)=7)*$Q76)</f>
        <v>0</v>
      </c>
      <c r="Z76" s="139" cm="1">
        <f t="array" ref="Z76">SUMPRODUCT((MONTH($C76:$N76)=8)*$Q76)</f>
        <v>0</v>
      </c>
      <c r="AA76" s="139" cm="1">
        <f t="array" ref="AA76">SUMPRODUCT((MONTH($C76:$N76)=9)*$Q76)</f>
        <v>0</v>
      </c>
      <c r="AB76" s="139" cm="1">
        <f t="array" ref="AB76">SUMPRODUCT((MONTH($C76:$N76)=10)*$Q76)</f>
        <v>0</v>
      </c>
      <c r="AC76" s="139" cm="1">
        <f t="array" ref="AC76">SUMPRODUCT((MONTH($C76:$N76)=11)*$Q76)</f>
        <v>0</v>
      </c>
      <c r="AD76" s="139" cm="1">
        <f t="array" ref="AD76">SUMPRODUCT((MONTH($C76:$N76)=12)*$Q76)</f>
        <v>0</v>
      </c>
      <c r="AE76" s="69"/>
    </row>
    <row r="77" spans="1:31" ht="24.95" customHeight="1" x14ac:dyDescent="0.25">
      <c r="A77" s="18" t="s">
        <v>47</v>
      </c>
      <c r="B77" s="18">
        <v>6</v>
      </c>
      <c r="C77" s="116"/>
      <c r="D77" s="14"/>
      <c r="E77" s="14"/>
      <c r="F77" s="14"/>
      <c r="G77" s="14"/>
      <c r="H77" s="14"/>
      <c r="I77" s="32"/>
      <c r="J77" s="32"/>
      <c r="K77" s="32"/>
      <c r="L77" s="32"/>
      <c r="M77" s="32"/>
      <c r="N77" s="33"/>
      <c r="O77" s="136"/>
      <c r="P77" s="88">
        <f t="shared" si="6"/>
        <v>4499.46</v>
      </c>
      <c r="Q77" s="89">
        <v>749.91</v>
      </c>
      <c r="R77" s="138"/>
      <c r="S77" s="39" cm="1">
        <f t="array" ref="S77">SUMPRODUCT((MONTH($C77:$N77)=1)*$Q77)</f>
        <v>8998.92</v>
      </c>
      <c r="T77" s="40" cm="1">
        <f t="array" ref="T77">SUMPRODUCT((MONTH($C77:$N77)=2)*$Q77)</f>
        <v>0</v>
      </c>
      <c r="U77" s="40" cm="1">
        <f t="array" ref="U77">SUMPRODUCT((MONTH($C77:$N77)=3)*$Q77)</f>
        <v>0</v>
      </c>
      <c r="V77" s="40" cm="1">
        <f t="array" ref="V77">SUMPRODUCT((MONTH($C77:$N77)=4)*$Q77)</f>
        <v>0</v>
      </c>
      <c r="W77" s="40" cm="1">
        <f t="array" ref="W77">SUMPRODUCT((MONTH($C77:$N77)=5)*$Q77)</f>
        <v>0</v>
      </c>
      <c r="X77" s="40" cm="1">
        <f t="array" ref="X77">SUMPRODUCT((MONTH($C77:$N77)=6)*$Q77)</f>
        <v>0</v>
      </c>
      <c r="Y77" s="40" cm="1">
        <f t="array" ref="Y77">SUMPRODUCT((MONTH($C77:$N77)=7)*$Q77)</f>
        <v>0</v>
      </c>
      <c r="Z77" s="40" cm="1">
        <f t="array" ref="Z77">SUMPRODUCT((MONTH($C77:$N77)=8)*$Q77)</f>
        <v>0</v>
      </c>
      <c r="AA77" s="40" cm="1">
        <f t="array" ref="AA77">SUMPRODUCT((MONTH($C77:$N77)=9)*$Q77)</f>
        <v>0</v>
      </c>
      <c r="AB77" s="40" cm="1">
        <f t="array" ref="AB77">SUMPRODUCT((MONTH($C77:$N77)=10)*$Q77)</f>
        <v>0</v>
      </c>
      <c r="AC77" s="40" cm="1">
        <f t="array" ref="AC77">SUMPRODUCT((MONTH($C77:$N77)=11)*$Q77)</f>
        <v>0</v>
      </c>
      <c r="AD77" s="41" cm="1">
        <f t="array" ref="AD77">SUMPRODUCT((MONTH($C77:$N77)=12)*$Q77)</f>
        <v>0</v>
      </c>
      <c r="AE77" s="69"/>
    </row>
    <row r="78" spans="1:31" ht="24.95" customHeight="1" x14ac:dyDescent="0.25">
      <c r="A78" s="12" t="s">
        <v>45</v>
      </c>
      <c r="B78" s="12">
        <v>1</v>
      </c>
      <c r="C78" s="117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5"/>
      <c r="O78" s="136"/>
      <c r="P78" s="97">
        <f t="shared" si="6"/>
        <v>1155.99</v>
      </c>
      <c r="Q78" s="91">
        <v>1155.99</v>
      </c>
      <c r="R78" s="138"/>
      <c r="S78" s="42" cm="1">
        <f t="array" ref="S78">SUMPRODUCT((MONTH($C78:$N78)=1)*$Q78)</f>
        <v>13871.88</v>
      </c>
      <c r="T78" s="43" cm="1">
        <f t="array" ref="T78">SUMPRODUCT((MONTH($C78:$N78)=2)*$Q78)</f>
        <v>0</v>
      </c>
      <c r="U78" s="43" cm="1">
        <f t="array" ref="U78">SUMPRODUCT((MONTH($C78:$N78)=3)*$Q78)</f>
        <v>0</v>
      </c>
      <c r="V78" s="43" cm="1">
        <f t="array" ref="V78">SUMPRODUCT((MONTH($C78:$N78)=4)*$Q78)</f>
        <v>0</v>
      </c>
      <c r="W78" s="43" cm="1">
        <f t="array" ref="W78">SUMPRODUCT((MONTH($C78:$N78)=5)*$Q78)</f>
        <v>0</v>
      </c>
      <c r="X78" s="43" cm="1">
        <f t="array" ref="X78">SUMPRODUCT((MONTH($C78:$N78)=6)*$Q78)</f>
        <v>0</v>
      </c>
      <c r="Y78" s="43" cm="1">
        <f t="array" ref="Y78">SUMPRODUCT((MONTH($C78:$N78)=7)*$Q78)</f>
        <v>0</v>
      </c>
      <c r="Z78" s="43" cm="1">
        <f t="array" ref="Z78">SUMPRODUCT((MONTH($C78:$N78)=8)*$Q78)</f>
        <v>0</v>
      </c>
      <c r="AA78" s="43" cm="1">
        <f t="array" ref="AA78">SUMPRODUCT((MONTH($C78:$N78)=9)*$Q78)</f>
        <v>0</v>
      </c>
      <c r="AB78" s="43" cm="1">
        <f t="array" ref="AB78">SUMPRODUCT((MONTH($C78:$N78)=10)*$Q78)</f>
        <v>0</v>
      </c>
      <c r="AC78" s="43" cm="1">
        <f t="array" ref="AC78">SUMPRODUCT((MONTH($C78:$N78)=11)*$Q78)</f>
        <v>0</v>
      </c>
      <c r="AD78" s="44" cm="1">
        <f t="array" ref="AD78">SUMPRODUCT((MONTH($C78:$N78)=12)*$Q78)</f>
        <v>0</v>
      </c>
      <c r="AE78" s="69"/>
    </row>
    <row r="79" spans="1:31" ht="24.95" customHeight="1" x14ac:dyDescent="0.25">
      <c r="A79" s="12" t="s">
        <v>21</v>
      </c>
      <c r="B79" s="12">
        <v>4</v>
      </c>
      <c r="C79" s="117"/>
      <c r="D79" s="15"/>
      <c r="E79" s="15"/>
      <c r="F79" s="15"/>
      <c r="G79" s="34"/>
      <c r="H79" s="34"/>
      <c r="I79" s="34"/>
      <c r="J79" s="34"/>
      <c r="K79" s="34"/>
      <c r="L79" s="34"/>
      <c r="M79" s="34"/>
      <c r="N79" s="35"/>
      <c r="O79" s="136"/>
      <c r="P79" s="97">
        <f t="shared" si="6"/>
        <v>1375.32</v>
      </c>
      <c r="Q79" s="91">
        <v>343.83</v>
      </c>
      <c r="R79" s="138"/>
      <c r="S79" s="42" cm="1">
        <f t="array" ref="S79">SUMPRODUCT((MONTH($C79:$N79)=1)*$Q79)</f>
        <v>4125.96</v>
      </c>
      <c r="T79" s="43" cm="1">
        <f t="array" ref="T79">SUMPRODUCT((MONTH($C79:$N79)=2)*$Q79)</f>
        <v>0</v>
      </c>
      <c r="U79" s="43" cm="1">
        <f t="array" ref="U79">SUMPRODUCT((MONTH($C79:$N79)=3)*$Q79)</f>
        <v>0</v>
      </c>
      <c r="V79" s="43" cm="1">
        <f t="array" ref="V79">SUMPRODUCT((MONTH($C79:$N79)=4)*$Q79)</f>
        <v>0</v>
      </c>
      <c r="W79" s="43" cm="1">
        <f t="array" ref="W79">SUMPRODUCT((MONTH($C79:$N79)=5)*$Q79)</f>
        <v>0</v>
      </c>
      <c r="X79" s="43" cm="1">
        <f t="array" ref="X79">SUMPRODUCT((MONTH($C79:$N79)=6)*$Q79)</f>
        <v>0</v>
      </c>
      <c r="Y79" s="43" cm="1">
        <f t="array" ref="Y79">SUMPRODUCT((MONTH($C79:$N79)=7)*$Q79)</f>
        <v>0</v>
      </c>
      <c r="Z79" s="43" cm="1">
        <f t="array" ref="Z79">SUMPRODUCT((MONTH($C79:$N79)=8)*$Q79)</f>
        <v>0</v>
      </c>
      <c r="AA79" s="43" cm="1">
        <f t="array" ref="AA79">SUMPRODUCT((MONTH($C79:$N79)=9)*$Q79)</f>
        <v>0</v>
      </c>
      <c r="AB79" s="43" cm="1">
        <f t="array" ref="AB79">SUMPRODUCT((MONTH($C79:$N79)=10)*$Q79)</f>
        <v>0</v>
      </c>
      <c r="AC79" s="43" cm="1">
        <f t="array" ref="AC79">SUMPRODUCT((MONTH($C79:$N79)=11)*$Q79)</f>
        <v>0</v>
      </c>
      <c r="AD79" s="44" cm="1">
        <f t="array" ref="AD79">SUMPRODUCT((MONTH($C79:$N79)=12)*$Q79)</f>
        <v>0</v>
      </c>
      <c r="AE79" s="69"/>
    </row>
    <row r="80" spans="1:31" ht="24.95" customHeight="1" thickBot="1" x14ac:dyDescent="0.3">
      <c r="A80" s="13" t="s">
        <v>24</v>
      </c>
      <c r="B80" s="13">
        <v>11</v>
      </c>
      <c r="C80" s="118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37"/>
      <c r="O80" s="136"/>
      <c r="P80" s="98">
        <f t="shared" si="6"/>
        <v>85</v>
      </c>
      <c r="Q80" s="93">
        <f>85/11</f>
        <v>7.7272727272727275</v>
      </c>
      <c r="R80" s="138"/>
      <c r="S80" s="45" cm="1">
        <f t="array" ref="S80">SUMPRODUCT((MONTH($C80:$N80)=1)*$Q80)</f>
        <v>92.727272727272748</v>
      </c>
      <c r="T80" s="46" cm="1">
        <f t="array" ref="T80">SUMPRODUCT((MONTH($C80:$N80)=2)*$Q80)</f>
        <v>0</v>
      </c>
      <c r="U80" s="46" cm="1">
        <f t="array" ref="U80">SUMPRODUCT((MONTH($C80:$N80)=3)*$Q80)</f>
        <v>0</v>
      </c>
      <c r="V80" s="46" cm="1">
        <f t="array" ref="V80">SUMPRODUCT((MONTH($C80:$N80)=4)*$Q80)</f>
        <v>0</v>
      </c>
      <c r="W80" s="46" cm="1">
        <f t="array" ref="W80">SUMPRODUCT((MONTH($C80:$N80)=5)*$Q80)</f>
        <v>0</v>
      </c>
      <c r="X80" s="46" cm="1">
        <f t="array" ref="X80">SUMPRODUCT((MONTH($C80:$N80)=6)*$Q80)</f>
        <v>0</v>
      </c>
      <c r="Y80" s="46" cm="1">
        <f t="array" ref="Y80">SUMPRODUCT((MONTH($C80:$N80)=7)*$Q80)</f>
        <v>0</v>
      </c>
      <c r="Z80" s="46" cm="1">
        <f t="array" ref="Z80">SUMPRODUCT((MONTH($C80:$N80)=8)*$Q80)</f>
        <v>0</v>
      </c>
      <c r="AA80" s="46" cm="1">
        <f t="array" ref="AA80">SUMPRODUCT((MONTH($C80:$N80)=9)*$Q80)</f>
        <v>0</v>
      </c>
      <c r="AB80" s="46" cm="1">
        <f t="array" ref="AB80">SUMPRODUCT((MONTH($C80:$N80)=10)*$Q80)</f>
        <v>0</v>
      </c>
      <c r="AC80" s="46" cm="1">
        <f t="array" ref="AC80">SUMPRODUCT((MONTH($C80:$N80)=11)*$Q80)</f>
        <v>0</v>
      </c>
      <c r="AD80" s="47" cm="1">
        <f t="array" ref="AD80">SUMPRODUCT((MONTH($C80:$N80)=12)*$Q80)</f>
        <v>0</v>
      </c>
      <c r="AE80" s="69"/>
    </row>
    <row r="81" spans="1:31" ht="24.95" customHeight="1" thickBot="1" x14ac:dyDescent="0.3">
      <c r="A81" s="72" t="s">
        <v>65</v>
      </c>
      <c r="B81" s="135"/>
      <c r="C81" s="136"/>
      <c r="D81" s="136"/>
      <c r="E81" s="136"/>
      <c r="F81" s="136"/>
      <c r="G81" s="136"/>
      <c r="H81" s="136"/>
      <c r="I81" s="136"/>
      <c r="J81" s="136"/>
      <c r="K81" s="136"/>
      <c r="L81" s="136"/>
      <c r="M81" s="136"/>
      <c r="N81" s="136"/>
      <c r="O81" s="136"/>
      <c r="P81" s="137">
        <f t="shared" ref="P81:P83" si="7">B81*Q81</f>
        <v>0</v>
      </c>
      <c r="Q81" s="141"/>
      <c r="R81" s="138"/>
      <c r="S81" s="139" cm="1">
        <f t="array" ref="S81">SUMPRODUCT((MONTH($C81:$N81)=1)*$Q81)</f>
        <v>0</v>
      </c>
      <c r="T81" s="139" cm="1">
        <f t="array" ref="T81">SUMPRODUCT((MONTH($C81:$N81)=2)*$Q81)</f>
        <v>0</v>
      </c>
      <c r="U81" s="139" cm="1">
        <f t="array" ref="U81">SUMPRODUCT((MONTH($C81:$N81)=3)*$Q81)</f>
        <v>0</v>
      </c>
      <c r="V81" s="139" cm="1">
        <f t="array" ref="V81">SUMPRODUCT((MONTH($C81:$N81)=4)*$Q81)</f>
        <v>0</v>
      </c>
      <c r="W81" s="139" cm="1">
        <f t="array" ref="W81">SUMPRODUCT((MONTH($C81:$N81)=5)*$Q81)</f>
        <v>0</v>
      </c>
      <c r="X81" s="139" cm="1">
        <f t="array" ref="X81">SUMPRODUCT((MONTH($C81:$N81)=6)*$Q81)</f>
        <v>0</v>
      </c>
      <c r="Y81" s="139" cm="1">
        <f t="array" ref="Y81">SUMPRODUCT((MONTH($C81:$N81)=7)*$Q81)</f>
        <v>0</v>
      </c>
      <c r="Z81" s="139" cm="1">
        <f t="array" ref="Z81">SUMPRODUCT((MONTH($C81:$N81)=8)*$Q81)</f>
        <v>0</v>
      </c>
      <c r="AA81" s="139" cm="1">
        <f t="array" ref="AA81">SUMPRODUCT((MONTH($C81:$N81)=9)*$Q81)</f>
        <v>0</v>
      </c>
      <c r="AB81" s="139" cm="1">
        <f t="array" ref="AB81">SUMPRODUCT((MONTH($C81:$N81)=10)*$Q81)</f>
        <v>0</v>
      </c>
      <c r="AC81" s="139" cm="1">
        <f t="array" ref="AC81">SUMPRODUCT((MONTH($C81:$N81)=11)*$Q81)</f>
        <v>0</v>
      </c>
      <c r="AD81" s="139" cm="1">
        <f t="array" ref="AD81">SUMPRODUCT((MONTH($C81:$N81)=12)*$Q81)</f>
        <v>0</v>
      </c>
      <c r="AE81" s="69"/>
    </row>
    <row r="82" spans="1:31" ht="24.95" customHeight="1" x14ac:dyDescent="0.25">
      <c r="A82" s="29" t="s">
        <v>45</v>
      </c>
      <c r="B82" s="18">
        <v>2</v>
      </c>
      <c r="C82" s="106"/>
      <c r="D82" s="14"/>
      <c r="E82" s="32"/>
      <c r="F82" s="32"/>
      <c r="G82" s="32"/>
      <c r="H82" s="32"/>
      <c r="I82" s="32"/>
      <c r="J82" s="32"/>
      <c r="K82" s="32"/>
      <c r="L82" s="32"/>
      <c r="M82" s="32"/>
      <c r="N82" s="33"/>
      <c r="O82" s="136"/>
      <c r="P82" s="88">
        <f t="shared" si="7"/>
        <v>1541.32</v>
      </c>
      <c r="Q82" s="89">
        <v>770.66</v>
      </c>
      <c r="R82" s="138"/>
      <c r="S82" s="39" cm="1">
        <f t="array" ref="S82">SUMPRODUCT((MONTH($C82:$N82)=1)*$Q82)</f>
        <v>9247.92</v>
      </c>
      <c r="T82" s="40" cm="1">
        <f t="array" ref="T82">SUMPRODUCT((MONTH($C82:$N82)=2)*$Q82)</f>
        <v>0</v>
      </c>
      <c r="U82" s="40" cm="1">
        <f t="array" ref="U82">SUMPRODUCT((MONTH($C82:$N82)=3)*$Q82)</f>
        <v>0</v>
      </c>
      <c r="V82" s="40" cm="1">
        <f t="array" ref="V82">SUMPRODUCT((MONTH($C82:$N82)=4)*$Q82)</f>
        <v>0</v>
      </c>
      <c r="W82" s="40" cm="1">
        <f t="array" ref="W82">SUMPRODUCT((MONTH($C82:$N82)=5)*$Q82)</f>
        <v>0</v>
      </c>
      <c r="X82" s="40" cm="1">
        <f t="array" ref="X82">SUMPRODUCT((MONTH($C82:$N82)=6)*$Q82)</f>
        <v>0</v>
      </c>
      <c r="Y82" s="40" cm="1">
        <f t="array" ref="Y82">SUMPRODUCT((MONTH($C82:$N82)=7)*$Q82)</f>
        <v>0</v>
      </c>
      <c r="Z82" s="40" cm="1">
        <f t="array" ref="Z82">SUMPRODUCT((MONTH($C82:$N82)=8)*$Q82)</f>
        <v>0</v>
      </c>
      <c r="AA82" s="40" cm="1">
        <f t="array" ref="AA82">SUMPRODUCT((MONTH($C82:$N82)=9)*$Q82)</f>
        <v>0</v>
      </c>
      <c r="AB82" s="40" cm="1">
        <f t="array" ref="AB82">SUMPRODUCT((MONTH($C82:$N82)=10)*$Q82)</f>
        <v>0</v>
      </c>
      <c r="AC82" s="40" cm="1">
        <f t="array" ref="AC82">SUMPRODUCT((MONTH($C82:$N82)=11)*$Q82)</f>
        <v>0</v>
      </c>
      <c r="AD82" s="41" cm="1">
        <f t="array" ref="AD82">SUMPRODUCT((MONTH($C82:$N82)=12)*$Q82)</f>
        <v>0</v>
      </c>
      <c r="AE82" s="69"/>
    </row>
    <row r="83" spans="1:31" ht="24.95" customHeight="1" thickBot="1" x14ac:dyDescent="0.3">
      <c r="A83" s="31" t="s">
        <v>46</v>
      </c>
      <c r="B83" s="13">
        <v>2</v>
      </c>
      <c r="C83" s="108"/>
      <c r="D83" s="16"/>
      <c r="E83" s="36"/>
      <c r="F83" s="36"/>
      <c r="G83" s="36"/>
      <c r="H83" s="36"/>
      <c r="I83" s="36"/>
      <c r="J83" s="36"/>
      <c r="K83" s="36"/>
      <c r="L83" s="36"/>
      <c r="M83" s="36"/>
      <c r="N83" s="37"/>
      <c r="O83" s="136"/>
      <c r="P83" s="98">
        <f t="shared" si="7"/>
        <v>50</v>
      </c>
      <c r="Q83" s="93">
        <v>25</v>
      </c>
      <c r="R83" s="138"/>
      <c r="S83" s="45" cm="1">
        <f t="array" ref="S83">SUMPRODUCT((MONTH($C83:$N83)=1)*$Q83)</f>
        <v>300</v>
      </c>
      <c r="T83" s="46" cm="1">
        <f t="array" ref="T83">SUMPRODUCT((MONTH($C83:$N83)=2)*$Q83)</f>
        <v>0</v>
      </c>
      <c r="U83" s="46" cm="1">
        <f t="array" ref="U83">SUMPRODUCT((MONTH($C83:$N83)=3)*$Q83)</f>
        <v>0</v>
      </c>
      <c r="V83" s="46" cm="1">
        <f t="array" ref="V83">SUMPRODUCT((MONTH($C83:$N83)=4)*$Q83)</f>
        <v>0</v>
      </c>
      <c r="W83" s="46" cm="1">
        <f t="array" ref="W83">SUMPRODUCT((MONTH($C83:$N83)=5)*$Q83)</f>
        <v>0</v>
      </c>
      <c r="X83" s="46" cm="1">
        <f t="array" ref="X83">SUMPRODUCT((MONTH($C83:$N83)=6)*$Q83)</f>
        <v>0</v>
      </c>
      <c r="Y83" s="46" cm="1">
        <f t="array" ref="Y83">SUMPRODUCT((MONTH($C83:$N83)=7)*$Q83)</f>
        <v>0</v>
      </c>
      <c r="Z83" s="46" cm="1">
        <f t="array" ref="Z83">SUMPRODUCT((MONTH($C83:$N83)=8)*$Q83)</f>
        <v>0</v>
      </c>
      <c r="AA83" s="46" cm="1">
        <f t="array" ref="AA83">SUMPRODUCT((MONTH($C83:$N83)=9)*$Q83)</f>
        <v>0</v>
      </c>
      <c r="AB83" s="46" cm="1">
        <f t="array" ref="AB83">SUMPRODUCT((MONTH($C83:$N83)=10)*$Q83)</f>
        <v>0</v>
      </c>
      <c r="AC83" s="46" cm="1">
        <f t="array" ref="AC83">SUMPRODUCT((MONTH($C83:$N83)=11)*$Q83)</f>
        <v>0</v>
      </c>
      <c r="AD83" s="47" cm="1">
        <f t="array" ref="AD83">SUMPRODUCT((MONTH($C83:$N83)=12)*$Q83)</f>
        <v>0</v>
      </c>
      <c r="AE83" s="69"/>
    </row>
    <row r="84" spans="1:31" ht="24.95" customHeight="1" thickBot="1" x14ac:dyDescent="0.3">
      <c r="A84" s="63"/>
      <c r="B84" s="17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4"/>
      <c r="P84" s="82"/>
      <c r="Q84" s="76"/>
      <c r="R84" s="75"/>
      <c r="S84" s="113">
        <f>SUM(S10:S83)</f>
        <v>235720.14822510822</v>
      </c>
      <c r="T84" s="113">
        <f t="shared" ref="T84:AD84" si="8">SUM(T4:T83)</f>
        <v>0</v>
      </c>
      <c r="U84" s="113">
        <f t="shared" si="8"/>
        <v>0</v>
      </c>
      <c r="V84" s="113">
        <f t="shared" si="8"/>
        <v>0</v>
      </c>
      <c r="W84" s="113">
        <f t="shared" si="8"/>
        <v>0</v>
      </c>
      <c r="X84" s="113">
        <f t="shared" si="8"/>
        <v>0</v>
      </c>
      <c r="Y84" s="113">
        <f t="shared" si="8"/>
        <v>0</v>
      </c>
      <c r="Z84" s="113">
        <f t="shared" si="8"/>
        <v>0</v>
      </c>
      <c r="AA84" s="113">
        <f t="shared" si="8"/>
        <v>0</v>
      </c>
      <c r="AB84" s="113">
        <f t="shared" si="8"/>
        <v>0</v>
      </c>
      <c r="AC84" s="113">
        <f t="shared" si="8"/>
        <v>0</v>
      </c>
      <c r="AD84" s="113">
        <f t="shared" si="8"/>
        <v>0</v>
      </c>
      <c r="AE84" s="66"/>
    </row>
    <row r="85" spans="1:31" x14ac:dyDescent="0.25">
      <c r="F85" s="11"/>
      <c r="M85" s="85"/>
      <c r="N85" s="85"/>
      <c r="O85" s="86"/>
      <c r="P85" s="87"/>
      <c r="S85"/>
      <c r="T85"/>
      <c r="U85"/>
    </row>
    <row r="86" spans="1:31" x14ac:dyDescent="0.25">
      <c r="M86" s="85"/>
      <c r="N86" s="115"/>
      <c r="O86" s="86"/>
      <c r="P86" s="87"/>
      <c r="Q86" s="87"/>
      <c r="S86"/>
      <c r="T86"/>
      <c r="U86"/>
    </row>
    <row r="87" spans="1:31" x14ac:dyDescent="0.25">
      <c r="F87" s="11"/>
      <c r="P87" s="87"/>
      <c r="Q87" s="87"/>
      <c r="S87"/>
      <c r="T87"/>
      <c r="U87"/>
      <c r="V87" s="87"/>
    </row>
    <row r="88" spans="1:31" x14ac:dyDescent="0.25">
      <c r="K88" s="11"/>
      <c r="S88"/>
      <c r="T88"/>
    </row>
    <row r="89" spans="1:31" x14ac:dyDescent="0.25">
      <c r="S89"/>
      <c r="T89"/>
    </row>
    <row r="90" spans="1:31" x14ac:dyDescent="0.25">
      <c r="S90"/>
      <c r="T90"/>
    </row>
    <row r="91" spans="1:31" x14ac:dyDescent="0.25">
      <c r="T91"/>
    </row>
    <row r="94" spans="1:31" x14ac:dyDescent="0.25">
      <c r="T94"/>
    </row>
    <row r="95" spans="1:31" x14ac:dyDescent="0.25">
      <c r="T95"/>
    </row>
    <row r="96" spans="1:31" x14ac:dyDescent="0.25">
      <c r="T96"/>
    </row>
    <row r="97" spans="20:20" x14ac:dyDescent="0.25">
      <c r="T97"/>
    </row>
    <row r="98" spans="20:20" x14ac:dyDescent="0.25">
      <c r="T98"/>
    </row>
    <row r="101" spans="20:20" x14ac:dyDescent="0.25">
      <c r="T101"/>
    </row>
    <row r="102" spans="20:20" x14ac:dyDescent="0.25">
      <c r="T10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F250D-E87B-4E2B-B995-D068F1F5CDC3}">
  <dimension ref="A1:AE102"/>
  <sheetViews>
    <sheetView showZeros="0" zoomScale="90" zoomScaleNormal="90" workbookViewId="0">
      <pane xSplit="1" ySplit="3" topLeftCell="F4" activePane="bottomRight" state="frozen"/>
      <selection pane="topRight" activeCell="B1" sqref="B1"/>
      <selection pane="bottomLeft" activeCell="A4" sqref="A4"/>
      <selection pane="bottomRight" activeCell="B58" sqref="B58"/>
    </sheetView>
  </sheetViews>
  <sheetFormatPr baseColWidth="10" defaultRowHeight="15" x14ac:dyDescent="0.25"/>
  <cols>
    <col min="1" max="1" width="44.7109375" style="1" customWidth="1"/>
    <col min="2" max="2" width="15.7109375" style="2" customWidth="1"/>
    <col min="3" max="14" width="15.7109375" customWidth="1"/>
    <col min="15" max="15" width="5.7109375" customWidth="1"/>
    <col min="16" max="17" width="15.7109375" style="11" customWidth="1"/>
    <col min="18" max="18" width="5.7109375" style="11" customWidth="1"/>
    <col min="19" max="30" width="15.7109375" style="11" customWidth="1"/>
    <col min="31" max="31" width="5.7109375" customWidth="1"/>
  </cols>
  <sheetData>
    <row r="1" spans="1:31" ht="52.5" customHeight="1" thickBot="1" x14ac:dyDescent="0.3">
      <c r="A1" s="7" t="s">
        <v>0</v>
      </c>
      <c r="B1" s="57" t="s">
        <v>2</v>
      </c>
      <c r="C1" s="8" t="s">
        <v>1</v>
      </c>
      <c r="D1" s="9"/>
      <c r="E1" s="9"/>
      <c r="F1" s="9"/>
      <c r="G1" s="9"/>
      <c r="H1" s="9"/>
      <c r="I1" s="10"/>
      <c r="J1" s="9"/>
      <c r="K1" s="9"/>
      <c r="L1" s="9"/>
      <c r="M1" s="9"/>
      <c r="N1" s="9"/>
      <c r="O1" s="9"/>
      <c r="P1" s="58"/>
      <c r="Q1" s="59"/>
      <c r="R1" s="60"/>
      <c r="S1" s="61" t="s">
        <v>5</v>
      </c>
      <c r="T1" s="38"/>
      <c r="U1" s="38"/>
      <c r="V1" s="38"/>
      <c r="W1" s="38"/>
      <c r="X1" s="38"/>
      <c r="Y1" s="38"/>
      <c r="Z1" s="38"/>
      <c r="AA1" s="38"/>
      <c r="AB1" s="38"/>
      <c r="AC1" s="38"/>
      <c r="AD1" s="68"/>
      <c r="AE1" s="67"/>
    </row>
    <row r="2" spans="1:31" ht="24.95" customHeight="1" thickBot="1" x14ac:dyDescent="0.3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70"/>
      <c r="O2" s="114"/>
      <c r="P2" s="73" t="s">
        <v>3</v>
      </c>
      <c r="Q2" s="74" t="s">
        <v>4</v>
      </c>
      <c r="R2" s="55"/>
      <c r="S2" s="79" t="s">
        <v>6</v>
      </c>
      <c r="T2" s="80" t="s">
        <v>7</v>
      </c>
      <c r="U2" s="80" t="s">
        <v>8</v>
      </c>
      <c r="V2" s="80" t="s">
        <v>9</v>
      </c>
      <c r="W2" s="80" t="s">
        <v>10</v>
      </c>
      <c r="X2" s="80" t="s">
        <v>11</v>
      </c>
      <c r="Y2" s="80" t="s">
        <v>12</v>
      </c>
      <c r="Z2" s="80" t="s">
        <v>13</v>
      </c>
      <c r="AA2" s="80" t="s">
        <v>14</v>
      </c>
      <c r="AB2" s="80" t="s">
        <v>15</v>
      </c>
      <c r="AC2" s="80" t="s">
        <v>16</v>
      </c>
      <c r="AD2" s="81" t="s">
        <v>17</v>
      </c>
      <c r="AE2" s="65"/>
    </row>
    <row r="3" spans="1:31" ht="24.95" customHeight="1" thickBot="1" x14ac:dyDescent="0.3">
      <c r="A3" s="72" t="s">
        <v>50</v>
      </c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7">
        <f t="shared" ref="P3:P9" si="0">B3*Q3</f>
        <v>0</v>
      </c>
      <c r="Q3" s="137"/>
      <c r="R3" s="138"/>
      <c r="S3" s="139"/>
      <c r="T3" s="139" cm="1">
        <f t="array" ref="T3">SUMPRODUCT((MONTH($C3:$N3)=2)*$Q3)</f>
        <v>0</v>
      </c>
      <c r="U3" s="139" cm="1">
        <f t="array" ref="U3">SUMPRODUCT((MONTH($C3:$N3)=3)*$Q3)</f>
        <v>0</v>
      </c>
      <c r="V3" s="139" cm="1">
        <f t="array" ref="V3">SUMPRODUCT((MONTH($C3:$N3)=4)*$Q3)</f>
        <v>0</v>
      </c>
      <c r="W3" s="139" cm="1">
        <f t="array" ref="W3">SUMPRODUCT((MONTH($C3:$N3)=5)*$Q3)</f>
        <v>0</v>
      </c>
      <c r="X3" s="139" cm="1">
        <f t="array" ref="X3">SUMPRODUCT((MONTH($C3:$N3)=6)*$Q3)</f>
        <v>0</v>
      </c>
      <c r="Y3" s="139" cm="1">
        <f t="array" ref="Y3">SUMPRODUCT((MONTH($C3:$N3)=7)*$Q3)</f>
        <v>0</v>
      </c>
      <c r="Z3" s="139" cm="1">
        <f t="array" ref="Z3">SUMPRODUCT((MONTH($C3:$N3)=8)*$Q3)</f>
        <v>0</v>
      </c>
      <c r="AA3" s="139" cm="1">
        <f t="array" ref="AA3">SUMPRODUCT((MONTH($C3:$N3)=9)*$Q3)</f>
        <v>0</v>
      </c>
      <c r="AB3" s="139" cm="1">
        <f t="array" ref="AB3">SUMPRODUCT((MONTH($C3:$N3)=10)*$Q3)</f>
        <v>0</v>
      </c>
      <c r="AC3" s="139" cm="1">
        <f t="array" ref="AC3">SUMPRODUCT((MONTH($C3:$N3)=11)*$Q3)</f>
        <v>0</v>
      </c>
      <c r="AD3" s="139" cm="1">
        <f t="array" ref="AD3">SUMPRODUCT((MONTH($C3:$N3)=12)*$Q3)</f>
        <v>0</v>
      </c>
      <c r="AE3" s="69"/>
    </row>
    <row r="4" spans="1:31" ht="24.95" customHeight="1" x14ac:dyDescent="0.25">
      <c r="A4" s="18" t="s">
        <v>18</v>
      </c>
      <c r="B4" s="29">
        <v>5</v>
      </c>
      <c r="C4" s="116">
        <v>45757</v>
      </c>
      <c r="D4" s="14">
        <v>45789</v>
      </c>
      <c r="E4" s="14">
        <v>45824</v>
      </c>
      <c r="F4" s="14">
        <v>45898</v>
      </c>
      <c r="G4" s="14">
        <v>45950</v>
      </c>
      <c r="H4" s="32"/>
      <c r="I4" s="32"/>
      <c r="J4" s="32"/>
      <c r="K4" s="32"/>
      <c r="L4" s="32"/>
      <c r="M4" s="32"/>
      <c r="N4" s="33"/>
      <c r="O4" s="136"/>
      <c r="P4" s="88">
        <f t="shared" si="0"/>
        <v>338.40000000000003</v>
      </c>
      <c r="Q4" s="89">
        <v>67.680000000000007</v>
      </c>
      <c r="R4" s="138"/>
      <c r="S4" s="39" cm="1">
        <f t="array" ref="S4">SUMPRODUCT((MONTH($C4:$N4)=1)*$Q4)</f>
        <v>473.76000000000005</v>
      </c>
      <c r="T4" s="40" cm="1">
        <f t="array" ref="T4">SUMPRODUCT((MONTH($C4:$N4)=2)*$Q4)</f>
        <v>0</v>
      </c>
      <c r="U4" s="40" cm="1">
        <f t="array" ref="U4">SUMPRODUCT((MONTH($C4:$N4)=3)*$Q4)</f>
        <v>0</v>
      </c>
      <c r="V4" s="40" cm="1">
        <f t="array" ref="V4">SUMPRODUCT((MONTH($C4:$N4)=4)*$Q4)</f>
        <v>67.680000000000007</v>
      </c>
      <c r="W4" s="40" cm="1">
        <f t="array" ref="W4">SUMPRODUCT((MONTH($C4:$N4)=5)*$Q4)</f>
        <v>67.680000000000007</v>
      </c>
      <c r="X4" s="40" cm="1">
        <f t="array" ref="X4">SUMPRODUCT((MONTH($C4:$N4)=6)*$Q4)</f>
        <v>67.680000000000007</v>
      </c>
      <c r="Y4" s="40" cm="1">
        <f t="array" ref="Y4">SUMPRODUCT((MONTH($C4:$N4)=7)*$Q4)</f>
        <v>0</v>
      </c>
      <c r="Z4" s="40" cm="1">
        <f t="array" ref="Z4">SUMPRODUCT((MONTH($C4:$N4)=8)*$Q4)</f>
        <v>67.680000000000007</v>
      </c>
      <c r="AA4" s="40" cm="1">
        <f t="array" ref="AA4">SUMPRODUCT((MONTH($C4:$N4)=9)*$Q4)</f>
        <v>0</v>
      </c>
      <c r="AB4" s="40" cm="1">
        <f t="array" ref="AB4">SUMPRODUCT((MONTH($C4:$N4)=10)*$Q4)</f>
        <v>67.680000000000007</v>
      </c>
      <c r="AC4" s="40" cm="1">
        <f t="array" ref="AC4">SUMPRODUCT((MONTH($C4:$N4)=11)*$Q4)</f>
        <v>0</v>
      </c>
      <c r="AD4" s="41" cm="1">
        <f t="array" ref="AD4">SUMPRODUCT((MONTH($C4:$N4)=12)*$Q4)</f>
        <v>0</v>
      </c>
      <c r="AE4" s="69"/>
    </row>
    <row r="5" spans="1:31" ht="24.95" customHeight="1" x14ac:dyDescent="0.25">
      <c r="A5" s="125" t="s">
        <v>42</v>
      </c>
      <c r="B5" s="126">
        <v>2</v>
      </c>
      <c r="C5" s="127">
        <v>45789</v>
      </c>
      <c r="D5" s="128">
        <v>45950</v>
      </c>
      <c r="E5" s="129"/>
      <c r="F5" s="129"/>
      <c r="G5" s="129"/>
      <c r="H5" s="129"/>
      <c r="I5" s="129"/>
      <c r="J5" s="129"/>
      <c r="K5" s="129"/>
      <c r="L5" s="129"/>
      <c r="M5" s="129"/>
      <c r="N5" s="130"/>
      <c r="O5" s="136"/>
      <c r="P5" s="97">
        <f t="shared" si="0"/>
        <v>90.24</v>
      </c>
      <c r="Q5" s="91">
        <v>45.12</v>
      </c>
      <c r="R5" s="138"/>
      <c r="S5" s="42" cm="1">
        <f t="array" ref="S5">SUMPRODUCT((MONTH($C5:$N5)=1)*$Q5)</f>
        <v>451.2</v>
      </c>
      <c r="T5" s="43" cm="1">
        <f t="array" ref="T5">SUMPRODUCT((MONTH($C5:$N5)=2)*$Q5)</f>
        <v>0</v>
      </c>
      <c r="U5" s="43" cm="1">
        <f t="array" ref="U5">SUMPRODUCT((MONTH($C5:$N5)=3)*$Q5)</f>
        <v>0</v>
      </c>
      <c r="V5" s="43" cm="1">
        <f t="array" ref="V5">SUMPRODUCT((MONTH($C5:$N5)=4)*$Q5)</f>
        <v>0</v>
      </c>
      <c r="W5" s="43" cm="1">
        <f t="array" ref="W5">SUMPRODUCT((MONTH($C5:$N5)=5)*$Q5)</f>
        <v>45.12</v>
      </c>
      <c r="X5" s="43" cm="1">
        <f t="array" ref="X5">SUMPRODUCT((MONTH($C5:$N5)=6)*$Q5)</f>
        <v>0</v>
      </c>
      <c r="Y5" s="43" cm="1">
        <f t="array" ref="Y5">SUMPRODUCT((MONTH($C5:$N5)=7)*$Q5)</f>
        <v>0</v>
      </c>
      <c r="Z5" s="43" cm="1">
        <f t="array" ref="Z5">SUMPRODUCT((MONTH($C5:$N5)=8)*$Q5)</f>
        <v>0</v>
      </c>
      <c r="AA5" s="43" cm="1">
        <f t="array" ref="AA5">SUMPRODUCT((MONTH($C5:$N5)=9)*$Q5)</f>
        <v>0</v>
      </c>
      <c r="AB5" s="43" cm="1">
        <f t="array" ref="AB5">SUMPRODUCT((MONTH($C5:$N5)=10)*$Q5)</f>
        <v>45.12</v>
      </c>
      <c r="AC5" s="43" cm="1">
        <f t="array" ref="AC5">SUMPRODUCT((MONTH($C5:$N5)=11)*$Q5)</f>
        <v>0</v>
      </c>
      <c r="AD5" s="44" cm="1">
        <f t="array" ref="AD5">SUMPRODUCT((MONTH($C5:$N5)=12)*$Q5)</f>
        <v>0</v>
      </c>
      <c r="AE5" s="69"/>
    </row>
    <row r="6" spans="1:31" ht="24.95" customHeight="1" x14ac:dyDescent="0.25">
      <c r="A6" s="12" t="s">
        <v>28</v>
      </c>
      <c r="B6" s="30">
        <v>5</v>
      </c>
      <c r="C6" s="117">
        <v>45757</v>
      </c>
      <c r="D6" s="15">
        <v>45789</v>
      </c>
      <c r="E6" s="15">
        <v>45824</v>
      </c>
      <c r="F6" s="15">
        <v>45898</v>
      </c>
      <c r="G6" s="15">
        <v>45950</v>
      </c>
      <c r="H6" s="34"/>
      <c r="I6" s="34"/>
      <c r="J6" s="34"/>
      <c r="K6" s="34"/>
      <c r="L6" s="34"/>
      <c r="M6" s="34"/>
      <c r="N6" s="35"/>
      <c r="O6" s="136"/>
      <c r="P6" s="97">
        <f t="shared" si="0"/>
        <v>676.80000000000007</v>
      </c>
      <c r="Q6" s="91">
        <v>135.36000000000001</v>
      </c>
      <c r="R6" s="138"/>
      <c r="S6" s="42" cm="1">
        <f t="array" ref="S6">SUMPRODUCT((MONTH($C6:$N6)=1)*$Q6)</f>
        <v>947.5200000000001</v>
      </c>
      <c r="T6" s="43" cm="1">
        <f t="array" ref="T6">SUMPRODUCT((MONTH($C6:$N6)=2)*$Q6)</f>
        <v>0</v>
      </c>
      <c r="U6" s="43" cm="1">
        <f t="array" ref="U6">SUMPRODUCT((MONTH($C6:$N6)=3)*$Q6)</f>
        <v>0</v>
      </c>
      <c r="V6" s="43" cm="1">
        <f t="array" ref="V6">SUMPRODUCT((MONTH($C6:$N6)=4)*$Q6)</f>
        <v>135.36000000000001</v>
      </c>
      <c r="W6" s="43" cm="1">
        <f t="array" ref="W6">SUMPRODUCT((MONTH($C6:$N6)=5)*$Q6)</f>
        <v>135.36000000000001</v>
      </c>
      <c r="X6" s="43" cm="1">
        <f t="array" ref="X6">SUMPRODUCT((MONTH($C6:$N6)=6)*$Q6)</f>
        <v>135.36000000000001</v>
      </c>
      <c r="Y6" s="43" cm="1">
        <f t="array" ref="Y6">SUMPRODUCT((MONTH($C6:$N6)=7)*$Q6)</f>
        <v>0</v>
      </c>
      <c r="Z6" s="43" cm="1">
        <f t="array" ref="Z6">SUMPRODUCT((MONTH($C6:$N6)=8)*$Q6)</f>
        <v>135.36000000000001</v>
      </c>
      <c r="AA6" s="43" cm="1">
        <f t="array" ref="AA6">SUMPRODUCT((MONTH($C6:$N6)=9)*$Q6)</f>
        <v>0</v>
      </c>
      <c r="AB6" s="43" cm="1">
        <f t="array" ref="AB6">SUMPRODUCT((MONTH($C6:$N6)=10)*$Q6)</f>
        <v>135.36000000000001</v>
      </c>
      <c r="AC6" s="43" cm="1">
        <f t="array" ref="AC6">SUMPRODUCT((MONTH($C6:$N6)=11)*$Q6)</f>
        <v>0</v>
      </c>
      <c r="AD6" s="44" cm="1">
        <f t="array" ref="AD6">SUMPRODUCT((MONTH($C6:$N6)=12)*$Q6)</f>
        <v>0</v>
      </c>
      <c r="AE6" s="69"/>
    </row>
    <row r="7" spans="1:31" ht="24.95" customHeight="1" x14ac:dyDescent="0.25">
      <c r="A7" s="12" t="s">
        <v>44</v>
      </c>
      <c r="B7" s="30">
        <v>12</v>
      </c>
      <c r="C7" s="117">
        <v>45757</v>
      </c>
      <c r="D7" s="15">
        <v>45757</v>
      </c>
      <c r="E7" s="15">
        <v>45789</v>
      </c>
      <c r="F7" s="15">
        <v>45789</v>
      </c>
      <c r="G7" s="15">
        <v>45789</v>
      </c>
      <c r="H7" s="15">
        <v>45824</v>
      </c>
      <c r="I7" s="15">
        <v>45824</v>
      </c>
      <c r="J7" s="15">
        <v>45898</v>
      </c>
      <c r="K7" s="15">
        <v>45898</v>
      </c>
      <c r="L7" s="15">
        <v>45950</v>
      </c>
      <c r="M7" s="15">
        <v>45950</v>
      </c>
      <c r="N7" s="20">
        <v>45950</v>
      </c>
      <c r="O7" s="136"/>
      <c r="P7" s="97">
        <f t="shared" si="0"/>
        <v>50</v>
      </c>
      <c r="Q7" s="91">
        <f>50/12</f>
        <v>4.166666666666667</v>
      </c>
      <c r="R7" s="138"/>
      <c r="S7" s="42" cm="1">
        <f t="array" ref="S7">SUMPRODUCT((MONTH($C7:$N7)=1)*$Q7)</f>
        <v>0</v>
      </c>
      <c r="T7" s="43" cm="1">
        <f t="array" ref="T7">SUMPRODUCT((MONTH($C7:$N7)=2)*$Q7)</f>
        <v>0</v>
      </c>
      <c r="U7" s="43" cm="1">
        <f t="array" ref="U7">SUMPRODUCT((MONTH($C7:$N7)=3)*$Q7)</f>
        <v>0</v>
      </c>
      <c r="V7" s="43" cm="1">
        <f t="array" ref="V7">SUMPRODUCT((MONTH($C7:$N7)=4)*$Q7)</f>
        <v>8.3333333333333339</v>
      </c>
      <c r="W7" s="43" cm="1">
        <f t="array" ref="W7">SUMPRODUCT((MONTH($C7:$N7)=5)*$Q7)</f>
        <v>12.5</v>
      </c>
      <c r="X7" s="43" cm="1">
        <f t="array" ref="X7">SUMPRODUCT((MONTH($C7:$N7)=6)*$Q7)</f>
        <v>8.3333333333333339</v>
      </c>
      <c r="Y7" s="43" cm="1">
        <f t="array" ref="Y7">SUMPRODUCT((MONTH($C7:$N7)=7)*$Q7)</f>
        <v>0</v>
      </c>
      <c r="Z7" s="43" cm="1">
        <f t="array" ref="Z7">SUMPRODUCT((MONTH($C7:$N7)=8)*$Q7)</f>
        <v>8.3333333333333339</v>
      </c>
      <c r="AA7" s="43" cm="1">
        <f t="array" ref="AA7">SUMPRODUCT((MONTH($C7:$N7)=9)*$Q7)</f>
        <v>0</v>
      </c>
      <c r="AB7" s="43" cm="1">
        <f t="array" ref="AB7">SUMPRODUCT((MONTH($C7:$N7)=10)*$Q7)</f>
        <v>12.5</v>
      </c>
      <c r="AC7" s="43" cm="1">
        <f t="array" ref="AC7">SUMPRODUCT((MONTH($C7:$N7)=11)*$Q7)</f>
        <v>0</v>
      </c>
      <c r="AD7" s="44" cm="1">
        <f t="array" ref="AD7">SUMPRODUCT((MONTH($C7:$N7)=12)*$Q7)</f>
        <v>0</v>
      </c>
      <c r="AE7" s="69"/>
    </row>
    <row r="8" spans="1:31" ht="24.95" customHeight="1" thickBot="1" x14ac:dyDescent="0.3">
      <c r="A8" s="13" t="s">
        <v>37</v>
      </c>
      <c r="B8" s="31">
        <v>5</v>
      </c>
      <c r="C8" s="118">
        <v>45757</v>
      </c>
      <c r="D8" s="16">
        <v>45789</v>
      </c>
      <c r="E8" s="16">
        <v>45824</v>
      </c>
      <c r="F8" s="16">
        <v>45898</v>
      </c>
      <c r="G8" s="16">
        <v>45950</v>
      </c>
      <c r="H8" s="36"/>
      <c r="I8" s="36"/>
      <c r="J8" s="36"/>
      <c r="K8" s="36"/>
      <c r="L8" s="36"/>
      <c r="M8" s="36"/>
      <c r="N8" s="37"/>
      <c r="O8" s="136"/>
      <c r="P8" s="98">
        <f t="shared" si="0"/>
        <v>199.35</v>
      </c>
      <c r="Q8" s="93">
        <v>39.869999999999997</v>
      </c>
      <c r="R8" s="138"/>
      <c r="S8" s="45" cm="1">
        <f t="array" ref="S8">SUMPRODUCT((MONTH($C8:$N8)=1)*$Q8)</f>
        <v>279.08999999999997</v>
      </c>
      <c r="T8" s="46" cm="1">
        <f t="array" ref="T8">SUMPRODUCT((MONTH($C8:$N8)=2)*$Q8)</f>
        <v>0</v>
      </c>
      <c r="U8" s="46" cm="1">
        <f t="array" ref="U8">SUMPRODUCT((MONTH($C8:$N8)=3)*$Q8)</f>
        <v>0</v>
      </c>
      <c r="V8" s="46" cm="1">
        <f t="array" ref="V8">SUMPRODUCT((MONTH($C8:$N8)=4)*$Q8)</f>
        <v>39.869999999999997</v>
      </c>
      <c r="W8" s="46" cm="1">
        <f t="array" ref="W8">SUMPRODUCT((MONTH($C8:$N8)=5)*$Q8)</f>
        <v>39.869999999999997</v>
      </c>
      <c r="X8" s="46" cm="1">
        <f t="array" ref="X8">SUMPRODUCT((MONTH($C8:$N8)=6)*$Q8)</f>
        <v>39.869999999999997</v>
      </c>
      <c r="Y8" s="46" cm="1">
        <f t="array" ref="Y8">SUMPRODUCT((MONTH($C8:$N8)=7)*$Q8)</f>
        <v>0</v>
      </c>
      <c r="Z8" s="46" cm="1">
        <f t="array" ref="Z8">SUMPRODUCT((MONTH($C8:$N8)=8)*$Q8)</f>
        <v>39.869999999999997</v>
      </c>
      <c r="AA8" s="46" cm="1">
        <f t="array" ref="AA8">SUMPRODUCT((MONTH($C8:$N8)=9)*$Q8)</f>
        <v>0</v>
      </c>
      <c r="AB8" s="46" cm="1">
        <f t="array" ref="AB8">SUMPRODUCT((MONTH($C8:$N8)=10)*$Q8)</f>
        <v>39.869999999999997</v>
      </c>
      <c r="AC8" s="46" cm="1">
        <f t="array" ref="AC8">SUMPRODUCT((MONTH($C8:$N8)=11)*$Q8)</f>
        <v>0</v>
      </c>
      <c r="AD8" s="47" cm="1">
        <f t="array" ref="AD8">SUMPRODUCT((MONTH($C8:$N8)=12)*$Q8)</f>
        <v>0</v>
      </c>
      <c r="AE8" s="69"/>
    </row>
    <row r="9" spans="1:31" ht="24.95" customHeight="1" thickBot="1" x14ac:dyDescent="0.3">
      <c r="A9" s="19" t="s">
        <v>51</v>
      </c>
      <c r="B9" s="17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82">
        <f t="shared" si="0"/>
        <v>0</v>
      </c>
      <c r="Q9" s="83"/>
      <c r="R9" s="138"/>
      <c r="S9" s="139" cm="1">
        <f t="array" ref="S9">SUMPRODUCT((MONTH($C9:$N9)=1)*$Q9)</f>
        <v>0</v>
      </c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69"/>
    </row>
    <row r="10" spans="1:31" ht="24.95" customHeight="1" x14ac:dyDescent="0.25">
      <c r="A10" s="18" t="s">
        <v>18</v>
      </c>
      <c r="B10" s="29">
        <v>5</v>
      </c>
      <c r="C10" s="116">
        <v>45741</v>
      </c>
      <c r="D10" s="14">
        <v>45796</v>
      </c>
      <c r="E10" s="14">
        <v>45838</v>
      </c>
      <c r="F10" s="14">
        <v>45866</v>
      </c>
      <c r="G10" s="14">
        <v>45951</v>
      </c>
      <c r="H10" s="32"/>
      <c r="I10" s="32"/>
      <c r="J10" s="32"/>
      <c r="K10" s="32"/>
      <c r="L10" s="32"/>
      <c r="M10" s="32"/>
      <c r="N10" s="33"/>
      <c r="O10" s="136"/>
      <c r="P10" s="88">
        <f>B10*Q10</f>
        <v>1831.9499999999998</v>
      </c>
      <c r="Q10" s="89">
        <v>366.39</v>
      </c>
      <c r="R10" s="138"/>
      <c r="S10" s="39" cm="1">
        <f t="array" ref="S10">SUMPRODUCT((MONTH($C10:$N10)=1)*$Q10)</f>
        <v>2564.7299999999996</v>
      </c>
      <c r="T10" s="40" cm="1">
        <f t="array" ref="T10">SUMPRODUCT((MONTH($C10:$N10)=2)*$Q10)</f>
        <v>0</v>
      </c>
      <c r="U10" s="40" cm="1">
        <f t="array" ref="U10">SUMPRODUCT((MONTH($C10:$N10)=3)*$Q10)</f>
        <v>366.39</v>
      </c>
      <c r="V10" s="40" cm="1">
        <f t="array" ref="V10">SUMPRODUCT((MONTH($C10:$N10)=4)*$Q10)</f>
        <v>0</v>
      </c>
      <c r="W10" s="40" cm="1">
        <f t="array" ref="W10">SUMPRODUCT((MONTH($C10:$N10)=5)*$Q10)</f>
        <v>366.39</v>
      </c>
      <c r="X10" s="40" cm="1">
        <f t="array" ref="X10">SUMPRODUCT((MONTH($C10:$N10)=6)*$Q10)</f>
        <v>366.39</v>
      </c>
      <c r="Y10" s="40" cm="1">
        <f t="array" ref="Y10">SUMPRODUCT((MONTH($C10:$N10)=7)*$Q10)</f>
        <v>366.39</v>
      </c>
      <c r="Z10" s="40" cm="1">
        <f t="array" ref="Z10">SUMPRODUCT((MONTH($C10:$N10)=8)*$Q10)</f>
        <v>0</v>
      </c>
      <c r="AA10" s="40" cm="1">
        <f t="array" ref="AA10">SUMPRODUCT((MONTH($C10:$N10)=9)*$Q10)</f>
        <v>0</v>
      </c>
      <c r="AB10" s="40" cm="1">
        <f t="array" ref="AB10">SUMPRODUCT((MONTH($C10:$N10)=10)*$Q10)</f>
        <v>366.39</v>
      </c>
      <c r="AC10" s="40" cm="1">
        <f t="array" ref="AC10">SUMPRODUCT((MONTH($C10:$N10)=11)*$Q10)</f>
        <v>0</v>
      </c>
      <c r="AD10" s="41" cm="1">
        <f t="array" ref="AD10">SUMPRODUCT((MONTH($C10:$N10)=12)*$Q10)</f>
        <v>0</v>
      </c>
      <c r="AE10" s="69"/>
    </row>
    <row r="11" spans="1:31" ht="24.95" customHeight="1" x14ac:dyDescent="0.25">
      <c r="A11" s="12" t="s">
        <v>19</v>
      </c>
      <c r="B11" s="133">
        <v>2</v>
      </c>
      <c r="C11" s="117">
        <v>45733</v>
      </c>
      <c r="D11" s="134"/>
      <c r="E11" s="34"/>
      <c r="F11" s="34"/>
      <c r="G11" s="34"/>
      <c r="H11" s="34"/>
      <c r="I11" s="34"/>
      <c r="J11" s="34"/>
      <c r="K11" s="34"/>
      <c r="L11" s="34"/>
      <c r="M11" s="34"/>
      <c r="N11" s="35"/>
      <c r="O11" s="136"/>
      <c r="P11" s="90">
        <f t="shared" ref="P11:P69" si="1">B11*Q11</f>
        <v>732.78</v>
      </c>
      <c r="Q11" s="91">
        <v>366.39</v>
      </c>
      <c r="R11" s="138"/>
      <c r="S11" s="42" cm="1">
        <f t="array" ref="S11">SUMPRODUCT((MONTH($C11:$N11)=1)*$Q11)</f>
        <v>4030.2899999999991</v>
      </c>
      <c r="T11" s="43" cm="1">
        <f t="array" ref="T11">SUMPRODUCT((MONTH($C11:$N11)=2)*$Q11)</f>
        <v>0</v>
      </c>
      <c r="U11" s="43" cm="1">
        <f t="array" ref="U11">SUMPRODUCT((MONTH($C11:$N11)=3)*$Q11)</f>
        <v>366.39</v>
      </c>
      <c r="V11" s="43" cm="1">
        <f t="array" ref="V11">SUMPRODUCT((MONTH($C11:$N11)=4)*$Q11)</f>
        <v>0</v>
      </c>
      <c r="W11" s="43" cm="1">
        <f t="array" ref="W11">SUMPRODUCT((MONTH($C11:$N11)=5)*$Q11)</f>
        <v>0</v>
      </c>
      <c r="X11" s="43" cm="1">
        <f t="array" ref="X11">SUMPRODUCT((MONTH($C11:$N11)=6)*$Q11)</f>
        <v>0</v>
      </c>
      <c r="Y11" s="43" cm="1">
        <f t="array" ref="Y11">SUMPRODUCT((MONTH($C11:$N11)=7)*$Q11)</f>
        <v>0</v>
      </c>
      <c r="Z11" s="43" cm="1">
        <f t="array" ref="Z11">SUMPRODUCT((MONTH($C11:$N11)=8)*$Q11)</f>
        <v>0</v>
      </c>
      <c r="AA11" s="43" cm="1">
        <f t="array" ref="AA11">SUMPRODUCT((MONTH($C11:$N11)=9)*$Q11)</f>
        <v>0</v>
      </c>
      <c r="AB11" s="43" cm="1">
        <f t="array" ref="AB11">SUMPRODUCT((MONTH($C11:$N11)=10)*$Q11)</f>
        <v>0</v>
      </c>
      <c r="AC11" s="43" cm="1">
        <f t="array" ref="AC11">SUMPRODUCT((MONTH($C11:$N11)=11)*$Q11)</f>
        <v>0</v>
      </c>
      <c r="AD11" s="44" cm="1">
        <f t="array" ref="AD11">SUMPRODUCT((MONTH($C11:$N11)=12)*$Q11)</f>
        <v>0</v>
      </c>
      <c r="AE11" s="69"/>
    </row>
    <row r="12" spans="1:31" ht="24.95" customHeight="1" x14ac:dyDescent="0.25">
      <c r="A12" s="12" t="s">
        <v>20</v>
      </c>
      <c r="B12" s="30">
        <v>5</v>
      </c>
      <c r="C12" s="117">
        <v>45733</v>
      </c>
      <c r="D12" s="15">
        <v>45796</v>
      </c>
      <c r="E12" s="15">
        <v>45838</v>
      </c>
      <c r="F12" s="15">
        <v>45866</v>
      </c>
      <c r="G12" s="15">
        <v>45951</v>
      </c>
      <c r="H12" s="34"/>
      <c r="I12" s="34"/>
      <c r="J12" s="34"/>
      <c r="K12" s="34"/>
      <c r="L12" s="34"/>
      <c r="M12" s="34"/>
      <c r="N12" s="35"/>
      <c r="O12" s="136"/>
      <c r="P12" s="90">
        <f t="shared" si="1"/>
        <v>920.5</v>
      </c>
      <c r="Q12" s="91">
        <v>184.1</v>
      </c>
      <c r="R12" s="138"/>
      <c r="S12" s="42" cm="1">
        <f t="array" ref="S12">SUMPRODUCT((MONTH($C12:$N12)=1)*$Q12)</f>
        <v>1288.6999999999998</v>
      </c>
      <c r="T12" s="43" cm="1">
        <f t="array" ref="T12">SUMPRODUCT((MONTH($C12:$N12)=2)*$Q12)</f>
        <v>0</v>
      </c>
      <c r="U12" s="43" cm="1">
        <f t="array" ref="U12">SUMPRODUCT((MONTH($C12:$N12)=3)*$Q12)</f>
        <v>184.1</v>
      </c>
      <c r="V12" s="43" cm="1">
        <f t="array" ref="V12">SUMPRODUCT((MONTH($C12:$N12)=4)*$Q12)</f>
        <v>0</v>
      </c>
      <c r="W12" s="43" cm="1">
        <f t="array" ref="W12">SUMPRODUCT((MONTH($C12:$N12)=5)*$Q12)</f>
        <v>184.1</v>
      </c>
      <c r="X12" s="43" cm="1">
        <f t="array" ref="X12">SUMPRODUCT((MONTH($C12:$N12)=6)*$Q12)</f>
        <v>184.1</v>
      </c>
      <c r="Y12" s="43" cm="1">
        <f t="array" ref="Y12">SUMPRODUCT((MONTH($C12:$N12)=7)*$Q12)</f>
        <v>184.1</v>
      </c>
      <c r="Z12" s="43" cm="1">
        <f t="array" ref="Z12">SUMPRODUCT((MONTH($C12:$N12)=8)*$Q12)</f>
        <v>0</v>
      </c>
      <c r="AA12" s="43" cm="1">
        <f t="array" ref="AA12">SUMPRODUCT((MONTH($C12:$N12)=9)*$Q12)</f>
        <v>0</v>
      </c>
      <c r="AB12" s="43" cm="1">
        <f t="array" ref="AB12">SUMPRODUCT((MONTH($C12:$N12)=10)*$Q12)</f>
        <v>184.1</v>
      </c>
      <c r="AC12" s="43" cm="1">
        <f t="array" ref="AC12">SUMPRODUCT((MONTH($C12:$N12)=11)*$Q12)</f>
        <v>0</v>
      </c>
      <c r="AD12" s="44" cm="1">
        <f t="array" ref="AD12">SUMPRODUCT((MONTH($C12:$N12)=12)*$Q12)</f>
        <v>0</v>
      </c>
      <c r="AE12" s="69"/>
    </row>
    <row r="13" spans="1:31" ht="24.95" customHeight="1" thickBot="1" x14ac:dyDescent="0.3">
      <c r="A13" s="13" t="s">
        <v>21</v>
      </c>
      <c r="B13" s="31">
        <v>1</v>
      </c>
      <c r="C13" s="118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7"/>
      <c r="O13" s="136"/>
      <c r="P13" s="92">
        <f t="shared" si="1"/>
        <v>307.73</v>
      </c>
      <c r="Q13" s="93">
        <v>307.73</v>
      </c>
      <c r="R13" s="138"/>
      <c r="S13" s="45" cm="1">
        <f t="array" ref="S13">SUMPRODUCT((MONTH($C13:$N13)=1)*$Q13)</f>
        <v>3692.76</v>
      </c>
      <c r="T13" s="46" cm="1">
        <f t="array" ref="T13">SUMPRODUCT((MONTH($C13:$N13)=2)*$Q13)</f>
        <v>0</v>
      </c>
      <c r="U13" s="46" cm="1">
        <f t="array" ref="U13">SUMPRODUCT((MONTH($C13:$N13)=3)*$Q13)</f>
        <v>0</v>
      </c>
      <c r="V13" s="46" cm="1">
        <f t="array" ref="V13">SUMPRODUCT((MONTH($C13:$N13)=4)*$Q13)</f>
        <v>0</v>
      </c>
      <c r="W13" s="46" cm="1">
        <f t="array" ref="W13">SUMPRODUCT((MONTH($C13:$N13)=5)*$Q13)</f>
        <v>0</v>
      </c>
      <c r="X13" s="46" cm="1">
        <f t="array" ref="X13">SUMPRODUCT((MONTH($C13:$N13)=6)*$Q13)</f>
        <v>0</v>
      </c>
      <c r="Y13" s="46" cm="1">
        <f t="array" ref="Y13">SUMPRODUCT((MONTH($C13:$N13)=7)*$Q13)</f>
        <v>0</v>
      </c>
      <c r="Z13" s="46" cm="1">
        <f t="array" ref="Z13">SUMPRODUCT((MONTH($C13:$N13)=8)*$Q13)</f>
        <v>0</v>
      </c>
      <c r="AA13" s="46" cm="1">
        <f t="array" ref="AA13">SUMPRODUCT((MONTH($C13:$N13)=9)*$Q13)</f>
        <v>0</v>
      </c>
      <c r="AB13" s="46" cm="1">
        <f t="array" ref="AB13">SUMPRODUCT((MONTH($C13:$N13)=10)*$Q13)</f>
        <v>0</v>
      </c>
      <c r="AC13" s="46" cm="1">
        <f t="array" ref="AC13">SUMPRODUCT((MONTH($C13:$N13)=11)*$Q13)</f>
        <v>0</v>
      </c>
      <c r="AD13" s="47" cm="1">
        <f t="array" ref="AD13">SUMPRODUCT((MONTH($C13:$N13)=12)*$Q13)</f>
        <v>0</v>
      </c>
      <c r="AE13" s="69"/>
    </row>
    <row r="14" spans="1:31" ht="24.95" customHeight="1" thickBot="1" x14ac:dyDescent="0.3">
      <c r="A14" s="103" t="s">
        <v>52</v>
      </c>
      <c r="B14" s="11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36"/>
      <c r="P14" s="82">
        <f t="shared" si="1"/>
        <v>0</v>
      </c>
      <c r="Q14" s="83"/>
      <c r="R14" s="138"/>
      <c r="S14" s="139" cm="1">
        <f t="array" ref="S14">SUMPRODUCT((MONTH($C14:$N14)=1)*$Q14)</f>
        <v>0</v>
      </c>
      <c r="T14" s="139" cm="1">
        <f t="array" ref="T14">SUMPRODUCT((MONTH($C14:$N14)=2)*$Q14)</f>
        <v>0</v>
      </c>
      <c r="U14" s="139" cm="1">
        <f t="array" ref="U14">SUMPRODUCT((MONTH($C14:$N14)=3)*$Q14)</f>
        <v>0</v>
      </c>
      <c r="V14" s="139" cm="1">
        <f t="array" ref="V14">SUMPRODUCT((MONTH($C14:$N14)=4)*$Q14)</f>
        <v>0</v>
      </c>
      <c r="W14" s="139" cm="1">
        <f t="array" ref="W14">SUMPRODUCT((MONTH($C14:$N14)=5)*$Q14)</f>
        <v>0</v>
      </c>
      <c r="X14" s="139" cm="1">
        <f t="array" ref="X14">SUMPRODUCT((MONTH($C14:$N14)=6)*$Q14)</f>
        <v>0</v>
      </c>
      <c r="Y14" s="139" cm="1">
        <f t="array" ref="Y14">SUMPRODUCT((MONTH($C14:$N14)=7)*$Q14)</f>
        <v>0</v>
      </c>
      <c r="Z14" s="139" cm="1">
        <f t="array" ref="Z14">SUMPRODUCT((MONTH($C14:$N14)=8)*$Q14)</f>
        <v>0</v>
      </c>
      <c r="AA14" s="139" cm="1">
        <f t="array" ref="AA14">SUMPRODUCT((MONTH($C14:$N14)=9)*$Q14)</f>
        <v>0</v>
      </c>
      <c r="AB14" s="139" cm="1">
        <f t="array" ref="AB14">SUMPRODUCT((MONTH($C14:$N14)=10)*$Q14)</f>
        <v>0</v>
      </c>
      <c r="AC14" s="139" cm="1">
        <f t="array" ref="AC14">SUMPRODUCT((MONTH($C14:$N14)=11)*$Q14)</f>
        <v>0</v>
      </c>
      <c r="AD14" s="139" cm="1">
        <f t="array" ref="AD14">SUMPRODUCT((MONTH($C14:$N14)=12)*$Q14)</f>
        <v>0</v>
      </c>
      <c r="AE14" s="69"/>
    </row>
    <row r="15" spans="1:31" ht="24.95" customHeight="1" x14ac:dyDescent="0.25">
      <c r="A15" s="18" t="s">
        <v>18</v>
      </c>
      <c r="B15" s="18">
        <v>5</v>
      </c>
      <c r="C15" s="116">
        <v>45754</v>
      </c>
      <c r="D15" s="14">
        <v>45789</v>
      </c>
      <c r="E15" s="14">
        <v>45839</v>
      </c>
      <c r="F15" s="14">
        <v>45874</v>
      </c>
      <c r="G15" s="14">
        <v>45952</v>
      </c>
      <c r="H15" s="32"/>
      <c r="I15" s="32"/>
      <c r="J15" s="32"/>
      <c r="K15" s="32"/>
      <c r="L15" s="32"/>
      <c r="M15" s="32"/>
      <c r="N15" s="33"/>
      <c r="O15" s="136"/>
      <c r="P15" s="88">
        <f>B15*Q15</f>
        <v>1353.6000000000001</v>
      </c>
      <c r="Q15" s="89">
        <v>270.72000000000003</v>
      </c>
      <c r="R15" s="138"/>
      <c r="S15" s="39" cm="1">
        <f t="array" ref="S15">SUMPRODUCT((MONTH($C15:$N15)=1)*$Q15)</f>
        <v>1895.0400000000002</v>
      </c>
      <c r="T15" s="40" cm="1">
        <f t="array" ref="T15">SUMPRODUCT((MONTH($C15:$N15)=2)*$Q15)</f>
        <v>0</v>
      </c>
      <c r="U15" s="40" cm="1">
        <f t="array" ref="U15">SUMPRODUCT((MONTH($C15:$N15)=3)*$Q15)</f>
        <v>0</v>
      </c>
      <c r="V15" s="40" cm="1">
        <f t="array" ref="V15">SUMPRODUCT((MONTH($C15:$N15)=4)*$Q15)</f>
        <v>270.72000000000003</v>
      </c>
      <c r="W15" s="40" cm="1">
        <f t="array" ref="W15">SUMPRODUCT((MONTH($C15:$N15)=5)*$Q15)</f>
        <v>270.72000000000003</v>
      </c>
      <c r="X15" s="40" cm="1">
        <f t="array" ref="X15">SUMPRODUCT((MONTH($C15:$N15)=6)*$Q15)</f>
        <v>0</v>
      </c>
      <c r="Y15" s="40" cm="1">
        <f t="array" ref="Y15">SUMPRODUCT((MONTH($C15:$N15)=7)*$Q15)</f>
        <v>270.72000000000003</v>
      </c>
      <c r="Z15" s="40" cm="1">
        <f t="array" ref="Z15">SUMPRODUCT((MONTH($C15:$N15)=8)*$Q15)</f>
        <v>270.72000000000003</v>
      </c>
      <c r="AA15" s="40" cm="1">
        <f t="array" ref="AA15">SUMPRODUCT((MONTH($C15:$N15)=9)*$Q15)</f>
        <v>0</v>
      </c>
      <c r="AB15" s="40" cm="1">
        <f t="array" ref="AB15">SUMPRODUCT((MONTH($C15:$N15)=10)*$Q15)</f>
        <v>270.72000000000003</v>
      </c>
      <c r="AC15" s="40" cm="1">
        <f t="array" ref="AC15">SUMPRODUCT((MONTH($C15:$N15)=11)*$Q15)</f>
        <v>0</v>
      </c>
      <c r="AD15" s="41" cm="1">
        <f t="array" ref="AD15">SUMPRODUCT((MONTH($C15:$N15)=12)*$Q15)</f>
        <v>0</v>
      </c>
      <c r="AE15" s="69"/>
    </row>
    <row r="16" spans="1:31" ht="24.95" customHeight="1" x14ac:dyDescent="0.25">
      <c r="A16" s="12" t="s">
        <v>19</v>
      </c>
      <c r="B16" s="12">
        <v>1</v>
      </c>
      <c r="C16" s="117">
        <v>45840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5"/>
      <c r="O16" s="136"/>
      <c r="P16" s="97">
        <f>B16*Q16</f>
        <v>338.4</v>
      </c>
      <c r="Q16" s="91">
        <v>338.4</v>
      </c>
      <c r="R16" s="138"/>
      <c r="S16" s="42" cm="1">
        <f t="array" ref="S16">SUMPRODUCT((MONTH($C16:$N16)=1)*$Q16)</f>
        <v>3722.4000000000005</v>
      </c>
      <c r="T16" s="43" cm="1">
        <f t="array" ref="T16">SUMPRODUCT((MONTH($C16:$N16)=2)*$Q16)</f>
        <v>0</v>
      </c>
      <c r="U16" s="43" cm="1">
        <f t="array" ref="U16">SUMPRODUCT((MONTH($C16:$N16)=3)*$Q16)</f>
        <v>0</v>
      </c>
      <c r="V16" s="43" cm="1">
        <f t="array" ref="V16">SUMPRODUCT((MONTH($C16:$N16)=4)*$Q16)</f>
        <v>0</v>
      </c>
      <c r="W16" s="43" cm="1">
        <f t="array" ref="W16">SUMPRODUCT((MONTH($C16:$N16)=5)*$Q16)</f>
        <v>0</v>
      </c>
      <c r="X16" s="43" cm="1">
        <f t="array" ref="X16">SUMPRODUCT((MONTH($C16:$N16)=6)*$Q16)</f>
        <v>0</v>
      </c>
      <c r="Y16" s="43" cm="1">
        <f t="array" ref="Y16">SUMPRODUCT((MONTH($C16:$N16)=7)*$Q16)</f>
        <v>338.4</v>
      </c>
      <c r="Z16" s="43" cm="1">
        <f t="array" ref="Z16">SUMPRODUCT((MONTH($C16:$N16)=8)*$Q16)</f>
        <v>0</v>
      </c>
      <c r="AA16" s="43" cm="1">
        <f t="array" ref="AA16">SUMPRODUCT((MONTH($C16:$N16)=9)*$Q16)</f>
        <v>0</v>
      </c>
      <c r="AB16" s="43" cm="1">
        <f t="array" ref="AB16">SUMPRODUCT((MONTH($C16:$N16)=10)*$Q16)</f>
        <v>0</v>
      </c>
      <c r="AC16" s="43" cm="1">
        <f t="array" ref="AC16">SUMPRODUCT((MONTH($C16:$N16)=11)*$Q16)</f>
        <v>0</v>
      </c>
      <c r="AD16" s="44" cm="1">
        <f t="array" ref="AD16">SUMPRODUCT((MONTH($C16:$N16)=12)*$Q16)</f>
        <v>0</v>
      </c>
      <c r="AE16" s="69"/>
    </row>
    <row r="17" spans="1:31" ht="24.95" customHeight="1" x14ac:dyDescent="0.25">
      <c r="A17" s="12" t="s">
        <v>24</v>
      </c>
      <c r="B17" s="12">
        <v>6</v>
      </c>
      <c r="C17" s="117">
        <v>45754</v>
      </c>
      <c r="D17" s="15">
        <v>45789</v>
      </c>
      <c r="E17" s="15">
        <v>45839</v>
      </c>
      <c r="F17" s="15">
        <v>45840</v>
      </c>
      <c r="G17" s="15">
        <v>45874</v>
      </c>
      <c r="H17" s="15">
        <v>45952</v>
      </c>
      <c r="I17" s="34"/>
      <c r="J17" s="34"/>
      <c r="K17" s="34"/>
      <c r="L17" s="34"/>
      <c r="M17" s="34"/>
      <c r="N17" s="35"/>
      <c r="O17" s="136"/>
      <c r="P17" s="97">
        <f>B17*Q17</f>
        <v>200</v>
      </c>
      <c r="Q17" s="91">
        <f>200/6</f>
        <v>33.333333333333336</v>
      </c>
      <c r="R17" s="138"/>
      <c r="S17" s="42" cm="1">
        <f t="array" ref="S17">SUMPRODUCT((MONTH($C17:$N17)=1)*$Q17)</f>
        <v>200.00000000000003</v>
      </c>
      <c r="T17" s="43" cm="1">
        <f t="array" ref="T17">SUMPRODUCT((MONTH($C17:$N17)=2)*$Q17)</f>
        <v>0</v>
      </c>
      <c r="U17" s="43" cm="1">
        <f t="array" ref="U17">SUMPRODUCT((MONTH($C17:$N17)=3)*$Q17)</f>
        <v>0</v>
      </c>
      <c r="V17" s="43" cm="1">
        <f t="array" ref="V17">SUMPRODUCT((MONTH($C17:$N17)=4)*$Q17)</f>
        <v>33.333333333333336</v>
      </c>
      <c r="W17" s="43" cm="1">
        <f t="array" ref="W17">SUMPRODUCT((MONTH($C17:$N17)=5)*$Q17)</f>
        <v>33.333333333333336</v>
      </c>
      <c r="X17" s="43" cm="1">
        <f t="array" ref="X17">SUMPRODUCT((MONTH($C17:$N17)=6)*$Q17)</f>
        <v>0</v>
      </c>
      <c r="Y17" s="43" cm="1">
        <f t="array" ref="Y17">SUMPRODUCT((MONTH($C17:$N17)=7)*$Q17)</f>
        <v>66.666666666666671</v>
      </c>
      <c r="Z17" s="43" cm="1">
        <f t="array" ref="Z17">SUMPRODUCT((MONTH($C17:$N17)=8)*$Q17)</f>
        <v>33.333333333333336</v>
      </c>
      <c r="AA17" s="43" cm="1">
        <f t="array" ref="AA17">SUMPRODUCT((MONTH($C17:$N17)=9)*$Q17)</f>
        <v>0</v>
      </c>
      <c r="AB17" s="43" cm="1">
        <f t="array" ref="AB17">SUMPRODUCT((MONTH($C17:$N17)=10)*$Q17)</f>
        <v>33.333333333333336</v>
      </c>
      <c r="AC17" s="43" cm="1">
        <f t="array" ref="AC17">SUMPRODUCT((MONTH($C17:$N17)=11)*$Q17)</f>
        <v>0</v>
      </c>
      <c r="AD17" s="44" cm="1">
        <f t="array" ref="AD17">SUMPRODUCT((MONTH($C17:$N17)=12)*$Q17)</f>
        <v>0</v>
      </c>
      <c r="AE17" s="69"/>
    </row>
    <row r="18" spans="1:31" ht="24.95" customHeight="1" thickBot="1" x14ac:dyDescent="0.3">
      <c r="A18" s="13" t="s">
        <v>37</v>
      </c>
      <c r="B18" s="13">
        <v>5</v>
      </c>
      <c r="C18" s="118">
        <v>45754</v>
      </c>
      <c r="D18" s="16">
        <v>45789</v>
      </c>
      <c r="E18" s="16">
        <v>45839</v>
      </c>
      <c r="F18" s="16">
        <v>45874</v>
      </c>
      <c r="G18" s="16">
        <v>45952</v>
      </c>
      <c r="H18" s="36"/>
      <c r="I18" s="36"/>
      <c r="J18" s="36"/>
      <c r="K18" s="36"/>
      <c r="L18" s="36"/>
      <c r="M18" s="36"/>
      <c r="N18" s="37"/>
      <c r="O18" s="136"/>
      <c r="P18" s="98">
        <f>B18*Q18</f>
        <v>432</v>
      </c>
      <c r="Q18" s="93">
        <v>86.4</v>
      </c>
      <c r="R18" s="138"/>
      <c r="S18" s="45" cm="1">
        <f t="array" ref="S18">SUMPRODUCT((MONTH($C18:$N18)=1)*$Q18)</f>
        <v>604.79999999999995</v>
      </c>
      <c r="T18" s="46" cm="1">
        <f t="array" ref="T18">SUMPRODUCT((MONTH($C18:$N18)=2)*$Q18)</f>
        <v>0</v>
      </c>
      <c r="U18" s="46" cm="1">
        <f t="array" ref="U18">SUMPRODUCT((MONTH($C18:$N18)=3)*$Q18)</f>
        <v>0</v>
      </c>
      <c r="V18" s="46" cm="1">
        <f t="array" ref="V18">SUMPRODUCT((MONTH($C18:$N18)=4)*$Q18)</f>
        <v>86.4</v>
      </c>
      <c r="W18" s="46" cm="1">
        <f t="array" ref="W18">SUMPRODUCT((MONTH($C18:$N18)=5)*$Q18)</f>
        <v>86.4</v>
      </c>
      <c r="X18" s="46" cm="1">
        <f t="array" ref="X18">SUMPRODUCT((MONTH($C18:$N18)=6)*$Q18)</f>
        <v>0</v>
      </c>
      <c r="Y18" s="46" cm="1">
        <f t="array" ref="Y18">SUMPRODUCT((MONTH($C18:$N18)=7)*$Q18)</f>
        <v>86.4</v>
      </c>
      <c r="Z18" s="46" cm="1">
        <f t="array" ref="Z18">SUMPRODUCT((MONTH($C18:$N18)=8)*$Q18)</f>
        <v>86.4</v>
      </c>
      <c r="AA18" s="46" cm="1">
        <f t="array" ref="AA18">SUMPRODUCT((MONTH($C18:$N18)=9)*$Q18)</f>
        <v>0</v>
      </c>
      <c r="AB18" s="46" cm="1">
        <f t="array" ref="AB18">SUMPRODUCT((MONTH($C18:$N18)=10)*$Q18)</f>
        <v>86.4</v>
      </c>
      <c r="AC18" s="46" cm="1">
        <f t="array" ref="AC18">SUMPRODUCT((MONTH($C18:$N18)=11)*$Q18)</f>
        <v>0</v>
      </c>
      <c r="AD18" s="47" cm="1">
        <f t="array" ref="AD18">SUMPRODUCT((MONTH($C18:$N18)=12)*$Q18)</f>
        <v>0</v>
      </c>
      <c r="AE18" s="69"/>
    </row>
    <row r="19" spans="1:31" ht="24.95" customHeight="1" thickBot="1" x14ac:dyDescent="0.3">
      <c r="A19" s="71" t="s">
        <v>53</v>
      </c>
      <c r="B19" s="135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7">
        <f t="shared" ref="P19:P77" si="2">B19*Q19</f>
        <v>0</v>
      </c>
      <c r="Q19" s="141"/>
      <c r="R19" s="138"/>
      <c r="S19" s="139" cm="1">
        <f t="array" ref="S19">SUMPRODUCT((MONTH($C19:$N19)=1)*$Q19)</f>
        <v>0</v>
      </c>
      <c r="T19" s="139" cm="1">
        <f t="array" ref="T19">SUMPRODUCT((MONTH($C19:$N19)=2)*$Q19)</f>
        <v>0</v>
      </c>
      <c r="U19" s="139" cm="1">
        <f t="array" ref="U19">SUMPRODUCT((MONTH($C19:$N19)=3)*$Q19)</f>
        <v>0</v>
      </c>
      <c r="V19" s="139" cm="1">
        <f t="array" ref="V19">SUMPRODUCT((MONTH($C19:$N19)=4)*$Q19)</f>
        <v>0</v>
      </c>
      <c r="W19" s="139" cm="1">
        <f t="array" ref="W19">SUMPRODUCT((MONTH($C19:$N19)=5)*$Q19)</f>
        <v>0</v>
      </c>
      <c r="X19" s="139" cm="1">
        <f t="array" ref="X19">SUMPRODUCT((MONTH($C19:$N19)=6)*$Q19)</f>
        <v>0</v>
      </c>
      <c r="Y19" s="139" cm="1">
        <f t="array" ref="Y19">SUMPRODUCT((MONTH($C19:$N19)=7)*$Q19)</f>
        <v>0</v>
      </c>
      <c r="Z19" s="139" cm="1">
        <f t="array" ref="Z19">SUMPRODUCT((MONTH($C19:$N19)=8)*$Q19)</f>
        <v>0</v>
      </c>
      <c r="AA19" s="139" cm="1">
        <f t="array" ref="AA19">SUMPRODUCT((MONTH($C19:$N19)=9)*$Q19)</f>
        <v>0</v>
      </c>
      <c r="AB19" s="139" cm="1">
        <f t="array" ref="AB19">SUMPRODUCT((MONTH($C19:$N19)=10)*$Q19)</f>
        <v>0</v>
      </c>
      <c r="AC19" s="139" cm="1">
        <f t="array" ref="AC19">SUMPRODUCT((MONTH($C19:$N19)=11)*$Q19)</f>
        <v>0</v>
      </c>
      <c r="AD19" s="139" cm="1">
        <f t="array" ref="AD19">SUMPRODUCT((MONTH($C19:$N19)=12)*$Q19)</f>
        <v>0</v>
      </c>
      <c r="AE19" s="69"/>
    </row>
    <row r="20" spans="1:31" ht="24.95" customHeight="1" x14ac:dyDescent="0.25">
      <c r="A20" s="18" t="s">
        <v>18</v>
      </c>
      <c r="B20" s="29">
        <v>4</v>
      </c>
      <c r="C20" s="116">
        <v>45776</v>
      </c>
      <c r="D20" s="14">
        <v>45831</v>
      </c>
      <c r="E20" s="14">
        <v>45882</v>
      </c>
      <c r="F20" s="14">
        <v>45922</v>
      </c>
      <c r="G20" s="21"/>
      <c r="H20" s="21"/>
      <c r="I20" s="21"/>
      <c r="J20" s="21"/>
      <c r="K20" s="21"/>
      <c r="L20" s="21"/>
      <c r="M20" s="21"/>
      <c r="N20" s="22"/>
      <c r="O20" s="136"/>
      <c r="P20" s="88">
        <f>B20*Q20</f>
        <v>1979.28</v>
      </c>
      <c r="Q20" s="89">
        <v>494.82</v>
      </c>
      <c r="R20" s="138"/>
      <c r="S20" s="39" cm="1">
        <f t="array" ref="S20">SUMPRODUCT((MONTH($C20:$N20)=1)*$Q20)</f>
        <v>3958.5600000000004</v>
      </c>
      <c r="T20" s="40" cm="1">
        <f t="array" ref="T20">SUMPRODUCT((MONTH($C20:$N20)=2)*$Q20)</f>
        <v>0</v>
      </c>
      <c r="U20" s="40" cm="1">
        <f t="array" ref="U20">SUMPRODUCT((MONTH($C20:$N20)=3)*$Q20)</f>
        <v>0</v>
      </c>
      <c r="V20" s="40" cm="1">
        <f t="array" ref="V20">SUMPRODUCT((MONTH($C20:$N20)=4)*$Q20)</f>
        <v>494.82</v>
      </c>
      <c r="W20" s="40" cm="1">
        <f t="array" ref="W20">SUMPRODUCT((MONTH($C20:$N20)=5)*$Q20)</f>
        <v>0</v>
      </c>
      <c r="X20" s="40" cm="1">
        <f t="array" ref="X20">SUMPRODUCT((MONTH($C20:$N20)=6)*$Q20)</f>
        <v>494.82</v>
      </c>
      <c r="Y20" s="40" cm="1">
        <f t="array" ref="Y20">SUMPRODUCT((MONTH($C20:$N20)=7)*$Q20)</f>
        <v>0</v>
      </c>
      <c r="Z20" s="40" cm="1">
        <f t="array" ref="Z20">SUMPRODUCT((MONTH($C20:$N20)=8)*$Q20)</f>
        <v>494.82</v>
      </c>
      <c r="AA20" s="40" cm="1">
        <f t="array" ref="AA20">SUMPRODUCT((MONTH($C20:$N20)=9)*$Q20)</f>
        <v>494.82</v>
      </c>
      <c r="AB20" s="40" cm="1">
        <f t="array" ref="AB20">SUMPRODUCT((MONTH($C20:$N20)=10)*$Q20)</f>
        <v>0</v>
      </c>
      <c r="AC20" s="40" cm="1">
        <f t="array" ref="AC20">SUMPRODUCT((MONTH($C20:$N20)=11)*$Q20)</f>
        <v>0</v>
      </c>
      <c r="AD20" s="41" cm="1">
        <f t="array" ref="AD20">SUMPRODUCT((MONTH($C20:$N20)=12)*$Q20)</f>
        <v>0</v>
      </c>
      <c r="AE20" s="69"/>
    </row>
    <row r="21" spans="1:31" ht="24.95" customHeight="1" x14ac:dyDescent="0.25">
      <c r="A21" s="12" t="s">
        <v>22</v>
      </c>
      <c r="B21" s="30">
        <v>1</v>
      </c>
      <c r="C21" s="117">
        <v>45882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4"/>
      <c r="O21" s="136"/>
      <c r="P21" s="97">
        <f t="shared" ref="P21:P45" si="3">B21*Q21</f>
        <v>670.59</v>
      </c>
      <c r="Q21" s="91">
        <v>670.59</v>
      </c>
      <c r="R21" s="138"/>
      <c r="S21" s="42" cm="1">
        <f t="array" ref="S21">SUMPRODUCT((MONTH($C21:$N21)=1)*$Q21)</f>
        <v>7376.4900000000007</v>
      </c>
      <c r="T21" s="43" cm="1">
        <f t="array" ref="T21">SUMPRODUCT((MONTH($C21:$N21)=2)*$Q21)</f>
        <v>0</v>
      </c>
      <c r="U21" s="43" cm="1">
        <f t="array" ref="U21">SUMPRODUCT((MONTH($C21:$N21)=3)*$Q21)</f>
        <v>0</v>
      </c>
      <c r="V21" s="43" cm="1">
        <f t="array" ref="V21">SUMPRODUCT((MONTH($C21:$N21)=4)*$Q21)</f>
        <v>0</v>
      </c>
      <c r="W21" s="43" cm="1">
        <f t="array" ref="W21">SUMPRODUCT((MONTH($C21:$N21)=5)*$Q21)</f>
        <v>0</v>
      </c>
      <c r="X21" s="43" cm="1">
        <f t="array" ref="X21">SUMPRODUCT((MONTH($C21:$N21)=6)*$Q21)</f>
        <v>0</v>
      </c>
      <c r="Y21" s="43" cm="1">
        <f t="array" ref="Y21">SUMPRODUCT((MONTH($C21:$N21)=7)*$Q21)</f>
        <v>0</v>
      </c>
      <c r="Z21" s="43" cm="1">
        <f t="array" ref="Z21">SUMPRODUCT((MONTH($C21:$N21)=8)*$Q21)</f>
        <v>670.59</v>
      </c>
      <c r="AA21" s="43" cm="1">
        <f t="array" ref="AA21">SUMPRODUCT((MONTH($C21:$N21)=9)*$Q21)</f>
        <v>0</v>
      </c>
      <c r="AB21" s="43" cm="1">
        <f t="array" ref="AB21">SUMPRODUCT((MONTH($C21:$N21)=10)*$Q21)</f>
        <v>0</v>
      </c>
      <c r="AC21" s="43" cm="1">
        <f t="array" ref="AC21">SUMPRODUCT((MONTH($C21:$N21)=11)*$Q21)</f>
        <v>0</v>
      </c>
      <c r="AD21" s="44" cm="1">
        <f t="array" ref="AD21">SUMPRODUCT((MONTH($C21:$N21)=12)*$Q21)</f>
        <v>0</v>
      </c>
      <c r="AE21" s="69"/>
    </row>
    <row r="22" spans="1:31" ht="24.95" customHeight="1" x14ac:dyDescent="0.25">
      <c r="A22" s="12" t="s">
        <v>23</v>
      </c>
      <c r="B22" s="30">
        <v>1</v>
      </c>
      <c r="C22" s="117">
        <v>45922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4"/>
      <c r="O22" s="136"/>
      <c r="P22" s="97">
        <f t="shared" si="3"/>
        <v>771.03</v>
      </c>
      <c r="Q22" s="91">
        <v>771.03</v>
      </c>
      <c r="R22" s="138"/>
      <c r="S22" s="42" cm="1">
        <f t="array" ref="S22">SUMPRODUCT((MONTH($C22:$N22)=1)*$Q22)</f>
        <v>8481.3299999999981</v>
      </c>
      <c r="T22" s="43" cm="1">
        <f t="array" ref="T22">SUMPRODUCT((MONTH($C22:$N22)=2)*$Q22)</f>
        <v>0</v>
      </c>
      <c r="U22" s="43" cm="1">
        <f t="array" ref="U22">SUMPRODUCT((MONTH($C22:$N22)=3)*$Q22)</f>
        <v>0</v>
      </c>
      <c r="V22" s="43" cm="1">
        <f t="array" ref="V22">SUMPRODUCT((MONTH($C22:$N22)=4)*$Q22)</f>
        <v>0</v>
      </c>
      <c r="W22" s="43" cm="1">
        <f t="array" ref="W22">SUMPRODUCT((MONTH($C22:$N22)=5)*$Q22)</f>
        <v>0</v>
      </c>
      <c r="X22" s="43" cm="1">
        <f t="array" ref="X22">SUMPRODUCT((MONTH($C22:$N22)=6)*$Q22)</f>
        <v>0</v>
      </c>
      <c r="Y22" s="43" cm="1">
        <f t="array" ref="Y22">SUMPRODUCT((MONTH($C22:$N22)=7)*$Q22)</f>
        <v>0</v>
      </c>
      <c r="Z22" s="43" cm="1">
        <f t="array" ref="Z22">SUMPRODUCT((MONTH($C22:$N22)=8)*$Q22)</f>
        <v>0</v>
      </c>
      <c r="AA22" s="43" cm="1">
        <f t="array" ref="AA22">SUMPRODUCT((MONTH($C22:$N22)=9)*$Q22)</f>
        <v>771.03</v>
      </c>
      <c r="AB22" s="43" cm="1">
        <f t="array" ref="AB22">SUMPRODUCT((MONTH($C22:$N22)=10)*$Q22)</f>
        <v>0</v>
      </c>
      <c r="AC22" s="43" cm="1">
        <f t="array" ref="AC22">SUMPRODUCT((MONTH($C22:$N22)=11)*$Q22)</f>
        <v>0</v>
      </c>
      <c r="AD22" s="44" cm="1">
        <f t="array" ref="AD22">SUMPRODUCT((MONTH($C22:$N22)=12)*$Q22)</f>
        <v>0</v>
      </c>
      <c r="AE22" s="69"/>
    </row>
    <row r="23" spans="1:31" ht="24.95" customHeight="1" thickBot="1" x14ac:dyDescent="0.3">
      <c r="A23" s="13" t="s">
        <v>24</v>
      </c>
      <c r="B23" s="31">
        <v>6</v>
      </c>
      <c r="C23" s="118">
        <v>45776</v>
      </c>
      <c r="D23" s="16">
        <v>45831</v>
      </c>
      <c r="E23" s="16">
        <v>45882</v>
      </c>
      <c r="F23" s="16">
        <v>45882</v>
      </c>
      <c r="G23" s="16">
        <v>45922</v>
      </c>
      <c r="H23" s="16">
        <v>45922</v>
      </c>
      <c r="I23" s="25"/>
      <c r="J23" s="25"/>
      <c r="K23" s="25"/>
      <c r="L23" s="25"/>
      <c r="M23" s="25"/>
      <c r="N23" s="26"/>
      <c r="O23" s="136"/>
      <c r="P23" s="98">
        <f t="shared" si="3"/>
        <v>80</v>
      </c>
      <c r="Q23" s="93">
        <f>80/6</f>
        <v>13.333333333333334</v>
      </c>
      <c r="R23" s="138"/>
      <c r="S23" s="45" cm="1">
        <f t="array" ref="S23">SUMPRODUCT((MONTH($C23:$N23)=1)*$Q23)</f>
        <v>80</v>
      </c>
      <c r="T23" s="46" cm="1">
        <f t="array" ref="T23">SUMPRODUCT((MONTH($C23:$N23)=2)*$Q23)</f>
        <v>0</v>
      </c>
      <c r="U23" s="46" cm="1">
        <f t="array" ref="U23">SUMPRODUCT((MONTH($C23:$N23)=3)*$Q23)</f>
        <v>0</v>
      </c>
      <c r="V23" s="46" cm="1">
        <f t="array" ref="V23">SUMPRODUCT((MONTH($C23:$N23)=4)*$Q23)</f>
        <v>13.333333333333334</v>
      </c>
      <c r="W23" s="46" cm="1">
        <f t="array" ref="W23">SUMPRODUCT((MONTH($C23:$N23)=5)*$Q23)</f>
        <v>0</v>
      </c>
      <c r="X23" s="46" cm="1">
        <f t="array" ref="X23">SUMPRODUCT((MONTH($C23:$N23)=6)*$Q23)</f>
        <v>13.333333333333334</v>
      </c>
      <c r="Y23" s="46" cm="1">
        <f t="array" ref="Y23">SUMPRODUCT((MONTH($C23:$N23)=7)*$Q23)</f>
        <v>0</v>
      </c>
      <c r="Z23" s="46" cm="1">
        <f t="array" ref="Z23">SUMPRODUCT((MONTH($C23:$N23)=8)*$Q23)</f>
        <v>26.666666666666668</v>
      </c>
      <c r="AA23" s="46" cm="1">
        <f t="array" ref="AA23">SUMPRODUCT((MONTH($C23:$N23)=9)*$Q23)</f>
        <v>26.666666666666668</v>
      </c>
      <c r="AB23" s="46" cm="1">
        <f t="array" ref="AB23">SUMPRODUCT((MONTH($C23:$N23)=10)*$Q23)</f>
        <v>0</v>
      </c>
      <c r="AC23" s="46" cm="1">
        <f t="array" ref="AC23">SUMPRODUCT((MONTH($C23:$N23)=11)*$Q23)</f>
        <v>0</v>
      </c>
      <c r="AD23" s="47" cm="1">
        <f t="array" ref="AD23">SUMPRODUCT((MONTH($C23:$N23)=12)*$Q23)</f>
        <v>0</v>
      </c>
      <c r="AE23" s="69"/>
    </row>
    <row r="24" spans="1:31" ht="24.95" customHeight="1" thickBot="1" x14ac:dyDescent="0.3">
      <c r="A24" s="71" t="s">
        <v>54</v>
      </c>
      <c r="B24" s="135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7">
        <f t="shared" si="3"/>
        <v>0</v>
      </c>
      <c r="Q24" s="141"/>
      <c r="R24" s="138"/>
      <c r="S24" s="139" cm="1">
        <f t="array" ref="S24">SUMPRODUCT((MONTH($C24:$N24)=1)*$Q24)</f>
        <v>0</v>
      </c>
      <c r="T24" s="139" cm="1">
        <f t="array" ref="T24">SUMPRODUCT((MONTH($C24:$N24)=2)*$Q24)</f>
        <v>0</v>
      </c>
      <c r="U24" s="139" cm="1">
        <f t="array" ref="U24">SUMPRODUCT((MONTH($C24:$N24)=3)*$Q24)</f>
        <v>0</v>
      </c>
      <c r="V24" s="139" cm="1">
        <f t="array" ref="V24">SUMPRODUCT((MONTH($C24:$N24)=4)*$Q24)</f>
        <v>0</v>
      </c>
      <c r="W24" s="139" cm="1">
        <f t="array" ref="W24">SUMPRODUCT((MONTH($C24:$N24)=5)*$Q24)</f>
        <v>0</v>
      </c>
      <c r="X24" s="139" cm="1">
        <f t="array" ref="X24">SUMPRODUCT((MONTH($C24:$N24)=6)*$Q24)</f>
        <v>0</v>
      </c>
      <c r="Y24" s="139" cm="1">
        <f t="array" ref="Y24">SUMPRODUCT((MONTH($C24:$N24)=7)*$Q24)</f>
        <v>0</v>
      </c>
      <c r="Z24" s="139" cm="1">
        <f t="array" ref="Z24">SUMPRODUCT((MONTH($C24:$N24)=8)*$Q24)</f>
        <v>0</v>
      </c>
      <c r="AA24" s="139" cm="1">
        <f t="array" ref="AA24">SUMPRODUCT((MONTH($C24:$N24)=9)*$Q24)</f>
        <v>0</v>
      </c>
      <c r="AB24" s="139" cm="1">
        <f t="array" ref="AB24">SUMPRODUCT((MONTH($C24:$N24)=10)*$Q24)</f>
        <v>0</v>
      </c>
      <c r="AC24" s="139" cm="1">
        <f t="array" ref="AC24">SUMPRODUCT((MONTH($C24:$N24)=11)*$Q24)</f>
        <v>0</v>
      </c>
      <c r="AD24" s="139" cm="1">
        <f t="array" ref="AD24">SUMPRODUCT((MONTH($C24:$N24)=12)*$Q24)</f>
        <v>0</v>
      </c>
      <c r="AE24" s="69"/>
    </row>
    <row r="25" spans="1:31" ht="24.95" customHeight="1" x14ac:dyDescent="0.25">
      <c r="A25" s="18" t="s">
        <v>47</v>
      </c>
      <c r="B25" s="29">
        <v>7</v>
      </c>
      <c r="C25" s="116">
        <v>45749</v>
      </c>
      <c r="D25" s="14">
        <v>45814</v>
      </c>
      <c r="E25" s="14">
        <v>45842</v>
      </c>
      <c r="F25" s="14">
        <v>45863</v>
      </c>
      <c r="G25" s="14">
        <v>45898</v>
      </c>
      <c r="H25" s="14">
        <v>45930</v>
      </c>
      <c r="I25" s="14"/>
      <c r="J25" s="21"/>
      <c r="K25" s="21"/>
      <c r="L25" s="21"/>
      <c r="M25" s="21"/>
      <c r="N25" s="22"/>
      <c r="O25" s="136"/>
      <c r="P25" s="88">
        <f t="shared" si="3"/>
        <v>1263.3599999999999</v>
      </c>
      <c r="Q25" s="89">
        <v>180.48</v>
      </c>
      <c r="R25" s="138"/>
      <c r="S25" s="39" cm="1">
        <f t="array" ref="S25">SUMPRODUCT((MONTH($C25:$N25)=1)*$Q25)</f>
        <v>1082.8799999999999</v>
      </c>
      <c r="T25" s="40" cm="1">
        <f t="array" ref="T25">SUMPRODUCT((MONTH($C25:$N25)=2)*$Q25)</f>
        <v>0</v>
      </c>
      <c r="U25" s="40" cm="1">
        <f t="array" ref="U25">SUMPRODUCT((MONTH($C25:$N25)=3)*$Q25)</f>
        <v>0</v>
      </c>
      <c r="V25" s="40" cm="1">
        <f t="array" ref="V25">SUMPRODUCT((MONTH($C25:$N25)=4)*$Q25)</f>
        <v>180.48</v>
      </c>
      <c r="W25" s="40" cm="1">
        <f t="array" ref="W25">SUMPRODUCT((MONTH($C25:$N25)=5)*$Q25)</f>
        <v>0</v>
      </c>
      <c r="X25" s="40" cm="1">
        <f t="array" ref="X25">SUMPRODUCT((MONTH($C25:$N25)=6)*$Q25)</f>
        <v>180.48</v>
      </c>
      <c r="Y25" s="40" cm="1">
        <f t="array" ref="Y25">SUMPRODUCT((MONTH($C25:$N25)=7)*$Q25)</f>
        <v>360.96</v>
      </c>
      <c r="Z25" s="40" cm="1">
        <f t="array" ref="Z25">SUMPRODUCT((MONTH($C25:$N25)=8)*$Q25)</f>
        <v>180.48</v>
      </c>
      <c r="AA25" s="40" cm="1">
        <f t="array" ref="AA25">SUMPRODUCT((MONTH($C25:$N25)=9)*$Q25)</f>
        <v>180.48</v>
      </c>
      <c r="AB25" s="40" cm="1">
        <f t="array" ref="AB25">SUMPRODUCT((MONTH($C25:$N25)=10)*$Q25)</f>
        <v>0</v>
      </c>
      <c r="AC25" s="40" cm="1">
        <f t="array" ref="AC25">SUMPRODUCT((MONTH($C25:$N25)=11)*$Q25)</f>
        <v>0</v>
      </c>
      <c r="AD25" s="41" cm="1">
        <f t="array" ref="AD25">SUMPRODUCT((MONTH($C25:$N25)=12)*$Q25)</f>
        <v>0</v>
      </c>
      <c r="AE25" s="69"/>
    </row>
    <row r="26" spans="1:31" ht="24.95" customHeight="1" x14ac:dyDescent="0.25">
      <c r="A26" s="12" t="s">
        <v>48</v>
      </c>
      <c r="B26" s="30">
        <v>7</v>
      </c>
      <c r="C26" s="117">
        <v>45749</v>
      </c>
      <c r="D26" s="15">
        <v>45814</v>
      </c>
      <c r="E26" s="15">
        <v>45842</v>
      </c>
      <c r="F26" s="15">
        <v>45863</v>
      </c>
      <c r="G26" s="15">
        <v>45898</v>
      </c>
      <c r="H26" s="15">
        <v>45930</v>
      </c>
      <c r="I26" s="15"/>
      <c r="J26" s="23"/>
      <c r="K26" s="23"/>
      <c r="L26" s="23"/>
      <c r="M26" s="23"/>
      <c r="N26" s="24"/>
      <c r="O26" s="136"/>
      <c r="P26" s="97">
        <f t="shared" si="3"/>
        <v>268.45</v>
      </c>
      <c r="Q26" s="91">
        <v>38.35</v>
      </c>
      <c r="R26" s="138"/>
      <c r="S26" s="42" cm="1">
        <f t="array" ref="S26">SUMPRODUCT((MONTH($C26:$N26)=1)*$Q26)</f>
        <v>230.1</v>
      </c>
      <c r="T26" s="43" cm="1">
        <f t="array" ref="T26">SUMPRODUCT((MONTH($C26:$N26)=2)*$Q26)</f>
        <v>0</v>
      </c>
      <c r="U26" s="43" cm="1">
        <f t="array" ref="U26">SUMPRODUCT((MONTH($C26:$N26)=3)*$Q26)</f>
        <v>0</v>
      </c>
      <c r="V26" s="43" cm="1">
        <f t="array" ref="V26">SUMPRODUCT((MONTH($C26:$N26)=4)*$Q26)</f>
        <v>38.35</v>
      </c>
      <c r="W26" s="43" cm="1">
        <f t="array" ref="W26">SUMPRODUCT((MONTH($C26:$N26)=5)*$Q26)</f>
        <v>0</v>
      </c>
      <c r="X26" s="43" cm="1">
        <f t="array" ref="X26">SUMPRODUCT((MONTH($C26:$N26)=6)*$Q26)</f>
        <v>38.35</v>
      </c>
      <c r="Y26" s="43" cm="1">
        <f t="array" ref="Y26">SUMPRODUCT((MONTH($C26:$N26)=7)*$Q26)</f>
        <v>76.7</v>
      </c>
      <c r="Z26" s="43" cm="1">
        <f t="array" ref="Z26">SUMPRODUCT((MONTH($C26:$N26)=8)*$Q26)</f>
        <v>38.35</v>
      </c>
      <c r="AA26" s="43" cm="1">
        <f t="array" ref="AA26">SUMPRODUCT((MONTH($C26:$N26)=9)*$Q26)</f>
        <v>38.35</v>
      </c>
      <c r="AB26" s="43" cm="1">
        <f t="array" ref="AB26">SUMPRODUCT((MONTH($C26:$N26)=10)*$Q26)</f>
        <v>0</v>
      </c>
      <c r="AC26" s="43" cm="1">
        <f t="array" ref="AC26">SUMPRODUCT((MONTH($C26:$N26)=11)*$Q26)</f>
        <v>0</v>
      </c>
      <c r="AD26" s="44" cm="1">
        <f t="array" ref="AD26">SUMPRODUCT((MONTH($C26:$N26)=12)*$Q26)</f>
        <v>0</v>
      </c>
      <c r="AE26" s="69"/>
    </row>
    <row r="27" spans="1:31" ht="24.95" customHeight="1" x14ac:dyDescent="0.25">
      <c r="A27" s="12" t="s">
        <v>44</v>
      </c>
      <c r="B27" s="30">
        <v>7</v>
      </c>
      <c r="C27" s="117">
        <v>45749</v>
      </c>
      <c r="D27" s="15">
        <v>45814</v>
      </c>
      <c r="E27" s="15">
        <v>45842</v>
      </c>
      <c r="F27" s="15">
        <v>45863</v>
      </c>
      <c r="G27" s="15">
        <v>45898</v>
      </c>
      <c r="H27" s="15">
        <v>45930</v>
      </c>
      <c r="I27" s="15"/>
      <c r="J27" s="23"/>
      <c r="K27" s="23"/>
      <c r="L27" s="23"/>
      <c r="M27" s="23"/>
      <c r="N27" s="24"/>
      <c r="O27" s="136"/>
      <c r="P27" s="97">
        <f t="shared" si="3"/>
        <v>225.00000000000003</v>
      </c>
      <c r="Q27" s="91">
        <f>225/7</f>
        <v>32.142857142857146</v>
      </c>
      <c r="R27" s="138"/>
      <c r="S27" s="42" cm="1">
        <f t="array" ref="S27">SUMPRODUCT((MONTH($C27:$N27)=1)*$Q27)</f>
        <v>192.85714285714286</v>
      </c>
      <c r="T27" s="43" cm="1">
        <f t="array" ref="T27">SUMPRODUCT((MONTH($C27:$N27)=2)*$Q27)</f>
        <v>0</v>
      </c>
      <c r="U27" s="43" cm="1">
        <f t="array" ref="U27">SUMPRODUCT((MONTH($C27:$N27)=3)*$Q27)</f>
        <v>0</v>
      </c>
      <c r="V27" s="43" cm="1">
        <f t="array" ref="V27">SUMPRODUCT((MONTH($C27:$N27)=4)*$Q27)</f>
        <v>32.142857142857146</v>
      </c>
      <c r="W27" s="43" cm="1">
        <f t="array" ref="W27">SUMPRODUCT((MONTH($C27:$N27)=5)*$Q27)</f>
        <v>0</v>
      </c>
      <c r="X27" s="43" cm="1">
        <f t="array" ref="X27">SUMPRODUCT((MONTH($C27:$N27)=6)*$Q27)</f>
        <v>32.142857142857146</v>
      </c>
      <c r="Y27" s="43" cm="1">
        <f t="array" ref="Y27">SUMPRODUCT((MONTH($C27:$N27)=7)*$Q27)</f>
        <v>64.285714285714292</v>
      </c>
      <c r="Z27" s="43" cm="1">
        <f t="array" ref="Z27">SUMPRODUCT((MONTH($C27:$N27)=8)*$Q27)</f>
        <v>32.142857142857146</v>
      </c>
      <c r="AA27" s="43" cm="1">
        <f t="array" ref="AA27">SUMPRODUCT((MONTH($C27:$N27)=9)*$Q27)</f>
        <v>32.142857142857146</v>
      </c>
      <c r="AB27" s="43" cm="1">
        <f t="array" ref="AB27">SUMPRODUCT((MONTH($C27:$N27)=10)*$Q27)</f>
        <v>0</v>
      </c>
      <c r="AC27" s="43" cm="1">
        <f t="array" ref="AC27">SUMPRODUCT((MONTH($C27:$N27)=11)*$Q27)</f>
        <v>0</v>
      </c>
      <c r="AD27" s="44" cm="1">
        <f t="array" ref="AD27">SUMPRODUCT((MONTH($C27:$N27)=12)*$Q27)</f>
        <v>0</v>
      </c>
      <c r="AE27" s="69"/>
    </row>
    <row r="28" spans="1:31" ht="24.95" customHeight="1" thickBot="1" x14ac:dyDescent="0.3">
      <c r="A28" s="13" t="s">
        <v>49</v>
      </c>
      <c r="B28" s="31">
        <v>7</v>
      </c>
      <c r="C28" s="118">
        <v>45749</v>
      </c>
      <c r="D28" s="16">
        <v>45814</v>
      </c>
      <c r="E28" s="16">
        <v>45842</v>
      </c>
      <c r="F28" s="16">
        <v>45863</v>
      </c>
      <c r="G28" s="16">
        <v>45898</v>
      </c>
      <c r="H28" s="16">
        <v>45930</v>
      </c>
      <c r="I28" s="16"/>
      <c r="J28" s="25"/>
      <c r="K28" s="25"/>
      <c r="L28" s="25"/>
      <c r="M28" s="25"/>
      <c r="N28" s="26"/>
      <c r="O28" s="136"/>
      <c r="P28" s="98">
        <f t="shared" si="3"/>
        <v>357.42</v>
      </c>
      <c r="Q28" s="93">
        <v>51.06</v>
      </c>
      <c r="R28" s="138"/>
      <c r="S28" s="45" cm="1">
        <f t="array" ref="S28">SUMPRODUCT((MONTH($C28:$N28)=1)*$Q28)</f>
        <v>306.36</v>
      </c>
      <c r="T28" s="46" cm="1">
        <f t="array" ref="T28">SUMPRODUCT((MONTH($C28:$N28)=2)*$Q28)</f>
        <v>0</v>
      </c>
      <c r="U28" s="46" cm="1">
        <f t="array" ref="U28">SUMPRODUCT((MONTH($C28:$N28)=3)*$Q28)</f>
        <v>0</v>
      </c>
      <c r="V28" s="46" cm="1">
        <f t="array" ref="V28">SUMPRODUCT((MONTH($C28:$N28)=4)*$Q28)</f>
        <v>51.06</v>
      </c>
      <c r="W28" s="46" cm="1">
        <f t="array" ref="W28">SUMPRODUCT((MONTH($C28:$N28)=5)*$Q28)</f>
        <v>0</v>
      </c>
      <c r="X28" s="46" cm="1">
        <f t="array" ref="X28">SUMPRODUCT((MONTH($C28:$N28)=6)*$Q28)</f>
        <v>51.06</v>
      </c>
      <c r="Y28" s="46" cm="1">
        <f t="array" ref="Y28">SUMPRODUCT((MONTH($C28:$N28)=7)*$Q28)</f>
        <v>102.12</v>
      </c>
      <c r="Z28" s="46" cm="1">
        <f t="array" ref="Z28">SUMPRODUCT((MONTH($C28:$N28)=8)*$Q28)</f>
        <v>51.06</v>
      </c>
      <c r="AA28" s="46" cm="1">
        <f t="array" ref="AA28">SUMPRODUCT((MONTH($C28:$N28)=9)*$Q28)</f>
        <v>51.06</v>
      </c>
      <c r="AB28" s="46" cm="1">
        <f t="array" ref="AB28">SUMPRODUCT((MONTH($C28:$N28)=10)*$Q28)</f>
        <v>0</v>
      </c>
      <c r="AC28" s="46" cm="1">
        <f t="array" ref="AC28">SUMPRODUCT((MONTH($C28:$N28)=11)*$Q28)</f>
        <v>0</v>
      </c>
      <c r="AD28" s="47" cm="1">
        <f t="array" ref="AD28">SUMPRODUCT((MONTH($C28:$N28)=12)*$Q28)</f>
        <v>0</v>
      </c>
      <c r="AE28" s="69"/>
    </row>
    <row r="29" spans="1:31" ht="24.95" customHeight="1" thickBot="1" x14ac:dyDescent="0.3">
      <c r="A29" s="109" t="s">
        <v>55</v>
      </c>
      <c r="B29" s="135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82">
        <f t="shared" si="3"/>
        <v>0</v>
      </c>
      <c r="Q29" s="83"/>
      <c r="R29" s="138"/>
      <c r="S29" s="139" cm="1">
        <f t="array" ref="S29">SUMPRODUCT((MONTH($C29:$N29)=1)*$Q29)</f>
        <v>0</v>
      </c>
      <c r="T29" s="139" cm="1">
        <f t="array" ref="T29">SUMPRODUCT((MONTH($C29:$N29)=2)*$Q29)</f>
        <v>0</v>
      </c>
      <c r="U29" s="139" cm="1">
        <f t="array" ref="U29">SUMPRODUCT((MONTH($C29:$N29)=3)*$Q29)</f>
        <v>0</v>
      </c>
      <c r="V29" s="139" cm="1">
        <f t="array" ref="V29">SUMPRODUCT((MONTH($C29:$N29)=4)*$Q29)</f>
        <v>0</v>
      </c>
      <c r="W29" s="139" cm="1">
        <f t="array" ref="W29">SUMPRODUCT((MONTH($C29:$N29)=5)*$Q29)</f>
        <v>0</v>
      </c>
      <c r="X29" s="139" cm="1">
        <f t="array" ref="X29">SUMPRODUCT((MONTH($C29:$N29)=6)*$Q29)</f>
        <v>0</v>
      </c>
      <c r="Y29" s="139" cm="1">
        <f t="array" ref="Y29">SUMPRODUCT((MONTH($C29:$N29)=7)*$Q29)</f>
        <v>0</v>
      </c>
      <c r="Z29" s="139" cm="1">
        <f t="array" ref="Z29">SUMPRODUCT((MONTH($C29:$N29)=8)*$Q29)</f>
        <v>0</v>
      </c>
      <c r="AA29" s="139" cm="1">
        <f t="array" ref="AA29">SUMPRODUCT((MONTH($C29:$N29)=9)*$Q29)</f>
        <v>0</v>
      </c>
      <c r="AB29" s="139" cm="1">
        <f t="array" ref="AB29">SUMPRODUCT((MONTH($C29:$N29)=10)*$Q29)</f>
        <v>0</v>
      </c>
      <c r="AC29" s="139" cm="1">
        <f t="array" ref="AC29">SUMPRODUCT((MONTH($C29:$N29)=11)*$Q29)</f>
        <v>0</v>
      </c>
      <c r="AD29" s="139" cm="1">
        <f t="array" ref="AD29">SUMPRODUCT((MONTH($C29:$N29)=12)*$Q29)</f>
        <v>0</v>
      </c>
      <c r="AE29" s="69"/>
    </row>
    <row r="30" spans="1:31" ht="24.95" customHeight="1" x14ac:dyDescent="0.25">
      <c r="A30" s="29" t="s">
        <v>27</v>
      </c>
      <c r="B30" s="29">
        <v>5</v>
      </c>
      <c r="C30" s="116">
        <v>45777</v>
      </c>
      <c r="D30" s="14">
        <v>45835</v>
      </c>
      <c r="E30" s="14">
        <v>45876</v>
      </c>
      <c r="F30" s="14">
        <v>45916</v>
      </c>
      <c r="G30" s="14"/>
      <c r="H30" s="21"/>
      <c r="I30" s="21"/>
      <c r="J30" s="21"/>
      <c r="K30" s="21"/>
      <c r="L30" s="21"/>
      <c r="M30" s="21"/>
      <c r="N30" s="22"/>
      <c r="O30" s="136"/>
      <c r="P30" s="88">
        <f t="shared" si="3"/>
        <v>451.2</v>
      </c>
      <c r="Q30" s="89">
        <v>90.24</v>
      </c>
      <c r="R30" s="138"/>
      <c r="S30" s="39" cm="1">
        <f t="array" ref="S30">SUMPRODUCT((MONTH($C30:$N30)=1)*$Q30)</f>
        <v>721.92</v>
      </c>
      <c r="T30" s="40" cm="1">
        <f t="array" ref="T30">SUMPRODUCT((MONTH($C30:$N30)=2)*$Q30)</f>
        <v>0</v>
      </c>
      <c r="U30" s="40" cm="1">
        <f t="array" ref="U30">SUMPRODUCT((MONTH($C30:$N30)=3)*$Q30)</f>
        <v>0</v>
      </c>
      <c r="V30" s="40" cm="1">
        <f t="array" ref="V30">SUMPRODUCT((MONTH($C30:$N30)=4)*$Q30)</f>
        <v>90.24</v>
      </c>
      <c r="W30" s="40" cm="1">
        <f t="array" ref="W30">SUMPRODUCT((MONTH($C30:$N30)=5)*$Q30)</f>
        <v>0</v>
      </c>
      <c r="X30" s="40" cm="1">
        <f t="array" ref="X30">SUMPRODUCT((MONTH($C30:$N30)=6)*$Q30)</f>
        <v>90.24</v>
      </c>
      <c r="Y30" s="40" cm="1">
        <f t="array" ref="Y30">SUMPRODUCT((MONTH($C30:$N30)=7)*$Q30)</f>
        <v>0</v>
      </c>
      <c r="Z30" s="40" cm="1">
        <f t="array" ref="Z30">SUMPRODUCT((MONTH($C30:$N30)=8)*$Q30)</f>
        <v>90.24</v>
      </c>
      <c r="AA30" s="40" cm="1">
        <f t="array" ref="AA30">SUMPRODUCT((MONTH($C30:$N30)=9)*$Q30)</f>
        <v>90.24</v>
      </c>
      <c r="AB30" s="40" cm="1">
        <f t="array" ref="AB30">SUMPRODUCT((MONTH($C30:$N30)=10)*$Q30)</f>
        <v>0</v>
      </c>
      <c r="AC30" s="40" cm="1">
        <f t="array" ref="AC30">SUMPRODUCT((MONTH($C30:$N30)=11)*$Q30)</f>
        <v>0</v>
      </c>
      <c r="AD30" s="41" cm="1">
        <f t="array" ref="AD30">SUMPRODUCT((MONTH($C30:$N30)=12)*$Q30)</f>
        <v>0</v>
      </c>
      <c r="AE30" s="69"/>
    </row>
    <row r="31" spans="1:31" ht="24.95" customHeight="1" x14ac:dyDescent="0.25">
      <c r="A31" s="30" t="s">
        <v>38</v>
      </c>
      <c r="B31" s="30">
        <v>5</v>
      </c>
      <c r="C31" s="117">
        <v>45777</v>
      </c>
      <c r="D31" s="15">
        <v>45835</v>
      </c>
      <c r="E31" s="15">
        <v>45876</v>
      </c>
      <c r="F31" s="15">
        <v>45916</v>
      </c>
      <c r="G31" s="15"/>
      <c r="H31" s="23"/>
      <c r="I31" s="23"/>
      <c r="J31" s="23"/>
      <c r="K31" s="23"/>
      <c r="L31" s="23"/>
      <c r="M31" s="23"/>
      <c r="N31" s="24"/>
      <c r="O31" s="136"/>
      <c r="P31" s="90">
        <f t="shared" si="3"/>
        <v>564</v>
      </c>
      <c r="Q31" s="91">
        <v>112.8</v>
      </c>
      <c r="R31" s="138"/>
      <c r="S31" s="42" cm="1">
        <f t="array" ref="S31">SUMPRODUCT((MONTH($C31:$N31)=1)*$Q31)</f>
        <v>902.39999999999986</v>
      </c>
      <c r="T31" s="43" cm="1">
        <f t="array" ref="T31">SUMPRODUCT((MONTH($C31:$N31)=2)*$Q31)</f>
        <v>0</v>
      </c>
      <c r="U31" s="43" cm="1">
        <f t="array" ref="U31">SUMPRODUCT((MONTH($C31:$N31)=3)*$Q31)</f>
        <v>0</v>
      </c>
      <c r="V31" s="43" cm="1">
        <f t="array" ref="V31">SUMPRODUCT((MONTH($C31:$N31)=4)*$Q31)</f>
        <v>112.8</v>
      </c>
      <c r="W31" s="43" cm="1">
        <f t="array" ref="W31">SUMPRODUCT((MONTH($C31:$N31)=5)*$Q31)</f>
        <v>0</v>
      </c>
      <c r="X31" s="43" cm="1">
        <f t="array" ref="X31">SUMPRODUCT((MONTH($C31:$N31)=6)*$Q31)</f>
        <v>112.8</v>
      </c>
      <c r="Y31" s="43" cm="1">
        <f t="array" ref="Y31">SUMPRODUCT((MONTH($C31:$N31)=7)*$Q31)</f>
        <v>0</v>
      </c>
      <c r="Z31" s="43" cm="1">
        <f t="array" ref="Z31">SUMPRODUCT((MONTH($C31:$N31)=8)*$Q31)</f>
        <v>112.8</v>
      </c>
      <c r="AA31" s="43" cm="1">
        <f t="array" ref="AA31">SUMPRODUCT((MONTH($C31:$N31)=9)*$Q31)</f>
        <v>112.8</v>
      </c>
      <c r="AB31" s="43" cm="1">
        <f t="array" ref="AB31">SUMPRODUCT((MONTH($C31:$N31)=10)*$Q31)</f>
        <v>0</v>
      </c>
      <c r="AC31" s="43" cm="1">
        <f t="array" ref="AC31">SUMPRODUCT((MONTH($C31:$N31)=11)*$Q31)</f>
        <v>0</v>
      </c>
      <c r="AD31" s="44" cm="1">
        <f t="array" ref="AD31">SUMPRODUCT((MONTH($C31:$N31)=12)*$Q31)</f>
        <v>0</v>
      </c>
      <c r="AE31" s="69"/>
    </row>
    <row r="32" spans="1:31" ht="24.95" customHeight="1" x14ac:dyDescent="0.25">
      <c r="A32" s="30" t="s">
        <v>39</v>
      </c>
      <c r="B32" s="30">
        <v>5</v>
      </c>
      <c r="C32" s="117">
        <v>45777</v>
      </c>
      <c r="D32" s="15">
        <v>45835</v>
      </c>
      <c r="E32" s="15">
        <v>45876</v>
      </c>
      <c r="F32" s="15">
        <v>45916</v>
      </c>
      <c r="G32" s="15"/>
      <c r="H32" s="23"/>
      <c r="I32" s="23"/>
      <c r="J32" s="23"/>
      <c r="K32" s="23"/>
      <c r="L32" s="23"/>
      <c r="M32" s="23"/>
      <c r="N32" s="24"/>
      <c r="O32" s="136"/>
      <c r="P32" s="90">
        <f t="shared" si="3"/>
        <v>451.2</v>
      </c>
      <c r="Q32" s="91">
        <v>90.24</v>
      </c>
      <c r="R32" s="138"/>
      <c r="S32" s="42" cm="1">
        <f t="array" ref="S32">SUMPRODUCT((MONTH($C32:$N32)=1)*$Q32)</f>
        <v>721.92</v>
      </c>
      <c r="T32" s="43" cm="1">
        <f t="array" ref="T32">SUMPRODUCT((MONTH($C32:$N32)=2)*$Q32)</f>
        <v>0</v>
      </c>
      <c r="U32" s="43" cm="1">
        <f t="array" ref="U32">SUMPRODUCT((MONTH($C32:$N32)=3)*$Q32)</f>
        <v>0</v>
      </c>
      <c r="V32" s="43" cm="1">
        <f t="array" ref="V32">SUMPRODUCT((MONTH($C32:$N32)=4)*$Q32)</f>
        <v>90.24</v>
      </c>
      <c r="W32" s="43" cm="1">
        <f t="array" ref="W32">SUMPRODUCT((MONTH($C32:$N32)=5)*$Q32)</f>
        <v>0</v>
      </c>
      <c r="X32" s="43" cm="1">
        <f t="array" ref="X32">SUMPRODUCT((MONTH($C32:$N32)=6)*$Q32)</f>
        <v>90.24</v>
      </c>
      <c r="Y32" s="43" cm="1">
        <f t="array" ref="Y32">SUMPRODUCT((MONTH($C32:$N32)=7)*$Q32)</f>
        <v>0</v>
      </c>
      <c r="Z32" s="43" cm="1">
        <f t="array" ref="Z32">SUMPRODUCT((MONTH($C32:$N32)=8)*$Q32)</f>
        <v>90.24</v>
      </c>
      <c r="AA32" s="43" cm="1">
        <f t="array" ref="AA32">SUMPRODUCT((MONTH($C32:$N32)=9)*$Q32)</f>
        <v>90.24</v>
      </c>
      <c r="AB32" s="43" cm="1">
        <f t="array" ref="AB32">SUMPRODUCT((MONTH($C32:$N32)=10)*$Q32)</f>
        <v>0</v>
      </c>
      <c r="AC32" s="43" cm="1">
        <f t="array" ref="AC32">SUMPRODUCT((MONTH($C32:$N32)=11)*$Q32)</f>
        <v>0</v>
      </c>
      <c r="AD32" s="44" cm="1">
        <f t="array" ref="AD32">SUMPRODUCT((MONTH($C32:$N32)=12)*$Q32)</f>
        <v>0</v>
      </c>
      <c r="AE32" s="69"/>
    </row>
    <row r="33" spans="1:31" ht="24.95" customHeight="1" x14ac:dyDescent="0.25">
      <c r="A33" s="30" t="s">
        <v>18</v>
      </c>
      <c r="B33" s="30">
        <v>5</v>
      </c>
      <c r="C33" s="117">
        <v>45777</v>
      </c>
      <c r="D33" s="15">
        <v>45835</v>
      </c>
      <c r="E33" s="15">
        <v>45876</v>
      </c>
      <c r="F33" s="15">
        <v>45916</v>
      </c>
      <c r="G33" s="15"/>
      <c r="H33" s="23"/>
      <c r="I33" s="23"/>
      <c r="J33" s="23"/>
      <c r="K33" s="23"/>
      <c r="L33" s="23"/>
      <c r="M33" s="23"/>
      <c r="N33" s="24"/>
      <c r="O33" s="136"/>
      <c r="P33" s="90">
        <f t="shared" si="3"/>
        <v>225.6</v>
      </c>
      <c r="Q33" s="91">
        <v>45.12</v>
      </c>
      <c r="R33" s="138"/>
      <c r="S33" s="42" cm="1">
        <f t="array" ref="S33">SUMPRODUCT((MONTH($C33:$N33)=1)*$Q33)</f>
        <v>360.96</v>
      </c>
      <c r="T33" s="43" cm="1">
        <f t="array" ref="T33">SUMPRODUCT((MONTH($C33:$N33)=2)*$Q33)</f>
        <v>0</v>
      </c>
      <c r="U33" s="43" cm="1">
        <f t="array" ref="U33">SUMPRODUCT((MONTH($C33:$N33)=3)*$Q33)</f>
        <v>0</v>
      </c>
      <c r="V33" s="43" cm="1">
        <f t="array" ref="V33">SUMPRODUCT((MONTH($C33:$N33)=4)*$Q33)</f>
        <v>45.12</v>
      </c>
      <c r="W33" s="43" cm="1">
        <f t="array" ref="W33">SUMPRODUCT((MONTH($C33:$N33)=5)*$Q33)</f>
        <v>0</v>
      </c>
      <c r="X33" s="43" cm="1">
        <f t="array" ref="X33">SUMPRODUCT((MONTH($C33:$N33)=6)*$Q33)</f>
        <v>45.12</v>
      </c>
      <c r="Y33" s="43" cm="1">
        <f t="array" ref="Y33">SUMPRODUCT((MONTH($C33:$N33)=7)*$Q33)</f>
        <v>0</v>
      </c>
      <c r="Z33" s="43" cm="1">
        <f t="array" ref="Z33">SUMPRODUCT((MONTH($C33:$N33)=8)*$Q33)</f>
        <v>45.12</v>
      </c>
      <c r="AA33" s="43" cm="1">
        <f t="array" ref="AA33">SUMPRODUCT((MONTH($C33:$N33)=9)*$Q33)</f>
        <v>45.12</v>
      </c>
      <c r="AB33" s="43" cm="1">
        <f t="array" ref="AB33">SUMPRODUCT((MONTH($C33:$N33)=10)*$Q33)</f>
        <v>0</v>
      </c>
      <c r="AC33" s="43" cm="1">
        <f t="array" ref="AC33">SUMPRODUCT((MONTH($C33:$N33)=11)*$Q33)</f>
        <v>0</v>
      </c>
      <c r="AD33" s="44" cm="1">
        <f t="array" ref="AD33">SUMPRODUCT((MONTH($C33:$N33)=12)*$Q33)</f>
        <v>0</v>
      </c>
      <c r="AE33" s="69"/>
    </row>
    <row r="34" spans="1:31" ht="24.95" customHeight="1" x14ac:dyDescent="0.25">
      <c r="A34" s="30" t="s">
        <v>40</v>
      </c>
      <c r="B34" s="30">
        <v>5</v>
      </c>
      <c r="C34" s="117">
        <v>45777</v>
      </c>
      <c r="D34" s="15">
        <v>45835</v>
      </c>
      <c r="E34" s="15">
        <v>45876</v>
      </c>
      <c r="F34" s="15">
        <v>45916</v>
      </c>
      <c r="G34" s="15"/>
      <c r="H34" s="23"/>
      <c r="I34" s="23"/>
      <c r="J34" s="23"/>
      <c r="K34" s="23"/>
      <c r="L34" s="23"/>
      <c r="M34" s="23"/>
      <c r="N34" s="24"/>
      <c r="O34" s="136"/>
      <c r="P34" s="90">
        <f t="shared" si="3"/>
        <v>676.80000000000007</v>
      </c>
      <c r="Q34" s="91">
        <v>135.36000000000001</v>
      </c>
      <c r="R34" s="138"/>
      <c r="S34" s="42" cm="1">
        <f t="array" ref="S34">SUMPRODUCT((MONTH($C34:$N34)=1)*$Q34)</f>
        <v>1082.8800000000001</v>
      </c>
      <c r="T34" s="43" cm="1">
        <f t="array" ref="T34">SUMPRODUCT((MONTH($C34:$N34)=2)*$Q34)</f>
        <v>0</v>
      </c>
      <c r="U34" s="43" cm="1">
        <f t="array" ref="U34">SUMPRODUCT((MONTH($C34:$N34)=3)*$Q34)</f>
        <v>0</v>
      </c>
      <c r="V34" s="43" cm="1">
        <f t="array" ref="V34">SUMPRODUCT((MONTH($C34:$N34)=4)*$Q34)</f>
        <v>135.36000000000001</v>
      </c>
      <c r="W34" s="43" cm="1">
        <f t="array" ref="W34">SUMPRODUCT((MONTH($C34:$N34)=5)*$Q34)</f>
        <v>0</v>
      </c>
      <c r="X34" s="43" cm="1">
        <f t="array" ref="X34">SUMPRODUCT((MONTH($C34:$N34)=6)*$Q34)</f>
        <v>135.36000000000001</v>
      </c>
      <c r="Y34" s="43" cm="1">
        <f t="array" ref="Y34">SUMPRODUCT((MONTH($C34:$N34)=7)*$Q34)</f>
        <v>0</v>
      </c>
      <c r="Z34" s="43" cm="1">
        <f t="array" ref="Z34">SUMPRODUCT((MONTH($C34:$N34)=8)*$Q34)</f>
        <v>135.36000000000001</v>
      </c>
      <c r="AA34" s="43" cm="1">
        <f t="array" ref="AA34">SUMPRODUCT((MONTH($C34:$N34)=9)*$Q34)</f>
        <v>135.36000000000001</v>
      </c>
      <c r="AB34" s="43" cm="1">
        <f t="array" ref="AB34">SUMPRODUCT((MONTH($C34:$N34)=10)*$Q34)</f>
        <v>0</v>
      </c>
      <c r="AC34" s="43" cm="1">
        <f t="array" ref="AC34">SUMPRODUCT((MONTH($C34:$N34)=11)*$Q34)</f>
        <v>0</v>
      </c>
      <c r="AD34" s="44" cm="1">
        <f t="array" ref="AD34">SUMPRODUCT((MONTH($C34:$N34)=12)*$Q34)</f>
        <v>0</v>
      </c>
      <c r="AE34" s="69"/>
    </row>
    <row r="35" spans="1:31" ht="24.95" customHeight="1" x14ac:dyDescent="0.25">
      <c r="A35" s="62" t="s">
        <v>28</v>
      </c>
      <c r="B35" s="62">
        <v>5</v>
      </c>
      <c r="C35" s="117">
        <v>45777</v>
      </c>
      <c r="D35" s="15">
        <v>45835</v>
      </c>
      <c r="E35" s="15">
        <v>45883</v>
      </c>
      <c r="F35" s="15">
        <v>45916</v>
      </c>
      <c r="G35" s="15"/>
      <c r="H35" s="23"/>
      <c r="I35" s="23"/>
      <c r="J35" s="23"/>
      <c r="K35" s="23"/>
      <c r="L35" s="23"/>
      <c r="M35" s="23"/>
      <c r="N35" s="24"/>
      <c r="O35" s="136"/>
      <c r="P35" s="90">
        <f t="shared" si="3"/>
        <v>451.2</v>
      </c>
      <c r="Q35" s="91">
        <v>90.24</v>
      </c>
      <c r="R35" s="138"/>
      <c r="S35" s="42" cm="1">
        <f t="array" ref="S35">SUMPRODUCT((MONTH($C35:$N35)=1)*$Q35)</f>
        <v>721.92</v>
      </c>
      <c r="T35" s="43" cm="1">
        <f t="array" ref="T35">SUMPRODUCT((MONTH($C35:$N35)=2)*$Q35)</f>
        <v>0</v>
      </c>
      <c r="U35" s="43" cm="1">
        <f t="array" ref="U35">SUMPRODUCT((MONTH($C35:$N35)=3)*$Q35)</f>
        <v>0</v>
      </c>
      <c r="V35" s="43" cm="1">
        <f t="array" ref="V35">SUMPRODUCT((MONTH($C35:$N35)=4)*$Q35)</f>
        <v>90.24</v>
      </c>
      <c r="W35" s="43" cm="1">
        <f t="array" ref="W35">SUMPRODUCT((MONTH($C35:$N35)=5)*$Q35)</f>
        <v>0</v>
      </c>
      <c r="X35" s="43" cm="1">
        <f t="array" ref="X35">SUMPRODUCT((MONTH($C35:$N35)=6)*$Q35)</f>
        <v>90.24</v>
      </c>
      <c r="Y35" s="43" cm="1">
        <f t="array" ref="Y35">SUMPRODUCT((MONTH($C35:$N35)=7)*$Q35)</f>
        <v>0</v>
      </c>
      <c r="Z35" s="43" cm="1">
        <f t="array" ref="Z35">SUMPRODUCT((MONTH($C35:$N35)=8)*$Q35)</f>
        <v>90.24</v>
      </c>
      <c r="AA35" s="43" cm="1">
        <f t="array" ref="AA35">SUMPRODUCT((MONTH($C35:$N35)=9)*$Q35)</f>
        <v>90.24</v>
      </c>
      <c r="AB35" s="43" cm="1">
        <f t="array" ref="AB35">SUMPRODUCT((MONTH($C35:$N35)=10)*$Q35)</f>
        <v>0</v>
      </c>
      <c r="AC35" s="43" cm="1">
        <f t="array" ref="AC35">SUMPRODUCT((MONTH($C35:$N35)=11)*$Q35)</f>
        <v>0</v>
      </c>
      <c r="AD35" s="44" cm="1">
        <f t="array" ref="AD35">SUMPRODUCT((MONTH($C35:$N35)=12)*$Q35)</f>
        <v>0</v>
      </c>
      <c r="AE35" s="69"/>
    </row>
    <row r="36" spans="1:31" ht="24.95" customHeight="1" x14ac:dyDescent="0.25">
      <c r="A36" s="62" t="s">
        <v>24</v>
      </c>
      <c r="B36" s="62">
        <v>12</v>
      </c>
      <c r="C36" s="117">
        <v>45777</v>
      </c>
      <c r="D36" s="15">
        <v>45777</v>
      </c>
      <c r="E36" s="15">
        <v>45777</v>
      </c>
      <c r="F36" s="15">
        <v>45777</v>
      </c>
      <c r="G36" s="15">
        <v>45777</v>
      </c>
      <c r="H36" s="15">
        <v>45777</v>
      </c>
      <c r="I36" s="15">
        <v>45835</v>
      </c>
      <c r="J36" s="15">
        <v>45835</v>
      </c>
      <c r="K36" s="15">
        <v>45835</v>
      </c>
      <c r="L36" s="15">
        <v>45835</v>
      </c>
      <c r="M36" s="15">
        <v>45835</v>
      </c>
      <c r="N36" s="20">
        <v>45835</v>
      </c>
      <c r="O36" s="136"/>
      <c r="P36" s="90">
        <f t="shared" si="3"/>
        <v>40</v>
      </c>
      <c r="Q36" s="91">
        <f>100/30</f>
        <v>3.3333333333333335</v>
      </c>
      <c r="R36" s="138"/>
      <c r="S36" s="42" cm="1">
        <f t="array" ref="S36">SUMPRODUCT((MONTH($C36:$N36)=1)*$Q36)</f>
        <v>0</v>
      </c>
      <c r="T36" s="43" cm="1">
        <f t="array" ref="T36">SUMPRODUCT((MONTH($C36:$N36)=2)*$Q36)</f>
        <v>0</v>
      </c>
      <c r="U36" s="43" cm="1">
        <f t="array" ref="U36">SUMPRODUCT((MONTH($C36:$N36)=3)*$Q36)</f>
        <v>0</v>
      </c>
      <c r="V36" s="43" cm="1">
        <f t="array" ref="V36">SUMPRODUCT((MONTH($C36:$N36)=4)*$Q36)</f>
        <v>20</v>
      </c>
      <c r="W36" s="43" cm="1">
        <f t="array" ref="W36">SUMPRODUCT((MONTH($C36:$N36)=5)*$Q36)</f>
        <v>0</v>
      </c>
      <c r="X36" s="43" cm="1">
        <f t="array" ref="X36">SUMPRODUCT((MONTH($C36:$N36)=6)*$Q36)</f>
        <v>20</v>
      </c>
      <c r="Y36" s="43" cm="1">
        <f t="array" ref="Y36">SUMPRODUCT((MONTH($C36:$N36)=7)*$Q36)</f>
        <v>0</v>
      </c>
      <c r="Z36" s="43" cm="1">
        <f t="array" ref="Z36">SUMPRODUCT((MONTH($C36:$N36)=8)*$Q36)</f>
        <v>0</v>
      </c>
      <c r="AA36" s="43" cm="1">
        <f t="array" ref="AA36">SUMPRODUCT((MONTH($C36:$N36)=9)*$Q36)</f>
        <v>0</v>
      </c>
      <c r="AB36" s="43" cm="1">
        <f t="array" ref="AB36">SUMPRODUCT((MONTH($C36:$N36)=10)*$Q36)</f>
        <v>0</v>
      </c>
      <c r="AC36" s="43" cm="1">
        <f t="array" ref="AC36">SUMPRODUCT((MONTH($C36:$N36)=11)*$Q36)</f>
        <v>0</v>
      </c>
      <c r="AD36" s="44" cm="1">
        <f t="array" ref="AD36">SUMPRODUCT((MONTH($C36:$N36)=12)*$Q36)</f>
        <v>0</v>
      </c>
      <c r="AE36" s="69"/>
    </row>
    <row r="37" spans="1:31" ht="24.95" customHeight="1" x14ac:dyDescent="0.25">
      <c r="A37" s="62" t="s">
        <v>24</v>
      </c>
      <c r="B37" s="62">
        <v>12</v>
      </c>
      <c r="C37" s="117">
        <v>45876</v>
      </c>
      <c r="D37" s="15">
        <v>45876</v>
      </c>
      <c r="E37" s="15">
        <v>45876</v>
      </c>
      <c r="F37" s="15">
        <v>45876</v>
      </c>
      <c r="G37" s="15">
        <v>45876</v>
      </c>
      <c r="H37" s="15">
        <v>45883</v>
      </c>
      <c r="I37" s="15">
        <v>45916</v>
      </c>
      <c r="J37" s="15">
        <v>45916</v>
      </c>
      <c r="K37" s="15">
        <v>45916</v>
      </c>
      <c r="L37" s="15">
        <v>45916</v>
      </c>
      <c r="M37" s="15">
        <v>45916</v>
      </c>
      <c r="N37" s="20">
        <v>45916</v>
      </c>
      <c r="O37" s="136"/>
      <c r="P37" s="90">
        <f t="shared" si="3"/>
        <v>40</v>
      </c>
      <c r="Q37" s="91">
        <f t="shared" ref="Q37:Q38" si="4">100/30</f>
        <v>3.3333333333333335</v>
      </c>
      <c r="R37" s="138"/>
      <c r="S37" s="42" cm="1">
        <f t="array" ref="S37">SUMPRODUCT((MONTH($C37:$N37)=1)*$Q37)</f>
        <v>0</v>
      </c>
      <c r="T37" s="43" cm="1">
        <f t="array" ref="T37">SUMPRODUCT((MONTH($C37:$N37)=2)*$Q37)</f>
        <v>0</v>
      </c>
      <c r="U37" s="43" cm="1">
        <f t="array" ref="U37">SUMPRODUCT((MONTH($C37:$N37)=3)*$Q37)</f>
        <v>0</v>
      </c>
      <c r="V37" s="43" cm="1">
        <f t="array" ref="V37">SUMPRODUCT((MONTH($C37:$N37)=4)*$Q37)</f>
        <v>0</v>
      </c>
      <c r="W37" s="43" cm="1">
        <f t="array" ref="W37">SUMPRODUCT((MONTH($C37:$N37)=5)*$Q37)</f>
        <v>0</v>
      </c>
      <c r="X37" s="43" cm="1">
        <f t="array" ref="X37">SUMPRODUCT((MONTH($C37:$N37)=6)*$Q37)</f>
        <v>0</v>
      </c>
      <c r="Y37" s="43" cm="1">
        <f t="array" ref="Y37">SUMPRODUCT((MONTH($C37:$N37)=7)*$Q37)</f>
        <v>0</v>
      </c>
      <c r="Z37" s="43" cm="1">
        <f t="array" ref="Z37">SUMPRODUCT((MONTH($C37:$N37)=8)*$Q37)</f>
        <v>20</v>
      </c>
      <c r="AA37" s="43" cm="1">
        <f t="array" ref="AA37">SUMPRODUCT((MONTH($C37:$N37)=9)*$Q37)</f>
        <v>20</v>
      </c>
      <c r="AB37" s="43" cm="1">
        <f t="array" ref="AB37">SUMPRODUCT((MONTH($C37:$N37)=10)*$Q37)</f>
        <v>0</v>
      </c>
      <c r="AC37" s="43" cm="1">
        <f t="array" ref="AC37">SUMPRODUCT((MONTH($C37:$N37)=11)*$Q37)</f>
        <v>0</v>
      </c>
      <c r="AD37" s="44" cm="1">
        <f t="array" ref="AD37">SUMPRODUCT((MONTH($C37:$N37)=12)*$Q37)</f>
        <v>0</v>
      </c>
      <c r="AE37" s="69"/>
    </row>
    <row r="38" spans="1:31" ht="24.95" customHeight="1" x14ac:dyDescent="0.25">
      <c r="A38" s="12" t="s">
        <v>24</v>
      </c>
      <c r="B38" s="30">
        <v>6</v>
      </c>
      <c r="C38" s="117"/>
      <c r="D38" s="15"/>
      <c r="E38" s="15"/>
      <c r="F38" s="15"/>
      <c r="G38" s="15"/>
      <c r="H38" s="15"/>
      <c r="I38" s="23"/>
      <c r="J38" s="23"/>
      <c r="K38" s="23"/>
      <c r="L38" s="23"/>
      <c r="M38" s="23"/>
      <c r="N38" s="24"/>
      <c r="O38" s="136"/>
      <c r="P38" s="90">
        <f t="shared" si="3"/>
        <v>20</v>
      </c>
      <c r="Q38" s="91">
        <f t="shared" si="4"/>
        <v>3.3333333333333335</v>
      </c>
      <c r="R38" s="138"/>
      <c r="S38" s="42" cm="1">
        <f t="array" ref="S38">SUMPRODUCT((MONTH($C38:$N38)=1)*$Q38)</f>
        <v>40</v>
      </c>
      <c r="T38" s="43" cm="1">
        <f t="array" ref="T38">SUMPRODUCT((MONTH($C38:$N38)=2)*$Q38)</f>
        <v>0</v>
      </c>
      <c r="U38" s="43" cm="1">
        <f t="array" ref="U38">SUMPRODUCT((MONTH($C38:$N38)=3)*$Q38)</f>
        <v>0</v>
      </c>
      <c r="V38" s="43" cm="1">
        <f t="array" ref="V38">SUMPRODUCT((MONTH($C38:$N38)=4)*$Q38)</f>
        <v>0</v>
      </c>
      <c r="W38" s="43" cm="1">
        <f t="array" ref="W38">SUMPRODUCT((MONTH($C38:$N38)=5)*$Q38)</f>
        <v>0</v>
      </c>
      <c r="X38" s="43" cm="1">
        <f t="array" ref="X38">SUMPRODUCT((MONTH($C38:$N38)=6)*$Q38)</f>
        <v>0</v>
      </c>
      <c r="Y38" s="43" cm="1">
        <f t="array" ref="Y38">SUMPRODUCT((MONTH($C38:$N38)=7)*$Q38)</f>
        <v>0</v>
      </c>
      <c r="Z38" s="43" cm="1">
        <f t="array" ref="Z38">SUMPRODUCT((MONTH($C38:$N38)=8)*$Q38)</f>
        <v>0</v>
      </c>
      <c r="AA38" s="43" cm="1">
        <f t="array" ref="AA38">SUMPRODUCT((MONTH($C38:$N38)=9)*$Q38)</f>
        <v>0</v>
      </c>
      <c r="AB38" s="43" cm="1">
        <f t="array" ref="AB38">SUMPRODUCT((MONTH($C38:$N38)=10)*$Q38)</f>
        <v>0</v>
      </c>
      <c r="AC38" s="43" cm="1">
        <f t="array" ref="AC38">SUMPRODUCT((MONTH($C38:$N38)=11)*$Q38)</f>
        <v>0</v>
      </c>
      <c r="AD38" s="44" cm="1">
        <f t="array" ref="AD38">SUMPRODUCT((MONTH($C38:$N38)=12)*$Q38)</f>
        <v>0</v>
      </c>
      <c r="AE38" s="69"/>
    </row>
    <row r="39" spans="1:31" ht="24.95" customHeight="1" thickBot="1" x14ac:dyDescent="0.3">
      <c r="A39" s="123" t="s">
        <v>37</v>
      </c>
      <c r="B39" s="122">
        <v>5</v>
      </c>
      <c r="C39" s="118">
        <v>45777</v>
      </c>
      <c r="D39" s="16">
        <v>45835</v>
      </c>
      <c r="E39" s="16">
        <v>45883</v>
      </c>
      <c r="F39" s="16"/>
      <c r="G39" s="16"/>
      <c r="H39" s="25"/>
      <c r="I39" s="25"/>
      <c r="J39" s="25"/>
      <c r="K39" s="25"/>
      <c r="L39" s="25"/>
      <c r="M39" s="25"/>
      <c r="N39" s="26"/>
      <c r="O39" s="136"/>
      <c r="P39" s="92">
        <f t="shared" si="3"/>
        <v>299.10000000000002</v>
      </c>
      <c r="Q39" s="124">
        <v>59.82</v>
      </c>
      <c r="R39" s="138"/>
      <c r="S39" s="45" cm="1">
        <f t="array" ref="S39">SUMPRODUCT((MONTH($C39:$N39)=1)*$Q39)</f>
        <v>538.38</v>
      </c>
      <c r="T39" s="46" cm="1">
        <f t="array" ref="T39">SUMPRODUCT((MONTH($C39:$N39)=2)*$Q39)</f>
        <v>0</v>
      </c>
      <c r="U39" s="46" cm="1">
        <f t="array" ref="U39">SUMPRODUCT((MONTH($C39:$N39)=3)*$Q39)</f>
        <v>0</v>
      </c>
      <c r="V39" s="46" cm="1">
        <f t="array" ref="V39">SUMPRODUCT((MONTH($C39:$N39)=4)*$Q39)</f>
        <v>59.82</v>
      </c>
      <c r="W39" s="46" cm="1">
        <f t="array" ref="W39">SUMPRODUCT((MONTH($C39:$N39)=5)*$Q39)</f>
        <v>0</v>
      </c>
      <c r="X39" s="46" cm="1">
        <f t="array" ref="X39">SUMPRODUCT((MONTH($C39:$N39)=6)*$Q39)</f>
        <v>59.82</v>
      </c>
      <c r="Y39" s="46" cm="1">
        <f t="array" ref="Y39">SUMPRODUCT((MONTH($C39:$N39)=7)*$Q39)</f>
        <v>0</v>
      </c>
      <c r="Z39" s="46" cm="1">
        <f t="array" ref="Z39">SUMPRODUCT((MONTH($C39:$N39)=8)*$Q39)</f>
        <v>59.82</v>
      </c>
      <c r="AA39" s="46" cm="1">
        <f t="array" ref="AA39">SUMPRODUCT((MONTH($C39:$N39)=9)*$Q39)</f>
        <v>0</v>
      </c>
      <c r="AB39" s="46" cm="1">
        <f t="array" ref="AB39">SUMPRODUCT((MONTH($C39:$N39)=10)*$Q39)</f>
        <v>0</v>
      </c>
      <c r="AC39" s="46" cm="1">
        <f t="array" ref="AC39">SUMPRODUCT((MONTH($C39:$N39)=11)*$Q39)</f>
        <v>0</v>
      </c>
      <c r="AD39" s="47" cm="1">
        <f t="array" ref="AD39">SUMPRODUCT((MONTH($C39:$N39)=12)*$Q39)</f>
        <v>0</v>
      </c>
      <c r="AE39" s="69"/>
    </row>
    <row r="40" spans="1:31" ht="24.95" customHeight="1" thickBot="1" x14ac:dyDescent="0.3">
      <c r="A40" s="103" t="s">
        <v>56</v>
      </c>
      <c r="B40" s="135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84">
        <f t="shared" si="3"/>
        <v>0</v>
      </c>
      <c r="Q40" s="96"/>
      <c r="R40" s="138"/>
      <c r="S40" s="139" cm="1">
        <f t="array" ref="S40">SUMPRODUCT((MONTH($C40:$N40)=1)*$Q40)</f>
        <v>0</v>
      </c>
      <c r="T40" s="139" cm="1">
        <f t="array" ref="T40">SUMPRODUCT((MONTH($C40:$N40)=2)*$Q40)</f>
        <v>0</v>
      </c>
      <c r="U40" s="139" cm="1">
        <f t="array" ref="U40">SUMPRODUCT((MONTH($C40:$N40)=3)*$Q40)</f>
        <v>0</v>
      </c>
      <c r="V40" s="139" cm="1">
        <f t="array" ref="V40">SUMPRODUCT((MONTH($C40:$N40)=4)*$Q40)</f>
        <v>0</v>
      </c>
      <c r="W40" s="139" cm="1">
        <f t="array" ref="W40">SUMPRODUCT((MONTH($C40:$N40)=5)*$Q40)</f>
        <v>0</v>
      </c>
      <c r="X40" s="139" cm="1">
        <f t="array" ref="X40">SUMPRODUCT((MONTH($C40:$N40)=6)*$Q40)</f>
        <v>0</v>
      </c>
      <c r="Y40" s="139" cm="1">
        <f t="array" ref="Y40">SUMPRODUCT((MONTH($C40:$N40)=7)*$Q40)</f>
        <v>0</v>
      </c>
      <c r="Z40" s="139" cm="1">
        <f t="array" ref="Z40">SUMPRODUCT((MONTH($C40:$N40)=8)*$Q40)</f>
        <v>0</v>
      </c>
      <c r="AA40" s="139" cm="1">
        <f t="array" ref="AA40">SUMPRODUCT((MONTH($C40:$N40)=9)*$Q40)</f>
        <v>0</v>
      </c>
      <c r="AB40" s="139" cm="1">
        <f t="array" ref="AB40">SUMPRODUCT((MONTH($C40:$N40)=10)*$Q40)</f>
        <v>0</v>
      </c>
      <c r="AC40" s="139" cm="1">
        <f t="array" ref="AC40">SUMPRODUCT((MONTH($C40:$N40)=11)*$Q40)</f>
        <v>0</v>
      </c>
      <c r="AD40" s="139" cm="1">
        <f t="array" ref="AD40">SUMPRODUCT((MONTH($C40:$N40)=12)*$Q40)</f>
        <v>0</v>
      </c>
      <c r="AE40" s="69"/>
    </row>
    <row r="41" spans="1:31" ht="24.95" customHeight="1" x14ac:dyDescent="0.25">
      <c r="A41" s="18" t="s">
        <v>25</v>
      </c>
      <c r="B41" s="119">
        <v>3</v>
      </c>
      <c r="C41" s="116">
        <v>45789</v>
      </c>
      <c r="D41" s="14">
        <v>45855</v>
      </c>
      <c r="E41" s="14">
        <v>45923</v>
      </c>
      <c r="F41" s="21"/>
      <c r="G41" s="21"/>
      <c r="H41" s="21"/>
      <c r="I41" s="21"/>
      <c r="J41" s="21"/>
      <c r="K41" s="21"/>
      <c r="L41" s="21"/>
      <c r="M41" s="21"/>
      <c r="N41" s="22"/>
      <c r="O41" s="136"/>
      <c r="P41" s="88">
        <f t="shared" si="3"/>
        <v>1245.3000000000002</v>
      </c>
      <c r="Q41" s="89">
        <v>415.1</v>
      </c>
      <c r="R41" s="138"/>
      <c r="S41" s="39" cm="1">
        <f t="array" ref="S41">SUMPRODUCT((MONTH($C41:$N41)=1)*$Q41)</f>
        <v>3735.8999999999996</v>
      </c>
      <c r="T41" s="40" cm="1">
        <f t="array" ref="T41">SUMPRODUCT((MONTH($C41:$N41)=2)*$Q41)</f>
        <v>0</v>
      </c>
      <c r="U41" s="40" cm="1">
        <f t="array" ref="U41">SUMPRODUCT((MONTH($C41:$N41)=3)*$Q41)</f>
        <v>0</v>
      </c>
      <c r="V41" s="40" cm="1">
        <f t="array" ref="V41">SUMPRODUCT((MONTH($C41:$N41)=4)*$Q41)</f>
        <v>0</v>
      </c>
      <c r="W41" s="40" cm="1">
        <f t="array" ref="W41">SUMPRODUCT((MONTH($C41:$N41)=5)*$Q41)</f>
        <v>415.1</v>
      </c>
      <c r="X41" s="40" cm="1">
        <f t="array" ref="X41">SUMPRODUCT((MONTH($C41:$N41)=6)*$Q41)</f>
        <v>0</v>
      </c>
      <c r="Y41" s="40" cm="1">
        <f t="array" ref="Y41">SUMPRODUCT((MONTH($C41:$N41)=7)*$Q41)</f>
        <v>415.1</v>
      </c>
      <c r="Z41" s="40" cm="1">
        <f t="array" ref="Z41">SUMPRODUCT((MONTH($C41:$N41)=8)*$Q41)</f>
        <v>0</v>
      </c>
      <c r="AA41" s="40" cm="1">
        <f t="array" ref="AA41">SUMPRODUCT((MONTH($C41:$N41)=9)*$Q41)</f>
        <v>415.1</v>
      </c>
      <c r="AB41" s="40" cm="1">
        <f t="array" ref="AB41">SUMPRODUCT((MONTH($C41:$N41)=10)*$Q41)</f>
        <v>0</v>
      </c>
      <c r="AC41" s="40" cm="1">
        <f t="array" ref="AC41">SUMPRODUCT((MONTH($C41:$N41)=11)*$Q41)</f>
        <v>0</v>
      </c>
      <c r="AD41" s="41" cm="1">
        <f t="array" ref="AD41">SUMPRODUCT((MONTH($C41:$N41)=12)*$Q41)</f>
        <v>0</v>
      </c>
      <c r="AE41" s="69"/>
    </row>
    <row r="42" spans="1:31" ht="24.95" customHeight="1" x14ac:dyDescent="0.25">
      <c r="A42" s="12" t="s">
        <v>26</v>
      </c>
      <c r="B42" s="120">
        <v>3</v>
      </c>
      <c r="C42" s="117">
        <v>45789</v>
      </c>
      <c r="D42" s="15">
        <v>45855</v>
      </c>
      <c r="E42" s="15">
        <v>45923</v>
      </c>
      <c r="F42" s="23"/>
      <c r="G42" s="23"/>
      <c r="H42" s="23"/>
      <c r="I42" s="23"/>
      <c r="J42" s="23"/>
      <c r="K42" s="23"/>
      <c r="L42" s="23"/>
      <c r="M42" s="23"/>
      <c r="N42" s="24"/>
      <c r="O42" s="136"/>
      <c r="P42" s="97">
        <f t="shared" si="3"/>
        <v>947.52</v>
      </c>
      <c r="Q42" s="91">
        <v>315.83999999999997</v>
      </c>
      <c r="R42" s="138"/>
      <c r="S42" s="42" cm="1">
        <f t="array" ref="S42">SUMPRODUCT((MONTH($C42:$N42)=1)*$Q42)</f>
        <v>2842.56</v>
      </c>
      <c r="T42" s="43" cm="1">
        <f t="array" ref="T42">SUMPRODUCT((MONTH($C42:$N42)=2)*$Q42)</f>
        <v>0</v>
      </c>
      <c r="U42" s="43" cm="1">
        <f t="array" ref="U42">SUMPRODUCT((MONTH($C42:$N42)=3)*$Q42)</f>
        <v>0</v>
      </c>
      <c r="V42" s="43" cm="1">
        <f t="array" ref="V42">SUMPRODUCT((MONTH($C42:$N42)=4)*$Q42)</f>
        <v>0</v>
      </c>
      <c r="W42" s="43" cm="1">
        <f t="array" ref="W42">SUMPRODUCT((MONTH($C42:$N42)=5)*$Q42)</f>
        <v>315.83999999999997</v>
      </c>
      <c r="X42" s="43" cm="1">
        <f t="array" ref="X42">SUMPRODUCT((MONTH($C42:$N42)=6)*$Q42)</f>
        <v>0</v>
      </c>
      <c r="Y42" s="43" cm="1">
        <f t="array" ref="Y42">SUMPRODUCT((MONTH($C42:$N42)=7)*$Q42)</f>
        <v>315.83999999999997</v>
      </c>
      <c r="Z42" s="43" cm="1">
        <f t="array" ref="Z42">SUMPRODUCT((MONTH($C42:$N42)=8)*$Q42)</f>
        <v>0</v>
      </c>
      <c r="AA42" s="43" cm="1">
        <f t="array" ref="AA42">SUMPRODUCT((MONTH($C42:$N42)=9)*$Q42)</f>
        <v>315.83999999999997</v>
      </c>
      <c r="AB42" s="43" cm="1">
        <f t="array" ref="AB42">SUMPRODUCT((MONTH($C42:$N42)=10)*$Q42)</f>
        <v>0</v>
      </c>
      <c r="AC42" s="43" cm="1">
        <f t="array" ref="AC42">SUMPRODUCT((MONTH($C42:$N42)=11)*$Q42)</f>
        <v>0</v>
      </c>
      <c r="AD42" s="44" cm="1">
        <f t="array" ref="AD42">SUMPRODUCT((MONTH($C42:$N42)=12)*$Q42)</f>
        <v>0</v>
      </c>
      <c r="AE42" s="69"/>
    </row>
    <row r="43" spans="1:31" ht="24.95" customHeight="1" x14ac:dyDescent="0.25">
      <c r="A43" s="12" t="s">
        <v>18</v>
      </c>
      <c r="B43" s="120">
        <v>3</v>
      </c>
      <c r="C43" s="117">
        <v>45789</v>
      </c>
      <c r="D43" s="15">
        <v>45855</v>
      </c>
      <c r="E43" s="15">
        <v>45923</v>
      </c>
      <c r="F43" s="23"/>
      <c r="G43" s="23"/>
      <c r="H43" s="23"/>
      <c r="I43" s="23"/>
      <c r="J43" s="23"/>
      <c r="K43" s="23"/>
      <c r="L43" s="23"/>
      <c r="M43" s="23"/>
      <c r="N43" s="24"/>
      <c r="O43" s="136"/>
      <c r="P43" s="97">
        <f t="shared" si="3"/>
        <v>203.64</v>
      </c>
      <c r="Q43" s="91">
        <v>67.88</v>
      </c>
      <c r="R43" s="138"/>
      <c r="S43" s="42" cm="1">
        <f t="array" ref="S43">SUMPRODUCT((MONTH($C43:$N43)=1)*$Q43)</f>
        <v>610.91999999999996</v>
      </c>
      <c r="T43" s="43" cm="1">
        <f t="array" ref="T43">SUMPRODUCT((MONTH($C43:$N43)=2)*$Q43)</f>
        <v>0</v>
      </c>
      <c r="U43" s="43" cm="1">
        <f t="array" ref="U43">SUMPRODUCT((MONTH($C43:$N43)=3)*$Q43)</f>
        <v>0</v>
      </c>
      <c r="V43" s="43" cm="1">
        <f t="array" ref="V43">SUMPRODUCT((MONTH($C43:$N43)=4)*$Q43)</f>
        <v>0</v>
      </c>
      <c r="W43" s="43" cm="1">
        <f t="array" ref="W43">SUMPRODUCT((MONTH($C43:$N43)=5)*$Q43)</f>
        <v>67.88</v>
      </c>
      <c r="X43" s="43" cm="1">
        <f t="array" ref="X43">SUMPRODUCT((MONTH($C43:$N43)=6)*$Q43)</f>
        <v>0</v>
      </c>
      <c r="Y43" s="43" cm="1">
        <f t="array" ref="Y43">SUMPRODUCT((MONTH($C43:$N43)=7)*$Q43)</f>
        <v>67.88</v>
      </c>
      <c r="Z43" s="43" cm="1">
        <f t="array" ref="Z43">SUMPRODUCT((MONTH($C43:$N43)=8)*$Q43)</f>
        <v>0</v>
      </c>
      <c r="AA43" s="43" cm="1">
        <f t="array" ref="AA43">SUMPRODUCT((MONTH($C43:$N43)=9)*$Q43)</f>
        <v>67.88</v>
      </c>
      <c r="AB43" s="43" cm="1">
        <f t="array" ref="AB43">SUMPRODUCT((MONTH($C43:$N43)=10)*$Q43)</f>
        <v>0</v>
      </c>
      <c r="AC43" s="43" cm="1">
        <f t="array" ref="AC43">SUMPRODUCT((MONTH($C43:$N43)=11)*$Q43)</f>
        <v>0</v>
      </c>
      <c r="AD43" s="44" cm="1">
        <f t="array" ref="AD43">SUMPRODUCT((MONTH($C43:$N43)=12)*$Q43)</f>
        <v>0</v>
      </c>
      <c r="AE43" s="69"/>
    </row>
    <row r="44" spans="1:31" ht="24.95" customHeight="1" x14ac:dyDescent="0.25">
      <c r="A44" s="12" t="s">
        <v>24</v>
      </c>
      <c r="B44" s="120">
        <v>9</v>
      </c>
      <c r="C44" s="117">
        <v>45789</v>
      </c>
      <c r="D44" s="15">
        <v>45789</v>
      </c>
      <c r="E44" s="15">
        <v>45789</v>
      </c>
      <c r="F44" s="15">
        <v>45855</v>
      </c>
      <c r="G44" s="15">
        <v>45855</v>
      </c>
      <c r="H44" s="15">
        <v>45855</v>
      </c>
      <c r="I44" s="15">
        <v>45923</v>
      </c>
      <c r="J44" s="15">
        <v>45923</v>
      </c>
      <c r="K44" s="15">
        <v>45923</v>
      </c>
      <c r="L44" s="23"/>
      <c r="M44" s="23"/>
      <c r="N44" s="24"/>
      <c r="O44" s="136"/>
      <c r="P44" s="97">
        <f t="shared" si="3"/>
        <v>200</v>
      </c>
      <c r="Q44" s="91">
        <f>200/9</f>
        <v>22.222222222222221</v>
      </c>
      <c r="R44" s="138"/>
      <c r="S44" s="42" cm="1">
        <f t="array" ref="S44">SUMPRODUCT((MONTH($C44:$N44)=1)*$Q44)</f>
        <v>66.666666666666657</v>
      </c>
      <c r="T44" s="43" cm="1">
        <f t="array" ref="T44">SUMPRODUCT((MONTH($C44:$N44)=2)*$Q44)</f>
        <v>0</v>
      </c>
      <c r="U44" s="43" cm="1">
        <f t="array" ref="U44">SUMPRODUCT((MONTH($C44:$N44)=3)*$Q44)</f>
        <v>0</v>
      </c>
      <c r="V44" s="43" cm="1">
        <f t="array" ref="V44">SUMPRODUCT((MONTH($C44:$N44)=4)*$Q44)</f>
        <v>0</v>
      </c>
      <c r="W44" s="43" cm="1">
        <f t="array" ref="W44">SUMPRODUCT((MONTH($C44:$N44)=5)*$Q44)</f>
        <v>66.666666666666657</v>
      </c>
      <c r="X44" s="43" cm="1">
        <f t="array" ref="X44">SUMPRODUCT((MONTH($C44:$N44)=6)*$Q44)</f>
        <v>0</v>
      </c>
      <c r="Y44" s="43" cm="1">
        <f t="array" ref="Y44">SUMPRODUCT((MONTH($C44:$N44)=7)*$Q44)</f>
        <v>66.666666666666657</v>
      </c>
      <c r="Z44" s="43" cm="1">
        <f t="array" ref="Z44">SUMPRODUCT((MONTH($C44:$N44)=8)*$Q44)</f>
        <v>0</v>
      </c>
      <c r="AA44" s="43" cm="1">
        <f t="array" ref="AA44">SUMPRODUCT((MONTH($C44:$N44)=9)*$Q44)</f>
        <v>66.666666666666657</v>
      </c>
      <c r="AB44" s="43" cm="1">
        <f t="array" ref="AB44">SUMPRODUCT((MONTH($C44:$N44)=10)*$Q44)</f>
        <v>0</v>
      </c>
      <c r="AC44" s="43" cm="1">
        <f t="array" ref="AC44">SUMPRODUCT((MONTH($C44:$N44)=11)*$Q44)</f>
        <v>0</v>
      </c>
      <c r="AD44" s="44" cm="1">
        <f t="array" ref="AD44">SUMPRODUCT((MONTH($C44:$N44)=12)*$Q44)</f>
        <v>0</v>
      </c>
      <c r="AE44" s="69"/>
    </row>
    <row r="45" spans="1:31" ht="24.95" customHeight="1" thickBot="1" x14ac:dyDescent="0.3">
      <c r="A45" s="13" t="s">
        <v>37</v>
      </c>
      <c r="B45" s="121">
        <v>3</v>
      </c>
      <c r="C45" s="118">
        <v>45789</v>
      </c>
      <c r="D45" s="16">
        <v>45855</v>
      </c>
      <c r="E45" s="16">
        <v>45923</v>
      </c>
      <c r="F45" s="25"/>
      <c r="G45" s="25"/>
      <c r="H45" s="25"/>
      <c r="I45" s="25"/>
      <c r="J45" s="25"/>
      <c r="K45" s="25"/>
      <c r="L45" s="25"/>
      <c r="M45" s="25"/>
      <c r="N45" s="26"/>
      <c r="O45" s="136"/>
      <c r="P45" s="98">
        <f t="shared" si="3"/>
        <v>179.46</v>
      </c>
      <c r="Q45" s="93">
        <v>59.82</v>
      </c>
      <c r="R45" s="138"/>
      <c r="S45" s="45" cm="1">
        <f t="array" ref="S45">SUMPRODUCT((MONTH($C45:$N45)=1)*$Q45)</f>
        <v>538.38</v>
      </c>
      <c r="T45" s="46" cm="1">
        <f t="array" ref="T45">SUMPRODUCT((MONTH($C45:$N45)=2)*$Q45)</f>
        <v>0</v>
      </c>
      <c r="U45" s="46" cm="1">
        <f t="array" ref="U45">SUMPRODUCT((MONTH($C45:$N45)=3)*$Q45)</f>
        <v>0</v>
      </c>
      <c r="V45" s="46" cm="1">
        <f t="array" ref="V45">SUMPRODUCT((MONTH($C45:$N45)=4)*$Q45)</f>
        <v>0</v>
      </c>
      <c r="W45" s="46" cm="1">
        <f t="array" ref="W45">SUMPRODUCT((MONTH($C45:$N45)=5)*$Q45)</f>
        <v>59.82</v>
      </c>
      <c r="X45" s="46" cm="1">
        <f t="array" ref="X45">SUMPRODUCT((MONTH($C45:$N45)=6)*$Q45)</f>
        <v>0</v>
      </c>
      <c r="Y45" s="46" cm="1">
        <f t="array" ref="Y45">SUMPRODUCT((MONTH($C45:$N45)=7)*$Q45)</f>
        <v>59.82</v>
      </c>
      <c r="Z45" s="46" cm="1">
        <f t="array" ref="Z45">SUMPRODUCT((MONTH($C45:$N45)=8)*$Q45)</f>
        <v>0</v>
      </c>
      <c r="AA45" s="46" cm="1">
        <f t="array" ref="AA45">SUMPRODUCT((MONTH($C45:$N45)=9)*$Q45)</f>
        <v>59.82</v>
      </c>
      <c r="AB45" s="46" cm="1">
        <f t="array" ref="AB45">SUMPRODUCT((MONTH($C45:$N45)=10)*$Q45)</f>
        <v>0</v>
      </c>
      <c r="AC45" s="46" cm="1">
        <f t="array" ref="AC45">SUMPRODUCT((MONTH($C45:$N45)=11)*$Q45)</f>
        <v>0</v>
      </c>
      <c r="AD45" s="47" cm="1">
        <f t="array" ref="AD45">SUMPRODUCT((MONTH($C45:$N45)=12)*$Q45)</f>
        <v>0</v>
      </c>
      <c r="AE45" s="69"/>
    </row>
    <row r="46" spans="1:31" ht="24.95" customHeight="1" thickBot="1" x14ac:dyDescent="0.3">
      <c r="A46" s="72" t="s">
        <v>57</v>
      </c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7">
        <f>B46*Q46</f>
        <v>0</v>
      </c>
      <c r="Q46" s="141"/>
      <c r="R46" s="138"/>
      <c r="S46" s="139" cm="1">
        <f t="array" ref="S46">SUMPRODUCT((MONTH($C46:$N46)=1)*$Q46)</f>
        <v>0</v>
      </c>
      <c r="T46" s="139" cm="1">
        <f t="array" ref="T46">SUMPRODUCT((MONTH($C46:$N46)=2)*$Q46)</f>
        <v>0</v>
      </c>
      <c r="U46" s="139" cm="1">
        <f t="array" ref="U46">SUMPRODUCT((MONTH($C46:$N46)=3)*$Q46)</f>
        <v>0</v>
      </c>
      <c r="V46" s="139" cm="1">
        <f t="array" ref="V46">SUMPRODUCT((MONTH($C46:$N46)=4)*$Q46)</f>
        <v>0</v>
      </c>
      <c r="W46" s="139" cm="1">
        <f t="array" ref="W46">SUMPRODUCT((MONTH($C46:$N46)=5)*$Q46)</f>
        <v>0</v>
      </c>
      <c r="X46" s="139" cm="1">
        <f t="array" ref="X46">SUMPRODUCT((MONTH($C46:$N46)=6)*$Q46)</f>
        <v>0</v>
      </c>
      <c r="Y46" s="139" cm="1">
        <f t="array" ref="Y46">SUMPRODUCT((MONTH($C46:$N46)=7)*$Q46)</f>
        <v>0</v>
      </c>
      <c r="Z46" s="139" cm="1">
        <f t="array" ref="Z46">SUMPRODUCT((MONTH($C46:$N46)=8)*$Q46)</f>
        <v>0</v>
      </c>
      <c r="AA46" s="139" cm="1">
        <f t="array" ref="AA46">SUMPRODUCT((MONTH($C46:$N46)=9)*$Q46)</f>
        <v>0</v>
      </c>
      <c r="AB46" s="139" cm="1">
        <f t="array" ref="AB46">SUMPRODUCT((MONTH($C46:$N46)=10)*$Q46)</f>
        <v>0</v>
      </c>
      <c r="AC46" s="139" cm="1">
        <f t="array" ref="AC46">SUMPRODUCT((MONTH($C46:$N46)=11)*$Q46)</f>
        <v>0</v>
      </c>
      <c r="AD46" s="139" cm="1">
        <f t="array" ref="AD46">SUMPRODUCT((MONTH($C46:$N46)=12)*$Q46)</f>
        <v>0</v>
      </c>
      <c r="AE46" s="69"/>
    </row>
    <row r="47" spans="1:31" ht="24.95" customHeight="1" x14ac:dyDescent="0.25">
      <c r="A47" s="18" t="s">
        <v>18</v>
      </c>
      <c r="B47" s="29">
        <v>8</v>
      </c>
      <c r="C47" s="116">
        <v>45740</v>
      </c>
      <c r="D47" s="14">
        <v>45771</v>
      </c>
      <c r="E47" s="14">
        <v>45825</v>
      </c>
      <c r="F47" s="14">
        <v>45862</v>
      </c>
      <c r="G47" s="14">
        <v>45908</v>
      </c>
      <c r="H47" s="14">
        <v>45957</v>
      </c>
      <c r="I47" s="14"/>
      <c r="J47" s="14"/>
      <c r="K47" s="32"/>
      <c r="L47" s="32"/>
      <c r="M47" s="32"/>
      <c r="N47" s="33"/>
      <c r="O47" s="136"/>
      <c r="P47" s="88">
        <f>B47*Q47</f>
        <v>1876.96</v>
      </c>
      <c r="Q47" s="89">
        <v>234.62</v>
      </c>
      <c r="R47" s="138"/>
      <c r="S47" s="39" cm="1">
        <f t="array" ref="S47">SUMPRODUCT((MONTH($C47:$N47)=1)*$Q47)</f>
        <v>1407.7199999999998</v>
      </c>
      <c r="T47" s="40" cm="1">
        <f t="array" ref="T47">SUMPRODUCT((MONTH($C47:$N47)=2)*$Q47)</f>
        <v>0</v>
      </c>
      <c r="U47" s="40" cm="1">
        <f t="array" ref="U47">SUMPRODUCT((MONTH($C47:$N47)=3)*$Q47)</f>
        <v>234.62</v>
      </c>
      <c r="V47" s="40" cm="1">
        <f t="array" ref="V47">SUMPRODUCT((MONTH($C47:$N47)=4)*$Q47)</f>
        <v>234.62</v>
      </c>
      <c r="W47" s="40" cm="1">
        <f t="array" ref="W47">SUMPRODUCT((MONTH($C47:$N47)=5)*$Q47)</f>
        <v>0</v>
      </c>
      <c r="X47" s="40" cm="1">
        <f t="array" ref="X47">SUMPRODUCT((MONTH($C47:$N47)=6)*$Q47)</f>
        <v>234.62</v>
      </c>
      <c r="Y47" s="40" cm="1">
        <f t="array" ref="Y47">SUMPRODUCT((MONTH($C47:$N47)=7)*$Q47)</f>
        <v>234.62</v>
      </c>
      <c r="Z47" s="40" cm="1">
        <f t="array" ref="Z47">SUMPRODUCT((MONTH($C47:$N47)=8)*$Q47)</f>
        <v>0</v>
      </c>
      <c r="AA47" s="40" cm="1">
        <f t="array" ref="AA47">SUMPRODUCT((MONTH($C47:$N47)=9)*$Q47)</f>
        <v>234.62</v>
      </c>
      <c r="AB47" s="40" cm="1">
        <f t="array" ref="AB47">SUMPRODUCT((MONTH($C47:$N47)=10)*$Q47)</f>
        <v>234.62</v>
      </c>
      <c r="AC47" s="40" cm="1">
        <f t="array" ref="AC47">SUMPRODUCT((MONTH($C47:$N47)=11)*$Q47)</f>
        <v>0</v>
      </c>
      <c r="AD47" s="41" cm="1">
        <f t="array" ref="AD47">SUMPRODUCT((MONTH($C47:$N47)=12)*$Q47)</f>
        <v>0</v>
      </c>
      <c r="AE47" s="69"/>
    </row>
    <row r="48" spans="1:31" ht="24.95" customHeight="1" x14ac:dyDescent="0.25">
      <c r="A48" s="12" t="s">
        <v>28</v>
      </c>
      <c r="B48" s="30">
        <v>3</v>
      </c>
      <c r="C48" s="117">
        <v>45740</v>
      </c>
      <c r="D48" s="15">
        <v>45825</v>
      </c>
      <c r="E48" s="15">
        <v>45862</v>
      </c>
      <c r="F48" s="34"/>
      <c r="G48" s="34"/>
      <c r="H48" s="34"/>
      <c r="I48" s="34"/>
      <c r="J48" s="34"/>
      <c r="K48" s="34"/>
      <c r="L48" s="34"/>
      <c r="M48" s="34"/>
      <c r="N48" s="35"/>
      <c r="O48" s="136"/>
      <c r="P48" s="97">
        <f>B48*Q48</f>
        <v>135.35999999999999</v>
      </c>
      <c r="Q48" s="91">
        <v>45.12</v>
      </c>
      <c r="R48" s="138"/>
      <c r="S48" s="42" cm="1">
        <f t="array" ref="S48">SUMPRODUCT((MONTH($C48:$N48)=1)*$Q48)</f>
        <v>406.08</v>
      </c>
      <c r="T48" s="43" cm="1">
        <f t="array" ref="T48">SUMPRODUCT((MONTH($C48:$N48)=2)*$Q48)</f>
        <v>0</v>
      </c>
      <c r="U48" s="43" cm="1">
        <f t="array" ref="U48">SUMPRODUCT((MONTH($C48:$N48)=3)*$Q48)</f>
        <v>45.12</v>
      </c>
      <c r="V48" s="43" cm="1">
        <f t="array" ref="V48">SUMPRODUCT((MONTH($C48:$N48)=4)*$Q48)</f>
        <v>0</v>
      </c>
      <c r="W48" s="43" cm="1">
        <f t="array" ref="W48">SUMPRODUCT((MONTH($C48:$N48)=5)*$Q48)</f>
        <v>0</v>
      </c>
      <c r="X48" s="43" cm="1">
        <f t="array" ref="X48">SUMPRODUCT((MONTH($C48:$N48)=6)*$Q48)</f>
        <v>45.12</v>
      </c>
      <c r="Y48" s="43" cm="1">
        <f t="array" ref="Y48">SUMPRODUCT((MONTH($C48:$N48)=7)*$Q48)</f>
        <v>45.12</v>
      </c>
      <c r="Z48" s="43" cm="1">
        <f t="array" ref="Z48">SUMPRODUCT((MONTH($C48:$N48)=8)*$Q48)</f>
        <v>0</v>
      </c>
      <c r="AA48" s="43" cm="1">
        <f t="array" ref="AA48">SUMPRODUCT((MONTH($C48:$N48)=9)*$Q48)</f>
        <v>0</v>
      </c>
      <c r="AB48" s="43" cm="1">
        <f t="array" ref="AB48">SUMPRODUCT((MONTH($C48:$N48)=10)*$Q48)</f>
        <v>0</v>
      </c>
      <c r="AC48" s="43" cm="1">
        <f t="array" ref="AC48">SUMPRODUCT((MONTH($C48:$N48)=11)*$Q48)</f>
        <v>0</v>
      </c>
      <c r="AD48" s="44" cm="1">
        <f t="array" ref="AD48">SUMPRODUCT((MONTH($C48:$N48)=12)*$Q48)</f>
        <v>0</v>
      </c>
      <c r="AE48" s="69"/>
    </row>
    <row r="49" spans="1:31" ht="24.95" customHeight="1" x14ac:dyDescent="0.25">
      <c r="A49" s="12" t="s">
        <v>32</v>
      </c>
      <c r="B49" s="30">
        <v>1</v>
      </c>
      <c r="C49" s="117">
        <v>45957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5"/>
      <c r="O49" s="136"/>
      <c r="P49" s="97">
        <f>B49*Q49</f>
        <v>180.48</v>
      </c>
      <c r="Q49" s="91">
        <v>180.48</v>
      </c>
      <c r="R49" s="138"/>
      <c r="S49" s="42" cm="1">
        <f t="array" ref="S49">SUMPRODUCT((MONTH($C49:$N49)=1)*$Q49)</f>
        <v>1985.28</v>
      </c>
      <c r="T49" s="43" cm="1">
        <f t="array" ref="T49">SUMPRODUCT((MONTH($C49:$N49)=2)*$Q49)</f>
        <v>0</v>
      </c>
      <c r="U49" s="43" cm="1">
        <f t="array" ref="U49">SUMPRODUCT((MONTH($C49:$N49)=3)*$Q49)</f>
        <v>0</v>
      </c>
      <c r="V49" s="43" cm="1">
        <f t="array" ref="V49">SUMPRODUCT((MONTH($C49:$N49)=4)*$Q49)</f>
        <v>0</v>
      </c>
      <c r="W49" s="43" cm="1">
        <f t="array" ref="W49">SUMPRODUCT((MONTH($C49:$N49)=5)*$Q49)</f>
        <v>0</v>
      </c>
      <c r="X49" s="43" cm="1">
        <f t="array" ref="X49">SUMPRODUCT((MONTH($C49:$N49)=6)*$Q49)</f>
        <v>0</v>
      </c>
      <c r="Y49" s="43" cm="1">
        <f t="array" ref="Y49">SUMPRODUCT((MONTH($C49:$N49)=7)*$Q49)</f>
        <v>0</v>
      </c>
      <c r="Z49" s="43" cm="1">
        <f t="array" ref="Z49">SUMPRODUCT((MONTH($C49:$N49)=8)*$Q49)</f>
        <v>0</v>
      </c>
      <c r="AA49" s="43" cm="1">
        <f t="array" ref="AA49">SUMPRODUCT((MONTH($C49:$N49)=9)*$Q49)</f>
        <v>0</v>
      </c>
      <c r="AB49" s="43" cm="1">
        <f t="array" ref="AB49">SUMPRODUCT((MONTH($C49:$N49)=10)*$Q49)</f>
        <v>180.48</v>
      </c>
      <c r="AC49" s="43" cm="1">
        <f t="array" ref="AC49">SUMPRODUCT((MONTH($C49:$N49)=11)*$Q49)</f>
        <v>0</v>
      </c>
      <c r="AD49" s="44" cm="1">
        <f t="array" ref="AD49">SUMPRODUCT((MONTH($C49:$N49)=12)*$Q49)</f>
        <v>0</v>
      </c>
      <c r="AE49" s="69"/>
    </row>
    <row r="50" spans="1:31" ht="24.95" customHeight="1" x14ac:dyDescent="0.25">
      <c r="A50" s="12" t="s">
        <v>24</v>
      </c>
      <c r="B50" s="30">
        <v>12</v>
      </c>
      <c r="C50" s="117">
        <v>45740</v>
      </c>
      <c r="D50" s="15">
        <v>45740</v>
      </c>
      <c r="E50" s="15">
        <v>45771</v>
      </c>
      <c r="F50" s="15">
        <v>45825</v>
      </c>
      <c r="G50" s="15">
        <v>45825</v>
      </c>
      <c r="H50" s="15">
        <v>45862</v>
      </c>
      <c r="I50" s="15">
        <v>45862</v>
      </c>
      <c r="J50" s="15">
        <v>45908</v>
      </c>
      <c r="K50" s="15">
        <v>45957</v>
      </c>
      <c r="L50" s="15">
        <v>45957</v>
      </c>
      <c r="M50" s="15"/>
      <c r="N50" s="20"/>
      <c r="O50" s="136"/>
      <c r="P50" s="97">
        <f t="shared" ref="P50:P58" si="5">B50*Q50</f>
        <v>50</v>
      </c>
      <c r="Q50" s="91">
        <f>50/12</f>
        <v>4.166666666666667</v>
      </c>
      <c r="R50" s="138"/>
      <c r="S50" s="42" cm="1">
        <f t="array" ref="S50">SUMPRODUCT((MONTH($C50:$N50)=1)*$Q50)</f>
        <v>8.3333333333333339</v>
      </c>
      <c r="T50" s="43" cm="1">
        <f t="array" ref="T50">SUMPRODUCT((MONTH($C50:$N50)=2)*$Q50)</f>
        <v>0</v>
      </c>
      <c r="U50" s="43" cm="1">
        <f t="array" ref="U50">SUMPRODUCT((MONTH($C50:$N50)=3)*$Q50)</f>
        <v>8.3333333333333339</v>
      </c>
      <c r="V50" s="43" cm="1">
        <f t="array" ref="V50">SUMPRODUCT((MONTH($C50:$N50)=4)*$Q50)</f>
        <v>4.166666666666667</v>
      </c>
      <c r="W50" s="43" cm="1">
        <f t="array" ref="W50">SUMPRODUCT((MONTH($C50:$N50)=5)*$Q50)</f>
        <v>0</v>
      </c>
      <c r="X50" s="43" cm="1">
        <f t="array" ref="X50">SUMPRODUCT((MONTH($C50:$N50)=6)*$Q50)</f>
        <v>8.3333333333333339</v>
      </c>
      <c r="Y50" s="43" cm="1">
        <f t="array" ref="Y50">SUMPRODUCT((MONTH($C50:$N50)=7)*$Q50)</f>
        <v>8.3333333333333339</v>
      </c>
      <c r="Z50" s="43" cm="1">
        <f t="array" ref="Z50">SUMPRODUCT((MONTH($C50:$N50)=8)*$Q50)</f>
        <v>0</v>
      </c>
      <c r="AA50" s="43" cm="1">
        <f t="array" ref="AA50">SUMPRODUCT((MONTH($C50:$N50)=9)*$Q50)</f>
        <v>4.166666666666667</v>
      </c>
      <c r="AB50" s="43" cm="1">
        <f t="array" ref="AB50">SUMPRODUCT((MONTH($C50:$N50)=10)*$Q50)</f>
        <v>8.3333333333333339</v>
      </c>
      <c r="AC50" s="43" cm="1">
        <f t="array" ref="AC50">SUMPRODUCT((MONTH($C50:$N50)=11)*$Q50)</f>
        <v>0</v>
      </c>
      <c r="AD50" s="44" cm="1">
        <f t="array" ref="AD50">SUMPRODUCT((MONTH($C50:$N50)=12)*$Q50)</f>
        <v>0</v>
      </c>
      <c r="AE50" s="69"/>
    </row>
    <row r="51" spans="1:31" ht="24.95" customHeight="1" thickBot="1" x14ac:dyDescent="0.3">
      <c r="A51" s="13" t="s">
        <v>37</v>
      </c>
      <c r="B51" s="31">
        <v>8</v>
      </c>
      <c r="C51" s="118">
        <v>45740</v>
      </c>
      <c r="D51" s="16">
        <v>45771</v>
      </c>
      <c r="E51" s="16">
        <v>45825</v>
      </c>
      <c r="F51" s="16">
        <v>45862</v>
      </c>
      <c r="G51" s="16">
        <v>45908</v>
      </c>
      <c r="H51" s="16">
        <v>45957</v>
      </c>
      <c r="I51" s="16"/>
      <c r="J51" s="16"/>
      <c r="K51" s="36"/>
      <c r="L51" s="36"/>
      <c r="M51" s="36"/>
      <c r="N51" s="37"/>
      <c r="O51" s="136"/>
      <c r="P51" s="98">
        <f t="shared" si="5"/>
        <v>691.2</v>
      </c>
      <c r="Q51" s="93">
        <v>86.4</v>
      </c>
      <c r="R51" s="138"/>
      <c r="S51" s="45" cm="1">
        <f t="array" ref="S51">SUMPRODUCT((MONTH($C51:$N51)=1)*$Q51)</f>
        <v>518.4</v>
      </c>
      <c r="T51" s="46" cm="1">
        <f t="array" ref="T51">SUMPRODUCT((MONTH($C51:$N51)=2)*$Q51)</f>
        <v>0</v>
      </c>
      <c r="U51" s="46" cm="1">
        <f t="array" ref="U51">SUMPRODUCT((MONTH($C51:$N51)=3)*$Q51)</f>
        <v>86.4</v>
      </c>
      <c r="V51" s="46" cm="1">
        <f t="array" ref="V51">SUMPRODUCT((MONTH($C51:$N51)=4)*$Q51)</f>
        <v>86.4</v>
      </c>
      <c r="W51" s="46" cm="1">
        <f t="array" ref="W51">SUMPRODUCT((MONTH($C51:$N51)=5)*$Q51)</f>
        <v>0</v>
      </c>
      <c r="X51" s="46" cm="1">
        <f t="array" ref="X51">SUMPRODUCT((MONTH($C51:$N51)=6)*$Q51)</f>
        <v>86.4</v>
      </c>
      <c r="Y51" s="46" cm="1">
        <f t="array" ref="Y51">SUMPRODUCT((MONTH($C51:$N51)=7)*$Q51)</f>
        <v>86.4</v>
      </c>
      <c r="Z51" s="46" cm="1">
        <f t="array" ref="Z51">SUMPRODUCT((MONTH($C51:$N51)=8)*$Q51)</f>
        <v>0</v>
      </c>
      <c r="AA51" s="46" cm="1">
        <f t="array" ref="AA51">SUMPRODUCT((MONTH($C51:$N51)=9)*$Q51)</f>
        <v>86.4</v>
      </c>
      <c r="AB51" s="46" cm="1">
        <f t="array" ref="AB51">SUMPRODUCT((MONTH($C51:$N51)=10)*$Q51)</f>
        <v>86.4</v>
      </c>
      <c r="AC51" s="46" cm="1">
        <f t="array" ref="AC51">SUMPRODUCT((MONTH($C51:$N51)=11)*$Q51)</f>
        <v>0</v>
      </c>
      <c r="AD51" s="47" cm="1">
        <f t="array" ref="AD51">SUMPRODUCT((MONTH($C51:$N51)=12)*$Q51)</f>
        <v>0</v>
      </c>
      <c r="AE51" s="69"/>
    </row>
    <row r="52" spans="1:31" ht="24.95" customHeight="1" thickBot="1" x14ac:dyDescent="0.3">
      <c r="A52" s="109" t="s">
        <v>58</v>
      </c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7">
        <f t="shared" si="5"/>
        <v>0</v>
      </c>
      <c r="Q52" s="141"/>
      <c r="R52" s="138"/>
      <c r="S52" s="139" cm="1">
        <f t="array" ref="S52">SUMPRODUCT((MONTH($C52:$N52)=1)*$Q52)</f>
        <v>0</v>
      </c>
      <c r="T52" s="139" cm="1">
        <f t="array" ref="T52">SUMPRODUCT((MONTH($C52:$N52)=2)*$Q52)</f>
        <v>0</v>
      </c>
      <c r="U52" s="139" cm="1">
        <f t="array" ref="U52">SUMPRODUCT((MONTH($C52:$N52)=3)*$Q52)</f>
        <v>0</v>
      </c>
      <c r="V52" s="139" cm="1">
        <f t="array" ref="V52">SUMPRODUCT((MONTH($C52:$N52)=4)*$Q52)</f>
        <v>0</v>
      </c>
      <c r="W52" s="139" cm="1">
        <f t="array" ref="W52">SUMPRODUCT((MONTH($C52:$N52)=5)*$Q52)</f>
        <v>0</v>
      </c>
      <c r="X52" s="139" cm="1">
        <f t="array" ref="X52">SUMPRODUCT((MONTH($C52:$N52)=6)*$Q52)</f>
        <v>0</v>
      </c>
      <c r="Y52" s="139" cm="1">
        <f t="array" ref="Y52">SUMPRODUCT((MONTH($C52:$N52)=7)*$Q52)</f>
        <v>0</v>
      </c>
      <c r="Z52" s="139" cm="1">
        <f t="array" ref="Z52">SUMPRODUCT((MONTH($C52:$N52)=8)*$Q52)</f>
        <v>0</v>
      </c>
      <c r="AA52" s="139" cm="1">
        <f t="array" ref="AA52">SUMPRODUCT((MONTH($C52:$N52)=9)*$Q52)</f>
        <v>0</v>
      </c>
      <c r="AB52" s="139" cm="1">
        <f t="array" ref="AB52">SUMPRODUCT((MONTH($C52:$N52)=10)*$Q52)</f>
        <v>0</v>
      </c>
      <c r="AC52" s="139" cm="1">
        <f t="array" ref="AC52">SUMPRODUCT((MONTH($C52:$N52)=11)*$Q52)</f>
        <v>0</v>
      </c>
      <c r="AD52" s="139" cm="1">
        <f t="array" ref="AD52">SUMPRODUCT((MONTH($C52:$N52)=12)*$Q52)</f>
        <v>0</v>
      </c>
      <c r="AE52" s="69"/>
    </row>
    <row r="53" spans="1:31" ht="24.95" customHeight="1" x14ac:dyDescent="0.25">
      <c r="A53" s="18" t="s">
        <v>18</v>
      </c>
      <c r="B53" s="29">
        <v>8</v>
      </c>
      <c r="C53" s="116">
        <v>45748</v>
      </c>
      <c r="D53" s="14">
        <v>45777</v>
      </c>
      <c r="E53" s="14">
        <v>45811</v>
      </c>
      <c r="F53" s="14">
        <v>45846</v>
      </c>
      <c r="G53" s="14">
        <v>45922</v>
      </c>
      <c r="H53" s="14"/>
      <c r="I53" s="14"/>
      <c r="J53" s="14"/>
      <c r="K53" s="32"/>
      <c r="L53" s="32"/>
      <c r="M53" s="32"/>
      <c r="N53" s="33"/>
      <c r="O53" s="136"/>
      <c r="P53" s="88">
        <f t="shared" si="5"/>
        <v>10828.8</v>
      </c>
      <c r="Q53" s="89">
        <v>1353.6</v>
      </c>
      <c r="R53" s="138"/>
      <c r="S53" s="39" cm="1">
        <f t="array" ref="S53">SUMPRODUCT((MONTH($C53:$N53)=1)*$Q53)</f>
        <v>9475.2000000000007</v>
      </c>
      <c r="T53" s="40" cm="1">
        <f t="array" ref="T53">SUMPRODUCT((MONTH($C53:$N53)=2)*$Q53)</f>
        <v>0</v>
      </c>
      <c r="U53" s="40" cm="1">
        <f t="array" ref="U53">SUMPRODUCT((MONTH($C53:$N53)=3)*$Q53)</f>
        <v>0</v>
      </c>
      <c r="V53" s="40" cm="1">
        <f t="array" ref="V53">SUMPRODUCT((MONTH($C53:$N53)=4)*$Q53)</f>
        <v>2707.2</v>
      </c>
      <c r="W53" s="40" cm="1">
        <f t="array" ref="W53">SUMPRODUCT((MONTH($C53:$N53)=5)*$Q53)</f>
        <v>0</v>
      </c>
      <c r="X53" s="40" cm="1">
        <f t="array" ref="X53">SUMPRODUCT((MONTH($C53:$N53)=6)*$Q53)</f>
        <v>1353.6</v>
      </c>
      <c r="Y53" s="40" cm="1">
        <f t="array" ref="Y53">SUMPRODUCT((MONTH($C53:$N53)=7)*$Q53)</f>
        <v>1353.6</v>
      </c>
      <c r="Z53" s="40" cm="1">
        <f t="array" ref="Z53">SUMPRODUCT((MONTH($C53:$N53)=8)*$Q53)</f>
        <v>0</v>
      </c>
      <c r="AA53" s="40" cm="1">
        <f t="array" ref="AA53">SUMPRODUCT((MONTH($C53:$N53)=9)*$Q53)</f>
        <v>1353.6</v>
      </c>
      <c r="AB53" s="40" cm="1">
        <f t="array" ref="AB53">SUMPRODUCT((MONTH($C53:$N53)=10)*$Q53)</f>
        <v>0</v>
      </c>
      <c r="AC53" s="40" cm="1">
        <f t="array" ref="AC53">SUMPRODUCT((MONTH($C53:$N53)=11)*$Q53)</f>
        <v>0</v>
      </c>
      <c r="AD53" s="41" cm="1">
        <f t="array" ref="AD53">SUMPRODUCT((MONTH($C53:$N53)=12)*$Q53)</f>
        <v>0</v>
      </c>
      <c r="AE53" s="69"/>
    </row>
    <row r="54" spans="1:31" ht="24.95" customHeight="1" x14ac:dyDescent="0.25">
      <c r="A54" s="12" t="s">
        <v>42</v>
      </c>
      <c r="B54" s="30">
        <v>4</v>
      </c>
      <c r="C54" s="117">
        <v>45749</v>
      </c>
      <c r="D54" s="15">
        <v>45811</v>
      </c>
      <c r="E54" s="15"/>
      <c r="F54" s="15"/>
      <c r="G54" s="34"/>
      <c r="H54" s="34"/>
      <c r="I54" s="34"/>
      <c r="J54" s="34"/>
      <c r="K54" s="34"/>
      <c r="L54" s="34"/>
      <c r="M54" s="34"/>
      <c r="N54" s="35"/>
      <c r="O54" s="136"/>
      <c r="P54" s="97">
        <f t="shared" si="5"/>
        <v>2075.52</v>
      </c>
      <c r="Q54" s="91">
        <v>518.88</v>
      </c>
      <c r="R54" s="138"/>
      <c r="S54" s="42" cm="1">
        <f t="array" ref="S54">SUMPRODUCT((MONTH($C54:$N54)=1)*$Q54)</f>
        <v>5188.8</v>
      </c>
      <c r="T54" s="43" cm="1">
        <f t="array" ref="T54">SUMPRODUCT((MONTH($C54:$N54)=2)*$Q54)</f>
        <v>0</v>
      </c>
      <c r="U54" s="43" cm="1">
        <f t="array" ref="U54">SUMPRODUCT((MONTH($C54:$N54)=3)*$Q54)</f>
        <v>0</v>
      </c>
      <c r="V54" s="43" cm="1">
        <f t="array" ref="V54">SUMPRODUCT((MONTH($C54:$N54)=4)*$Q54)</f>
        <v>518.88</v>
      </c>
      <c r="W54" s="43" cm="1">
        <f t="array" ref="W54">SUMPRODUCT((MONTH($C54:$N54)=5)*$Q54)</f>
        <v>0</v>
      </c>
      <c r="X54" s="43" cm="1">
        <f t="array" ref="X54">SUMPRODUCT((MONTH($C54:$N54)=6)*$Q54)</f>
        <v>518.88</v>
      </c>
      <c r="Y54" s="43" cm="1">
        <f t="array" ref="Y54">SUMPRODUCT((MONTH($C54:$N54)=7)*$Q54)</f>
        <v>0</v>
      </c>
      <c r="Z54" s="43" cm="1">
        <f t="array" ref="Z54">SUMPRODUCT((MONTH($C54:$N54)=8)*$Q54)</f>
        <v>0</v>
      </c>
      <c r="AA54" s="43" cm="1">
        <f t="array" ref="AA54">SUMPRODUCT((MONTH($C54:$N54)=9)*$Q54)</f>
        <v>0</v>
      </c>
      <c r="AB54" s="43" cm="1">
        <f t="array" ref="AB54">SUMPRODUCT((MONTH($C54:$N54)=10)*$Q54)</f>
        <v>0</v>
      </c>
      <c r="AC54" s="43" cm="1">
        <f t="array" ref="AC54">SUMPRODUCT((MONTH($C54:$N54)=11)*$Q54)</f>
        <v>0</v>
      </c>
      <c r="AD54" s="44" cm="1">
        <f t="array" ref="AD54">SUMPRODUCT((MONTH($C54:$N54)=12)*$Q54)</f>
        <v>0</v>
      </c>
      <c r="AE54" s="69"/>
    </row>
    <row r="55" spans="1:31" ht="24.95" customHeight="1" x14ac:dyDescent="0.25">
      <c r="A55" s="12" t="s">
        <v>19</v>
      </c>
      <c r="B55" s="30">
        <v>2</v>
      </c>
      <c r="C55" s="117">
        <v>45715</v>
      </c>
      <c r="D55" s="15"/>
      <c r="E55" s="34"/>
      <c r="F55" s="34"/>
      <c r="G55" s="34"/>
      <c r="H55" s="34"/>
      <c r="I55" s="34"/>
      <c r="J55" s="34"/>
      <c r="K55" s="34"/>
      <c r="L55" s="34"/>
      <c r="M55" s="34"/>
      <c r="N55" s="35"/>
      <c r="O55" s="136"/>
      <c r="P55" s="97">
        <f t="shared" si="5"/>
        <v>5775.36</v>
      </c>
      <c r="Q55" s="91">
        <v>2887.68</v>
      </c>
      <c r="R55" s="138"/>
      <c r="S55" s="42" cm="1">
        <f t="array" ref="S55">SUMPRODUCT((MONTH($C55:$N55)=1)*$Q55)</f>
        <v>31764.48</v>
      </c>
      <c r="T55" s="43" cm="1">
        <f t="array" ref="T55">SUMPRODUCT((MONTH($C55:$N55)=2)*$Q55)</f>
        <v>2887.68</v>
      </c>
      <c r="U55" s="43" cm="1">
        <f t="array" ref="U55">SUMPRODUCT((MONTH($C55:$N55)=3)*$Q55)</f>
        <v>0</v>
      </c>
      <c r="V55" s="43" cm="1">
        <f t="array" ref="V55">SUMPRODUCT((MONTH($C55:$N55)=4)*$Q55)</f>
        <v>0</v>
      </c>
      <c r="W55" s="43" cm="1">
        <f t="array" ref="W55">SUMPRODUCT((MONTH($C55:$N55)=5)*$Q55)</f>
        <v>0</v>
      </c>
      <c r="X55" s="43" cm="1">
        <f t="array" ref="X55">SUMPRODUCT((MONTH($C55:$N55)=6)*$Q55)</f>
        <v>0</v>
      </c>
      <c r="Y55" s="43" cm="1">
        <f t="array" ref="Y55">SUMPRODUCT((MONTH($C55:$N55)=7)*$Q55)</f>
        <v>0</v>
      </c>
      <c r="Z55" s="43" cm="1">
        <f t="array" ref="Z55">SUMPRODUCT((MONTH($C55:$N55)=8)*$Q55)</f>
        <v>0</v>
      </c>
      <c r="AA55" s="43" cm="1">
        <f t="array" ref="AA55">SUMPRODUCT((MONTH($C55:$N55)=9)*$Q55)</f>
        <v>0</v>
      </c>
      <c r="AB55" s="43" cm="1">
        <f t="array" ref="AB55">SUMPRODUCT((MONTH($C55:$N55)=10)*$Q55)</f>
        <v>0</v>
      </c>
      <c r="AC55" s="43" cm="1">
        <f t="array" ref="AC55">SUMPRODUCT((MONTH($C55:$N55)=11)*$Q55)</f>
        <v>0</v>
      </c>
      <c r="AD55" s="44" cm="1">
        <f t="array" ref="AD55">SUMPRODUCT((MONTH($C55:$N55)=12)*$Q55)</f>
        <v>0</v>
      </c>
      <c r="AE55" s="69"/>
    </row>
    <row r="56" spans="1:31" ht="24.95" customHeight="1" x14ac:dyDescent="0.25">
      <c r="A56" s="12" t="s">
        <v>28</v>
      </c>
      <c r="B56" s="30">
        <v>2</v>
      </c>
      <c r="C56" s="143">
        <v>45756</v>
      </c>
      <c r="D56" s="144">
        <v>45922</v>
      </c>
      <c r="E56" s="145"/>
      <c r="F56" s="145"/>
      <c r="G56" s="34"/>
      <c r="H56" s="34"/>
      <c r="I56" s="34"/>
      <c r="J56" s="34"/>
      <c r="K56" s="34"/>
      <c r="L56" s="34"/>
      <c r="M56" s="34"/>
      <c r="N56" s="35"/>
      <c r="O56" s="136"/>
      <c r="P56" s="97">
        <f t="shared" si="5"/>
        <v>2075.52</v>
      </c>
      <c r="Q56" s="91">
        <v>1037.76</v>
      </c>
      <c r="R56" s="138"/>
      <c r="S56" s="42" cm="1">
        <f t="array" ref="S56">SUMPRODUCT((MONTH($C56:$N56)=1)*$Q56)</f>
        <v>10377.6</v>
      </c>
      <c r="T56" s="43" cm="1">
        <f t="array" ref="T56">SUMPRODUCT((MONTH($C56:$N56)=2)*$Q56)</f>
        <v>0</v>
      </c>
      <c r="U56" s="43" cm="1">
        <f t="array" ref="U56">SUMPRODUCT((MONTH($C56:$N56)=3)*$Q56)</f>
        <v>0</v>
      </c>
      <c r="V56" s="43" cm="1">
        <f t="array" ref="V56">SUMPRODUCT((MONTH($C56:$N56)=4)*$Q56)</f>
        <v>1037.76</v>
      </c>
      <c r="W56" s="43" cm="1">
        <f t="array" ref="W56">SUMPRODUCT((MONTH($C56:$N56)=5)*$Q56)</f>
        <v>0</v>
      </c>
      <c r="X56" s="43" cm="1">
        <f t="array" ref="X56">SUMPRODUCT((MONTH($C56:$N56)=6)*$Q56)</f>
        <v>0</v>
      </c>
      <c r="Y56" s="43" cm="1">
        <f t="array" ref="Y56">SUMPRODUCT((MONTH($C56:$N56)=7)*$Q56)</f>
        <v>0</v>
      </c>
      <c r="Z56" s="43" cm="1">
        <f t="array" ref="Z56">SUMPRODUCT((MONTH($C56:$N56)=8)*$Q56)</f>
        <v>0</v>
      </c>
      <c r="AA56" s="43" cm="1">
        <f t="array" ref="AA56">SUMPRODUCT((MONTH($C56:$N56)=9)*$Q56)</f>
        <v>1037.76</v>
      </c>
      <c r="AB56" s="43" cm="1">
        <f t="array" ref="AB56">SUMPRODUCT((MONTH($C56:$N56)=10)*$Q56)</f>
        <v>0</v>
      </c>
      <c r="AC56" s="43" cm="1">
        <f t="array" ref="AC56">SUMPRODUCT((MONTH($C56:$N56)=11)*$Q56)</f>
        <v>0</v>
      </c>
      <c r="AD56" s="44" cm="1">
        <f t="array" ref="AD56">SUMPRODUCT((MONTH($C56:$N56)=12)*$Q56)</f>
        <v>0</v>
      </c>
      <c r="AE56" s="69"/>
    </row>
    <row r="57" spans="1:31" ht="24.95" customHeight="1" x14ac:dyDescent="0.25">
      <c r="A57" s="12" t="s">
        <v>35</v>
      </c>
      <c r="B57" s="30">
        <v>12</v>
      </c>
      <c r="C57" s="143">
        <v>45715</v>
      </c>
      <c r="D57" s="144">
        <v>45748</v>
      </c>
      <c r="E57" s="144">
        <v>45749</v>
      </c>
      <c r="F57" s="144">
        <v>45756</v>
      </c>
      <c r="G57" s="15">
        <v>45777</v>
      </c>
      <c r="H57" s="15">
        <v>45811</v>
      </c>
      <c r="I57" s="15">
        <v>45811</v>
      </c>
      <c r="J57" s="15">
        <v>45846</v>
      </c>
      <c r="K57" s="15">
        <v>45922</v>
      </c>
      <c r="L57" s="15">
        <v>45922</v>
      </c>
      <c r="M57" s="15"/>
      <c r="N57" s="20"/>
      <c r="O57" s="136"/>
      <c r="P57" s="97">
        <f t="shared" si="5"/>
        <v>540</v>
      </c>
      <c r="Q57" s="91">
        <f>720/16</f>
        <v>45</v>
      </c>
      <c r="R57" s="138"/>
      <c r="S57" s="42" cm="1">
        <f t="array" ref="S57">SUMPRODUCT((MONTH($C57:$N57)=1)*$Q57)</f>
        <v>90</v>
      </c>
      <c r="T57" s="43" cm="1">
        <f t="array" ref="T57">SUMPRODUCT((MONTH($C57:$N57)=2)*$Q57)</f>
        <v>45</v>
      </c>
      <c r="U57" s="43" cm="1">
        <f t="array" ref="U57">SUMPRODUCT((MONTH($C57:$N57)=3)*$Q57)</f>
        <v>0</v>
      </c>
      <c r="V57" s="43" cm="1">
        <f t="array" ref="V57">SUMPRODUCT((MONTH($C57:$N57)=4)*$Q57)</f>
        <v>180</v>
      </c>
      <c r="W57" s="43" cm="1">
        <f t="array" ref="W57">SUMPRODUCT((MONTH($C57:$N57)=5)*$Q57)</f>
        <v>0</v>
      </c>
      <c r="X57" s="43" cm="1">
        <f t="array" ref="X57">SUMPRODUCT((MONTH($C57:$N57)=6)*$Q57)</f>
        <v>90</v>
      </c>
      <c r="Y57" s="43" cm="1">
        <f t="array" ref="Y57">SUMPRODUCT((MONTH($C57:$N57)=7)*$Q57)</f>
        <v>45</v>
      </c>
      <c r="Z57" s="43" cm="1">
        <f t="array" ref="Z57">SUMPRODUCT((MONTH($C57:$N57)=8)*$Q57)</f>
        <v>0</v>
      </c>
      <c r="AA57" s="43" cm="1">
        <f t="array" ref="AA57">SUMPRODUCT((MONTH($C57:$N57)=9)*$Q57)</f>
        <v>90</v>
      </c>
      <c r="AB57" s="43" cm="1">
        <f t="array" ref="AB57">SUMPRODUCT((MONTH($C57:$N57)=10)*$Q57)</f>
        <v>0</v>
      </c>
      <c r="AC57" s="43" cm="1">
        <f t="array" ref="AC57">SUMPRODUCT((MONTH($C57:$N57)=11)*$Q57)</f>
        <v>0</v>
      </c>
      <c r="AD57" s="44" cm="1">
        <f t="array" ref="AD57">SUMPRODUCT((MONTH($C57:$N57)=12)*$Q57)</f>
        <v>0</v>
      </c>
      <c r="AE57" s="69"/>
    </row>
    <row r="58" spans="1:31" ht="24.95" customHeight="1" thickBot="1" x14ac:dyDescent="0.3">
      <c r="A58" s="13" t="s">
        <v>35</v>
      </c>
      <c r="B58" s="31">
        <v>4</v>
      </c>
      <c r="C58" s="118"/>
      <c r="D58" s="16"/>
      <c r="E58" s="16"/>
      <c r="F58" s="16"/>
      <c r="G58" s="36"/>
      <c r="H58" s="36"/>
      <c r="I58" s="36"/>
      <c r="J58" s="36"/>
      <c r="K58" s="36"/>
      <c r="L58" s="36"/>
      <c r="M58" s="36"/>
      <c r="N58" s="37"/>
      <c r="O58" s="136"/>
      <c r="P58" s="98">
        <f t="shared" si="5"/>
        <v>180</v>
      </c>
      <c r="Q58" s="91">
        <f>720/16</f>
        <v>45</v>
      </c>
      <c r="R58" s="138"/>
      <c r="S58" s="45" cm="1">
        <f t="array" ref="S58">SUMPRODUCT((MONTH($C58:$N58)=1)*$Q58)</f>
        <v>540</v>
      </c>
      <c r="T58" s="46" cm="1">
        <f t="array" ref="T58">SUMPRODUCT((MONTH($C58:$N58)=2)*$Q58)</f>
        <v>0</v>
      </c>
      <c r="U58" s="46" cm="1">
        <f t="array" ref="U58">SUMPRODUCT((MONTH($C58:$N58)=3)*$Q58)</f>
        <v>0</v>
      </c>
      <c r="V58" s="46" cm="1">
        <f t="array" ref="V58">SUMPRODUCT((MONTH($C58:$N58)=4)*$Q58)</f>
        <v>0</v>
      </c>
      <c r="W58" s="46" cm="1">
        <f t="array" ref="W58">SUMPRODUCT((MONTH($C58:$N58)=5)*$Q58)</f>
        <v>0</v>
      </c>
      <c r="X58" s="46" cm="1">
        <f t="array" ref="X58">SUMPRODUCT((MONTH($C58:$N58)=6)*$Q58)</f>
        <v>0</v>
      </c>
      <c r="Y58" s="46" cm="1">
        <f t="array" ref="Y58">SUMPRODUCT((MONTH($C58:$N58)=7)*$Q58)</f>
        <v>0</v>
      </c>
      <c r="Z58" s="46" cm="1">
        <f t="array" ref="Z58">SUMPRODUCT((MONTH($C58:$N58)=8)*$Q58)</f>
        <v>0</v>
      </c>
      <c r="AA58" s="46" cm="1">
        <f t="array" ref="AA58">SUMPRODUCT((MONTH($C58:$N58)=9)*$Q58)</f>
        <v>0</v>
      </c>
      <c r="AB58" s="46" cm="1">
        <f t="array" ref="AB58">SUMPRODUCT((MONTH($C58:$N58)=10)*$Q58)</f>
        <v>0</v>
      </c>
      <c r="AC58" s="46" cm="1">
        <f t="array" ref="AC58">SUMPRODUCT((MONTH($C58:$N58)=11)*$Q58)</f>
        <v>0</v>
      </c>
      <c r="AD58" s="47" cm="1">
        <f t="array" ref="AD58">SUMPRODUCT((MONTH($C58:$N58)=12)*$Q58)</f>
        <v>0</v>
      </c>
      <c r="AE58" s="69"/>
    </row>
    <row r="59" spans="1:31" ht="24.95" customHeight="1" thickBot="1" x14ac:dyDescent="0.3">
      <c r="A59" s="142" t="s">
        <v>59</v>
      </c>
      <c r="B59" s="135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84">
        <f>B59*Q59</f>
        <v>0</v>
      </c>
      <c r="Q59" s="96"/>
      <c r="R59" s="138"/>
      <c r="S59" s="139" cm="1">
        <f t="array" ref="S59">SUMPRODUCT((MONTH($C59:$N59)=1)*$Q59)</f>
        <v>0</v>
      </c>
      <c r="T59" s="139" cm="1">
        <f t="array" ref="T59">SUMPRODUCT((MONTH($C59:$N59)=2)*$Q59)</f>
        <v>0</v>
      </c>
      <c r="U59" s="139" cm="1">
        <f t="array" ref="U59">SUMPRODUCT((MONTH($C59:$N59)=3)*$Q59)</f>
        <v>0</v>
      </c>
      <c r="V59" s="139" cm="1">
        <f t="array" ref="V59">SUMPRODUCT((MONTH($C59:$N59)=4)*$Q59)</f>
        <v>0</v>
      </c>
      <c r="W59" s="139" cm="1">
        <f t="array" ref="W59">SUMPRODUCT((MONTH($C59:$N59)=5)*$Q59)</f>
        <v>0</v>
      </c>
      <c r="X59" s="139" cm="1">
        <f t="array" ref="X59">SUMPRODUCT((MONTH($C59:$N59)=6)*$Q59)</f>
        <v>0</v>
      </c>
      <c r="Y59" s="139" cm="1">
        <f t="array" ref="Y59">SUMPRODUCT((MONTH($C59:$N59)=7)*$Q59)</f>
        <v>0</v>
      </c>
      <c r="Z59" s="139" cm="1">
        <f t="array" ref="Z59">SUMPRODUCT((MONTH($C59:$N59)=8)*$Q59)</f>
        <v>0</v>
      </c>
      <c r="AA59" s="139" cm="1">
        <f t="array" ref="AA59">SUMPRODUCT((MONTH($C59:$N59)=9)*$Q59)</f>
        <v>0</v>
      </c>
      <c r="AB59" s="139" cm="1">
        <f t="array" ref="AB59">SUMPRODUCT((MONTH($C59:$N59)=10)*$Q59)</f>
        <v>0</v>
      </c>
      <c r="AC59" s="139" cm="1">
        <f t="array" ref="AC59">SUMPRODUCT((MONTH($C59:$N59)=11)*$Q59)</f>
        <v>0</v>
      </c>
      <c r="AD59" s="139" cm="1">
        <f t="array" ref="AD59">SUMPRODUCT((MONTH($C59:$N59)=12)*$Q59)</f>
        <v>0</v>
      </c>
      <c r="AE59" s="69"/>
    </row>
    <row r="60" spans="1:31" ht="24.95" customHeight="1" x14ac:dyDescent="0.25">
      <c r="A60" s="29" t="s">
        <v>33</v>
      </c>
      <c r="B60" s="18">
        <v>8</v>
      </c>
      <c r="C60" s="106">
        <v>45748</v>
      </c>
      <c r="D60" s="14">
        <v>45772</v>
      </c>
      <c r="E60" s="14">
        <v>45811</v>
      </c>
      <c r="F60" s="14">
        <v>45847</v>
      </c>
      <c r="G60" s="14">
        <v>45910</v>
      </c>
      <c r="H60" s="14"/>
      <c r="I60" s="14"/>
      <c r="J60" s="14"/>
      <c r="K60" s="32"/>
      <c r="L60" s="32"/>
      <c r="M60" s="33"/>
      <c r="N60" s="104"/>
      <c r="O60" s="136"/>
      <c r="P60" s="88">
        <f>B60*Q60</f>
        <v>2562.8000000000002</v>
      </c>
      <c r="Q60" s="89">
        <v>320.35000000000002</v>
      </c>
      <c r="R60" s="138"/>
      <c r="S60" s="39" cm="1">
        <f t="array" ref="S60">SUMPRODUCT((MONTH($C60:$N60)=1)*$Q60)</f>
        <v>2242.4499999999998</v>
      </c>
      <c r="T60" s="40" cm="1">
        <f t="array" ref="T60">SUMPRODUCT((MONTH($C60:$N60)=2)*$Q60)</f>
        <v>0</v>
      </c>
      <c r="U60" s="40" cm="1">
        <f t="array" ref="U60">SUMPRODUCT((MONTH($C60:$N60)=3)*$Q60)</f>
        <v>0</v>
      </c>
      <c r="V60" s="40" cm="1">
        <f t="array" ref="V60">SUMPRODUCT((MONTH($C60:$N60)=4)*$Q60)</f>
        <v>640.70000000000005</v>
      </c>
      <c r="W60" s="40" cm="1">
        <f t="array" ref="W60">SUMPRODUCT((MONTH($C60:$N60)=5)*$Q60)</f>
        <v>0</v>
      </c>
      <c r="X60" s="40" cm="1">
        <f t="array" ref="X60">SUMPRODUCT((MONTH($C60:$N60)=6)*$Q60)</f>
        <v>320.35000000000002</v>
      </c>
      <c r="Y60" s="40" cm="1">
        <f t="array" ref="Y60">SUMPRODUCT((MONTH($C60:$N60)=7)*$Q60)</f>
        <v>320.35000000000002</v>
      </c>
      <c r="Z60" s="40" cm="1">
        <f t="array" ref="Z60">SUMPRODUCT((MONTH($C60:$N60)=8)*$Q60)</f>
        <v>0</v>
      </c>
      <c r="AA60" s="40" cm="1">
        <f t="array" ref="AA60">SUMPRODUCT((MONTH($C60:$N60)=9)*$Q60)</f>
        <v>320.35000000000002</v>
      </c>
      <c r="AB60" s="40" cm="1">
        <f t="array" ref="AB60">SUMPRODUCT((MONTH($C60:$N60)=10)*$Q60)</f>
        <v>0</v>
      </c>
      <c r="AC60" s="40" cm="1">
        <f t="array" ref="AC60">SUMPRODUCT((MONTH($C60:$N60)=11)*$Q60)</f>
        <v>0</v>
      </c>
      <c r="AD60" s="41" cm="1">
        <f t="array" ref="AD60">SUMPRODUCT((MONTH($C60:$N60)=12)*$Q60)</f>
        <v>0</v>
      </c>
      <c r="AE60" s="69"/>
    </row>
    <row r="61" spans="1:31" ht="24.95" customHeight="1" thickBot="1" x14ac:dyDescent="0.3">
      <c r="A61" s="31" t="s">
        <v>34</v>
      </c>
      <c r="B61" s="13">
        <v>4</v>
      </c>
      <c r="C61" s="108">
        <v>45749</v>
      </c>
      <c r="D61" s="16">
        <v>45811</v>
      </c>
      <c r="E61" s="16">
        <v>45912</v>
      </c>
      <c r="F61" s="16"/>
      <c r="G61" s="36"/>
      <c r="H61" s="36"/>
      <c r="I61" s="36"/>
      <c r="J61" s="36"/>
      <c r="K61" s="36"/>
      <c r="L61" s="36"/>
      <c r="M61" s="37"/>
      <c r="N61" s="105"/>
      <c r="O61" s="136"/>
      <c r="P61" s="98">
        <f>B61*Q61</f>
        <v>505.36</v>
      </c>
      <c r="Q61" s="93">
        <v>126.34</v>
      </c>
      <c r="R61" s="138"/>
      <c r="S61" s="45" cm="1">
        <f t="array" ref="S61">SUMPRODUCT((MONTH($C61:$N61)=1)*$Q61)</f>
        <v>1137.0600000000002</v>
      </c>
      <c r="T61" s="46" cm="1">
        <f t="array" ref="T61">SUMPRODUCT((MONTH($C61:$N61)=2)*$Q61)</f>
        <v>0</v>
      </c>
      <c r="U61" s="46" cm="1">
        <f t="array" ref="U61">SUMPRODUCT((MONTH($C61:$N61)=3)*$Q61)</f>
        <v>0</v>
      </c>
      <c r="V61" s="46" cm="1">
        <f t="array" ref="V61">SUMPRODUCT((MONTH($C61:$N61)=4)*$Q61)</f>
        <v>126.34</v>
      </c>
      <c r="W61" s="46" cm="1">
        <f t="array" ref="W61">SUMPRODUCT((MONTH($C61:$N61)=5)*$Q61)</f>
        <v>0</v>
      </c>
      <c r="X61" s="46" cm="1">
        <f t="array" ref="X61">SUMPRODUCT((MONTH($C61:$N61)=6)*$Q61)</f>
        <v>126.34</v>
      </c>
      <c r="Y61" s="46" cm="1">
        <f t="array" ref="Y61">SUMPRODUCT((MONTH($C61:$N61)=7)*$Q61)</f>
        <v>0</v>
      </c>
      <c r="Z61" s="46" cm="1">
        <f t="array" ref="Z61">SUMPRODUCT((MONTH($C61:$N61)=8)*$Q61)</f>
        <v>0</v>
      </c>
      <c r="AA61" s="46" cm="1">
        <f t="array" ref="AA61">SUMPRODUCT((MONTH($C61:$N61)=9)*$Q61)</f>
        <v>126.34</v>
      </c>
      <c r="AB61" s="46" cm="1">
        <f t="array" ref="AB61">SUMPRODUCT((MONTH($C61:$N61)=10)*$Q61)</f>
        <v>0</v>
      </c>
      <c r="AC61" s="46" cm="1">
        <f t="array" ref="AC61">SUMPRODUCT((MONTH($C61:$N61)=11)*$Q61)</f>
        <v>0</v>
      </c>
      <c r="AD61" s="47" cm="1">
        <f t="array" ref="AD61">SUMPRODUCT((MONTH($C61:$N61)=12)*$Q61)</f>
        <v>0</v>
      </c>
      <c r="AE61" s="69"/>
    </row>
    <row r="62" spans="1:31" ht="24.95" customHeight="1" thickBot="1" x14ac:dyDescent="0.3">
      <c r="A62" s="109" t="s">
        <v>60</v>
      </c>
      <c r="B62" s="135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82">
        <f t="shared" ref="P62:P120" si="6">B62*Q62</f>
        <v>0</v>
      </c>
      <c r="Q62" s="83"/>
      <c r="R62" s="138"/>
      <c r="S62" s="139" cm="1">
        <f t="array" ref="S62">SUMPRODUCT((MONTH($C62:$N62)=1)*$Q62)</f>
        <v>0</v>
      </c>
      <c r="T62" s="139" cm="1">
        <f t="array" ref="T62">SUMPRODUCT((MONTH($C62:$N62)=2)*$Q62)</f>
        <v>0</v>
      </c>
      <c r="U62" s="139" cm="1">
        <f t="array" ref="U62">SUMPRODUCT((MONTH($C62:$N62)=3)*$Q62)</f>
        <v>0</v>
      </c>
      <c r="V62" s="139" cm="1">
        <f t="array" ref="V62">SUMPRODUCT((MONTH($C62:$N62)=4)*$Q62)</f>
        <v>0</v>
      </c>
      <c r="W62" s="139" cm="1">
        <f t="array" ref="W62">SUMPRODUCT((MONTH($C62:$N62)=5)*$Q62)</f>
        <v>0</v>
      </c>
      <c r="X62" s="139" cm="1">
        <f t="array" ref="X62">SUMPRODUCT((MONTH($C62:$N62)=6)*$Q62)</f>
        <v>0</v>
      </c>
      <c r="Y62" s="139" cm="1">
        <f t="array" ref="Y62">SUMPRODUCT((MONTH($C62:$N62)=7)*$Q62)</f>
        <v>0</v>
      </c>
      <c r="Z62" s="139" cm="1">
        <f t="array" ref="Z62">SUMPRODUCT((MONTH($C62:$N62)=8)*$Q62)</f>
        <v>0</v>
      </c>
      <c r="AA62" s="139" cm="1">
        <f t="array" ref="AA62">SUMPRODUCT((MONTH($C62:$N62)=9)*$Q62)</f>
        <v>0</v>
      </c>
      <c r="AB62" s="139" cm="1">
        <f t="array" ref="AB62">SUMPRODUCT((MONTH($C62:$N62)=10)*$Q62)</f>
        <v>0</v>
      </c>
      <c r="AC62" s="139" cm="1">
        <f t="array" ref="AC62">SUMPRODUCT((MONTH($C62:$N62)=11)*$Q62)</f>
        <v>0</v>
      </c>
      <c r="AD62" s="139" cm="1">
        <f t="array" ref="AD62">SUMPRODUCT((MONTH($C62:$N62)=12)*$Q62)</f>
        <v>0</v>
      </c>
      <c r="AE62" s="69"/>
    </row>
    <row r="63" spans="1:31" ht="24.95" customHeight="1" x14ac:dyDescent="0.25">
      <c r="A63" s="29" t="s">
        <v>29</v>
      </c>
      <c r="B63" s="18">
        <v>2</v>
      </c>
      <c r="C63" s="106">
        <v>45845</v>
      </c>
      <c r="D63" s="14">
        <v>45911</v>
      </c>
      <c r="E63" s="32"/>
      <c r="F63" s="32"/>
      <c r="G63" s="32"/>
      <c r="H63" s="32"/>
      <c r="I63" s="32"/>
      <c r="J63" s="32"/>
      <c r="K63" s="32"/>
      <c r="L63" s="32"/>
      <c r="M63" s="32"/>
      <c r="N63" s="33"/>
      <c r="O63" s="136"/>
      <c r="P63" s="90">
        <f t="shared" si="6"/>
        <v>3365.96</v>
      </c>
      <c r="Q63" s="94">
        <v>1682.98</v>
      </c>
      <c r="R63" s="138"/>
      <c r="S63" s="39" cm="1">
        <f t="array" ref="S63">SUMPRODUCT((MONTH($C63:$N63)=1)*$Q63)</f>
        <v>16829.8</v>
      </c>
      <c r="T63" s="40" cm="1">
        <f t="array" ref="T63">SUMPRODUCT((MONTH($C63:$N63)=2)*$Q63)</f>
        <v>0</v>
      </c>
      <c r="U63" s="40" cm="1">
        <f t="array" ref="U63">SUMPRODUCT((MONTH($C63:$N63)=3)*$Q63)</f>
        <v>0</v>
      </c>
      <c r="V63" s="40" cm="1">
        <f t="array" ref="V63">SUMPRODUCT((MONTH($C63:$N63)=4)*$Q63)</f>
        <v>0</v>
      </c>
      <c r="W63" s="40" cm="1">
        <f t="array" ref="W63">SUMPRODUCT((MONTH($C63:$N63)=5)*$Q63)</f>
        <v>0</v>
      </c>
      <c r="X63" s="40" cm="1">
        <f t="array" ref="X63">SUMPRODUCT((MONTH($C63:$N63)=6)*$Q63)</f>
        <v>0</v>
      </c>
      <c r="Y63" s="40" cm="1">
        <f t="array" ref="Y63">SUMPRODUCT((MONTH($C63:$N63)=7)*$Q63)</f>
        <v>1682.98</v>
      </c>
      <c r="Z63" s="40" cm="1">
        <f t="array" ref="Z63">SUMPRODUCT((MONTH($C63:$N63)=8)*$Q63)</f>
        <v>0</v>
      </c>
      <c r="AA63" s="40" cm="1">
        <f t="array" ref="AA63">SUMPRODUCT((MONTH($C63:$N63)=9)*$Q63)</f>
        <v>1682.98</v>
      </c>
      <c r="AB63" s="40" cm="1">
        <f t="array" ref="AB63">SUMPRODUCT((MONTH($C63:$N63)=10)*$Q63)</f>
        <v>0</v>
      </c>
      <c r="AC63" s="40" cm="1">
        <f t="array" ref="AC63">SUMPRODUCT((MONTH($C63:$N63)=11)*$Q63)</f>
        <v>0</v>
      </c>
      <c r="AD63" s="41" cm="1">
        <f t="array" ref="AD63">SUMPRODUCT((MONTH($C63:$N63)=12)*$Q63)</f>
        <v>0</v>
      </c>
      <c r="AE63" s="69"/>
    </row>
    <row r="64" spans="1:31" ht="24.95" customHeight="1" thickBot="1" x14ac:dyDescent="0.3">
      <c r="A64" s="31" t="s">
        <v>18</v>
      </c>
      <c r="B64" s="13">
        <v>2</v>
      </c>
      <c r="C64" s="108">
        <v>45845</v>
      </c>
      <c r="D64" s="16">
        <v>45911</v>
      </c>
      <c r="E64" s="36"/>
      <c r="F64" s="36"/>
      <c r="G64" s="36"/>
      <c r="H64" s="36"/>
      <c r="I64" s="36"/>
      <c r="J64" s="36"/>
      <c r="K64" s="36"/>
      <c r="L64" s="36"/>
      <c r="M64" s="36"/>
      <c r="N64" s="37"/>
      <c r="O64" s="136"/>
      <c r="P64" s="90">
        <f t="shared" si="6"/>
        <v>586.55999999999995</v>
      </c>
      <c r="Q64" s="95">
        <v>293.27999999999997</v>
      </c>
      <c r="R64" s="138"/>
      <c r="S64" s="45" cm="1">
        <f t="array" ref="S64">SUMPRODUCT((MONTH($C64:$N64)=1)*$Q64)</f>
        <v>2932.7999999999993</v>
      </c>
      <c r="T64" s="46" cm="1">
        <f t="array" ref="T64">SUMPRODUCT((MONTH($C64:$N64)=2)*$Q64)</f>
        <v>0</v>
      </c>
      <c r="U64" s="46" cm="1">
        <f t="array" ref="U64">SUMPRODUCT((MONTH($C64:$N64)=3)*$Q64)</f>
        <v>0</v>
      </c>
      <c r="V64" s="46" cm="1">
        <f t="array" ref="V64">SUMPRODUCT((MONTH($C64:$N64)=4)*$Q64)</f>
        <v>0</v>
      </c>
      <c r="W64" s="46" cm="1">
        <f t="array" ref="W64">SUMPRODUCT((MONTH($C64:$N64)=5)*$Q64)</f>
        <v>0</v>
      </c>
      <c r="X64" s="46" cm="1">
        <f t="array" ref="X64">SUMPRODUCT((MONTH($C64:$N64)=6)*$Q64)</f>
        <v>0</v>
      </c>
      <c r="Y64" s="46" cm="1">
        <f t="array" ref="Y64">SUMPRODUCT((MONTH($C64:$N64)=7)*$Q64)</f>
        <v>293.27999999999997</v>
      </c>
      <c r="Z64" s="46" cm="1">
        <f t="array" ref="Z64">SUMPRODUCT((MONTH($C64:$N64)=8)*$Q64)</f>
        <v>0</v>
      </c>
      <c r="AA64" s="46" cm="1">
        <f t="array" ref="AA64">SUMPRODUCT((MONTH($C64:$N64)=9)*$Q64)</f>
        <v>293.27999999999997</v>
      </c>
      <c r="AB64" s="46" cm="1">
        <f t="array" ref="AB64">SUMPRODUCT((MONTH($C64:$N64)=10)*$Q64)</f>
        <v>0</v>
      </c>
      <c r="AC64" s="46" cm="1">
        <f t="array" ref="AC64">SUMPRODUCT((MONTH($C64:$N64)=11)*$Q64)</f>
        <v>0</v>
      </c>
      <c r="AD64" s="47" cm="1">
        <f t="array" ref="AD64">SUMPRODUCT((MONTH($C64:$N64)=12)*$Q64)</f>
        <v>0</v>
      </c>
      <c r="AE64" s="69"/>
    </row>
    <row r="65" spans="1:31" ht="24.95" customHeight="1" thickBot="1" x14ac:dyDescent="0.3">
      <c r="A65" s="99" t="s">
        <v>61</v>
      </c>
      <c r="B65" s="135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77">
        <f>B65*Q65</f>
        <v>0</v>
      </c>
      <c r="Q65" s="78"/>
      <c r="R65" s="138"/>
      <c r="S65" s="139" cm="1">
        <f t="array" ref="S65">SUMPRODUCT((MONTH($C65:$N65)=1)*$Q65)</f>
        <v>0</v>
      </c>
      <c r="T65" s="139" cm="1">
        <f t="array" ref="T65">SUMPRODUCT((MONTH($C65:$N65)=2)*$Q65)</f>
        <v>0</v>
      </c>
      <c r="U65" s="139" cm="1">
        <f t="array" ref="U65">SUMPRODUCT((MONTH($C65:$N65)=3)*$Q65)</f>
        <v>0</v>
      </c>
      <c r="V65" s="139" cm="1">
        <f t="array" ref="V65">SUMPRODUCT((MONTH($C65:$N65)=4)*$Q65)</f>
        <v>0</v>
      </c>
      <c r="W65" s="139" cm="1">
        <f t="array" ref="W65">SUMPRODUCT((MONTH($C65:$N65)=5)*$Q65)</f>
        <v>0</v>
      </c>
      <c r="X65" s="139" cm="1">
        <f t="array" ref="X65">SUMPRODUCT((MONTH($C65:$N65)=6)*$Q65)</f>
        <v>0</v>
      </c>
      <c r="Y65" s="139" cm="1">
        <f t="array" ref="Y65">SUMPRODUCT((MONTH($C65:$N65)=7)*$Q65)</f>
        <v>0</v>
      </c>
      <c r="Z65" s="139" cm="1">
        <f t="array" ref="Z65">SUMPRODUCT((MONTH($C65:$N65)=8)*$Q65)</f>
        <v>0</v>
      </c>
      <c r="AA65" s="139" cm="1">
        <f t="array" ref="AA65">SUMPRODUCT((MONTH($C65:$N65)=9)*$Q65)</f>
        <v>0</v>
      </c>
      <c r="AB65" s="139" cm="1">
        <f t="array" ref="AB65">SUMPRODUCT((MONTH($C65:$N65)=10)*$Q65)</f>
        <v>0</v>
      </c>
      <c r="AC65" s="139" cm="1">
        <f t="array" ref="AC65">SUMPRODUCT((MONTH($C65:$N65)=11)*$Q65)</f>
        <v>0</v>
      </c>
      <c r="AD65" s="139" cm="1">
        <f t="array" ref="AD65">SUMPRODUCT((MONTH($C65:$N65)=12)*$Q65)</f>
        <v>0</v>
      </c>
      <c r="AE65" s="69"/>
    </row>
    <row r="66" spans="1:31" ht="24.95" customHeight="1" thickBot="1" x14ac:dyDescent="0.3">
      <c r="A66" s="48" t="s">
        <v>18</v>
      </c>
      <c r="B66" s="48">
        <v>8</v>
      </c>
      <c r="C66" s="111">
        <v>45747</v>
      </c>
      <c r="D66" s="49">
        <v>45772</v>
      </c>
      <c r="E66" s="49">
        <v>45803</v>
      </c>
      <c r="F66" s="49">
        <v>45847</v>
      </c>
      <c r="G66" s="49">
        <v>45909</v>
      </c>
      <c r="H66" s="49"/>
      <c r="I66" s="49"/>
      <c r="J66" s="49"/>
      <c r="K66" s="50"/>
      <c r="L66" s="50"/>
      <c r="M66" s="50"/>
      <c r="N66" s="51"/>
      <c r="O66" s="27"/>
      <c r="P66" s="90">
        <f>B66*Q66</f>
        <v>3248.64</v>
      </c>
      <c r="Q66" s="100">
        <v>406.08</v>
      </c>
      <c r="R66" s="138"/>
      <c r="S66" s="79" cm="1">
        <f t="array" ref="S66">SUMPRODUCT((MONTH($C66:$N66)=1)*$Q66)</f>
        <v>2842.56</v>
      </c>
      <c r="T66" s="80" cm="1">
        <f t="array" ref="T66">SUMPRODUCT((MONTH($C66:$N66)=2)*$Q66)</f>
        <v>0</v>
      </c>
      <c r="U66" s="80" cm="1">
        <f t="array" ref="U66">SUMPRODUCT((MONTH($C66:$N66)=3)*$Q66)</f>
        <v>406.08</v>
      </c>
      <c r="V66" s="80" cm="1">
        <f t="array" ref="V66">SUMPRODUCT((MONTH($C66:$N66)=4)*$Q66)</f>
        <v>406.08</v>
      </c>
      <c r="W66" s="80" cm="1">
        <f t="array" ref="W66">SUMPRODUCT((MONTH($C66:$N66)=5)*$Q66)</f>
        <v>406.08</v>
      </c>
      <c r="X66" s="80" cm="1">
        <f t="array" ref="X66">SUMPRODUCT((MONTH($C66:$N66)=6)*$Q66)</f>
        <v>0</v>
      </c>
      <c r="Y66" s="80" cm="1">
        <f t="array" ref="Y66">SUMPRODUCT((MONTH($C66:$N66)=7)*$Q66)</f>
        <v>406.08</v>
      </c>
      <c r="Z66" s="80" cm="1">
        <f t="array" ref="Z66">SUMPRODUCT((MONTH($C66:$N66)=8)*$Q66)</f>
        <v>0</v>
      </c>
      <c r="AA66" s="80" cm="1">
        <f t="array" ref="AA66">SUMPRODUCT((MONTH($C66:$N66)=9)*$Q66)</f>
        <v>406.08</v>
      </c>
      <c r="AB66" s="80" cm="1">
        <f t="array" ref="AB66">SUMPRODUCT((MONTH($C66:$N66)=10)*$Q66)</f>
        <v>0</v>
      </c>
      <c r="AC66" s="80" cm="1">
        <f t="array" ref="AC66">SUMPRODUCT((MONTH($C66:$N66)=11)*$Q66)</f>
        <v>0</v>
      </c>
      <c r="AD66" s="81" cm="1">
        <f t="array" ref="AD66">SUMPRODUCT((MONTH($C66:$N66)=12)*$Q66)</f>
        <v>0</v>
      </c>
      <c r="AE66" s="65"/>
    </row>
    <row r="67" spans="1:31" ht="24.95" customHeight="1" thickBot="1" x14ac:dyDescent="0.3">
      <c r="A67" s="99" t="s">
        <v>62</v>
      </c>
      <c r="B67" s="56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136"/>
      <c r="P67" s="84">
        <f t="shared" ref="P67:P125" si="7">B67*Q67</f>
        <v>0</v>
      </c>
      <c r="Q67" s="96"/>
      <c r="R67" s="138"/>
      <c r="S67" s="139" cm="1">
        <f t="array" ref="S67">SUMPRODUCT((MONTH($C67:$N67)=1)*$Q67)</f>
        <v>0</v>
      </c>
      <c r="T67" s="139" cm="1">
        <f t="array" ref="T67">SUMPRODUCT((MONTH($C67:$N67)=2)*$Q67)</f>
        <v>0</v>
      </c>
      <c r="U67" s="139" cm="1">
        <f t="array" ref="U67">SUMPRODUCT((MONTH($C67:$N67)=3)*$Q67)</f>
        <v>0</v>
      </c>
      <c r="V67" s="139" cm="1">
        <f t="array" ref="V67">SUMPRODUCT((MONTH($C67:$N67)=4)*$Q67)</f>
        <v>0</v>
      </c>
      <c r="W67" s="139" cm="1">
        <f t="array" ref="W67">SUMPRODUCT((MONTH($C67:$N67)=5)*$Q67)</f>
        <v>0</v>
      </c>
      <c r="X67" s="139" cm="1">
        <f t="array" ref="X67">SUMPRODUCT((MONTH($C67:$N67)=6)*$Q67)</f>
        <v>0</v>
      </c>
      <c r="Y67" s="139" cm="1">
        <f t="array" ref="Y67">SUMPRODUCT((MONTH($C67:$N67)=7)*$Q67)</f>
        <v>0</v>
      </c>
      <c r="Z67" s="139" cm="1">
        <f t="array" ref="Z67">SUMPRODUCT((MONTH($C67:$N67)=8)*$Q67)</f>
        <v>0</v>
      </c>
      <c r="AA67" s="139" cm="1">
        <f t="array" ref="AA67">SUMPRODUCT((MONTH($C67:$N67)=9)*$Q67)</f>
        <v>0</v>
      </c>
      <c r="AB67" s="139" cm="1">
        <f t="array" ref="AB67">SUMPRODUCT((MONTH($C67:$N67)=10)*$Q67)</f>
        <v>0</v>
      </c>
      <c r="AC67" s="139" cm="1">
        <f t="array" ref="AC67">SUMPRODUCT((MONTH($C67:$N67)=11)*$Q67)</f>
        <v>0</v>
      </c>
      <c r="AD67" s="139" cm="1">
        <f t="array" ref="AD67">SUMPRODUCT((MONTH($C67:$N67)=12)*$Q67)</f>
        <v>0</v>
      </c>
      <c r="AE67" s="69"/>
    </row>
    <row r="68" spans="1:31" ht="24.95" customHeight="1" thickBot="1" x14ac:dyDescent="0.3">
      <c r="A68" s="48" t="s">
        <v>30</v>
      </c>
      <c r="B68" s="48">
        <v>2</v>
      </c>
      <c r="C68" s="112">
        <v>45841</v>
      </c>
      <c r="D68" s="52">
        <v>45911</v>
      </c>
      <c r="E68" s="53"/>
      <c r="F68" s="53"/>
      <c r="G68" s="53"/>
      <c r="H68" s="53"/>
      <c r="I68" s="53"/>
      <c r="J68" s="53"/>
      <c r="K68" s="53"/>
      <c r="L68" s="53"/>
      <c r="M68" s="53"/>
      <c r="N68" s="54"/>
      <c r="O68" s="27"/>
      <c r="P68" s="101">
        <f t="shared" si="7"/>
        <v>1128</v>
      </c>
      <c r="Q68" s="102">
        <v>564</v>
      </c>
      <c r="R68" s="138"/>
      <c r="S68" s="79" cm="1">
        <f t="array" ref="S68">SUMPRODUCT((MONTH($C68:$N68)=1)*$Q68)</f>
        <v>5640</v>
      </c>
      <c r="T68" s="80" cm="1">
        <f t="array" ref="T68">SUMPRODUCT((MONTH($C68:$N68)=2)*$Q68)</f>
        <v>0</v>
      </c>
      <c r="U68" s="80" cm="1">
        <f t="array" ref="U68">SUMPRODUCT((MONTH($C68:$N68)=3)*$Q68)</f>
        <v>0</v>
      </c>
      <c r="V68" s="80" cm="1">
        <f t="array" ref="V68">SUMPRODUCT((MONTH($C68:$N68)=4)*$Q68)</f>
        <v>0</v>
      </c>
      <c r="W68" s="80" cm="1">
        <f t="array" ref="W68">SUMPRODUCT((MONTH($C68:$N68)=5)*$Q68)</f>
        <v>0</v>
      </c>
      <c r="X68" s="80" cm="1">
        <f t="array" ref="X68">SUMPRODUCT((MONTH($C68:$N68)=6)*$Q68)</f>
        <v>0</v>
      </c>
      <c r="Y68" s="80" cm="1">
        <f t="array" ref="Y68">SUMPRODUCT((MONTH($C68:$N68)=7)*$Q68)</f>
        <v>564</v>
      </c>
      <c r="Z68" s="80" cm="1">
        <f t="array" ref="Z68">SUMPRODUCT((MONTH($C68:$N68)=8)*$Q68)</f>
        <v>0</v>
      </c>
      <c r="AA68" s="80" cm="1">
        <f t="array" ref="AA68">SUMPRODUCT((MONTH($C68:$N68)=9)*$Q68)</f>
        <v>564</v>
      </c>
      <c r="AB68" s="80" cm="1">
        <f t="array" ref="AB68">SUMPRODUCT((MONTH($C68:$N68)=10)*$Q68)</f>
        <v>0</v>
      </c>
      <c r="AC68" s="80" cm="1">
        <f t="array" ref="AC68">SUMPRODUCT((MONTH($C68:$N68)=11)*$Q68)</f>
        <v>0</v>
      </c>
      <c r="AD68" s="81" cm="1">
        <f t="array" ref="AD68">SUMPRODUCT((MONTH($C68:$N68)=12)*$Q68)</f>
        <v>0</v>
      </c>
      <c r="AE68" s="69"/>
    </row>
    <row r="69" spans="1:31" ht="24.95" customHeight="1" thickBot="1" x14ac:dyDescent="0.3">
      <c r="A69" s="72" t="s">
        <v>63</v>
      </c>
      <c r="B69" s="135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84">
        <f t="shared" si="7"/>
        <v>0</v>
      </c>
      <c r="Q69" s="96"/>
      <c r="R69" s="138"/>
      <c r="S69" s="139" cm="1">
        <f t="array" ref="S69">SUMPRODUCT((MONTH($C69:$N69)=1)*$Q69)</f>
        <v>0</v>
      </c>
      <c r="T69" s="139" cm="1">
        <f t="array" ref="T69">SUMPRODUCT((MONTH($C69:$N69)=2)*$Q69)</f>
        <v>0</v>
      </c>
      <c r="U69" s="139" cm="1">
        <f t="array" ref="U69">SUMPRODUCT((MONTH($C69:$N69)=3)*$Q69)</f>
        <v>0</v>
      </c>
      <c r="V69" s="139" cm="1">
        <f t="array" ref="V69">SUMPRODUCT((MONTH($C69:$N69)=4)*$Q69)</f>
        <v>0</v>
      </c>
      <c r="W69" s="139" cm="1">
        <f t="array" ref="W69">SUMPRODUCT((MONTH($C69:$N69)=5)*$Q69)</f>
        <v>0</v>
      </c>
      <c r="X69" s="139" cm="1">
        <f t="array" ref="X69">SUMPRODUCT((MONTH($C69:$N69)=6)*$Q69)</f>
        <v>0</v>
      </c>
      <c r="Y69" s="139" cm="1">
        <f t="array" ref="Y69">SUMPRODUCT((MONTH($C69:$N69)=7)*$Q69)</f>
        <v>0</v>
      </c>
      <c r="Z69" s="139" cm="1">
        <f t="array" ref="Z69">SUMPRODUCT((MONTH($C69:$N69)=8)*$Q69)</f>
        <v>0</v>
      </c>
      <c r="AA69" s="139" cm="1">
        <f t="array" ref="AA69">SUMPRODUCT((MONTH($C69:$N69)=9)*$Q69)</f>
        <v>0</v>
      </c>
      <c r="AB69" s="139" cm="1">
        <f t="array" ref="AB69">SUMPRODUCT((MONTH($C69:$N69)=10)*$Q69)</f>
        <v>0</v>
      </c>
      <c r="AC69" s="139" cm="1">
        <f t="array" ref="AC69">SUMPRODUCT((MONTH($C69:$N69)=11)*$Q69)</f>
        <v>0</v>
      </c>
      <c r="AD69" s="139" cm="1">
        <f t="array" ref="AD69">SUMPRODUCT((MONTH($C69:$N69)=12)*$Q69)</f>
        <v>0</v>
      </c>
      <c r="AE69" s="69"/>
    </row>
    <row r="70" spans="1:31" ht="24.95" customHeight="1" x14ac:dyDescent="0.25">
      <c r="A70" s="18" t="s">
        <v>18</v>
      </c>
      <c r="B70" s="18">
        <v>2</v>
      </c>
      <c r="C70" s="106">
        <v>45803</v>
      </c>
      <c r="D70" s="14">
        <v>45951</v>
      </c>
      <c r="E70" s="32"/>
      <c r="F70" s="32"/>
      <c r="G70" s="32"/>
      <c r="H70" s="32"/>
      <c r="I70" s="32"/>
      <c r="J70" s="32"/>
      <c r="K70" s="32"/>
      <c r="L70" s="32"/>
      <c r="M70" s="32"/>
      <c r="N70" s="33"/>
      <c r="O70" s="136"/>
      <c r="P70" s="88">
        <f t="shared" si="7"/>
        <v>703.88</v>
      </c>
      <c r="Q70" s="89">
        <v>351.94</v>
      </c>
      <c r="R70" s="138"/>
      <c r="S70" s="39" cm="1">
        <f t="array" ref="S70">SUMPRODUCT((MONTH($C70:$N70)=1)*$Q70)</f>
        <v>3519.4</v>
      </c>
      <c r="T70" s="40" cm="1">
        <f t="array" ref="T70">SUMPRODUCT((MONTH($C70:$N70)=2)*$Q70)</f>
        <v>0</v>
      </c>
      <c r="U70" s="40" cm="1">
        <f t="array" ref="U70">SUMPRODUCT((MONTH($C70:$N70)=3)*$Q70)</f>
        <v>0</v>
      </c>
      <c r="V70" s="40" cm="1">
        <f t="array" ref="V70">SUMPRODUCT((MONTH($C70:$N70)=4)*$Q70)</f>
        <v>0</v>
      </c>
      <c r="W70" s="40" cm="1">
        <f t="array" ref="W70">SUMPRODUCT((MONTH($C70:$N70)=5)*$Q70)</f>
        <v>351.94</v>
      </c>
      <c r="X70" s="40" cm="1">
        <f t="array" ref="X70">SUMPRODUCT((MONTH($C70:$N70)=6)*$Q70)</f>
        <v>0</v>
      </c>
      <c r="Y70" s="40" cm="1">
        <f t="array" ref="Y70">SUMPRODUCT((MONTH($C70:$N70)=7)*$Q70)</f>
        <v>0</v>
      </c>
      <c r="Z70" s="40" cm="1">
        <f t="array" ref="Z70">SUMPRODUCT((MONTH($C70:$N70)=8)*$Q70)</f>
        <v>0</v>
      </c>
      <c r="AA70" s="40" cm="1">
        <f t="array" ref="AA70">SUMPRODUCT((MONTH($C70:$N70)=9)*$Q70)</f>
        <v>0</v>
      </c>
      <c r="AB70" s="40" cm="1">
        <f t="array" ref="AB70">SUMPRODUCT((MONTH($C70:$N70)=10)*$Q70)</f>
        <v>351.94</v>
      </c>
      <c r="AC70" s="40" cm="1">
        <f t="array" ref="AC70">SUMPRODUCT((MONTH($C70:$N70)=11)*$Q70)</f>
        <v>0</v>
      </c>
      <c r="AD70" s="41" cm="1">
        <f t="array" ref="AD70">SUMPRODUCT((MONTH($C70:$N70)=12)*$Q70)</f>
        <v>0</v>
      </c>
      <c r="AE70" s="69"/>
    </row>
    <row r="71" spans="1:31" ht="24.95" customHeight="1" x14ac:dyDescent="0.25">
      <c r="A71" s="12" t="s">
        <v>43</v>
      </c>
      <c r="B71" s="12">
        <v>1</v>
      </c>
      <c r="C71" s="107">
        <v>45951</v>
      </c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5"/>
      <c r="O71" s="136"/>
      <c r="P71" s="97">
        <f t="shared" si="7"/>
        <v>243.65</v>
      </c>
      <c r="Q71" s="91">
        <v>243.65</v>
      </c>
      <c r="R71" s="138"/>
      <c r="S71" s="42" cm="1">
        <f t="array" ref="S71">SUMPRODUCT((MONTH($C71:$N71)=1)*$Q71)</f>
        <v>2680.1500000000005</v>
      </c>
      <c r="T71" s="43" cm="1">
        <f t="array" ref="T71">SUMPRODUCT((MONTH($C71:$N71)=2)*$Q71)</f>
        <v>0</v>
      </c>
      <c r="U71" s="43" cm="1">
        <f t="array" ref="U71">SUMPRODUCT((MONTH($C71:$N71)=3)*$Q71)</f>
        <v>0</v>
      </c>
      <c r="V71" s="43" cm="1">
        <f t="array" ref="V71">SUMPRODUCT((MONTH($C71:$N71)=4)*$Q71)</f>
        <v>0</v>
      </c>
      <c r="W71" s="43" cm="1">
        <f t="array" ref="W71">SUMPRODUCT((MONTH($C71:$N71)=5)*$Q71)</f>
        <v>0</v>
      </c>
      <c r="X71" s="43" cm="1">
        <f t="array" ref="X71">SUMPRODUCT((MONTH($C71:$N71)=6)*$Q71)</f>
        <v>0</v>
      </c>
      <c r="Y71" s="43" cm="1">
        <f t="array" ref="Y71">SUMPRODUCT((MONTH($C71:$N71)=7)*$Q71)</f>
        <v>0</v>
      </c>
      <c r="Z71" s="43" cm="1">
        <f t="array" ref="Z71">SUMPRODUCT((MONTH($C71:$N71)=8)*$Q71)</f>
        <v>0</v>
      </c>
      <c r="AA71" s="43" cm="1">
        <f t="array" ref="AA71">SUMPRODUCT((MONTH($C71:$N71)=9)*$Q71)</f>
        <v>0</v>
      </c>
      <c r="AB71" s="43" cm="1">
        <f t="array" ref="AB71">SUMPRODUCT((MONTH($C71:$N71)=10)*$Q71)</f>
        <v>243.65</v>
      </c>
      <c r="AC71" s="43" cm="1">
        <f t="array" ref="AC71">SUMPRODUCT((MONTH($C71:$N71)=11)*$Q71)</f>
        <v>0</v>
      </c>
      <c r="AD71" s="44" cm="1">
        <f t="array" ref="AD71">SUMPRODUCT((MONTH($C71:$N71)=12)*$Q71)</f>
        <v>0</v>
      </c>
      <c r="AE71" s="69"/>
    </row>
    <row r="72" spans="1:31" ht="24.95" customHeight="1" x14ac:dyDescent="0.25">
      <c r="A72" s="12" t="s">
        <v>36</v>
      </c>
      <c r="B72" s="12">
        <v>1</v>
      </c>
      <c r="C72" s="107">
        <v>45951</v>
      </c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5"/>
      <c r="O72" s="136"/>
      <c r="P72" s="97">
        <f t="shared" si="7"/>
        <v>160.18</v>
      </c>
      <c r="Q72" s="91">
        <v>160.18</v>
      </c>
      <c r="R72" s="138"/>
      <c r="S72" s="42" cm="1">
        <f t="array" ref="S72">SUMPRODUCT((MONTH($C72:$N72)=1)*$Q72)</f>
        <v>1761.9800000000005</v>
      </c>
      <c r="T72" s="43" cm="1">
        <f t="array" ref="T72">SUMPRODUCT((MONTH($C72:$N72)=2)*$Q72)</f>
        <v>0</v>
      </c>
      <c r="U72" s="43" cm="1">
        <f t="array" ref="U72">SUMPRODUCT((MONTH($C72:$N72)=3)*$Q72)</f>
        <v>0</v>
      </c>
      <c r="V72" s="43" cm="1">
        <f t="array" ref="V72">SUMPRODUCT((MONTH($C72:$N72)=4)*$Q72)</f>
        <v>0</v>
      </c>
      <c r="W72" s="43" cm="1">
        <f t="array" ref="W72">SUMPRODUCT((MONTH($C72:$N72)=5)*$Q72)</f>
        <v>0</v>
      </c>
      <c r="X72" s="43" cm="1">
        <f t="array" ref="X72">SUMPRODUCT((MONTH($C72:$N72)=6)*$Q72)</f>
        <v>0</v>
      </c>
      <c r="Y72" s="43" cm="1">
        <f t="array" ref="Y72">SUMPRODUCT((MONTH($C72:$N72)=7)*$Q72)</f>
        <v>0</v>
      </c>
      <c r="Z72" s="43" cm="1">
        <f t="array" ref="Z72">SUMPRODUCT((MONTH($C72:$N72)=8)*$Q72)</f>
        <v>0</v>
      </c>
      <c r="AA72" s="43" cm="1">
        <f t="array" ref="AA72">SUMPRODUCT((MONTH($C72:$N72)=9)*$Q72)</f>
        <v>0</v>
      </c>
      <c r="AB72" s="43" cm="1">
        <f t="array" ref="AB72">SUMPRODUCT((MONTH($C72:$N72)=10)*$Q72)</f>
        <v>160.18</v>
      </c>
      <c r="AC72" s="43" cm="1">
        <f t="array" ref="AC72">SUMPRODUCT((MONTH($C72:$N72)=11)*$Q72)</f>
        <v>0</v>
      </c>
      <c r="AD72" s="44" cm="1">
        <f t="array" ref="AD72">SUMPRODUCT((MONTH($C72:$N72)=12)*$Q72)</f>
        <v>0</v>
      </c>
      <c r="AE72" s="69"/>
    </row>
    <row r="73" spans="1:31" ht="24.95" customHeight="1" x14ac:dyDescent="0.25">
      <c r="A73" s="12" t="s">
        <v>31</v>
      </c>
      <c r="B73" s="12">
        <v>1</v>
      </c>
      <c r="C73" s="107">
        <v>45951</v>
      </c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5"/>
      <c r="O73" s="136"/>
      <c r="P73" s="97">
        <f t="shared" si="7"/>
        <v>180.48</v>
      </c>
      <c r="Q73" s="91">
        <v>180.48</v>
      </c>
      <c r="R73" s="138"/>
      <c r="S73" s="42" cm="1">
        <f t="array" ref="S73">SUMPRODUCT((MONTH($C73:$N73)=1)*$Q73)</f>
        <v>1985.28</v>
      </c>
      <c r="T73" s="43" cm="1">
        <f t="array" ref="T73">SUMPRODUCT((MONTH($C73:$N73)=2)*$Q73)</f>
        <v>0</v>
      </c>
      <c r="U73" s="43" cm="1">
        <f t="array" ref="U73">SUMPRODUCT((MONTH($C73:$N73)=3)*$Q73)</f>
        <v>0</v>
      </c>
      <c r="V73" s="43" cm="1">
        <f t="array" ref="V73">SUMPRODUCT((MONTH($C73:$N73)=4)*$Q73)</f>
        <v>0</v>
      </c>
      <c r="W73" s="43" cm="1">
        <f t="array" ref="W73">SUMPRODUCT((MONTH($C73:$N73)=5)*$Q73)</f>
        <v>0</v>
      </c>
      <c r="X73" s="43" cm="1">
        <f t="array" ref="X73">SUMPRODUCT((MONTH($C73:$N73)=6)*$Q73)</f>
        <v>0</v>
      </c>
      <c r="Y73" s="43" cm="1">
        <f t="array" ref="Y73">SUMPRODUCT((MONTH($C73:$N73)=7)*$Q73)</f>
        <v>0</v>
      </c>
      <c r="Z73" s="43" cm="1">
        <f t="array" ref="Z73">SUMPRODUCT((MONTH($C73:$N73)=8)*$Q73)</f>
        <v>0</v>
      </c>
      <c r="AA73" s="43" cm="1">
        <f t="array" ref="AA73">SUMPRODUCT((MONTH($C73:$N73)=9)*$Q73)</f>
        <v>0</v>
      </c>
      <c r="AB73" s="43" cm="1">
        <f t="array" ref="AB73">SUMPRODUCT((MONTH($C73:$N73)=10)*$Q73)</f>
        <v>180.48</v>
      </c>
      <c r="AC73" s="43" cm="1">
        <f t="array" ref="AC73">SUMPRODUCT((MONTH($C73:$N73)=11)*$Q73)</f>
        <v>0</v>
      </c>
      <c r="AD73" s="44" cm="1">
        <f t="array" ref="AD73">SUMPRODUCT((MONTH($C73:$N73)=12)*$Q73)</f>
        <v>0</v>
      </c>
      <c r="AE73" s="69"/>
    </row>
    <row r="74" spans="1:31" ht="24.95" customHeight="1" x14ac:dyDescent="0.25">
      <c r="A74" s="12" t="s">
        <v>24</v>
      </c>
      <c r="B74" s="12">
        <v>5</v>
      </c>
      <c r="C74" s="107">
        <v>45803</v>
      </c>
      <c r="D74" s="107">
        <v>45951</v>
      </c>
      <c r="E74" s="107">
        <v>45951</v>
      </c>
      <c r="F74" s="107">
        <v>45951</v>
      </c>
      <c r="G74" s="107">
        <v>45951</v>
      </c>
      <c r="H74" s="34"/>
      <c r="I74" s="34"/>
      <c r="J74" s="34"/>
      <c r="K74" s="34"/>
      <c r="L74" s="34"/>
      <c r="M74" s="34"/>
      <c r="N74" s="34"/>
      <c r="O74" s="136"/>
      <c r="P74" s="97">
        <f t="shared" si="7"/>
        <v>100</v>
      </c>
      <c r="Q74" s="91">
        <f>100/5</f>
        <v>20</v>
      </c>
      <c r="R74" s="138"/>
      <c r="S74" s="42" cm="1">
        <f t="array" ref="S74">SUMPRODUCT((MONTH($C74:$N74)=1)*$Q74)</f>
        <v>140</v>
      </c>
      <c r="T74" s="43" cm="1">
        <f t="array" ref="T74">SUMPRODUCT((MONTH($C74:$N74)=2)*$Q74)</f>
        <v>0</v>
      </c>
      <c r="U74" s="43" cm="1">
        <f t="array" ref="U74">SUMPRODUCT((MONTH($C74:$N74)=3)*$Q74)</f>
        <v>0</v>
      </c>
      <c r="V74" s="43" cm="1">
        <f t="array" ref="V74">SUMPRODUCT((MONTH($C74:$N74)=4)*$Q74)</f>
        <v>0</v>
      </c>
      <c r="W74" s="43" cm="1">
        <f t="array" ref="W74">SUMPRODUCT((MONTH($C74:$N74)=5)*$Q74)</f>
        <v>20</v>
      </c>
      <c r="X74" s="43" cm="1">
        <f t="array" ref="X74">SUMPRODUCT((MONTH($C74:$N74)=6)*$Q74)</f>
        <v>0</v>
      </c>
      <c r="Y74" s="43" cm="1">
        <f t="array" ref="Y74">SUMPRODUCT((MONTH($C74:$N74)=7)*$Q74)</f>
        <v>0</v>
      </c>
      <c r="Z74" s="43" cm="1">
        <f t="array" ref="Z74">SUMPRODUCT((MONTH($C74:$N74)=8)*$Q74)</f>
        <v>0</v>
      </c>
      <c r="AA74" s="43" cm="1">
        <f t="array" ref="AA74">SUMPRODUCT((MONTH($C74:$N74)=9)*$Q74)</f>
        <v>0</v>
      </c>
      <c r="AB74" s="43" cm="1">
        <f t="array" ref="AB74">SUMPRODUCT((MONTH($C74:$N74)=10)*$Q74)</f>
        <v>80</v>
      </c>
      <c r="AC74" s="43" cm="1">
        <f t="array" ref="AC74">SUMPRODUCT((MONTH($C74:$N74)=11)*$Q74)</f>
        <v>0</v>
      </c>
      <c r="AD74" s="44" cm="1">
        <f t="array" ref="AD74">SUMPRODUCT((MONTH($C74:$N74)=12)*$Q74)</f>
        <v>0</v>
      </c>
      <c r="AE74" s="69"/>
    </row>
    <row r="75" spans="1:31" ht="24.95" customHeight="1" thickBot="1" x14ac:dyDescent="0.3">
      <c r="A75" s="13" t="s">
        <v>41</v>
      </c>
      <c r="B75" s="13">
        <v>2</v>
      </c>
      <c r="C75" s="107">
        <v>45803</v>
      </c>
      <c r="D75" s="107">
        <v>45951</v>
      </c>
      <c r="E75" s="36"/>
      <c r="F75" s="36"/>
      <c r="G75" s="36"/>
      <c r="H75" s="36"/>
      <c r="I75" s="36"/>
      <c r="J75" s="36"/>
      <c r="K75" s="36"/>
      <c r="L75" s="36"/>
      <c r="M75" s="36"/>
      <c r="N75" s="37"/>
      <c r="O75" s="136"/>
      <c r="P75" s="98">
        <f t="shared" si="7"/>
        <v>164.58</v>
      </c>
      <c r="Q75" s="93">
        <v>82.29</v>
      </c>
      <c r="R75" s="138"/>
      <c r="S75" s="45" cm="1">
        <f t="array" ref="S75">SUMPRODUCT((MONTH($C75:$N75)=1)*$Q75)</f>
        <v>822.9</v>
      </c>
      <c r="T75" s="46" cm="1">
        <f t="array" ref="T75">SUMPRODUCT((MONTH($C75:$N75)=2)*$Q75)</f>
        <v>0</v>
      </c>
      <c r="U75" s="46" cm="1">
        <f t="array" ref="U75">SUMPRODUCT((MONTH($C75:$N75)=3)*$Q75)</f>
        <v>0</v>
      </c>
      <c r="V75" s="46" cm="1">
        <f t="array" ref="V75">SUMPRODUCT((MONTH($C75:$N75)=4)*$Q75)</f>
        <v>0</v>
      </c>
      <c r="W75" s="46" cm="1">
        <f t="array" ref="W75">SUMPRODUCT((MONTH($C75:$N75)=5)*$Q75)</f>
        <v>82.29</v>
      </c>
      <c r="X75" s="46" cm="1">
        <f t="array" ref="X75">SUMPRODUCT((MONTH($C75:$N75)=6)*$Q75)</f>
        <v>0</v>
      </c>
      <c r="Y75" s="46" cm="1">
        <f t="array" ref="Y75">SUMPRODUCT((MONTH($C75:$N75)=7)*$Q75)</f>
        <v>0</v>
      </c>
      <c r="Z75" s="46" cm="1">
        <f t="array" ref="Z75">SUMPRODUCT((MONTH($C75:$N75)=8)*$Q75)</f>
        <v>0</v>
      </c>
      <c r="AA75" s="46" cm="1">
        <f t="array" ref="AA75">SUMPRODUCT((MONTH($C75:$N75)=9)*$Q75)</f>
        <v>0</v>
      </c>
      <c r="AB75" s="46" cm="1">
        <f t="array" ref="AB75">SUMPRODUCT((MONTH($C75:$N75)=10)*$Q75)</f>
        <v>82.29</v>
      </c>
      <c r="AC75" s="46" cm="1">
        <f t="array" ref="AC75">SUMPRODUCT((MONTH($C75:$N75)=11)*$Q75)</f>
        <v>0</v>
      </c>
      <c r="AD75" s="47" cm="1">
        <f t="array" ref="AD75">SUMPRODUCT((MONTH($C75:$N75)=12)*$Q75)</f>
        <v>0</v>
      </c>
      <c r="AE75" s="69"/>
    </row>
    <row r="76" spans="1:31" ht="24.95" customHeight="1" thickBot="1" x14ac:dyDescent="0.3">
      <c r="A76" s="72" t="s">
        <v>64</v>
      </c>
      <c r="B76" s="135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7">
        <f t="shared" si="7"/>
        <v>0</v>
      </c>
      <c r="Q76" s="141"/>
      <c r="R76" s="138"/>
      <c r="S76" s="139" cm="1">
        <f t="array" ref="S76">SUMPRODUCT((MONTH($C76:$N76)=1)*$Q76)</f>
        <v>0</v>
      </c>
      <c r="T76" s="139" cm="1">
        <f t="array" ref="T76">SUMPRODUCT((MONTH($C76:$N76)=2)*$Q76)</f>
        <v>0</v>
      </c>
      <c r="U76" s="139" cm="1">
        <f t="array" ref="U76">SUMPRODUCT((MONTH($C76:$N76)=3)*$Q76)</f>
        <v>0</v>
      </c>
      <c r="V76" s="139" cm="1">
        <f t="array" ref="V76">SUMPRODUCT((MONTH($C76:$N76)=4)*$Q76)</f>
        <v>0</v>
      </c>
      <c r="W76" s="139" cm="1">
        <f t="array" ref="W76">SUMPRODUCT((MONTH($C76:$N76)=5)*$Q76)</f>
        <v>0</v>
      </c>
      <c r="X76" s="139" cm="1">
        <f t="array" ref="X76">SUMPRODUCT((MONTH($C76:$N76)=6)*$Q76)</f>
        <v>0</v>
      </c>
      <c r="Y76" s="139" cm="1">
        <f t="array" ref="Y76">SUMPRODUCT((MONTH($C76:$N76)=7)*$Q76)</f>
        <v>0</v>
      </c>
      <c r="Z76" s="139" cm="1">
        <f t="array" ref="Z76">SUMPRODUCT((MONTH($C76:$N76)=8)*$Q76)</f>
        <v>0</v>
      </c>
      <c r="AA76" s="139" cm="1">
        <f t="array" ref="AA76">SUMPRODUCT((MONTH($C76:$N76)=9)*$Q76)</f>
        <v>0</v>
      </c>
      <c r="AB76" s="139" cm="1">
        <f t="array" ref="AB76">SUMPRODUCT((MONTH($C76:$N76)=10)*$Q76)</f>
        <v>0</v>
      </c>
      <c r="AC76" s="139" cm="1">
        <f t="array" ref="AC76">SUMPRODUCT((MONTH($C76:$N76)=11)*$Q76)</f>
        <v>0</v>
      </c>
      <c r="AD76" s="139" cm="1">
        <f t="array" ref="AD76">SUMPRODUCT((MONTH($C76:$N76)=12)*$Q76)</f>
        <v>0</v>
      </c>
      <c r="AE76" s="69"/>
    </row>
    <row r="77" spans="1:31" ht="24.95" customHeight="1" x14ac:dyDescent="0.25">
      <c r="A77" s="18" t="s">
        <v>47</v>
      </c>
      <c r="B77" s="18">
        <v>6</v>
      </c>
      <c r="C77" s="116">
        <v>45819</v>
      </c>
      <c r="D77" s="14"/>
      <c r="E77" s="14"/>
      <c r="F77" s="14"/>
      <c r="G77" s="14"/>
      <c r="H77" s="14"/>
      <c r="I77" s="32"/>
      <c r="J77" s="32"/>
      <c r="K77" s="32"/>
      <c r="L77" s="32"/>
      <c r="M77" s="32"/>
      <c r="N77" s="33"/>
      <c r="O77" s="136"/>
      <c r="P77" s="88">
        <f t="shared" si="7"/>
        <v>4499.46</v>
      </c>
      <c r="Q77" s="89">
        <v>749.91</v>
      </c>
      <c r="R77" s="138"/>
      <c r="S77" s="39" cm="1">
        <f t="array" ref="S77">SUMPRODUCT((MONTH($C77:$N77)=1)*$Q77)</f>
        <v>8249.01</v>
      </c>
      <c r="T77" s="40" cm="1">
        <f t="array" ref="T77">SUMPRODUCT((MONTH($C77:$N77)=2)*$Q77)</f>
        <v>0</v>
      </c>
      <c r="U77" s="40" cm="1">
        <f t="array" ref="U77">SUMPRODUCT((MONTH($C77:$N77)=3)*$Q77)</f>
        <v>0</v>
      </c>
      <c r="V77" s="40" cm="1">
        <f t="array" ref="V77">SUMPRODUCT((MONTH($C77:$N77)=4)*$Q77)</f>
        <v>0</v>
      </c>
      <c r="W77" s="40" cm="1">
        <f t="array" ref="W77">SUMPRODUCT((MONTH($C77:$N77)=5)*$Q77)</f>
        <v>0</v>
      </c>
      <c r="X77" s="40" cm="1">
        <f t="array" ref="X77">SUMPRODUCT((MONTH($C77:$N77)=6)*$Q77)</f>
        <v>749.91</v>
      </c>
      <c r="Y77" s="40" cm="1">
        <f t="array" ref="Y77">SUMPRODUCT((MONTH($C77:$N77)=7)*$Q77)</f>
        <v>0</v>
      </c>
      <c r="Z77" s="40" cm="1">
        <f t="array" ref="Z77">SUMPRODUCT((MONTH($C77:$N77)=8)*$Q77)</f>
        <v>0</v>
      </c>
      <c r="AA77" s="40" cm="1">
        <f t="array" ref="AA77">SUMPRODUCT((MONTH($C77:$N77)=9)*$Q77)</f>
        <v>0</v>
      </c>
      <c r="AB77" s="40" cm="1">
        <f t="array" ref="AB77">SUMPRODUCT((MONTH($C77:$N77)=10)*$Q77)</f>
        <v>0</v>
      </c>
      <c r="AC77" s="40" cm="1">
        <f t="array" ref="AC77">SUMPRODUCT((MONTH($C77:$N77)=11)*$Q77)</f>
        <v>0</v>
      </c>
      <c r="AD77" s="41" cm="1">
        <f t="array" ref="AD77">SUMPRODUCT((MONTH($C77:$N77)=12)*$Q77)</f>
        <v>0</v>
      </c>
      <c r="AE77" s="69"/>
    </row>
    <row r="78" spans="1:31" ht="24.95" customHeight="1" x14ac:dyDescent="0.25">
      <c r="A78" s="12" t="s">
        <v>45</v>
      </c>
      <c r="B78" s="12">
        <v>1</v>
      </c>
      <c r="C78" s="117">
        <v>45854</v>
      </c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5"/>
      <c r="O78" s="136"/>
      <c r="P78" s="97">
        <f t="shared" si="7"/>
        <v>1155.99</v>
      </c>
      <c r="Q78" s="91">
        <v>1155.99</v>
      </c>
      <c r="R78" s="138"/>
      <c r="S78" s="42" cm="1">
        <f t="array" ref="S78">SUMPRODUCT((MONTH($C78:$N78)=1)*$Q78)</f>
        <v>12715.89</v>
      </c>
      <c r="T78" s="43" cm="1">
        <f t="array" ref="T78">SUMPRODUCT((MONTH($C78:$N78)=2)*$Q78)</f>
        <v>0</v>
      </c>
      <c r="U78" s="43" cm="1">
        <f t="array" ref="U78">SUMPRODUCT((MONTH($C78:$N78)=3)*$Q78)</f>
        <v>0</v>
      </c>
      <c r="V78" s="43" cm="1">
        <f t="array" ref="V78">SUMPRODUCT((MONTH($C78:$N78)=4)*$Q78)</f>
        <v>0</v>
      </c>
      <c r="W78" s="43" cm="1">
        <f t="array" ref="W78">SUMPRODUCT((MONTH($C78:$N78)=5)*$Q78)</f>
        <v>0</v>
      </c>
      <c r="X78" s="43" cm="1">
        <f t="array" ref="X78">SUMPRODUCT((MONTH($C78:$N78)=6)*$Q78)</f>
        <v>0</v>
      </c>
      <c r="Y78" s="43" cm="1">
        <f t="array" ref="Y78">SUMPRODUCT((MONTH($C78:$N78)=7)*$Q78)</f>
        <v>1155.99</v>
      </c>
      <c r="Z78" s="43" cm="1">
        <f t="array" ref="Z78">SUMPRODUCT((MONTH($C78:$N78)=8)*$Q78)</f>
        <v>0</v>
      </c>
      <c r="AA78" s="43" cm="1">
        <f t="array" ref="AA78">SUMPRODUCT((MONTH($C78:$N78)=9)*$Q78)</f>
        <v>0</v>
      </c>
      <c r="AB78" s="43" cm="1">
        <f t="array" ref="AB78">SUMPRODUCT((MONTH($C78:$N78)=10)*$Q78)</f>
        <v>0</v>
      </c>
      <c r="AC78" s="43" cm="1">
        <f t="array" ref="AC78">SUMPRODUCT((MONTH($C78:$N78)=11)*$Q78)</f>
        <v>0</v>
      </c>
      <c r="AD78" s="44" cm="1">
        <f t="array" ref="AD78">SUMPRODUCT((MONTH($C78:$N78)=12)*$Q78)</f>
        <v>0</v>
      </c>
      <c r="AE78" s="69"/>
    </row>
    <row r="79" spans="1:31" ht="24.95" customHeight="1" x14ac:dyDescent="0.25">
      <c r="A79" s="12" t="s">
        <v>21</v>
      </c>
      <c r="B79" s="12">
        <v>4</v>
      </c>
      <c r="C79" s="117"/>
      <c r="D79" s="15"/>
      <c r="E79" s="15"/>
      <c r="F79" s="15"/>
      <c r="G79" s="34"/>
      <c r="H79" s="34"/>
      <c r="I79" s="34"/>
      <c r="J79" s="34"/>
      <c r="K79" s="34"/>
      <c r="L79" s="34"/>
      <c r="M79" s="34"/>
      <c r="N79" s="35"/>
      <c r="O79" s="136"/>
      <c r="P79" s="97">
        <f t="shared" si="7"/>
        <v>1375.32</v>
      </c>
      <c r="Q79" s="91">
        <v>343.83</v>
      </c>
      <c r="R79" s="138"/>
      <c r="S79" s="42" cm="1">
        <f t="array" ref="S79">SUMPRODUCT((MONTH($C79:$N79)=1)*$Q79)</f>
        <v>4125.96</v>
      </c>
      <c r="T79" s="43" cm="1">
        <f t="array" ref="T79">SUMPRODUCT((MONTH($C79:$N79)=2)*$Q79)</f>
        <v>0</v>
      </c>
      <c r="U79" s="43" cm="1">
        <f t="array" ref="U79">SUMPRODUCT((MONTH($C79:$N79)=3)*$Q79)</f>
        <v>0</v>
      </c>
      <c r="V79" s="43" cm="1">
        <f t="array" ref="V79">SUMPRODUCT((MONTH($C79:$N79)=4)*$Q79)</f>
        <v>0</v>
      </c>
      <c r="W79" s="43" cm="1">
        <f t="array" ref="W79">SUMPRODUCT((MONTH($C79:$N79)=5)*$Q79)</f>
        <v>0</v>
      </c>
      <c r="X79" s="43" cm="1">
        <f t="array" ref="X79">SUMPRODUCT((MONTH($C79:$N79)=6)*$Q79)</f>
        <v>0</v>
      </c>
      <c r="Y79" s="43" cm="1">
        <f t="array" ref="Y79">SUMPRODUCT((MONTH($C79:$N79)=7)*$Q79)</f>
        <v>0</v>
      </c>
      <c r="Z79" s="43" cm="1">
        <f t="array" ref="Z79">SUMPRODUCT((MONTH($C79:$N79)=8)*$Q79)</f>
        <v>0</v>
      </c>
      <c r="AA79" s="43" cm="1">
        <f t="array" ref="AA79">SUMPRODUCT((MONTH($C79:$N79)=9)*$Q79)</f>
        <v>0</v>
      </c>
      <c r="AB79" s="43" cm="1">
        <f t="array" ref="AB79">SUMPRODUCT((MONTH($C79:$N79)=10)*$Q79)</f>
        <v>0</v>
      </c>
      <c r="AC79" s="43" cm="1">
        <f t="array" ref="AC79">SUMPRODUCT((MONTH($C79:$N79)=11)*$Q79)</f>
        <v>0</v>
      </c>
      <c r="AD79" s="44" cm="1">
        <f t="array" ref="AD79">SUMPRODUCT((MONTH($C79:$N79)=12)*$Q79)</f>
        <v>0</v>
      </c>
      <c r="AE79" s="69"/>
    </row>
    <row r="80" spans="1:31" ht="24.95" customHeight="1" thickBot="1" x14ac:dyDescent="0.3">
      <c r="A80" s="13" t="s">
        <v>24</v>
      </c>
      <c r="B80" s="13">
        <v>11</v>
      </c>
      <c r="C80" s="118">
        <v>45819</v>
      </c>
      <c r="D80" s="16">
        <v>45854</v>
      </c>
      <c r="E80" s="16"/>
      <c r="F80" s="16"/>
      <c r="G80" s="16"/>
      <c r="H80" s="16"/>
      <c r="I80" s="16"/>
      <c r="J80" s="16"/>
      <c r="K80" s="16"/>
      <c r="L80" s="16"/>
      <c r="M80" s="16"/>
      <c r="N80" s="37"/>
      <c r="O80" s="136"/>
      <c r="P80" s="98">
        <f t="shared" si="7"/>
        <v>85</v>
      </c>
      <c r="Q80" s="93">
        <f>85/11</f>
        <v>7.7272727272727275</v>
      </c>
      <c r="R80" s="138"/>
      <c r="S80" s="45" cm="1">
        <f t="array" ref="S80">SUMPRODUCT((MONTH($C80:$N80)=1)*$Q80)</f>
        <v>77.27272727272728</v>
      </c>
      <c r="T80" s="46" cm="1">
        <f t="array" ref="T80">SUMPRODUCT((MONTH($C80:$N80)=2)*$Q80)</f>
        <v>0</v>
      </c>
      <c r="U80" s="46" cm="1">
        <f t="array" ref="U80">SUMPRODUCT((MONTH($C80:$N80)=3)*$Q80)</f>
        <v>0</v>
      </c>
      <c r="V80" s="46" cm="1">
        <f t="array" ref="V80">SUMPRODUCT((MONTH($C80:$N80)=4)*$Q80)</f>
        <v>0</v>
      </c>
      <c r="W80" s="46" cm="1">
        <f t="array" ref="W80">SUMPRODUCT((MONTH($C80:$N80)=5)*$Q80)</f>
        <v>0</v>
      </c>
      <c r="X80" s="46" cm="1">
        <f t="array" ref="X80">SUMPRODUCT((MONTH($C80:$N80)=6)*$Q80)</f>
        <v>7.7272727272727275</v>
      </c>
      <c r="Y80" s="46" cm="1">
        <f t="array" ref="Y80">SUMPRODUCT((MONTH($C80:$N80)=7)*$Q80)</f>
        <v>7.7272727272727275</v>
      </c>
      <c r="Z80" s="46" cm="1">
        <f t="array" ref="Z80">SUMPRODUCT((MONTH($C80:$N80)=8)*$Q80)</f>
        <v>0</v>
      </c>
      <c r="AA80" s="46" cm="1">
        <f t="array" ref="AA80">SUMPRODUCT((MONTH($C80:$N80)=9)*$Q80)</f>
        <v>0</v>
      </c>
      <c r="AB80" s="46" cm="1">
        <f t="array" ref="AB80">SUMPRODUCT((MONTH($C80:$N80)=10)*$Q80)</f>
        <v>0</v>
      </c>
      <c r="AC80" s="46" cm="1">
        <f t="array" ref="AC80">SUMPRODUCT((MONTH($C80:$N80)=11)*$Q80)</f>
        <v>0</v>
      </c>
      <c r="AD80" s="47" cm="1">
        <f t="array" ref="AD80">SUMPRODUCT((MONTH($C80:$N80)=12)*$Q80)</f>
        <v>0</v>
      </c>
      <c r="AE80" s="69"/>
    </row>
    <row r="81" spans="1:31" ht="24.95" customHeight="1" thickBot="1" x14ac:dyDescent="0.3">
      <c r="A81" s="72" t="s">
        <v>65</v>
      </c>
      <c r="B81" s="135"/>
      <c r="C81" s="136"/>
      <c r="D81" s="136"/>
      <c r="E81" s="136"/>
      <c r="F81" s="136"/>
      <c r="G81" s="136"/>
      <c r="H81" s="136"/>
      <c r="I81" s="136"/>
      <c r="J81" s="136"/>
      <c r="K81" s="136"/>
      <c r="L81" s="136"/>
      <c r="M81" s="136"/>
      <c r="N81" s="136"/>
      <c r="O81" s="136"/>
      <c r="P81" s="137">
        <f t="shared" si="7"/>
        <v>0</v>
      </c>
      <c r="Q81" s="141"/>
      <c r="R81" s="138"/>
      <c r="S81" s="139" cm="1">
        <f t="array" ref="S81">SUMPRODUCT((MONTH($C81:$N81)=1)*$Q81)</f>
        <v>0</v>
      </c>
      <c r="T81" s="139" cm="1">
        <f t="array" ref="T81">SUMPRODUCT((MONTH($C81:$N81)=2)*$Q81)</f>
        <v>0</v>
      </c>
      <c r="U81" s="139" cm="1">
        <f t="array" ref="U81">SUMPRODUCT((MONTH($C81:$N81)=3)*$Q81)</f>
        <v>0</v>
      </c>
      <c r="V81" s="139" cm="1">
        <f t="array" ref="V81">SUMPRODUCT((MONTH($C81:$N81)=4)*$Q81)</f>
        <v>0</v>
      </c>
      <c r="W81" s="139" cm="1">
        <f t="array" ref="W81">SUMPRODUCT((MONTH($C81:$N81)=5)*$Q81)</f>
        <v>0</v>
      </c>
      <c r="X81" s="139" cm="1">
        <f t="array" ref="X81">SUMPRODUCT((MONTH($C81:$N81)=6)*$Q81)</f>
        <v>0</v>
      </c>
      <c r="Y81" s="139" cm="1">
        <f t="array" ref="Y81">SUMPRODUCT((MONTH($C81:$N81)=7)*$Q81)</f>
        <v>0</v>
      </c>
      <c r="Z81" s="139" cm="1">
        <f t="array" ref="Z81">SUMPRODUCT((MONTH($C81:$N81)=8)*$Q81)</f>
        <v>0</v>
      </c>
      <c r="AA81" s="139" cm="1">
        <f t="array" ref="AA81">SUMPRODUCT((MONTH($C81:$N81)=9)*$Q81)</f>
        <v>0</v>
      </c>
      <c r="AB81" s="139" cm="1">
        <f t="array" ref="AB81">SUMPRODUCT((MONTH($C81:$N81)=10)*$Q81)</f>
        <v>0</v>
      </c>
      <c r="AC81" s="139" cm="1">
        <f t="array" ref="AC81">SUMPRODUCT((MONTH($C81:$N81)=11)*$Q81)</f>
        <v>0</v>
      </c>
      <c r="AD81" s="139" cm="1">
        <f t="array" ref="AD81">SUMPRODUCT((MONTH($C81:$N81)=12)*$Q81)</f>
        <v>0</v>
      </c>
      <c r="AE81" s="69"/>
    </row>
    <row r="82" spans="1:31" ht="24.95" customHeight="1" x14ac:dyDescent="0.25">
      <c r="A82" s="29" t="s">
        <v>45</v>
      </c>
      <c r="B82" s="18">
        <v>2</v>
      </c>
      <c r="C82" s="106">
        <v>45744</v>
      </c>
      <c r="D82" s="14">
        <v>45954</v>
      </c>
      <c r="E82" s="32"/>
      <c r="F82" s="32"/>
      <c r="G82" s="32"/>
      <c r="H82" s="32"/>
      <c r="I82" s="32"/>
      <c r="J82" s="32"/>
      <c r="K82" s="32"/>
      <c r="L82" s="32"/>
      <c r="M82" s="32"/>
      <c r="N82" s="33"/>
      <c r="O82" s="136"/>
      <c r="P82" s="88">
        <f t="shared" si="7"/>
        <v>1541.32</v>
      </c>
      <c r="Q82" s="89">
        <v>770.66</v>
      </c>
      <c r="R82" s="138"/>
      <c r="S82" s="39" cm="1">
        <f t="array" ref="S82">SUMPRODUCT((MONTH($C82:$N82)=1)*$Q82)</f>
        <v>7706.5999999999995</v>
      </c>
      <c r="T82" s="40" cm="1">
        <f t="array" ref="T82">SUMPRODUCT((MONTH($C82:$N82)=2)*$Q82)</f>
        <v>0</v>
      </c>
      <c r="U82" s="40" cm="1">
        <f t="array" ref="U82">SUMPRODUCT((MONTH($C82:$N82)=3)*$Q82)</f>
        <v>770.66</v>
      </c>
      <c r="V82" s="40" cm="1">
        <f t="array" ref="V82">SUMPRODUCT((MONTH($C82:$N82)=4)*$Q82)</f>
        <v>0</v>
      </c>
      <c r="W82" s="40" cm="1">
        <f t="array" ref="W82">SUMPRODUCT((MONTH($C82:$N82)=5)*$Q82)</f>
        <v>0</v>
      </c>
      <c r="X82" s="40" cm="1">
        <f t="array" ref="X82">SUMPRODUCT((MONTH($C82:$N82)=6)*$Q82)</f>
        <v>0</v>
      </c>
      <c r="Y82" s="40" cm="1">
        <f t="array" ref="Y82">SUMPRODUCT((MONTH($C82:$N82)=7)*$Q82)</f>
        <v>0</v>
      </c>
      <c r="Z82" s="40" cm="1">
        <f t="array" ref="Z82">SUMPRODUCT((MONTH($C82:$N82)=8)*$Q82)</f>
        <v>0</v>
      </c>
      <c r="AA82" s="40" cm="1">
        <f t="array" ref="AA82">SUMPRODUCT((MONTH($C82:$N82)=9)*$Q82)</f>
        <v>0</v>
      </c>
      <c r="AB82" s="40" cm="1">
        <f t="array" ref="AB82">SUMPRODUCT((MONTH($C82:$N82)=10)*$Q82)</f>
        <v>770.66</v>
      </c>
      <c r="AC82" s="40" cm="1">
        <f t="array" ref="AC82">SUMPRODUCT((MONTH($C82:$N82)=11)*$Q82)</f>
        <v>0</v>
      </c>
      <c r="AD82" s="41" cm="1">
        <f t="array" ref="AD82">SUMPRODUCT((MONTH($C82:$N82)=12)*$Q82)</f>
        <v>0</v>
      </c>
      <c r="AE82" s="69"/>
    </row>
    <row r="83" spans="1:31" ht="24.95" customHeight="1" thickBot="1" x14ac:dyDescent="0.3">
      <c r="A83" s="31" t="s">
        <v>46</v>
      </c>
      <c r="B83" s="13">
        <v>2</v>
      </c>
      <c r="C83" s="108">
        <v>45744</v>
      </c>
      <c r="D83" s="16">
        <v>45954</v>
      </c>
      <c r="E83" s="36"/>
      <c r="F83" s="36"/>
      <c r="G83" s="36"/>
      <c r="H83" s="36"/>
      <c r="I83" s="36"/>
      <c r="J83" s="36"/>
      <c r="K83" s="36"/>
      <c r="L83" s="36"/>
      <c r="M83" s="36"/>
      <c r="N83" s="37"/>
      <c r="O83" s="136"/>
      <c r="P83" s="98">
        <f t="shared" si="7"/>
        <v>50</v>
      </c>
      <c r="Q83" s="93">
        <v>25</v>
      </c>
      <c r="R83" s="138"/>
      <c r="S83" s="45" cm="1">
        <f t="array" ref="S83">SUMPRODUCT((MONTH($C83:$N83)=1)*$Q83)</f>
        <v>250</v>
      </c>
      <c r="T83" s="46" cm="1">
        <f t="array" ref="T83">SUMPRODUCT((MONTH($C83:$N83)=2)*$Q83)</f>
        <v>0</v>
      </c>
      <c r="U83" s="46" cm="1">
        <f t="array" ref="U83">SUMPRODUCT((MONTH($C83:$N83)=3)*$Q83)</f>
        <v>25</v>
      </c>
      <c r="V83" s="46" cm="1">
        <f t="array" ref="V83">SUMPRODUCT((MONTH($C83:$N83)=4)*$Q83)</f>
        <v>0</v>
      </c>
      <c r="W83" s="46" cm="1">
        <f t="array" ref="W83">SUMPRODUCT((MONTH($C83:$N83)=5)*$Q83)</f>
        <v>0</v>
      </c>
      <c r="X83" s="46" cm="1">
        <f t="array" ref="X83">SUMPRODUCT((MONTH($C83:$N83)=6)*$Q83)</f>
        <v>0</v>
      </c>
      <c r="Y83" s="46" cm="1">
        <f t="array" ref="Y83">SUMPRODUCT((MONTH($C83:$N83)=7)*$Q83)</f>
        <v>0</v>
      </c>
      <c r="Z83" s="46" cm="1">
        <f t="array" ref="Z83">SUMPRODUCT((MONTH($C83:$N83)=8)*$Q83)</f>
        <v>0</v>
      </c>
      <c r="AA83" s="46" cm="1">
        <f t="array" ref="AA83">SUMPRODUCT((MONTH($C83:$N83)=9)*$Q83)</f>
        <v>0</v>
      </c>
      <c r="AB83" s="46" cm="1">
        <f t="array" ref="AB83">SUMPRODUCT((MONTH($C83:$N83)=10)*$Q83)</f>
        <v>25</v>
      </c>
      <c r="AC83" s="46" cm="1">
        <f t="array" ref="AC83">SUMPRODUCT((MONTH($C83:$N83)=11)*$Q83)</f>
        <v>0</v>
      </c>
      <c r="AD83" s="47" cm="1">
        <f t="array" ref="AD83">SUMPRODUCT((MONTH($C83:$N83)=12)*$Q83)</f>
        <v>0</v>
      </c>
      <c r="AE83" s="69"/>
    </row>
    <row r="84" spans="1:31" ht="24.95" customHeight="1" thickBot="1" x14ac:dyDescent="0.3">
      <c r="A84" s="63"/>
      <c r="B84" s="17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4"/>
      <c r="P84" s="82"/>
      <c r="Q84" s="76"/>
      <c r="R84" s="75"/>
      <c r="S84" s="113">
        <f>SUM(S10:S83)</f>
        <v>190013.10987012988</v>
      </c>
      <c r="T84" s="113">
        <f t="shared" ref="T84:AD84" si="8">SUM(T4:T83)</f>
        <v>2932.68</v>
      </c>
      <c r="U84" s="113">
        <f t="shared" si="8"/>
        <v>2493.0933333333332</v>
      </c>
      <c r="V84" s="113">
        <f t="shared" si="8"/>
        <v>8037.8495238095238</v>
      </c>
      <c r="W84" s="113">
        <f t="shared" si="8"/>
        <v>3027.09</v>
      </c>
      <c r="X84" s="113">
        <f t="shared" si="8"/>
        <v>5797.0201298701295</v>
      </c>
      <c r="Y84" s="113">
        <f t="shared" si="8"/>
        <v>9045.5296536796541</v>
      </c>
      <c r="Z84" s="113">
        <f t="shared" si="8"/>
        <v>2779.6261904761905</v>
      </c>
      <c r="AA84" s="113">
        <f t="shared" si="8"/>
        <v>9303.4328571428578</v>
      </c>
      <c r="AB84" s="113">
        <f t="shared" si="8"/>
        <v>3645.5066666666667</v>
      </c>
      <c r="AC84" s="113">
        <f t="shared" si="8"/>
        <v>0</v>
      </c>
      <c r="AD84" s="113">
        <f t="shared" si="8"/>
        <v>0</v>
      </c>
      <c r="AE84" s="66"/>
    </row>
    <row r="85" spans="1:31" x14ac:dyDescent="0.25">
      <c r="F85" s="11"/>
      <c r="M85" s="85"/>
      <c r="N85" s="85"/>
      <c r="O85" s="86"/>
      <c r="P85" s="87"/>
      <c r="S85"/>
      <c r="T85"/>
      <c r="U85"/>
    </row>
    <row r="86" spans="1:31" x14ac:dyDescent="0.25">
      <c r="M86" s="85"/>
      <c r="N86" s="115"/>
      <c r="O86" s="86"/>
      <c r="P86" s="87"/>
      <c r="Q86" s="87"/>
      <c r="S86"/>
      <c r="T86"/>
      <c r="U86"/>
    </row>
    <row r="87" spans="1:31" x14ac:dyDescent="0.25">
      <c r="F87" s="11"/>
      <c r="P87" s="87"/>
      <c r="Q87" s="87"/>
      <c r="S87"/>
      <c r="T87"/>
      <c r="U87"/>
      <c r="V87" s="87"/>
    </row>
    <row r="88" spans="1:31" x14ac:dyDescent="0.25">
      <c r="K88" s="11"/>
      <c r="S88"/>
      <c r="T88"/>
    </row>
    <row r="89" spans="1:31" x14ac:dyDescent="0.25">
      <c r="S89"/>
      <c r="T89"/>
    </row>
    <row r="90" spans="1:31" x14ac:dyDescent="0.25">
      <c r="S90"/>
      <c r="T90"/>
    </row>
    <row r="91" spans="1:31" x14ac:dyDescent="0.25">
      <c r="T91"/>
    </row>
    <row r="94" spans="1:31" x14ac:dyDescent="0.25">
      <c r="T94"/>
    </row>
    <row r="95" spans="1:31" x14ac:dyDescent="0.25">
      <c r="T95"/>
    </row>
    <row r="96" spans="1:31" x14ac:dyDescent="0.25">
      <c r="T96"/>
    </row>
    <row r="97" spans="20:20" x14ac:dyDescent="0.25">
      <c r="T97"/>
    </row>
    <row r="98" spans="20:20" x14ac:dyDescent="0.25">
      <c r="T98"/>
    </row>
    <row r="101" spans="20:20" x14ac:dyDescent="0.25">
      <c r="T101"/>
    </row>
    <row r="102" spans="20:20" x14ac:dyDescent="0.25">
      <c r="T10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362B1-AF06-4B2B-961D-77973641654D}">
  <dimension ref="A1:AE102"/>
  <sheetViews>
    <sheetView showZeros="0" zoomScale="90" zoomScaleNormal="90" workbookViewId="0">
      <pane xSplit="1" ySplit="3" topLeftCell="N4" activePane="bottomRight" state="frozen"/>
      <selection pane="topRight" activeCell="B1" sqref="B1"/>
      <selection pane="bottomLeft" activeCell="A4" sqref="A4"/>
      <selection pane="bottomRight" activeCell="E80" sqref="E80"/>
    </sheetView>
  </sheetViews>
  <sheetFormatPr baseColWidth="10" defaultRowHeight="15" x14ac:dyDescent="0.25"/>
  <cols>
    <col min="1" max="1" width="44.7109375" style="1" customWidth="1"/>
    <col min="2" max="2" width="15.7109375" style="2" customWidth="1"/>
    <col min="3" max="14" width="15.7109375" customWidth="1"/>
    <col min="15" max="15" width="5.7109375" customWidth="1"/>
    <col min="16" max="17" width="15.7109375" style="11" customWidth="1"/>
    <col min="18" max="18" width="5.7109375" style="11" customWidth="1"/>
    <col min="19" max="30" width="15.7109375" style="11" customWidth="1"/>
    <col min="31" max="31" width="5.7109375" customWidth="1"/>
  </cols>
  <sheetData>
    <row r="1" spans="1:31" ht="52.5" customHeight="1" thickBot="1" x14ac:dyDescent="0.3">
      <c r="A1" s="7" t="s">
        <v>0</v>
      </c>
      <c r="B1" s="57" t="s">
        <v>2</v>
      </c>
      <c r="C1" s="8" t="s">
        <v>1</v>
      </c>
      <c r="D1" s="9"/>
      <c r="E1" s="9"/>
      <c r="F1" s="9"/>
      <c r="G1" s="9"/>
      <c r="H1" s="9"/>
      <c r="I1" s="10"/>
      <c r="J1" s="9"/>
      <c r="K1" s="9"/>
      <c r="L1" s="9"/>
      <c r="M1" s="9"/>
      <c r="N1" s="9"/>
      <c r="O1" s="9"/>
      <c r="P1" s="58"/>
      <c r="Q1" s="59"/>
      <c r="R1" s="60"/>
      <c r="S1" s="61" t="s">
        <v>5</v>
      </c>
      <c r="T1" s="38"/>
      <c r="U1" s="38"/>
      <c r="V1" s="38"/>
      <c r="W1" s="38"/>
      <c r="X1" s="38"/>
      <c r="Y1" s="38"/>
      <c r="Z1" s="38"/>
      <c r="AA1" s="38"/>
      <c r="AB1" s="38"/>
      <c r="AC1" s="38"/>
      <c r="AD1" s="68"/>
      <c r="AE1" s="67"/>
    </row>
    <row r="2" spans="1:31" ht="24.95" customHeight="1" thickBot="1" x14ac:dyDescent="0.3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70"/>
      <c r="O2" s="114"/>
      <c r="P2" s="73" t="s">
        <v>3</v>
      </c>
      <c r="Q2" s="74" t="s">
        <v>4</v>
      </c>
      <c r="R2" s="55"/>
      <c r="S2" s="79" t="s">
        <v>6</v>
      </c>
      <c r="T2" s="80" t="s">
        <v>7</v>
      </c>
      <c r="U2" s="80" t="s">
        <v>8</v>
      </c>
      <c r="V2" s="80" t="s">
        <v>9</v>
      </c>
      <c r="W2" s="80" t="s">
        <v>10</v>
      </c>
      <c r="X2" s="80" t="s">
        <v>11</v>
      </c>
      <c r="Y2" s="80" t="s">
        <v>12</v>
      </c>
      <c r="Z2" s="80" t="s">
        <v>13</v>
      </c>
      <c r="AA2" s="80" t="s">
        <v>14</v>
      </c>
      <c r="AB2" s="80" t="s">
        <v>15</v>
      </c>
      <c r="AC2" s="80" t="s">
        <v>16</v>
      </c>
      <c r="AD2" s="81" t="s">
        <v>17</v>
      </c>
      <c r="AE2" s="65"/>
    </row>
    <row r="3" spans="1:31" ht="24.95" customHeight="1" thickBot="1" x14ac:dyDescent="0.3">
      <c r="A3" s="72" t="s">
        <v>50</v>
      </c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7">
        <f t="shared" ref="P3:P9" si="0">B3*Q3</f>
        <v>0</v>
      </c>
      <c r="Q3" s="137"/>
      <c r="R3" s="138"/>
      <c r="S3" s="139"/>
      <c r="T3" s="139" cm="1">
        <f t="array" ref="T3">SUMPRODUCT((MONTH($C3:$N3)=2)*$Q3)</f>
        <v>0</v>
      </c>
      <c r="U3" s="139" cm="1">
        <f t="array" ref="U3">SUMPRODUCT((MONTH($C3:$N3)=3)*$Q3)</f>
        <v>0</v>
      </c>
      <c r="V3" s="139" cm="1">
        <f t="array" ref="V3">SUMPRODUCT((MONTH($C3:$N3)=4)*$Q3)</f>
        <v>0</v>
      </c>
      <c r="W3" s="139" cm="1">
        <f t="array" ref="W3">SUMPRODUCT((MONTH($C3:$N3)=5)*$Q3)</f>
        <v>0</v>
      </c>
      <c r="X3" s="139" cm="1">
        <f t="array" ref="X3">SUMPRODUCT((MONTH($C3:$N3)=6)*$Q3)</f>
        <v>0</v>
      </c>
      <c r="Y3" s="139" cm="1">
        <f t="array" ref="Y3">SUMPRODUCT((MONTH($C3:$N3)=7)*$Q3)</f>
        <v>0</v>
      </c>
      <c r="Z3" s="139" cm="1">
        <f t="array" ref="Z3">SUMPRODUCT((MONTH($C3:$N3)=8)*$Q3)</f>
        <v>0</v>
      </c>
      <c r="AA3" s="139" cm="1">
        <f t="array" ref="AA3">SUMPRODUCT((MONTH($C3:$N3)=9)*$Q3)</f>
        <v>0</v>
      </c>
      <c r="AB3" s="139" cm="1">
        <f t="array" ref="AB3">SUMPRODUCT((MONTH($C3:$N3)=10)*$Q3)</f>
        <v>0</v>
      </c>
      <c r="AC3" s="139" cm="1">
        <f t="array" ref="AC3">SUMPRODUCT((MONTH($C3:$N3)=11)*$Q3)</f>
        <v>0</v>
      </c>
      <c r="AD3" s="139" cm="1">
        <f t="array" ref="AD3">SUMPRODUCT((MONTH($C3:$N3)=12)*$Q3)</f>
        <v>0</v>
      </c>
      <c r="AE3" s="69"/>
    </row>
    <row r="4" spans="1:31" ht="24.95" customHeight="1" x14ac:dyDescent="0.25">
      <c r="A4" s="18" t="s">
        <v>18</v>
      </c>
      <c r="B4" s="29">
        <v>5</v>
      </c>
      <c r="C4" s="116">
        <v>45658</v>
      </c>
      <c r="D4" s="14">
        <v>45751</v>
      </c>
      <c r="E4" s="14"/>
      <c r="F4" s="14"/>
      <c r="G4" s="14"/>
      <c r="H4" s="32"/>
      <c r="I4" s="32"/>
      <c r="J4" s="32"/>
      <c r="K4" s="32"/>
      <c r="L4" s="32"/>
      <c r="M4" s="32"/>
      <c r="N4" s="33"/>
      <c r="O4" s="136"/>
      <c r="P4" s="88">
        <f t="shared" si="0"/>
        <v>338.40000000000003</v>
      </c>
      <c r="Q4" s="89">
        <v>67.680000000000007</v>
      </c>
      <c r="R4" s="138"/>
      <c r="S4" s="39" cm="1">
        <f t="array" ref="S4">SUMPRODUCT((MONTH($C4:$N4)=1)*$Q4)</f>
        <v>744.48000000000025</v>
      </c>
      <c r="T4" s="40" cm="1">
        <f t="array" ref="T4">SUMPRODUCT((MONTH($C4:$N4)=2)*$Q4)</f>
        <v>0</v>
      </c>
      <c r="U4" s="40" cm="1">
        <f t="array" ref="U4">SUMPRODUCT((MONTH($C4:$N4)=3)*$Q4)</f>
        <v>0</v>
      </c>
      <c r="V4" s="40" cm="1">
        <f t="array" ref="V4">SUMPRODUCT((MONTH($C4:$N4)=4)*$Q4)</f>
        <v>67.680000000000007</v>
      </c>
      <c r="W4" s="40" cm="1">
        <f t="array" ref="W4">SUMPRODUCT((MONTH($C4:$N4)=5)*$Q4)</f>
        <v>0</v>
      </c>
      <c r="X4" s="40" cm="1">
        <f t="array" ref="X4">SUMPRODUCT((MONTH($C4:$N4)=6)*$Q4)</f>
        <v>0</v>
      </c>
      <c r="Y4" s="40" cm="1">
        <f t="array" ref="Y4">SUMPRODUCT((MONTH($C4:$N4)=7)*$Q4)</f>
        <v>0</v>
      </c>
      <c r="Z4" s="40" cm="1">
        <f t="array" ref="Z4">SUMPRODUCT((MONTH($C4:$N4)=8)*$Q4)</f>
        <v>0</v>
      </c>
      <c r="AA4" s="40" cm="1">
        <f t="array" ref="AA4">SUMPRODUCT((MONTH($C4:$N4)=9)*$Q4)</f>
        <v>0</v>
      </c>
      <c r="AB4" s="40" cm="1">
        <f t="array" ref="AB4">SUMPRODUCT((MONTH($C4:$N4)=10)*$Q4)</f>
        <v>0</v>
      </c>
      <c r="AC4" s="40" cm="1">
        <f t="array" ref="AC4">SUMPRODUCT((MONTH($C4:$N4)=11)*$Q4)</f>
        <v>0</v>
      </c>
      <c r="AD4" s="41" cm="1">
        <f t="array" ref="AD4">SUMPRODUCT((MONTH($C4:$N4)=12)*$Q4)</f>
        <v>0</v>
      </c>
      <c r="AE4" s="69"/>
    </row>
    <row r="5" spans="1:31" ht="24.95" customHeight="1" x14ac:dyDescent="0.25">
      <c r="A5" s="125" t="s">
        <v>42</v>
      </c>
      <c r="B5" s="126">
        <v>2</v>
      </c>
      <c r="C5" s="117">
        <v>45658</v>
      </c>
      <c r="D5" s="15">
        <v>45751</v>
      </c>
      <c r="E5" s="34"/>
      <c r="F5" s="34"/>
      <c r="G5" s="34"/>
      <c r="H5" s="34"/>
      <c r="I5" s="34"/>
      <c r="J5" s="34"/>
      <c r="K5" s="34"/>
      <c r="L5" s="34"/>
      <c r="M5" s="34"/>
      <c r="N5" s="35"/>
      <c r="O5" s="136"/>
      <c r="P5" s="97">
        <f t="shared" si="0"/>
        <v>90.24</v>
      </c>
      <c r="Q5" s="91">
        <v>45.12</v>
      </c>
      <c r="R5" s="138"/>
      <c r="S5" s="42" cm="1">
        <f t="array" ref="S5">SUMPRODUCT((MONTH($C5:$N5)=1)*$Q5)</f>
        <v>496.32</v>
      </c>
      <c r="T5" s="43" cm="1">
        <f t="array" ref="T5">SUMPRODUCT((MONTH($C5:$N5)=2)*$Q5)</f>
        <v>0</v>
      </c>
      <c r="U5" s="43" cm="1">
        <f t="array" ref="U5">SUMPRODUCT((MONTH($C5:$N5)=3)*$Q5)</f>
        <v>0</v>
      </c>
      <c r="V5" s="43" cm="1">
        <f t="array" ref="V5">SUMPRODUCT((MONTH($C5:$N5)=4)*$Q5)</f>
        <v>45.12</v>
      </c>
      <c r="W5" s="43" cm="1">
        <f t="array" ref="W5">SUMPRODUCT((MONTH($C5:$N5)=5)*$Q5)</f>
        <v>0</v>
      </c>
      <c r="X5" s="43" cm="1">
        <f t="array" ref="X5">SUMPRODUCT((MONTH($C5:$N5)=6)*$Q5)</f>
        <v>0</v>
      </c>
      <c r="Y5" s="43" cm="1">
        <f t="array" ref="Y5">SUMPRODUCT((MONTH($C5:$N5)=7)*$Q5)</f>
        <v>0</v>
      </c>
      <c r="Z5" s="43" cm="1">
        <f t="array" ref="Z5">SUMPRODUCT((MONTH($C5:$N5)=8)*$Q5)</f>
        <v>0</v>
      </c>
      <c r="AA5" s="43" cm="1">
        <f t="array" ref="AA5">SUMPRODUCT((MONTH($C5:$N5)=9)*$Q5)</f>
        <v>0</v>
      </c>
      <c r="AB5" s="43" cm="1">
        <f t="array" ref="AB5">SUMPRODUCT((MONTH($C5:$N5)=10)*$Q5)</f>
        <v>0</v>
      </c>
      <c r="AC5" s="43" cm="1">
        <f t="array" ref="AC5">SUMPRODUCT((MONTH($C5:$N5)=11)*$Q5)</f>
        <v>0</v>
      </c>
      <c r="AD5" s="44" cm="1">
        <f t="array" ref="AD5">SUMPRODUCT((MONTH($C5:$N5)=12)*$Q5)</f>
        <v>0</v>
      </c>
      <c r="AE5" s="69"/>
    </row>
    <row r="6" spans="1:31" ht="24.95" customHeight="1" x14ac:dyDescent="0.25">
      <c r="A6" s="12" t="s">
        <v>28</v>
      </c>
      <c r="B6" s="30">
        <v>5</v>
      </c>
      <c r="C6" s="117">
        <v>45658</v>
      </c>
      <c r="D6" s="15">
        <v>45751</v>
      </c>
      <c r="E6" s="15"/>
      <c r="F6" s="15"/>
      <c r="G6" s="15"/>
      <c r="H6" s="34"/>
      <c r="I6" s="34"/>
      <c r="J6" s="34"/>
      <c r="K6" s="34"/>
      <c r="L6" s="34"/>
      <c r="M6" s="34"/>
      <c r="N6" s="35"/>
      <c r="O6" s="136"/>
      <c r="P6" s="97">
        <f t="shared" si="0"/>
        <v>676.80000000000007</v>
      </c>
      <c r="Q6" s="91">
        <v>135.36000000000001</v>
      </c>
      <c r="R6" s="138"/>
      <c r="S6" s="42" cm="1">
        <f t="array" ref="S6">SUMPRODUCT((MONTH($C6:$N6)=1)*$Q6)</f>
        <v>1488.9600000000005</v>
      </c>
      <c r="T6" s="43" cm="1">
        <f t="array" ref="T6">SUMPRODUCT((MONTH($C6:$N6)=2)*$Q6)</f>
        <v>0</v>
      </c>
      <c r="U6" s="43" cm="1">
        <f t="array" ref="U6">SUMPRODUCT((MONTH($C6:$N6)=3)*$Q6)</f>
        <v>0</v>
      </c>
      <c r="V6" s="43" cm="1">
        <f t="array" ref="V6">SUMPRODUCT((MONTH($C6:$N6)=4)*$Q6)</f>
        <v>135.36000000000001</v>
      </c>
      <c r="W6" s="43" cm="1">
        <f t="array" ref="W6">SUMPRODUCT((MONTH($C6:$N6)=5)*$Q6)</f>
        <v>0</v>
      </c>
      <c r="X6" s="43" cm="1">
        <f t="array" ref="X6">SUMPRODUCT((MONTH($C6:$N6)=6)*$Q6)</f>
        <v>0</v>
      </c>
      <c r="Y6" s="43" cm="1">
        <f t="array" ref="Y6">SUMPRODUCT((MONTH($C6:$N6)=7)*$Q6)</f>
        <v>0</v>
      </c>
      <c r="Z6" s="43" cm="1">
        <f t="array" ref="Z6">SUMPRODUCT((MONTH($C6:$N6)=8)*$Q6)</f>
        <v>0</v>
      </c>
      <c r="AA6" s="43" cm="1">
        <f t="array" ref="AA6">SUMPRODUCT((MONTH($C6:$N6)=9)*$Q6)</f>
        <v>0</v>
      </c>
      <c r="AB6" s="43" cm="1">
        <f t="array" ref="AB6">SUMPRODUCT((MONTH($C6:$N6)=10)*$Q6)</f>
        <v>0</v>
      </c>
      <c r="AC6" s="43" cm="1">
        <f t="array" ref="AC6">SUMPRODUCT((MONTH($C6:$N6)=11)*$Q6)</f>
        <v>0</v>
      </c>
      <c r="AD6" s="44" cm="1">
        <f t="array" ref="AD6">SUMPRODUCT((MONTH($C6:$N6)=12)*$Q6)</f>
        <v>0</v>
      </c>
      <c r="AE6" s="69"/>
    </row>
    <row r="7" spans="1:31" ht="24.95" customHeight="1" x14ac:dyDescent="0.25">
      <c r="A7" s="12" t="s">
        <v>44</v>
      </c>
      <c r="B7" s="30">
        <v>12</v>
      </c>
      <c r="C7" s="117">
        <v>45658</v>
      </c>
      <c r="D7" s="15">
        <v>45751</v>
      </c>
      <c r="E7" s="15">
        <v>45782</v>
      </c>
      <c r="F7" s="15">
        <v>45877</v>
      </c>
      <c r="G7" s="15"/>
      <c r="H7" s="15"/>
      <c r="I7" s="15"/>
      <c r="J7" s="15"/>
      <c r="K7" s="15"/>
      <c r="L7" s="15"/>
      <c r="M7" s="15"/>
      <c r="N7" s="20"/>
      <c r="O7" s="136"/>
      <c r="P7" s="97">
        <f t="shared" si="0"/>
        <v>50</v>
      </c>
      <c r="Q7" s="91">
        <f>50/12</f>
        <v>4.166666666666667</v>
      </c>
      <c r="R7" s="138"/>
      <c r="S7" s="42" cm="1">
        <f t="array" ref="S7">SUMPRODUCT((MONTH($C7:$N7)=1)*$Q7)</f>
        <v>37.5</v>
      </c>
      <c r="T7" s="43" cm="1">
        <f t="array" ref="T7">SUMPRODUCT((MONTH($C7:$N7)=2)*$Q7)</f>
        <v>0</v>
      </c>
      <c r="U7" s="43" cm="1">
        <f t="array" ref="U7">SUMPRODUCT((MONTH($C7:$N7)=3)*$Q7)</f>
        <v>0</v>
      </c>
      <c r="V7" s="43" cm="1">
        <f t="array" ref="V7">SUMPRODUCT((MONTH($C7:$N7)=4)*$Q7)</f>
        <v>4.166666666666667</v>
      </c>
      <c r="W7" s="43" cm="1">
        <f t="array" ref="W7">SUMPRODUCT((MONTH($C7:$N7)=5)*$Q7)</f>
        <v>4.166666666666667</v>
      </c>
      <c r="X7" s="43" cm="1">
        <f t="array" ref="X7">SUMPRODUCT((MONTH($C7:$N7)=6)*$Q7)</f>
        <v>0</v>
      </c>
      <c r="Y7" s="43" cm="1">
        <f t="array" ref="Y7">SUMPRODUCT((MONTH($C7:$N7)=7)*$Q7)</f>
        <v>0</v>
      </c>
      <c r="Z7" s="43" cm="1">
        <f t="array" ref="Z7">SUMPRODUCT((MONTH($C7:$N7)=8)*$Q7)</f>
        <v>4.166666666666667</v>
      </c>
      <c r="AA7" s="43" cm="1">
        <f t="array" ref="AA7">SUMPRODUCT((MONTH($C7:$N7)=9)*$Q7)</f>
        <v>0</v>
      </c>
      <c r="AB7" s="43" cm="1">
        <f t="array" ref="AB7">SUMPRODUCT((MONTH($C7:$N7)=10)*$Q7)</f>
        <v>0</v>
      </c>
      <c r="AC7" s="43" cm="1">
        <f t="array" ref="AC7">SUMPRODUCT((MONTH($C7:$N7)=11)*$Q7)</f>
        <v>0</v>
      </c>
      <c r="AD7" s="44" cm="1">
        <f t="array" ref="AD7">SUMPRODUCT((MONTH($C7:$N7)=12)*$Q7)</f>
        <v>0</v>
      </c>
      <c r="AE7" s="69"/>
    </row>
    <row r="8" spans="1:31" ht="24.95" customHeight="1" thickBot="1" x14ac:dyDescent="0.3">
      <c r="A8" s="13" t="s">
        <v>37</v>
      </c>
      <c r="B8" s="31">
        <v>5</v>
      </c>
      <c r="C8" s="118">
        <v>45658</v>
      </c>
      <c r="D8" s="16">
        <v>45751</v>
      </c>
      <c r="E8" s="16"/>
      <c r="F8" s="16"/>
      <c r="G8" s="16"/>
      <c r="H8" s="36"/>
      <c r="I8" s="36"/>
      <c r="J8" s="36"/>
      <c r="K8" s="36"/>
      <c r="L8" s="36"/>
      <c r="M8" s="36"/>
      <c r="N8" s="37"/>
      <c r="O8" s="136"/>
      <c r="P8" s="98">
        <f t="shared" si="0"/>
        <v>199.35</v>
      </c>
      <c r="Q8" s="93">
        <v>39.869999999999997</v>
      </c>
      <c r="R8" s="138"/>
      <c r="S8" s="45" cm="1">
        <f t="array" ref="S8">SUMPRODUCT((MONTH($C8:$N8)=1)*$Q8)</f>
        <v>438.57</v>
      </c>
      <c r="T8" s="46" cm="1">
        <f t="array" ref="T8">SUMPRODUCT((MONTH($C8:$N8)=2)*$Q8)</f>
        <v>0</v>
      </c>
      <c r="U8" s="46" cm="1">
        <f t="array" ref="U8">SUMPRODUCT((MONTH($C8:$N8)=3)*$Q8)</f>
        <v>0</v>
      </c>
      <c r="V8" s="46" cm="1">
        <f t="array" ref="V8">SUMPRODUCT((MONTH($C8:$N8)=4)*$Q8)</f>
        <v>39.869999999999997</v>
      </c>
      <c r="W8" s="46" cm="1">
        <f t="array" ref="W8">SUMPRODUCT((MONTH($C8:$N8)=5)*$Q8)</f>
        <v>0</v>
      </c>
      <c r="X8" s="46" cm="1">
        <f t="array" ref="X8">SUMPRODUCT((MONTH($C8:$N8)=6)*$Q8)</f>
        <v>0</v>
      </c>
      <c r="Y8" s="46" cm="1">
        <f t="array" ref="Y8">SUMPRODUCT((MONTH($C8:$N8)=7)*$Q8)</f>
        <v>0</v>
      </c>
      <c r="Z8" s="46" cm="1">
        <f t="array" ref="Z8">SUMPRODUCT((MONTH($C8:$N8)=8)*$Q8)</f>
        <v>0</v>
      </c>
      <c r="AA8" s="46" cm="1">
        <f t="array" ref="AA8">SUMPRODUCT((MONTH($C8:$N8)=9)*$Q8)</f>
        <v>0</v>
      </c>
      <c r="AB8" s="46" cm="1">
        <f t="array" ref="AB8">SUMPRODUCT((MONTH($C8:$N8)=10)*$Q8)</f>
        <v>0</v>
      </c>
      <c r="AC8" s="46" cm="1">
        <f t="array" ref="AC8">SUMPRODUCT((MONTH($C8:$N8)=11)*$Q8)</f>
        <v>0</v>
      </c>
      <c r="AD8" s="47" cm="1">
        <f t="array" ref="AD8">SUMPRODUCT((MONTH($C8:$N8)=12)*$Q8)</f>
        <v>0</v>
      </c>
      <c r="AE8" s="69"/>
    </row>
    <row r="9" spans="1:31" ht="24.95" customHeight="1" thickBot="1" x14ac:dyDescent="0.3">
      <c r="A9" s="19" t="s">
        <v>51</v>
      </c>
      <c r="B9" s="17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82">
        <f t="shared" si="0"/>
        <v>0</v>
      </c>
      <c r="Q9" s="83"/>
      <c r="R9" s="138"/>
      <c r="S9" s="139" cm="1">
        <f t="array" ref="S9">SUMPRODUCT((MONTH($C9:$N9)=1)*$Q9)</f>
        <v>0</v>
      </c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69"/>
    </row>
    <row r="10" spans="1:31" ht="24.95" customHeight="1" x14ac:dyDescent="0.25">
      <c r="A10" s="18" t="s">
        <v>18</v>
      </c>
      <c r="B10" s="29">
        <v>5</v>
      </c>
      <c r="C10" s="116">
        <v>45658</v>
      </c>
      <c r="D10" s="14"/>
      <c r="E10" s="14"/>
      <c r="F10" s="14"/>
      <c r="G10" s="14"/>
      <c r="H10" s="32"/>
      <c r="I10" s="32"/>
      <c r="J10" s="32"/>
      <c r="K10" s="32"/>
      <c r="L10" s="32"/>
      <c r="M10" s="32"/>
      <c r="N10" s="33"/>
      <c r="O10" s="136"/>
      <c r="P10" s="88">
        <f>B10*Q10</f>
        <v>1831.9499999999998</v>
      </c>
      <c r="Q10" s="89">
        <v>366.39</v>
      </c>
      <c r="R10" s="138"/>
      <c r="S10" s="39" cm="1">
        <f t="array" ref="S10">SUMPRODUCT((MONTH($C10:$N10)=1)*$Q10)</f>
        <v>4396.6799999999994</v>
      </c>
      <c r="T10" s="40" cm="1">
        <f t="array" ref="T10">SUMPRODUCT((MONTH($C10:$N10)=2)*$Q10)</f>
        <v>0</v>
      </c>
      <c r="U10" s="40" cm="1">
        <f t="array" ref="U10">SUMPRODUCT((MONTH($C10:$N10)=3)*$Q10)</f>
        <v>0</v>
      </c>
      <c r="V10" s="40" cm="1">
        <f t="array" ref="V10">SUMPRODUCT((MONTH($C10:$N10)=4)*$Q10)</f>
        <v>0</v>
      </c>
      <c r="W10" s="40" cm="1">
        <f t="array" ref="W10">SUMPRODUCT((MONTH($C10:$N10)=5)*$Q10)</f>
        <v>0</v>
      </c>
      <c r="X10" s="40" cm="1">
        <f t="array" ref="X10">SUMPRODUCT((MONTH($C10:$N10)=6)*$Q10)</f>
        <v>0</v>
      </c>
      <c r="Y10" s="40" cm="1">
        <f t="array" ref="Y10">SUMPRODUCT((MONTH($C10:$N10)=7)*$Q10)</f>
        <v>0</v>
      </c>
      <c r="Z10" s="40" cm="1">
        <f t="array" ref="Z10">SUMPRODUCT((MONTH($C10:$N10)=8)*$Q10)</f>
        <v>0</v>
      </c>
      <c r="AA10" s="40" cm="1">
        <f t="array" ref="AA10">SUMPRODUCT((MONTH($C10:$N10)=9)*$Q10)</f>
        <v>0</v>
      </c>
      <c r="AB10" s="40" cm="1">
        <f t="array" ref="AB10">SUMPRODUCT((MONTH($C10:$N10)=10)*$Q10)</f>
        <v>0</v>
      </c>
      <c r="AC10" s="40" cm="1">
        <f t="array" ref="AC10">SUMPRODUCT((MONTH($C10:$N10)=11)*$Q10)</f>
        <v>0</v>
      </c>
      <c r="AD10" s="41" cm="1">
        <f t="array" ref="AD10">SUMPRODUCT((MONTH($C10:$N10)=12)*$Q10)</f>
        <v>0</v>
      </c>
      <c r="AE10" s="69"/>
    </row>
    <row r="11" spans="1:31" ht="24.95" customHeight="1" x14ac:dyDescent="0.25">
      <c r="A11" s="12" t="s">
        <v>19</v>
      </c>
      <c r="B11" s="133">
        <v>2</v>
      </c>
      <c r="C11" s="117">
        <v>45658</v>
      </c>
      <c r="D11" s="134"/>
      <c r="E11" s="34"/>
      <c r="F11" s="34"/>
      <c r="G11" s="34"/>
      <c r="H11" s="34"/>
      <c r="I11" s="34"/>
      <c r="J11" s="34"/>
      <c r="K11" s="34"/>
      <c r="L11" s="34"/>
      <c r="M11" s="34"/>
      <c r="N11" s="35"/>
      <c r="O11" s="136"/>
      <c r="P11" s="90">
        <f t="shared" ref="P11:P69" si="1">B11*Q11</f>
        <v>732.78</v>
      </c>
      <c r="Q11" s="91">
        <v>366.39</v>
      </c>
      <c r="R11" s="138"/>
      <c r="S11" s="42" cm="1">
        <f t="array" ref="S11">SUMPRODUCT((MONTH($C11:$N11)=1)*$Q11)</f>
        <v>4396.6799999999994</v>
      </c>
      <c r="T11" s="43" cm="1">
        <f t="array" ref="T11">SUMPRODUCT((MONTH($C11:$N11)=2)*$Q11)</f>
        <v>0</v>
      </c>
      <c r="U11" s="43" cm="1">
        <f t="array" ref="U11">SUMPRODUCT((MONTH($C11:$N11)=3)*$Q11)</f>
        <v>0</v>
      </c>
      <c r="V11" s="43" cm="1">
        <f t="array" ref="V11">SUMPRODUCT((MONTH($C11:$N11)=4)*$Q11)</f>
        <v>0</v>
      </c>
      <c r="W11" s="43" cm="1">
        <f t="array" ref="W11">SUMPRODUCT((MONTH($C11:$N11)=5)*$Q11)</f>
        <v>0</v>
      </c>
      <c r="X11" s="43" cm="1">
        <f t="array" ref="X11">SUMPRODUCT((MONTH($C11:$N11)=6)*$Q11)</f>
        <v>0</v>
      </c>
      <c r="Y11" s="43" cm="1">
        <f t="array" ref="Y11">SUMPRODUCT((MONTH($C11:$N11)=7)*$Q11)</f>
        <v>0</v>
      </c>
      <c r="Z11" s="43" cm="1">
        <f t="array" ref="Z11">SUMPRODUCT((MONTH($C11:$N11)=8)*$Q11)</f>
        <v>0</v>
      </c>
      <c r="AA11" s="43" cm="1">
        <f t="array" ref="AA11">SUMPRODUCT((MONTH($C11:$N11)=9)*$Q11)</f>
        <v>0</v>
      </c>
      <c r="AB11" s="43" cm="1">
        <f t="array" ref="AB11">SUMPRODUCT((MONTH($C11:$N11)=10)*$Q11)</f>
        <v>0</v>
      </c>
      <c r="AC11" s="43" cm="1">
        <f t="array" ref="AC11">SUMPRODUCT((MONTH($C11:$N11)=11)*$Q11)</f>
        <v>0</v>
      </c>
      <c r="AD11" s="44" cm="1">
        <f t="array" ref="AD11">SUMPRODUCT((MONTH($C11:$N11)=12)*$Q11)</f>
        <v>0</v>
      </c>
      <c r="AE11" s="69"/>
    </row>
    <row r="12" spans="1:31" ht="24.95" customHeight="1" x14ac:dyDescent="0.25">
      <c r="A12" s="12" t="s">
        <v>20</v>
      </c>
      <c r="B12" s="30">
        <v>5</v>
      </c>
      <c r="C12" s="117">
        <v>45658</v>
      </c>
      <c r="D12" s="15">
        <v>45751</v>
      </c>
      <c r="E12" s="15">
        <v>45782</v>
      </c>
      <c r="F12" s="15">
        <v>45877</v>
      </c>
      <c r="G12" s="15"/>
      <c r="H12" s="34"/>
      <c r="I12" s="34"/>
      <c r="J12" s="34"/>
      <c r="K12" s="34"/>
      <c r="L12" s="34"/>
      <c r="M12" s="34"/>
      <c r="N12" s="35"/>
      <c r="O12" s="136"/>
      <c r="P12" s="90">
        <f t="shared" si="1"/>
        <v>920.5</v>
      </c>
      <c r="Q12" s="91">
        <v>184.1</v>
      </c>
      <c r="R12" s="138"/>
      <c r="S12" s="42" cm="1">
        <f t="array" ref="S12">SUMPRODUCT((MONTH($C12:$N12)=1)*$Q12)</f>
        <v>1656.8999999999996</v>
      </c>
      <c r="T12" s="43" cm="1">
        <f t="array" ref="T12">SUMPRODUCT((MONTH($C12:$N12)=2)*$Q12)</f>
        <v>0</v>
      </c>
      <c r="U12" s="43" cm="1">
        <f t="array" ref="U12">SUMPRODUCT((MONTH($C12:$N12)=3)*$Q12)</f>
        <v>0</v>
      </c>
      <c r="V12" s="43" cm="1">
        <f t="array" ref="V12">SUMPRODUCT((MONTH($C12:$N12)=4)*$Q12)</f>
        <v>184.1</v>
      </c>
      <c r="W12" s="43" cm="1">
        <f t="array" ref="W12">SUMPRODUCT((MONTH($C12:$N12)=5)*$Q12)</f>
        <v>184.1</v>
      </c>
      <c r="X12" s="43" cm="1">
        <f t="array" ref="X12">SUMPRODUCT((MONTH($C12:$N12)=6)*$Q12)</f>
        <v>0</v>
      </c>
      <c r="Y12" s="43" cm="1">
        <f t="array" ref="Y12">SUMPRODUCT((MONTH($C12:$N12)=7)*$Q12)</f>
        <v>0</v>
      </c>
      <c r="Z12" s="43" cm="1">
        <f t="array" ref="Z12">SUMPRODUCT((MONTH($C12:$N12)=8)*$Q12)</f>
        <v>184.1</v>
      </c>
      <c r="AA12" s="43" cm="1">
        <f t="array" ref="AA12">SUMPRODUCT((MONTH($C12:$N12)=9)*$Q12)</f>
        <v>0</v>
      </c>
      <c r="AB12" s="43" cm="1">
        <f t="array" ref="AB12">SUMPRODUCT((MONTH($C12:$N12)=10)*$Q12)</f>
        <v>0</v>
      </c>
      <c r="AC12" s="43" cm="1">
        <f t="array" ref="AC12">SUMPRODUCT((MONTH($C12:$N12)=11)*$Q12)</f>
        <v>0</v>
      </c>
      <c r="AD12" s="44" cm="1">
        <f t="array" ref="AD12">SUMPRODUCT((MONTH($C12:$N12)=12)*$Q12)</f>
        <v>0</v>
      </c>
      <c r="AE12" s="69"/>
    </row>
    <row r="13" spans="1:31" ht="24.95" customHeight="1" thickBot="1" x14ac:dyDescent="0.3">
      <c r="A13" s="13" t="s">
        <v>21</v>
      </c>
      <c r="B13" s="31">
        <v>1</v>
      </c>
      <c r="C13" s="118">
        <v>45658</v>
      </c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7"/>
      <c r="O13" s="136"/>
      <c r="P13" s="92">
        <f t="shared" si="1"/>
        <v>307.73</v>
      </c>
      <c r="Q13" s="93">
        <v>307.73</v>
      </c>
      <c r="R13" s="138"/>
      <c r="S13" s="45" cm="1">
        <f t="array" ref="S13">SUMPRODUCT((MONTH($C13:$N13)=1)*$Q13)</f>
        <v>3692.76</v>
      </c>
      <c r="T13" s="46" cm="1">
        <f t="array" ref="T13">SUMPRODUCT((MONTH($C13:$N13)=2)*$Q13)</f>
        <v>0</v>
      </c>
      <c r="U13" s="46" cm="1">
        <f t="array" ref="U13">SUMPRODUCT((MONTH($C13:$N13)=3)*$Q13)</f>
        <v>0</v>
      </c>
      <c r="V13" s="46" cm="1">
        <f t="array" ref="V13">SUMPRODUCT((MONTH($C13:$N13)=4)*$Q13)</f>
        <v>0</v>
      </c>
      <c r="W13" s="46" cm="1">
        <f t="array" ref="W13">SUMPRODUCT((MONTH($C13:$N13)=5)*$Q13)</f>
        <v>0</v>
      </c>
      <c r="X13" s="46" cm="1">
        <f t="array" ref="X13">SUMPRODUCT((MONTH($C13:$N13)=6)*$Q13)</f>
        <v>0</v>
      </c>
      <c r="Y13" s="46" cm="1">
        <f t="array" ref="Y13">SUMPRODUCT((MONTH($C13:$N13)=7)*$Q13)</f>
        <v>0</v>
      </c>
      <c r="Z13" s="46" cm="1">
        <f t="array" ref="Z13">SUMPRODUCT((MONTH($C13:$N13)=8)*$Q13)</f>
        <v>0</v>
      </c>
      <c r="AA13" s="46" cm="1">
        <f t="array" ref="AA13">SUMPRODUCT((MONTH($C13:$N13)=9)*$Q13)</f>
        <v>0</v>
      </c>
      <c r="AB13" s="46" cm="1">
        <f t="array" ref="AB13">SUMPRODUCT((MONTH($C13:$N13)=10)*$Q13)</f>
        <v>0</v>
      </c>
      <c r="AC13" s="46" cm="1">
        <f t="array" ref="AC13">SUMPRODUCT((MONTH($C13:$N13)=11)*$Q13)</f>
        <v>0</v>
      </c>
      <c r="AD13" s="47" cm="1">
        <f t="array" ref="AD13">SUMPRODUCT((MONTH($C13:$N13)=12)*$Q13)</f>
        <v>0</v>
      </c>
      <c r="AE13" s="69"/>
    </row>
    <row r="14" spans="1:31" ht="24.95" customHeight="1" thickBot="1" x14ac:dyDescent="0.3">
      <c r="A14" s="103" t="s">
        <v>52</v>
      </c>
      <c r="B14" s="11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36"/>
      <c r="P14" s="82">
        <f t="shared" si="1"/>
        <v>0</v>
      </c>
      <c r="Q14" s="83"/>
      <c r="R14" s="138"/>
      <c r="S14" s="139" cm="1">
        <f t="array" ref="S14">SUMPRODUCT((MONTH($C14:$N14)=1)*$Q14)</f>
        <v>0</v>
      </c>
      <c r="T14" s="139" cm="1">
        <f t="array" ref="T14">SUMPRODUCT((MONTH($C14:$N14)=2)*$Q14)</f>
        <v>0</v>
      </c>
      <c r="U14" s="139" cm="1">
        <f t="array" ref="U14">SUMPRODUCT((MONTH($C14:$N14)=3)*$Q14)</f>
        <v>0</v>
      </c>
      <c r="V14" s="139" cm="1">
        <f t="array" ref="V14">SUMPRODUCT((MONTH($C14:$N14)=4)*$Q14)</f>
        <v>0</v>
      </c>
      <c r="W14" s="139" cm="1">
        <f t="array" ref="W14">SUMPRODUCT((MONTH($C14:$N14)=5)*$Q14)</f>
        <v>0</v>
      </c>
      <c r="X14" s="139" cm="1">
        <f t="array" ref="X14">SUMPRODUCT((MONTH($C14:$N14)=6)*$Q14)</f>
        <v>0</v>
      </c>
      <c r="Y14" s="139" cm="1">
        <f t="array" ref="Y14">SUMPRODUCT((MONTH($C14:$N14)=7)*$Q14)</f>
        <v>0</v>
      </c>
      <c r="Z14" s="139" cm="1">
        <f t="array" ref="Z14">SUMPRODUCT((MONTH($C14:$N14)=8)*$Q14)</f>
        <v>0</v>
      </c>
      <c r="AA14" s="139" cm="1">
        <f t="array" ref="AA14">SUMPRODUCT((MONTH($C14:$N14)=9)*$Q14)</f>
        <v>0</v>
      </c>
      <c r="AB14" s="139" cm="1">
        <f t="array" ref="AB14">SUMPRODUCT((MONTH($C14:$N14)=10)*$Q14)</f>
        <v>0</v>
      </c>
      <c r="AC14" s="139" cm="1">
        <f t="array" ref="AC14">SUMPRODUCT((MONTH($C14:$N14)=11)*$Q14)</f>
        <v>0</v>
      </c>
      <c r="AD14" s="139" cm="1">
        <f t="array" ref="AD14">SUMPRODUCT((MONTH($C14:$N14)=12)*$Q14)</f>
        <v>0</v>
      </c>
      <c r="AE14" s="69"/>
    </row>
    <row r="15" spans="1:31" ht="24.95" customHeight="1" x14ac:dyDescent="0.25">
      <c r="A15" s="18" t="s">
        <v>18</v>
      </c>
      <c r="B15" s="18">
        <v>5</v>
      </c>
      <c r="C15" s="116">
        <v>45658</v>
      </c>
      <c r="D15" s="14"/>
      <c r="E15" s="14"/>
      <c r="F15" s="14"/>
      <c r="G15" s="14"/>
      <c r="H15" s="32"/>
      <c r="I15" s="32"/>
      <c r="J15" s="32"/>
      <c r="K15" s="32"/>
      <c r="L15" s="32"/>
      <c r="M15" s="32"/>
      <c r="N15" s="33"/>
      <c r="O15" s="136"/>
      <c r="P15" s="88">
        <f>B15*Q15</f>
        <v>1353.6000000000001</v>
      </c>
      <c r="Q15" s="89">
        <v>270.72000000000003</v>
      </c>
      <c r="R15" s="138"/>
      <c r="S15" s="39" cm="1">
        <f t="array" ref="S15">SUMPRODUCT((MONTH($C15:$N15)=1)*$Q15)</f>
        <v>3248.6400000000012</v>
      </c>
      <c r="T15" s="40" cm="1">
        <f t="array" ref="T15">SUMPRODUCT((MONTH($C15:$N15)=2)*$Q15)</f>
        <v>0</v>
      </c>
      <c r="U15" s="40" cm="1">
        <f t="array" ref="U15">SUMPRODUCT((MONTH($C15:$N15)=3)*$Q15)</f>
        <v>0</v>
      </c>
      <c r="V15" s="40" cm="1">
        <f t="array" ref="V15">SUMPRODUCT((MONTH($C15:$N15)=4)*$Q15)</f>
        <v>0</v>
      </c>
      <c r="W15" s="40" cm="1">
        <f t="array" ref="W15">SUMPRODUCT((MONTH($C15:$N15)=5)*$Q15)</f>
        <v>0</v>
      </c>
      <c r="X15" s="40" cm="1">
        <f t="array" ref="X15">SUMPRODUCT((MONTH($C15:$N15)=6)*$Q15)</f>
        <v>0</v>
      </c>
      <c r="Y15" s="40" cm="1">
        <f t="array" ref="Y15">SUMPRODUCT((MONTH($C15:$N15)=7)*$Q15)</f>
        <v>0</v>
      </c>
      <c r="Z15" s="40" cm="1">
        <f t="array" ref="Z15">SUMPRODUCT((MONTH($C15:$N15)=8)*$Q15)</f>
        <v>0</v>
      </c>
      <c r="AA15" s="40" cm="1">
        <f t="array" ref="AA15">SUMPRODUCT((MONTH($C15:$N15)=9)*$Q15)</f>
        <v>0</v>
      </c>
      <c r="AB15" s="40" cm="1">
        <f t="array" ref="AB15">SUMPRODUCT((MONTH($C15:$N15)=10)*$Q15)</f>
        <v>0</v>
      </c>
      <c r="AC15" s="40" cm="1">
        <f t="array" ref="AC15">SUMPRODUCT((MONTH($C15:$N15)=11)*$Q15)</f>
        <v>0</v>
      </c>
      <c r="AD15" s="41" cm="1">
        <f t="array" ref="AD15">SUMPRODUCT((MONTH($C15:$N15)=12)*$Q15)</f>
        <v>0</v>
      </c>
      <c r="AE15" s="69"/>
    </row>
    <row r="16" spans="1:31" ht="24.95" customHeight="1" x14ac:dyDescent="0.25">
      <c r="A16" s="12" t="s">
        <v>19</v>
      </c>
      <c r="B16" s="12">
        <v>1</v>
      </c>
      <c r="C16" s="117">
        <v>45658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5"/>
      <c r="O16" s="136"/>
      <c r="P16" s="97">
        <f>B16*Q16</f>
        <v>338.4</v>
      </c>
      <c r="Q16" s="91">
        <v>338.4</v>
      </c>
      <c r="R16" s="138"/>
      <c r="S16" s="42" cm="1">
        <f t="array" ref="S16">SUMPRODUCT((MONTH($C16:$N16)=1)*$Q16)</f>
        <v>4060.8000000000006</v>
      </c>
      <c r="T16" s="43" cm="1">
        <f t="array" ref="T16">SUMPRODUCT((MONTH($C16:$N16)=2)*$Q16)</f>
        <v>0</v>
      </c>
      <c r="U16" s="43" cm="1">
        <f t="array" ref="U16">SUMPRODUCT((MONTH($C16:$N16)=3)*$Q16)</f>
        <v>0</v>
      </c>
      <c r="V16" s="43" cm="1">
        <f t="array" ref="V16">SUMPRODUCT((MONTH($C16:$N16)=4)*$Q16)</f>
        <v>0</v>
      </c>
      <c r="W16" s="43" cm="1">
        <f t="array" ref="W16">SUMPRODUCT((MONTH($C16:$N16)=5)*$Q16)</f>
        <v>0</v>
      </c>
      <c r="X16" s="43" cm="1">
        <f t="array" ref="X16">SUMPRODUCT((MONTH($C16:$N16)=6)*$Q16)</f>
        <v>0</v>
      </c>
      <c r="Y16" s="43" cm="1">
        <f t="array" ref="Y16">SUMPRODUCT((MONTH($C16:$N16)=7)*$Q16)</f>
        <v>0</v>
      </c>
      <c r="Z16" s="43" cm="1">
        <f t="array" ref="Z16">SUMPRODUCT((MONTH($C16:$N16)=8)*$Q16)</f>
        <v>0</v>
      </c>
      <c r="AA16" s="43" cm="1">
        <f t="array" ref="AA16">SUMPRODUCT((MONTH($C16:$N16)=9)*$Q16)</f>
        <v>0</v>
      </c>
      <c r="AB16" s="43" cm="1">
        <f t="array" ref="AB16">SUMPRODUCT((MONTH($C16:$N16)=10)*$Q16)</f>
        <v>0</v>
      </c>
      <c r="AC16" s="43" cm="1">
        <f t="array" ref="AC16">SUMPRODUCT((MONTH($C16:$N16)=11)*$Q16)</f>
        <v>0</v>
      </c>
      <c r="AD16" s="44" cm="1">
        <f t="array" ref="AD16">SUMPRODUCT((MONTH($C16:$N16)=12)*$Q16)</f>
        <v>0</v>
      </c>
      <c r="AE16" s="69"/>
    </row>
    <row r="17" spans="1:31" ht="24.95" customHeight="1" x14ac:dyDescent="0.25">
      <c r="A17" s="12" t="s">
        <v>24</v>
      </c>
      <c r="B17" s="12">
        <v>6</v>
      </c>
      <c r="C17" s="117">
        <v>45658</v>
      </c>
      <c r="D17" s="15">
        <v>45751</v>
      </c>
      <c r="E17" s="15">
        <v>45782</v>
      </c>
      <c r="F17" s="15">
        <v>45877</v>
      </c>
      <c r="G17" s="15"/>
      <c r="H17" s="15"/>
      <c r="I17" s="34"/>
      <c r="J17" s="34"/>
      <c r="K17" s="34"/>
      <c r="L17" s="34"/>
      <c r="M17" s="34"/>
      <c r="N17" s="35"/>
      <c r="O17" s="136"/>
      <c r="P17" s="97">
        <f>B17*Q17</f>
        <v>200</v>
      </c>
      <c r="Q17" s="91">
        <f>200/6</f>
        <v>33.333333333333336</v>
      </c>
      <c r="R17" s="138"/>
      <c r="S17" s="42" cm="1">
        <f t="array" ref="S17">SUMPRODUCT((MONTH($C17:$N17)=1)*$Q17)</f>
        <v>300</v>
      </c>
      <c r="T17" s="43" cm="1">
        <f t="array" ref="T17">SUMPRODUCT((MONTH($C17:$N17)=2)*$Q17)</f>
        <v>0</v>
      </c>
      <c r="U17" s="43" cm="1">
        <f t="array" ref="U17">SUMPRODUCT((MONTH($C17:$N17)=3)*$Q17)</f>
        <v>0</v>
      </c>
      <c r="V17" s="43" cm="1">
        <f t="array" ref="V17">SUMPRODUCT((MONTH($C17:$N17)=4)*$Q17)</f>
        <v>33.333333333333336</v>
      </c>
      <c r="W17" s="43" cm="1">
        <f t="array" ref="W17">SUMPRODUCT((MONTH($C17:$N17)=5)*$Q17)</f>
        <v>33.333333333333336</v>
      </c>
      <c r="X17" s="43" cm="1">
        <f t="array" ref="X17">SUMPRODUCT((MONTH($C17:$N17)=6)*$Q17)</f>
        <v>0</v>
      </c>
      <c r="Y17" s="43" cm="1">
        <f t="array" ref="Y17">SUMPRODUCT((MONTH($C17:$N17)=7)*$Q17)</f>
        <v>0</v>
      </c>
      <c r="Z17" s="43" cm="1">
        <f t="array" ref="Z17">SUMPRODUCT((MONTH($C17:$N17)=8)*$Q17)</f>
        <v>33.333333333333336</v>
      </c>
      <c r="AA17" s="43" cm="1">
        <f t="array" ref="AA17">SUMPRODUCT((MONTH($C17:$N17)=9)*$Q17)</f>
        <v>0</v>
      </c>
      <c r="AB17" s="43" cm="1">
        <f t="array" ref="AB17">SUMPRODUCT((MONTH($C17:$N17)=10)*$Q17)</f>
        <v>0</v>
      </c>
      <c r="AC17" s="43" cm="1">
        <f t="array" ref="AC17">SUMPRODUCT((MONTH($C17:$N17)=11)*$Q17)</f>
        <v>0</v>
      </c>
      <c r="AD17" s="44" cm="1">
        <f t="array" ref="AD17">SUMPRODUCT((MONTH($C17:$N17)=12)*$Q17)</f>
        <v>0</v>
      </c>
      <c r="AE17" s="69"/>
    </row>
    <row r="18" spans="1:31" ht="24.95" customHeight="1" thickBot="1" x14ac:dyDescent="0.3">
      <c r="A18" s="13" t="s">
        <v>37</v>
      </c>
      <c r="B18" s="13">
        <v>5</v>
      </c>
      <c r="C18" s="118">
        <v>45658</v>
      </c>
      <c r="D18" s="16"/>
      <c r="E18" s="16"/>
      <c r="F18" s="16"/>
      <c r="G18" s="16"/>
      <c r="H18" s="36"/>
      <c r="I18" s="36"/>
      <c r="J18" s="36"/>
      <c r="K18" s="36"/>
      <c r="L18" s="36"/>
      <c r="M18" s="36"/>
      <c r="N18" s="37"/>
      <c r="O18" s="136"/>
      <c r="P18" s="98">
        <f>B18*Q18</f>
        <v>432</v>
      </c>
      <c r="Q18" s="93">
        <v>86.4</v>
      </c>
      <c r="R18" s="138"/>
      <c r="S18" s="45" cm="1">
        <f t="array" ref="S18">SUMPRODUCT((MONTH($C18:$N18)=1)*$Q18)</f>
        <v>1036.8</v>
      </c>
      <c r="T18" s="46" cm="1">
        <f t="array" ref="T18">SUMPRODUCT((MONTH($C18:$N18)=2)*$Q18)</f>
        <v>0</v>
      </c>
      <c r="U18" s="46" cm="1">
        <f t="array" ref="U18">SUMPRODUCT((MONTH($C18:$N18)=3)*$Q18)</f>
        <v>0</v>
      </c>
      <c r="V18" s="46" cm="1">
        <f t="array" ref="V18">SUMPRODUCT((MONTH($C18:$N18)=4)*$Q18)</f>
        <v>0</v>
      </c>
      <c r="W18" s="46" cm="1">
        <f t="array" ref="W18">SUMPRODUCT((MONTH($C18:$N18)=5)*$Q18)</f>
        <v>0</v>
      </c>
      <c r="X18" s="46" cm="1">
        <f t="array" ref="X18">SUMPRODUCT((MONTH($C18:$N18)=6)*$Q18)</f>
        <v>0</v>
      </c>
      <c r="Y18" s="46" cm="1">
        <f t="array" ref="Y18">SUMPRODUCT((MONTH($C18:$N18)=7)*$Q18)</f>
        <v>0</v>
      </c>
      <c r="Z18" s="46" cm="1">
        <f t="array" ref="Z18">SUMPRODUCT((MONTH($C18:$N18)=8)*$Q18)</f>
        <v>0</v>
      </c>
      <c r="AA18" s="46" cm="1">
        <f t="array" ref="AA18">SUMPRODUCT((MONTH($C18:$N18)=9)*$Q18)</f>
        <v>0</v>
      </c>
      <c r="AB18" s="46" cm="1">
        <f t="array" ref="AB18">SUMPRODUCT((MONTH($C18:$N18)=10)*$Q18)</f>
        <v>0</v>
      </c>
      <c r="AC18" s="46" cm="1">
        <f t="array" ref="AC18">SUMPRODUCT((MONTH($C18:$N18)=11)*$Q18)</f>
        <v>0</v>
      </c>
      <c r="AD18" s="47" cm="1">
        <f t="array" ref="AD18">SUMPRODUCT((MONTH($C18:$N18)=12)*$Q18)</f>
        <v>0</v>
      </c>
      <c r="AE18" s="69"/>
    </row>
    <row r="19" spans="1:31" ht="24.95" customHeight="1" thickBot="1" x14ac:dyDescent="0.3">
      <c r="A19" s="71" t="s">
        <v>53</v>
      </c>
      <c r="B19" s="135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7">
        <f t="shared" ref="P19:P77" si="2">B19*Q19</f>
        <v>0</v>
      </c>
      <c r="Q19" s="141"/>
      <c r="R19" s="138"/>
      <c r="S19" s="139" cm="1">
        <f t="array" ref="S19">SUMPRODUCT((MONTH($C19:$N19)=1)*$Q19)</f>
        <v>0</v>
      </c>
      <c r="T19" s="139" cm="1">
        <f t="array" ref="T19">SUMPRODUCT((MONTH($C19:$N19)=2)*$Q19)</f>
        <v>0</v>
      </c>
      <c r="U19" s="139" cm="1">
        <f t="array" ref="U19">SUMPRODUCT((MONTH($C19:$N19)=3)*$Q19)</f>
        <v>0</v>
      </c>
      <c r="V19" s="139" cm="1">
        <f t="array" ref="V19">SUMPRODUCT((MONTH($C19:$N19)=4)*$Q19)</f>
        <v>0</v>
      </c>
      <c r="W19" s="139" cm="1">
        <f t="array" ref="W19">SUMPRODUCT((MONTH($C19:$N19)=5)*$Q19)</f>
        <v>0</v>
      </c>
      <c r="X19" s="139" cm="1">
        <f t="array" ref="X19">SUMPRODUCT((MONTH($C19:$N19)=6)*$Q19)</f>
        <v>0</v>
      </c>
      <c r="Y19" s="139" cm="1">
        <f t="array" ref="Y19">SUMPRODUCT((MONTH($C19:$N19)=7)*$Q19)</f>
        <v>0</v>
      </c>
      <c r="Z19" s="139" cm="1">
        <f t="array" ref="Z19">SUMPRODUCT((MONTH($C19:$N19)=8)*$Q19)</f>
        <v>0</v>
      </c>
      <c r="AA19" s="139" cm="1">
        <f t="array" ref="AA19">SUMPRODUCT((MONTH($C19:$N19)=9)*$Q19)</f>
        <v>0</v>
      </c>
      <c r="AB19" s="139" cm="1">
        <f t="array" ref="AB19">SUMPRODUCT((MONTH($C19:$N19)=10)*$Q19)</f>
        <v>0</v>
      </c>
      <c r="AC19" s="139" cm="1">
        <f t="array" ref="AC19">SUMPRODUCT((MONTH($C19:$N19)=11)*$Q19)</f>
        <v>0</v>
      </c>
      <c r="AD19" s="139" cm="1">
        <f t="array" ref="AD19">SUMPRODUCT((MONTH($C19:$N19)=12)*$Q19)</f>
        <v>0</v>
      </c>
      <c r="AE19" s="69"/>
    </row>
    <row r="20" spans="1:31" ht="24.95" customHeight="1" x14ac:dyDescent="0.25">
      <c r="A20" s="18" t="s">
        <v>18</v>
      </c>
      <c r="B20" s="29">
        <v>4</v>
      </c>
      <c r="C20" s="116">
        <v>45658</v>
      </c>
      <c r="D20" s="14">
        <v>45751</v>
      </c>
      <c r="E20" s="14">
        <v>45782</v>
      </c>
      <c r="F20" s="14">
        <v>45877</v>
      </c>
      <c r="G20" s="21"/>
      <c r="H20" s="21"/>
      <c r="I20" s="21"/>
      <c r="J20" s="21"/>
      <c r="K20" s="21"/>
      <c r="L20" s="21"/>
      <c r="M20" s="21"/>
      <c r="N20" s="22"/>
      <c r="O20" s="136"/>
      <c r="P20" s="88">
        <f>B20*Q20</f>
        <v>1979.28</v>
      </c>
      <c r="Q20" s="89">
        <v>494.82</v>
      </c>
      <c r="R20" s="138"/>
      <c r="S20" s="39" cm="1">
        <f t="array" ref="S20">SUMPRODUCT((MONTH($C20:$N20)=1)*$Q20)</f>
        <v>4453.38</v>
      </c>
      <c r="T20" s="40" cm="1">
        <f t="array" ref="T20">SUMPRODUCT((MONTH($C20:$N20)=2)*$Q20)</f>
        <v>0</v>
      </c>
      <c r="U20" s="40" cm="1">
        <f t="array" ref="U20">SUMPRODUCT((MONTH($C20:$N20)=3)*$Q20)</f>
        <v>0</v>
      </c>
      <c r="V20" s="40" cm="1">
        <f t="array" ref="V20">SUMPRODUCT((MONTH($C20:$N20)=4)*$Q20)</f>
        <v>494.82</v>
      </c>
      <c r="W20" s="40" cm="1">
        <f t="array" ref="W20">SUMPRODUCT((MONTH($C20:$N20)=5)*$Q20)</f>
        <v>494.82</v>
      </c>
      <c r="X20" s="40" cm="1">
        <f t="array" ref="X20">SUMPRODUCT((MONTH($C20:$N20)=6)*$Q20)</f>
        <v>0</v>
      </c>
      <c r="Y20" s="40" cm="1">
        <f t="array" ref="Y20">SUMPRODUCT((MONTH($C20:$N20)=7)*$Q20)</f>
        <v>0</v>
      </c>
      <c r="Z20" s="40" cm="1">
        <f t="array" ref="Z20">SUMPRODUCT((MONTH($C20:$N20)=8)*$Q20)</f>
        <v>494.82</v>
      </c>
      <c r="AA20" s="40" cm="1">
        <f t="array" ref="AA20">SUMPRODUCT((MONTH($C20:$N20)=9)*$Q20)</f>
        <v>0</v>
      </c>
      <c r="AB20" s="40" cm="1">
        <f t="array" ref="AB20">SUMPRODUCT((MONTH($C20:$N20)=10)*$Q20)</f>
        <v>0</v>
      </c>
      <c r="AC20" s="40" cm="1">
        <f t="array" ref="AC20">SUMPRODUCT((MONTH($C20:$N20)=11)*$Q20)</f>
        <v>0</v>
      </c>
      <c r="AD20" s="41" cm="1">
        <f t="array" ref="AD20">SUMPRODUCT((MONTH($C20:$N20)=12)*$Q20)</f>
        <v>0</v>
      </c>
      <c r="AE20" s="69"/>
    </row>
    <row r="21" spans="1:31" ht="24.95" customHeight="1" x14ac:dyDescent="0.25">
      <c r="A21" s="12" t="s">
        <v>22</v>
      </c>
      <c r="B21" s="30">
        <v>1</v>
      </c>
      <c r="C21" s="117">
        <v>45658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4"/>
      <c r="O21" s="136"/>
      <c r="P21" s="97">
        <f t="shared" ref="P21:P45" si="3">B21*Q21</f>
        <v>670.59</v>
      </c>
      <c r="Q21" s="91">
        <v>670.59</v>
      </c>
      <c r="R21" s="138"/>
      <c r="S21" s="42" cm="1">
        <f t="array" ref="S21">SUMPRODUCT((MONTH($C21:$N21)=1)*$Q21)</f>
        <v>8047.0800000000008</v>
      </c>
      <c r="T21" s="43" cm="1">
        <f t="array" ref="T21">SUMPRODUCT((MONTH($C21:$N21)=2)*$Q21)</f>
        <v>0</v>
      </c>
      <c r="U21" s="43" cm="1">
        <f t="array" ref="U21">SUMPRODUCT((MONTH($C21:$N21)=3)*$Q21)</f>
        <v>0</v>
      </c>
      <c r="V21" s="43" cm="1">
        <f t="array" ref="V21">SUMPRODUCT((MONTH($C21:$N21)=4)*$Q21)</f>
        <v>0</v>
      </c>
      <c r="W21" s="43" cm="1">
        <f t="array" ref="W21">SUMPRODUCT((MONTH($C21:$N21)=5)*$Q21)</f>
        <v>0</v>
      </c>
      <c r="X21" s="43" cm="1">
        <f t="array" ref="X21">SUMPRODUCT((MONTH($C21:$N21)=6)*$Q21)</f>
        <v>0</v>
      </c>
      <c r="Y21" s="43" cm="1">
        <f t="array" ref="Y21">SUMPRODUCT((MONTH($C21:$N21)=7)*$Q21)</f>
        <v>0</v>
      </c>
      <c r="Z21" s="43" cm="1">
        <f t="array" ref="Z21">SUMPRODUCT((MONTH($C21:$N21)=8)*$Q21)</f>
        <v>0</v>
      </c>
      <c r="AA21" s="43" cm="1">
        <f t="array" ref="AA21">SUMPRODUCT((MONTH($C21:$N21)=9)*$Q21)</f>
        <v>0</v>
      </c>
      <c r="AB21" s="43" cm="1">
        <f t="array" ref="AB21">SUMPRODUCT((MONTH($C21:$N21)=10)*$Q21)</f>
        <v>0</v>
      </c>
      <c r="AC21" s="43" cm="1">
        <f t="array" ref="AC21">SUMPRODUCT((MONTH($C21:$N21)=11)*$Q21)</f>
        <v>0</v>
      </c>
      <c r="AD21" s="44" cm="1">
        <f t="array" ref="AD21">SUMPRODUCT((MONTH($C21:$N21)=12)*$Q21)</f>
        <v>0</v>
      </c>
      <c r="AE21" s="69"/>
    </row>
    <row r="22" spans="1:31" ht="24.95" customHeight="1" x14ac:dyDescent="0.25">
      <c r="A22" s="12" t="s">
        <v>23</v>
      </c>
      <c r="B22" s="30">
        <v>1</v>
      </c>
      <c r="C22" s="117">
        <v>45658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4"/>
      <c r="O22" s="136"/>
      <c r="P22" s="97">
        <f t="shared" si="3"/>
        <v>771.03</v>
      </c>
      <c r="Q22" s="91">
        <v>771.03</v>
      </c>
      <c r="R22" s="138"/>
      <c r="S22" s="42" cm="1">
        <f t="array" ref="S22">SUMPRODUCT((MONTH($C22:$N22)=1)*$Q22)</f>
        <v>9252.3599999999988</v>
      </c>
      <c r="T22" s="43" cm="1">
        <f t="array" ref="T22">SUMPRODUCT((MONTH($C22:$N22)=2)*$Q22)</f>
        <v>0</v>
      </c>
      <c r="U22" s="43" cm="1">
        <f t="array" ref="U22">SUMPRODUCT((MONTH($C22:$N22)=3)*$Q22)</f>
        <v>0</v>
      </c>
      <c r="V22" s="43" cm="1">
        <f t="array" ref="V22">SUMPRODUCT((MONTH($C22:$N22)=4)*$Q22)</f>
        <v>0</v>
      </c>
      <c r="W22" s="43" cm="1">
        <f t="array" ref="W22">SUMPRODUCT((MONTH($C22:$N22)=5)*$Q22)</f>
        <v>0</v>
      </c>
      <c r="X22" s="43" cm="1">
        <f t="array" ref="X22">SUMPRODUCT((MONTH($C22:$N22)=6)*$Q22)</f>
        <v>0</v>
      </c>
      <c r="Y22" s="43" cm="1">
        <f t="array" ref="Y22">SUMPRODUCT((MONTH($C22:$N22)=7)*$Q22)</f>
        <v>0</v>
      </c>
      <c r="Z22" s="43" cm="1">
        <f t="array" ref="Z22">SUMPRODUCT((MONTH($C22:$N22)=8)*$Q22)</f>
        <v>0</v>
      </c>
      <c r="AA22" s="43" cm="1">
        <f t="array" ref="AA22">SUMPRODUCT((MONTH($C22:$N22)=9)*$Q22)</f>
        <v>0</v>
      </c>
      <c r="AB22" s="43" cm="1">
        <f t="array" ref="AB22">SUMPRODUCT((MONTH($C22:$N22)=10)*$Q22)</f>
        <v>0</v>
      </c>
      <c r="AC22" s="43" cm="1">
        <f t="array" ref="AC22">SUMPRODUCT((MONTH($C22:$N22)=11)*$Q22)</f>
        <v>0</v>
      </c>
      <c r="AD22" s="44" cm="1">
        <f t="array" ref="AD22">SUMPRODUCT((MONTH($C22:$N22)=12)*$Q22)</f>
        <v>0</v>
      </c>
      <c r="AE22" s="69"/>
    </row>
    <row r="23" spans="1:31" ht="24.95" customHeight="1" thickBot="1" x14ac:dyDescent="0.3">
      <c r="A23" s="13" t="s">
        <v>24</v>
      </c>
      <c r="B23" s="31">
        <v>6</v>
      </c>
      <c r="C23" s="118">
        <v>45658</v>
      </c>
      <c r="D23" s="16"/>
      <c r="E23" s="16"/>
      <c r="F23" s="16"/>
      <c r="G23" s="16"/>
      <c r="H23" s="16"/>
      <c r="I23" s="25"/>
      <c r="J23" s="25"/>
      <c r="K23" s="25"/>
      <c r="L23" s="25"/>
      <c r="M23" s="25"/>
      <c r="N23" s="26"/>
      <c r="O23" s="136"/>
      <c r="P23" s="98">
        <f t="shared" si="3"/>
        <v>80</v>
      </c>
      <c r="Q23" s="93">
        <f>80/6</f>
        <v>13.333333333333334</v>
      </c>
      <c r="R23" s="138"/>
      <c r="S23" s="45" cm="1">
        <f t="array" ref="S23">SUMPRODUCT((MONTH($C23:$N23)=1)*$Q23)</f>
        <v>160</v>
      </c>
      <c r="T23" s="46" cm="1">
        <f t="array" ref="T23">SUMPRODUCT((MONTH($C23:$N23)=2)*$Q23)</f>
        <v>0</v>
      </c>
      <c r="U23" s="46" cm="1">
        <f t="array" ref="U23">SUMPRODUCT((MONTH($C23:$N23)=3)*$Q23)</f>
        <v>0</v>
      </c>
      <c r="V23" s="46" cm="1">
        <f t="array" ref="V23">SUMPRODUCT((MONTH($C23:$N23)=4)*$Q23)</f>
        <v>0</v>
      </c>
      <c r="W23" s="46" cm="1">
        <f t="array" ref="W23">SUMPRODUCT((MONTH($C23:$N23)=5)*$Q23)</f>
        <v>0</v>
      </c>
      <c r="X23" s="46" cm="1">
        <f t="array" ref="X23">SUMPRODUCT((MONTH($C23:$N23)=6)*$Q23)</f>
        <v>0</v>
      </c>
      <c r="Y23" s="46" cm="1">
        <f t="array" ref="Y23">SUMPRODUCT((MONTH($C23:$N23)=7)*$Q23)</f>
        <v>0</v>
      </c>
      <c r="Z23" s="46" cm="1">
        <f t="array" ref="Z23">SUMPRODUCT((MONTH($C23:$N23)=8)*$Q23)</f>
        <v>0</v>
      </c>
      <c r="AA23" s="46" cm="1">
        <f t="array" ref="AA23">SUMPRODUCT((MONTH($C23:$N23)=9)*$Q23)</f>
        <v>0</v>
      </c>
      <c r="AB23" s="46" cm="1">
        <f t="array" ref="AB23">SUMPRODUCT((MONTH($C23:$N23)=10)*$Q23)</f>
        <v>0</v>
      </c>
      <c r="AC23" s="46" cm="1">
        <f t="array" ref="AC23">SUMPRODUCT((MONTH($C23:$N23)=11)*$Q23)</f>
        <v>0</v>
      </c>
      <c r="AD23" s="47" cm="1">
        <f t="array" ref="AD23">SUMPRODUCT((MONTH($C23:$N23)=12)*$Q23)</f>
        <v>0</v>
      </c>
      <c r="AE23" s="69"/>
    </row>
    <row r="24" spans="1:31" ht="24.95" customHeight="1" thickBot="1" x14ac:dyDescent="0.3">
      <c r="A24" s="71" t="s">
        <v>54</v>
      </c>
      <c r="B24" s="135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7">
        <f t="shared" si="3"/>
        <v>0</v>
      </c>
      <c r="Q24" s="141"/>
      <c r="R24" s="138"/>
      <c r="S24" s="139" cm="1">
        <f t="array" ref="S24">SUMPRODUCT((MONTH($C24:$N24)=1)*$Q24)</f>
        <v>0</v>
      </c>
      <c r="T24" s="139" cm="1">
        <f t="array" ref="T24">SUMPRODUCT((MONTH($C24:$N24)=2)*$Q24)</f>
        <v>0</v>
      </c>
      <c r="U24" s="139" cm="1">
        <f t="array" ref="U24">SUMPRODUCT((MONTH($C24:$N24)=3)*$Q24)</f>
        <v>0</v>
      </c>
      <c r="V24" s="139" cm="1">
        <f t="array" ref="V24">SUMPRODUCT((MONTH($C24:$N24)=4)*$Q24)</f>
        <v>0</v>
      </c>
      <c r="W24" s="139" cm="1">
        <f t="array" ref="W24">SUMPRODUCT((MONTH($C24:$N24)=5)*$Q24)</f>
        <v>0</v>
      </c>
      <c r="X24" s="139" cm="1">
        <f t="array" ref="X24">SUMPRODUCT((MONTH($C24:$N24)=6)*$Q24)</f>
        <v>0</v>
      </c>
      <c r="Y24" s="139" cm="1">
        <f t="array" ref="Y24">SUMPRODUCT((MONTH($C24:$N24)=7)*$Q24)</f>
        <v>0</v>
      </c>
      <c r="Z24" s="139" cm="1">
        <f t="array" ref="Z24">SUMPRODUCT((MONTH($C24:$N24)=8)*$Q24)</f>
        <v>0</v>
      </c>
      <c r="AA24" s="139" cm="1">
        <f t="array" ref="AA24">SUMPRODUCT((MONTH($C24:$N24)=9)*$Q24)</f>
        <v>0</v>
      </c>
      <c r="AB24" s="139" cm="1">
        <f t="array" ref="AB24">SUMPRODUCT((MONTH($C24:$N24)=10)*$Q24)</f>
        <v>0</v>
      </c>
      <c r="AC24" s="139" cm="1">
        <f t="array" ref="AC24">SUMPRODUCT((MONTH($C24:$N24)=11)*$Q24)</f>
        <v>0</v>
      </c>
      <c r="AD24" s="139" cm="1">
        <f t="array" ref="AD24">SUMPRODUCT((MONTH($C24:$N24)=12)*$Q24)</f>
        <v>0</v>
      </c>
      <c r="AE24" s="69"/>
    </row>
    <row r="25" spans="1:31" ht="24.95" customHeight="1" x14ac:dyDescent="0.25">
      <c r="A25" s="18" t="s">
        <v>47</v>
      </c>
      <c r="B25" s="29">
        <v>7</v>
      </c>
      <c r="C25" s="116">
        <v>45658</v>
      </c>
      <c r="D25" s="14"/>
      <c r="E25" s="14"/>
      <c r="F25" s="14"/>
      <c r="G25" s="14"/>
      <c r="H25" s="14"/>
      <c r="I25" s="14"/>
      <c r="J25" s="21"/>
      <c r="K25" s="21"/>
      <c r="L25" s="21"/>
      <c r="M25" s="21"/>
      <c r="N25" s="22"/>
      <c r="O25" s="136"/>
      <c r="P25" s="88">
        <f t="shared" si="3"/>
        <v>1263.3599999999999</v>
      </c>
      <c r="Q25" s="89">
        <v>180.48</v>
      </c>
      <c r="R25" s="138"/>
      <c r="S25" s="39" cm="1">
        <f t="array" ref="S25">SUMPRODUCT((MONTH($C25:$N25)=1)*$Q25)</f>
        <v>2165.7599999999998</v>
      </c>
      <c r="T25" s="40" cm="1">
        <f t="array" ref="T25">SUMPRODUCT((MONTH($C25:$N25)=2)*$Q25)</f>
        <v>0</v>
      </c>
      <c r="U25" s="40" cm="1">
        <f t="array" ref="U25">SUMPRODUCT((MONTH($C25:$N25)=3)*$Q25)</f>
        <v>0</v>
      </c>
      <c r="V25" s="40" cm="1">
        <f t="array" ref="V25">SUMPRODUCT((MONTH($C25:$N25)=4)*$Q25)</f>
        <v>0</v>
      </c>
      <c r="W25" s="40" cm="1">
        <f t="array" ref="W25">SUMPRODUCT((MONTH($C25:$N25)=5)*$Q25)</f>
        <v>0</v>
      </c>
      <c r="X25" s="40" cm="1">
        <f t="array" ref="X25">SUMPRODUCT((MONTH($C25:$N25)=6)*$Q25)</f>
        <v>0</v>
      </c>
      <c r="Y25" s="40" cm="1">
        <f t="array" ref="Y25">SUMPRODUCT((MONTH($C25:$N25)=7)*$Q25)</f>
        <v>0</v>
      </c>
      <c r="Z25" s="40" cm="1">
        <f t="array" ref="Z25">SUMPRODUCT((MONTH($C25:$N25)=8)*$Q25)</f>
        <v>0</v>
      </c>
      <c r="AA25" s="40" cm="1">
        <f t="array" ref="AA25">SUMPRODUCT((MONTH($C25:$N25)=9)*$Q25)</f>
        <v>0</v>
      </c>
      <c r="AB25" s="40" cm="1">
        <f t="array" ref="AB25">SUMPRODUCT((MONTH($C25:$N25)=10)*$Q25)</f>
        <v>0</v>
      </c>
      <c r="AC25" s="40" cm="1">
        <f t="array" ref="AC25">SUMPRODUCT((MONTH($C25:$N25)=11)*$Q25)</f>
        <v>0</v>
      </c>
      <c r="AD25" s="41" cm="1">
        <f t="array" ref="AD25">SUMPRODUCT((MONTH($C25:$N25)=12)*$Q25)</f>
        <v>0</v>
      </c>
      <c r="AE25" s="69"/>
    </row>
    <row r="26" spans="1:31" ht="24.95" customHeight="1" x14ac:dyDescent="0.25">
      <c r="A26" s="12" t="s">
        <v>48</v>
      </c>
      <c r="B26" s="30">
        <v>7</v>
      </c>
      <c r="C26" s="117">
        <v>45658</v>
      </c>
      <c r="D26" s="15">
        <v>45751</v>
      </c>
      <c r="E26" s="15">
        <v>45782</v>
      </c>
      <c r="F26" s="15">
        <v>45877</v>
      </c>
      <c r="G26" s="15"/>
      <c r="H26" s="15"/>
      <c r="I26" s="15"/>
      <c r="J26" s="23"/>
      <c r="K26" s="23"/>
      <c r="L26" s="23"/>
      <c r="M26" s="23"/>
      <c r="N26" s="24"/>
      <c r="O26" s="136"/>
      <c r="P26" s="97">
        <f t="shared" si="3"/>
        <v>268.45</v>
      </c>
      <c r="Q26" s="91">
        <v>38.35</v>
      </c>
      <c r="R26" s="138"/>
      <c r="S26" s="42" cm="1">
        <f t="array" ref="S26">SUMPRODUCT((MONTH($C26:$N26)=1)*$Q26)</f>
        <v>345.15000000000003</v>
      </c>
      <c r="T26" s="43" cm="1">
        <f t="array" ref="T26">SUMPRODUCT((MONTH($C26:$N26)=2)*$Q26)</f>
        <v>0</v>
      </c>
      <c r="U26" s="43" cm="1">
        <f t="array" ref="U26">SUMPRODUCT((MONTH($C26:$N26)=3)*$Q26)</f>
        <v>0</v>
      </c>
      <c r="V26" s="43" cm="1">
        <f t="array" ref="V26">SUMPRODUCT((MONTH($C26:$N26)=4)*$Q26)</f>
        <v>38.35</v>
      </c>
      <c r="W26" s="43" cm="1">
        <f t="array" ref="W26">SUMPRODUCT((MONTH($C26:$N26)=5)*$Q26)</f>
        <v>38.35</v>
      </c>
      <c r="X26" s="43" cm="1">
        <f t="array" ref="X26">SUMPRODUCT((MONTH($C26:$N26)=6)*$Q26)</f>
        <v>0</v>
      </c>
      <c r="Y26" s="43" cm="1">
        <f t="array" ref="Y26">SUMPRODUCT((MONTH($C26:$N26)=7)*$Q26)</f>
        <v>0</v>
      </c>
      <c r="Z26" s="43" cm="1">
        <f t="array" ref="Z26">SUMPRODUCT((MONTH($C26:$N26)=8)*$Q26)</f>
        <v>38.35</v>
      </c>
      <c r="AA26" s="43" cm="1">
        <f t="array" ref="AA26">SUMPRODUCT((MONTH($C26:$N26)=9)*$Q26)</f>
        <v>0</v>
      </c>
      <c r="AB26" s="43" cm="1">
        <f t="array" ref="AB26">SUMPRODUCT((MONTH($C26:$N26)=10)*$Q26)</f>
        <v>0</v>
      </c>
      <c r="AC26" s="43" cm="1">
        <f t="array" ref="AC26">SUMPRODUCT((MONTH($C26:$N26)=11)*$Q26)</f>
        <v>0</v>
      </c>
      <c r="AD26" s="44" cm="1">
        <f t="array" ref="AD26">SUMPRODUCT((MONTH($C26:$N26)=12)*$Q26)</f>
        <v>0</v>
      </c>
      <c r="AE26" s="69"/>
    </row>
    <row r="27" spans="1:31" ht="24.95" customHeight="1" x14ac:dyDescent="0.25">
      <c r="A27" s="12" t="s">
        <v>44</v>
      </c>
      <c r="B27" s="30">
        <v>7</v>
      </c>
      <c r="C27" s="117">
        <v>45658</v>
      </c>
      <c r="D27" s="15"/>
      <c r="E27" s="15"/>
      <c r="F27" s="15"/>
      <c r="G27" s="15"/>
      <c r="H27" s="15"/>
      <c r="I27" s="15"/>
      <c r="J27" s="23"/>
      <c r="K27" s="23"/>
      <c r="L27" s="23"/>
      <c r="M27" s="23"/>
      <c r="N27" s="24"/>
      <c r="O27" s="136"/>
      <c r="P27" s="97">
        <f t="shared" si="3"/>
        <v>225.00000000000003</v>
      </c>
      <c r="Q27" s="91">
        <f>225/7</f>
        <v>32.142857142857146</v>
      </c>
      <c r="R27" s="138"/>
      <c r="S27" s="42" cm="1">
        <f t="array" ref="S27">SUMPRODUCT((MONTH($C27:$N27)=1)*$Q27)</f>
        <v>385.71428571428584</v>
      </c>
      <c r="T27" s="43" cm="1">
        <f t="array" ref="T27">SUMPRODUCT((MONTH($C27:$N27)=2)*$Q27)</f>
        <v>0</v>
      </c>
      <c r="U27" s="43" cm="1">
        <f t="array" ref="U27">SUMPRODUCT((MONTH($C27:$N27)=3)*$Q27)</f>
        <v>0</v>
      </c>
      <c r="V27" s="43" cm="1">
        <f t="array" ref="V27">SUMPRODUCT((MONTH($C27:$N27)=4)*$Q27)</f>
        <v>0</v>
      </c>
      <c r="W27" s="43" cm="1">
        <f t="array" ref="W27">SUMPRODUCT((MONTH($C27:$N27)=5)*$Q27)</f>
        <v>0</v>
      </c>
      <c r="X27" s="43" cm="1">
        <f t="array" ref="X27">SUMPRODUCT((MONTH($C27:$N27)=6)*$Q27)</f>
        <v>0</v>
      </c>
      <c r="Y27" s="43" cm="1">
        <f t="array" ref="Y27">SUMPRODUCT((MONTH($C27:$N27)=7)*$Q27)</f>
        <v>0</v>
      </c>
      <c r="Z27" s="43" cm="1">
        <f t="array" ref="Z27">SUMPRODUCT((MONTH($C27:$N27)=8)*$Q27)</f>
        <v>0</v>
      </c>
      <c r="AA27" s="43" cm="1">
        <f t="array" ref="AA27">SUMPRODUCT((MONTH($C27:$N27)=9)*$Q27)</f>
        <v>0</v>
      </c>
      <c r="AB27" s="43" cm="1">
        <f t="array" ref="AB27">SUMPRODUCT((MONTH($C27:$N27)=10)*$Q27)</f>
        <v>0</v>
      </c>
      <c r="AC27" s="43" cm="1">
        <f t="array" ref="AC27">SUMPRODUCT((MONTH($C27:$N27)=11)*$Q27)</f>
        <v>0</v>
      </c>
      <c r="AD27" s="44" cm="1">
        <f t="array" ref="AD27">SUMPRODUCT((MONTH($C27:$N27)=12)*$Q27)</f>
        <v>0</v>
      </c>
      <c r="AE27" s="69"/>
    </row>
    <row r="28" spans="1:31" ht="24.95" customHeight="1" thickBot="1" x14ac:dyDescent="0.3">
      <c r="A28" s="13" t="s">
        <v>49</v>
      </c>
      <c r="B28" s="31">
        <v>7</v>
      </c>
      <c r="C28" s="118">
        <v>45658</v>
      </c>
      <c r="D28" s="16"/>
      <c r="E28" s="16"/>
      <c r="F28" s="16"/>
      <c r="G28" s="16"/>
      <c r="H28" s="16"/>
      <c r="I28" s="16"/>
      <c r="J28" s="25"/>
      <c r="K28" s="25"/>
      <c r="L28" s="25"/>
      <c r="M28" s="25"/>
      <c r="N28" s="26"/>
      <c r="O28" s="136"/>
      <c r="P28" s="98">
        <f t="shared" si="3"/>
        <v>357.42</v>
      </c>
      <c r="Q28" s="93">
        <v>51.06</v>
      </c>
      <c r="R28" s="138"/>
      <c r="S28" s="45" cm="1">
        <f t="array" ref="S28">SUMPRODUCT((MONTH($C28:$N28)=1)*$Q28)</f>
        <v>612.72</v>
      </c>
      <c r="T28" s="46" cm="1">
        <f t="array" ref="T28">SUMPRODUCT((MONTH($C28:$N28)=2)*$Q28)</f>
        <v>0</v>
      </c>
      <c r="U28" s="46" cm="1">
        <f t="array" ref="U28">SUMPRODUCT((MONTH($C28:$N28)=3)*$Q28)</f>
        <v>0</v>
      </c>
      <c r="V28" s="46" cm="1">
        <f t="array" ref="V28">SUMPRODUCT((MONTH($C28:$N28)=4)*$Q28)</f>
        <v>0</v>
      </c>
      <c r="W28" s="46" cm="1">
        <f t="array" ref="W28">SUMPRODUCT((MONTH($C28:$N28)=5)*$Q28)</f>
        <v>0</v>
      </c>
      <c r="X28" s="46" cm="1">
        <f t="array" ref="X28">SUMPRODUCT((MONTH($C28:$N28)=6)*$Q28)</f>
        <v>0</v>
      </c>
      <c r="Y28" s="46" cm="1">
        <f t="array" ref="Y28">SUMPRODUCT((MONTH($C28:$N28)=7)*$Q28)</f>
        <v>0</v>
      </c>
      <c r="Z28" s="46" cm="1">
        <f t="array" ref="Z28">SUMPRODUCT((MONTH($C28:$N28)=8)*$Q28)</f>
        <v>0</v>
      </c>
      <c r="AA28" s="46" cm="1">
        <f t="array" ref="AA28">SUMPRODUCT((MONTH($C28:$N28)=9)*$Q28)</f>
        <v>0</v>
      </c>
      <c r="AB28" s="46" cm="1">
        <f t="array" ref="AB28">SUMPRODUCT((MONTH($C28:$N28)=10)*$Q28)</f>
        <v>0</v>
      </c>
      <c r="AC28" s="46" cm="1">
        <f t="array" ref="AC28">SUMPRODUCT((MONTH($C28:$N28)=11)*$Q28)</f>
        <v>0</v>
      </c>
      <c r="AD28" s="47" cm="1">
        <f t="array" ref="AD28">SUMPRODUCT((MONTH($C28:$N28)=12)*$Q28)</f>
        <v>0</v>
      </c>
      <c r="AE28" s="69"/>
    </row>
    <row r="29" spans="1:31" ht="24.95" customHeight="1" thickBot="1" x14ac:dyDescent="0.3">
      <c r="A29" s="109" t="s">
        <v>55</v>
      </c>
      <c r="B29" s="135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82">
        <f t="shared" si="3"/>
        <v>0</v>
      </c>
      <c r="Q29" s="83"/>
      <c r="R29" s="138"/>
      <c r="S29" s="139" cm="1">
        <f t="array" ref="S29">SUMPRODUCT((MONTH($C29:$N29)=1)*$Q29)</f>
        <v>0</v>
      </c>
      <c r="T29" s="139" cm="1">
        <f t="array" ref="T29">SUMPRODUCT((MONTH($C29:$N29)=2)*$Q29)</f>
        <v>0</v>
      </c>
      <c r="U29" s="139" cm="1">
        <f t="array" ref="U29">SUMPRODUCT((MONTH($C29:$N29)=3)*$Q29)</f>
        <v>0</v>
      </c>
      <c r="V29" s="139" cm="1">
        <f t="array" ref="V29">SUMPRODUCT((MONTH($C29:$N29)=4)*$Q29)</f>
        <v>0</v>
      </c>
      <c r="W29" s="139" cm="1">
        <f t="array" ref="W29">SUMPRODUCT((MONTH($C29:$N29)=5)*$Q29)</f>
        <v>0</v>
      </c>
      <c r="X29" s="139" cm="1">
        <f t="array" ref="X29">SUMPRODUCT((MONTH($C29:$N29)=6)*$Q29)</f>
        <v>0</v>
      </c>
      <c r="Y29" s="139" cm="1">
        <f t="array" ref="Y29">SUMPRODUCT((MONTH($C29:$N29)=7)*$Q29)</f>
        <v>0</v>
      </c>
      <c r="Z29" s="139" cm="1">
        <f t="array" ref="Z29">SUMPRODUCT((MONTH($C29:$N29)=8)*$Q29)</f>
        <v>0</v>
      </c>
      <c r="AA29" s="139" cm="1">
        <f t="array" ref="AA29">SUMPRODUCT((MONTH($C29:$N29)=9)*$Q29)</f>
        <v>0</v>
      </c>
      <c r="AB29" s="139" cm="1">
        <f t="array" ref="AB29">SUMPRODUCT((MONTH($C29:$N29)=10)*$Q29)</f>
        <v>0</v>
      </c>
      <c r="AC29" s="139" cm="1">
        <f t="array" ref="AC29">SUMPRODUCT((MONTH($C29:$N29)=11)*$Q29)</f>
        <v>0</v>
      </c>
      <c r="AD29" s="139" cm="1">
        <f t="array" ref="AD29">SUMPRODUCT((MONTH($C29:$N29)=12)*$Q29)</f>
        <v>0</v>
      </c>
      <c r="AE29" s="69"/>
    </row>
    <row r="30" spans="1:31" ht="24.95" customHeight="1" x14ac:dyDescent="0.25">
      <c r="A30" s="29" t="s">
        <v>27</v>
      </c>
      <c r="B30" s="29">
        <v>5</v>
      </c>
      <c r="C30" s="116">
        <v>45658</v>
      </c>
      <c r="D30" s="14"/>
      <c r="E30" s="14"/>
      <c r="F30" s="14"/>
      <c r="G30" s="14"/>
      <c r="H30" s="21"/>
      <c r="I30" s="21"/>
      <c r="J30" s="21"/>
      <c r="K30" s="21"/>
      <c r="L30" s="21"/>
      <c r="M30" s="21"/>
      <c r="N30" s="22"/>
      <c r="O30" s="136"/>
      <c r="P30" s="88">
        <f t="shared" si="3"/>
        <v>451.2</v>
      </c>
      <c r="Q30" s="89">
        <v>90.24</v>
      </c>
      <c r="R30" s="138"/>
      <c r="S30" s="39" cm="1">
        <f t="array" ref="S30">SUMPRODUCT((MONTH($C30:$N30)=1)*$Q30)</f>
        <v>1082.8799999999999</v>
      </c>
      <c r="T30" s="40" cm="1">
        <f t="array" ref="T30">SUMPRODUCT((MONTH($C30:$N30)=2)*$Q30)</f>
        <v>0</v>
      </c>
      <c r="U30" s="40" cm="1">
        <f t="array" ref="U30">SUMPRODUCT((MONTH($C30:$N30)=3)*$Q30)</f>
        <v>0</v>
      </c>
      <c r="V30" s="40" cm="1">
        <f t="array" ref="V30">SUMPRODUCT((MONTH($C30:$N30)=4)*$Q30)</f>
        <v>0</v>
      </c>
      <c r="W30" s="40" cm="1">
        <f t="array" ref="W30">SUMPRODUCT((MONTH($C30:$N30)=5)*$Q30)</f>
        <v>0</v>
      </c>
      <c r="X30" s="40" cm="1">
        <f t="array" ref="X30">SUMPRODUCT((MONTH($C30:$N30)=6)*$Q30)</f>
        <v>0</v>
      </c>
      <c r="Y30" s="40" cm="1">
        <f t="array" ref="Y30">SUMPRODUCT((MONTH($C30:$N30)=7)*$Q30)</f>
        <v>0</v>
      </c>
      <c r="Z30" s="40" cm="1">
        <f t="array" ref="Z30">SUMPRODUCT((MONTH($C30:$N30)=8)*$Q30)</f>
        <v>0</v>
      </c>
      <c r="AA30" s="40" cm="1">
        <f t="array" ref="AA30">SUMPRODUCT((MONTH($C30:$N30)=9)*$Q30)</f>
        <v>0</v>
      </c>
      <c r="AB30" s="40" cm="1">
        <f t="array" ref="AB30">SUMPRODUCT((MONTH($C30:$N30)=10)*$Q30)</f>
        <v>0</v>
      </c>
      <c r="AC30" s="40" cm="1">
        <f t="array" ref="AC30">SUMPRODUCT((MONTH($C30:$N30)=11)*$Q30)</f>
        <v>0</v>
      </c>
      <c r="AD30" s="41" cm="1">
        <f t="array" ref="AD30">SUMPRODUCT((MONTH($C30:$N30)=12)*$Q30)</f>
        <v>0</v>
      </c>
      <c r="AE30" s="69"/>
    </row>
    <row r="31" spans="1:31" ht="24.95" customHeight="1" x14ac:dyDescent="0.25">
      <c r="A31" s="30" t="s">
        <v>38</v>
      </c>
      <c r="B31" s="30">
        <v>5</v>
      </c>
      <c r="C31" s="117">
        <v>45658</v>
      </c>
      <c r="D31" s="15"/>
      <c r="E31" s="15"/>
      <c r="F31" s="15"/>
      <c r="G31" s="15"/>
      <c r="H31" s="23"/>
      <c r="I31" s="23"/>
      <c r="J31" s="23"/>
      <c r="K31" s="23"/>
      <c r="L31" s="23"/>
      <c r="M31" s="23"/>
      <c r="N31" s="24"/>
      <c r="O31" s="136"/>
      <c r="P31" s="90">
        <f t="shared" si="3"/>
        <v>564</v>
      </c>
      <c r="Q31" s="91">
        <v>112.8</v>
      </c>
      <c r="R31" s="138"/>
      <c r="S31" s="42" cm="1">
        <f t="array" ref="S31">SUMPRODUCT((MONTH($C31:$N31)=1)*$Q31)</f>
        <v>1353.5999999999997</v>
      </c>
      <c r="T31" s="43" cm="1">
        <f t="array" ref="T31">SUMPRODUCT((MONTH($C31:$N31)=2)*$Q31)</f>
        <v>0</v>
      </c>
      <c r="U31" s="43" cm="1">
        <f t="array" ref="U31">SUMPRODUCT((MONTH($C31:$N31)=3)*$Q31)</f>
        <v>0</v>
      </c>
      <c r="V31" s="43" cm="1">
        <f t="array" ref="V31">SUMPRODUCT((MONTH($C31:$N31)=4)*$Q31)</f>
        <v>0</v>
      </c>
      <c r="W31" s="43" cm="1">
        <f t="array" ref="W31">SUMPRODUCT((MONTH($C31:$N31)=5)*$Q31)</f>
        <v>0</v>
      </c>
      <c r="X31" s="43" cm="1">
        <f t="array" ref="X31">SUMPRODUCT((MONTH($C31:$N31)=6)*$Q31)</f>
        <v>0</v>
      </c>
      <c r="Y31" s="43" cm="1">
        <f t="array" ref="Y31">SUMPRODUCT((MONTH($C31:$N31)=7)*$Q31)</f>
        <v>0</v>
      </c>
      <c r="Z31" s="43" cm="1">
        <f t="array" ref="Z31">SUMPRODUCT((MONTH($C31:$N31)=8)*$Q31)</f>
        <v>0</v>
      </c>
      <c r="AA31" s="43" cm="1">
        <f t="array" ref="AA31">SUMPRODUCT((MONTH($C31:$N31)=9)*$Q31)</f>
        <v>0</v>
      </c>
      <c r="AB31" s="43" cm="1">
        <f t="array" ref="AB31">SUMPRODUCT((MONTH($C31:$N31)=10)*$Q31)</f>
        <v>0</v>
      </c>
      <c r="AC31" s="43" cm="1">
        <f t="array" ref="AC31">SUMPRODUCT((MONTH($C31:$N31)=11)*$Q31)</f>
        <v>0</v>
      </c>
      <c r="AD31" s="44" cm="1">
        <f t="array" ref="AD31">SUMPRODUCT((MONTH($C31:$N31)=12)*$Q31)</f>
        <v>0</v>
      </c>
      <c r="AE31" s="69"/>
    </row>
    <row r="32" spans="1:31" ht="24.95" customHeight="1" x14ac:dyDescent="0.25">
      <c r="A32" s="30" t="s">
        <v>39</v>
      </c>
      <c r="B32" s="30">
        <v>5</v>
      </c>
      <c r="C32" s="117">
        <v>45658</v>
      </c>
      <c r="D32" s="15"/>
      <c r="E32" s="15"/>
      <c r="F32" s="15"/>
      <c r="G32" s="15"/>
      <c r="H32" s="23"/>
      <c r="I32" s="23"/>
      <c r="J32" s="23"/>
      <c r="K32" s="23"/>
      <c r="L32" s="23"/>
      <c r="M32" s="23"/>
      <c r="N32" s="24"/>
      <c r="O32" s="136"/>
      <c r="P32" s="90">
        <f t="shared" si="3"/>
        <v>451.2</v>
      </c>
      <c r="Q32" s="91">
        <v>90.24</v>
      </c>
      <c r="R32" s="138"/>
      <c r="S32" s="42" cm="1">
        <f t="array" ref="S32">SUMPRODUCT((MONTH($C32:$N32)=1)*$Q32)</f>
        <v>1082.8799999999999</v>
      </c>
      <c r="T32" s="43" cm="1">
        <f t="array" ref="T32">SUMPRODUCT((MONTH($C32:$N32)=2)*$Q32)</f>
        <v>0</v>
      </c>
      <c r="U32" s="43" cm="1">
        <f t="array" ref="U32">SUMPRODUCT((MONTH($C32:$N32)=3)*$Q32)</f>
        <v>0</v>
      </c>
      <c r="V32" s="43" cm="1">
        <f t="array" ref="V32">SUMPRODUCT((MONTH($C32:$N32)=4)*$Q32)</f>
        <v>0</v>
      </c>
      <c r="W32" s="43" cm="1">
        <f t="array" ref="W32">SUMPRODUCT((MONTH($C32:$N32)=5)*$Q32)</f>
        <v>0</v>
      </c>
      <c r="X32" s="43" cm="1">
        <f t="array" ref="X32">SUMPRODUCT((MONTH($C32:$N32)=6)*$Q32)</f>
        <v>0</v>
      </c>
      <c r="Y32" s="43" cm="1">
        <f t="array" ref="Y32">SUMPRODUCT((MONTH($C32:$N32)=7)*$Q32)</f>
        <v>0</v>
      </c>
      <c r="Z32" s="43" cm="1">
        <f t="array" ref="Z32">SUMPRODUCT((MONTH($C32:$N32)=8)*$Q32)</f>
        <v>0</v>
      </c>
      <c r="AA32" s="43" cm="1">
        <f t="array" ref="AA32">SUMPRODUCT((MONTH($C32:$N32)=9)*$Q32)</f>
        <v>0</v>
      </c>
      <c r="AB32" s="43" cm="1">
        <f t="array" ref="AB32">SUMPRODUCT((MONTH($C32:$N32)=10)*$Q32)</f>
        <v>0</v>
      </c>
      <c r="AC32" s="43" cm="1">
        <f t="array" ref="AC32">SUMPRODUCT((MONTH($C32:$N32)=11)*$Q32)</f>
        <v>0</v>
      </c>
      <c r="AD32" s="44" cm="1">
        <f t="array" ref="AD32">SUMPRODUCT((MONTH($C32:$N32)=12)*$Q32)</f>
        <v>0</v>
      </c>
      <c r="AE32" s="69"/>
    </row>
    <row r="33" spans="1:31" ht="24.95" customHeight="1" x14ac:dyDescent="0.25">
      <c r="A33" s="30" t="s">
        <v>18</v>
      </c>
      <c r="B33" s="30">
        <v>5</v>
      </c>
      <c r="C33" s="117">
        <v>45658</v>
      </c>
      <c r="D33" s="15"/>
      <c r="E33" s="15"/>
      <c r="F33" s="15"/>
      <c r="G33" s="15"/>
      <c r="H33" s="23"/>
      <c r="I33" s="23"/>
      <c r="J33" s="23"/>
      <c r="K33" s="23"/>
      <c r="L33" s="23"/>
      <c r="M33" s="23"/>
      <c r="N33" s="24"/>
      <c r="O33" s="136"/>
      <c r="P33" s="90">
        <f t="shared" si="3"/>
        <v>225.6</v>
      </c>
      <c r="Q33" s="91">
        <v>45.12</v>
      </c>
      <c r="R33" s="138"/>
      <c r="S33" s="42" cm="1">
        <f t="array" ref="S33">SUMPRODUCT((MONTH($C33:$N33)=1)*$Q33)</f>
        <v>541.43999999999994</v>
      </c>
      <c r="T33" s="43" cm="1">
        <f t="array" ref="T33">SUMPRODUCT((MONTH($C33:$N33)=2)*$Q33)</f>
        <v>0</v>
      </c>
      <c r="U33" s="43" cm="1">
        <f t="array" ref="U33">SUMPRODUCT((MONTH($C33:$N33)=3)*$Q33)</f>
        <v>0</v>
      </c>
      <c r="V33" s="43" cm="1">
        <f t="array" ref="V33">SUMPRODUCT((MONTH($C33:$N33)=4)*$Q33)</f>
        <v>0</v>
      </c>
      <c r="W33" s="43" cm="1">
        <f t="array" ref="W33">SUMPRODUCT((MONTH($C33:$N33)=5)*$Q33)</f>
        <v>0</v>
      </c>
      <c r="X33" s="43" cm="1">
        <f t="array" ref="X33">SUMPRODUCT((MONTH($C33:$N33)=6)*$Q33)</f>
        <v>0</v>
      </c>
      <c r="Y33" s="43" cm="1">
        <f t="array" ref="Y33">SUMPRODUCT((MONTH($C33:$N33)=7)*$Q33)</f>
        <v>0</v>
      </c>
      <c r="Z33" s="43" cm="1">
        <f t="array" ref="Z33">SUMPRODUCT((MONTH($C33:$N33)=8)*$Q33)</f>
        <v>0</v>
      </c>
      <c r="AA33" s="43" cm="1">
        <f t="array" ref="AA33">SUMPRODUCT((MONTH($C33:$N33)=9)*$Q33)</f>
        <v>0</v>
      </c>
      <c r="AB33" s="43" cm="1">
        <f t="array" ref="AB33">SUMPRODUCT((MONTH($C33:$N33)=10)*$Q33)</f>
        <v>0</v>
      </c>
      <c r="AC33" s="43" cm="1">
        <f t="array" ref="AC33">SUMPRODUCT((MONTH($C33:$N33)=11)*$Q33)</f>
        <v>0</v>
      </c>
      <c r="AD33" s="44" cm="1">
        <f t="array" ref="AD33">SUMPRODUCT((MONTH($C33:$N33)=12)*$Q33)</f>
        <v>0</v>
      </c>
      <c r="AE33" s="69"/>
    </row>
    <row r="34" spans="1:31" ht="24.95" customHeight="1" x14ac:dyDescent="0.25">
      <c r="A34" s="30" t="s">
        <v>40</v>
      </c>
      <c r="B34" s="30">
        <v>5</v>
      </c>
      <c r="C34" s="117">
        <v>45658</v>
      </c>
      <c r="D34" s="15">
        <v>45751</v>
      </c>
      <c r="E34" s="15">
        <v>45782</v>
      </c>
      <c r="F34" s="15">
        <v>45877</v>
      </c>
      <c r="G34" s="15"/>
      <c r="H34" s="23"/>
      <c r="I34" s="23"/>
      <c r="J34" s="23"/>
      <c r="K34" s="23"/>
      <c r="L34" s="23"/>
      <c r="M34" s="23"/>
      <c r="N34" s="24"/>
      <c r="O34" s="136"/>
      <c r="P34" s="90">
        <f t="shared" si="3"/>
        <v>676.80000000000007</v>
      </c>
      <c r="Q34" s="91">
        <v>135.36000000000001</v>
      </c>
      <c r="R34" s="138"/>
      <c r="S34" s="42" cm="1">
        <f t="array" ref="S34">SUMPRODUCT((MONTH($C34:$N34)=1)*$Q34)</f>
        <v>1218.2400000000002</v>
      </c>
      <c r="T34" s="43" cm="1">
        <f t="array" ref="T34">SUMPRODUCT((MONTH($C34:$N34)=2)*$Q34)</f>
        <v>0</v>
      </c>
      <c r="U34" s="43" cm="1">
        <f t="array" ref="U34">SUMPRODUCT((MONTH($C34:$N34)=3)*$Q34)</f>
        <v>0</v>
      </c>
      <c r="V34" s="43" cm="1">
        <f t="array" ref="V34">SUMPRODUCT((MONTH($C34:$N34)=4)*$Q34)</f>
        <v>135.36000000000001</v>
      </c>
      <c r="W34" s="43" cm="1">
        <f t="array" ref="W34">SUMPRODUCT((MONTH($C34:$N34)=5)*$Q34)</f>
        <v>135.36000000000001</v>
      </c>
      <c r="X34" s="43" cm="1">
        <f t="array" ref="X34">SUMPRODUCT((MONTH($C34:$N34)=6)*$Q34)</f>
        <v>0</v>
      </c>
      <c r="Y34" s="43" cm="1">
        <f t="array" ref="Y34">SUMPRODUCT((MONTH($C34:$N34)=7)*$Q34)</f>
        <v>0</v>
      </c>
      <c r="Z34" s="43" cm="1">
        <f t="array" ref="Z34">SUMPRODUCT((MONTH($C34:$N34)=8)*$Q34)</f>
        <v>135.36000000000001</v>
      </c>
      <c r="AA34" s="43" cm="1">
        <f t="array" ref="AA34">SUMPRODUCT((MONTH($C34:$N34)=9)*$Q34)</f>
        <v>0</v>
      </c>
      <c r="AB34" s="43" cm="1">
        <f t="array" ref="AB34">SUMPRODUCT((MONTH($C34:$N34)=10)*$Q34)</f>
        <v>0</v>
      </c>
      <c r="AC34" s="43" cm="1">
        <f t="array" ref="AC34">SUMPRODUCT((MONTH($C34:$N34)=11)*$Q34)</f>
        <v>0</v>
      </c>
      <c r="AD34" s="44" cm="1">
        <f t="array" ref="AD34">SUMPRODUCT((MONTH($C34:$N34)=12)*$Q34)</f>
        <v>0</v>
      </c>
      <c r="AE34" s="69"/>
    </row>
    <row r="35" spans="1:31" ht="24.95" customHeight="1" x14ac:dyDescent="0.25">
      <c r="A35" s="62" t="s">
        <v>28</v>
      </c>
      <c r="B35" s="62">
        <v>5</v>
      </c>
      <c r="C35" s="117">
        <v>45658</v>
      </c>
      <c r="D35" s="15"/>
      <c r="E35" s="15"/>
      <c r="F35" s="15"/>
      <c r="G35" s="15"/>
      <c r="H35" s="23"/>
      <c r="I35" s="23"/>
      <c r="J35" s="23"/>
      <c r="K35" s="23"/>
      <c r="L35" s="23"/>
      <c r="M35" s="23"/>
      <c r="N35" s="24"/>
      <c r="O35" s="136"/>
      <c r="P35" s="90">
        <f t="shared" si="3"/>
        <v>451.2</v>
      </c>
      <c r="Q35" s="91">
        <v>90.24</v>
      </c>
      <c r="R35" s="138"/>
      <c r="S35" s="42" cm="1">
        <f t="array" ref="S35">SUMPRODUCT((MONTH($C35:$N35)=1)*$Q35)</f>
        <v>1082.8799999999999</v>
      </c>
      <c r="T35" s="43" cm="1">
        <f t="array" ref="T35">SUMPRODUCT((MONTH($C35:$N35)=2)*$Q35)</f>
        <v>0</v>
      </c>
      <c r="U35" s="43" cm="1">
        <f t="array" ref="U35">SUMPRODUCT((MONTH($C35:$N35)=3)*$Q35)</f>
        <v>0</v>
      </c>
      <c r="V35" s="43" cm="1">
        <f t="array" ref="V35">SUMPRODUCT((MONTH($C35:$N35)=4)*$Q35)</f>
        <v>0</v>
      </c>
      <c r="W35" s="43" cm="1">
        <f t="array" ref="W35">SUMPRODUCT((MONTH($C35:$N35)=5)*$Q35)</f>
        <v>0</v>
      </c>
      <c r="X35" s="43" cm="1">
        <f t="array" ref="X35">SUMPRODUCT((MONTH($C35:$N35)=6)*$Q35)</f>
        <v>0</v>
      </c>
      <c r="Y35" s="43" cm="1">
        <f t="array" ref="Y35">SUMPRODUCT((MONTH($C35:$N35)=7)*$Q35)</f>
        <v>0</v>
      </c>
      <c r="Z35" s="43" cm="1">
        <f t="array" ref="Z35">SUMPRODUCT((MONTH($C35:$N35)=8)*$Q35)</f>
        <v>0</v>
      </c>
      <c r="AA35" s="43" cm="1">
        <f t="array" ref="AA35">SUMPRODUCT((MONTH($C35:$N35)=9)*$Q35)</f>
        <v>0</v>
      </c>
      <c r="AB35" s="43" cm="1">
        <f t="array" ref="AB35">SUMPRODUCT((MONTH($C35:$N35)=10)*$Q35)</f>
        <v>0</v>
      </c>
      <c r="AC35" s="43" cm="1">
        <f t="array" ref="AC35">SUMPRODUCT((MONTH($C35:$N35)=11)*$Q35)</f>
        <v>0</v>
      </c>
      <c r="AD35" s="44" cm="1">
        <f t="array" ref="AD35">SUMPRODUCT((MONTH($C35:$N35)=12)*$Q35)</f>
        <v>0</v>
      </c>
      <c r="AE35" s="69"/>
    </row>
    <row r="36" spans="1:31" ht="24.95" customHeight="1" x14ac:dyDescent="0.25">
      <c r="A36" s="62" t="s">
        <v>24</v>
      </c>
      <c r="B36" s="62">
        <v>12</v>
      </c>
      <c r="C36" s="117">
        <v>45658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20"/>
      <c r="O36" s="136"/>
      <c r="P36" s="90">
        <f t="shared" si="3"/>
        <v>40</v>
      </c>
      <c r="Q36" s="91">
        <f>100/30</f>
        <v>3.3333333333333335</v>
      </c>
      <c r="R36" s="138"/>
      <c r="S36" s="42" cm="1">
        <f t="array" ref="S36">SUMPRODUCT((MONTH($C36:$N36)=1)*$Q36)</f>
        <v>40</v>
      </c>
      <c r="T36" s="43" cm="1">
        <f t="array" ref="T36">SUMPRODUCT((MONTH($C36:$N36)=2)*$Q36)</f>
        <v>0</v>
      </c>
      <c r="U36" s="43" cm="1">
        <f t="array" ref="U36">SUMPRODUCT((MONTH($C36:$N36)=3)*$Q36)</f>
        <v>0</v>
      </c>
      <c r="V36" s="43" cm="1">
        <f t="array" ref="V36">SUMPRODUCT((MONTH($C36:$N36)=4)*$Q36)</f>
        <v>0</v>
      </c>
      <c r="W36" s="43" cm="1">
        <f t="array" ref="W36">SUMPRODUCT((MONTH($C36:$N36)=5)*$Q36)</f>
        <v>0</v>
      </c>
      <c r="X36" s="43" cm="1">
        <f t="array" ref="X36">SUMPRODUCT((MONTH($C36:$N36)=6)*$Q36)</f>
        <v>0</v>
      </c>
      <c r="Y36" s="43" cm="1">
        <f t="array" ref="Y36">SUMPRODUCT((MONTH($C36:$N36)=7)*$Q36)</f>
        <v>0</v>
      </c>
      <c r="Z36" s="43" cm="1">
        <f t="array" ref="Z36">SUMPRODUCT((MONTH($C36:$N36)=8)*$Q36)</f>
        <v>0</v>
      </c>
      <c r="AA36" s="43" cm="1">
        <f t="array" ref="AA36">SUMPRODUCT((MONTH($C36:$N36)=9)*$Q36)</f>
        <v>0</v>
      </c>
      <c r="AB36" s="43" cm="1">
        <f t="array" ref="AB36">SUMPRODUCT((MONTH($C36:$N36)=10)*$Q36)</f>
        <v>0</v>
      </c>
      <c r="AC36" s="43" cm="1">
        <f t="array" ref="AC36">SUMPRODUCT((MONTH($C36:$N36)=11)*$Q36)</f>
        <v>0</v>
      </c>
      <c r="AD36" s="44" cm="1">
        <f t="array" ref="AD36">SUMPRODUCT((MONTH($C36:$N36)=12)*$Q36)</f>
        <v>0</v>
      </c>
      <c r="AE36" s="69"/>
    </row>
    <row r="37" spans="1:31" ht="24.95" customHeight="1" x14ac:dyDescent="0.25">
      <c r="A37" s="62" t="s">
        <v>24</v>
      </c>
      <c r="B37" s="62">
        <v>12</v>
      </c>
      <c r="C37" s="117">
        <v>45658</v>
      </c>
      <c r="D37" s="15">
        <v>45751</v>
      </c>
      <c r="E37" s="15">
        <v>45782</v>
      </c>
      <c r="F37" s="15">
        <v>45877</v>
      </c>
      <c r="G37" s="15"/>
      <c r="H37" s="15"/>
      <c r="I37" s="15"/>
      <c r="J37" s="15"/>
      <c r="K37" s="15"/>
      <c r="L37" s="15"/>
      <c r="M37" s="15"/>
      <c r="N37" s="20"/>
      <c r="O37" s="136"/>
      <c r="P37" s="90">
        <f t="shared" si="3"/>
        <v>40</v>
      </c>
      <c r="Q37" s="91">
        <f t="shared" ref="Q37:Q38" si="4">100/30</f>
        <v>3.3333333333333335</v>
      </c>
      <c r="R37" s="138"/>
      <c r="S37" s="42" cm="1">
        <f t="array" ref="S37">SUMPRODUCT((MONTH($C37:$N37)=1)*$Q37)</f>
        <v>29.999999999999996</v>
      </c>
      <c r="T37" s="43" cm="1">
        <f t="array" ref="T37">SUMPRODUCT((MONTH($C37:$N37)=2)*$Q37)</f>
        <v>0</v>
      </c>
      <c r="U37" s="43" cm="1">
        <f t="array" ref="U37">SUMPRODUCT((MONTH($C37:$N37)=3)*$Q37)</f>
        <v>0</v>
      </c>
      <c r="V37" s="43" cm="1">
        <f t="array" ref="V37">SUMPRODUCT((MONTH($C37:$N37)=4)*$Q37)</f>
        <v>3.3333333333333335</v>
      </c>
      <c r="W37" s="43" cm="1">
        <f t="array" ref="W37">SUMPRODUCT((MONTH($C37:$N37)=5)*$Q37)</f>
        <v>3.3333333333333335</v>
      </c>
      <c r="X37" s="43" cm="1">
        <f t="array" ref="X37">SUMPRODUCT((MONTH($C37:$N37)=6)*$Q37)</f>
        <v>0</v>
      </c>
      <c r="Y37" s="43" cm="1">
        <f t="array" ref="Y37">SUMPRODUCT((MONTH($C37:$N37)=7)*$Q37)</f>
        <v>0</v>
      </c>
      <c r="Z37" s="43" cm="1">
        <f t="array" ref="Z37">SUMPRODUCT((MONTH($C37:$N37)=8)*$Q37)</f>
        <v>3.3333333333333335</v>
      </c>
      <c r="AA37" s="43" cm="1">
        <f t="array" ref="AA37">SUMPRODUCT((MONTH($C37:$N37)=9)*$Q37)</f>
        <v>0</v>
      </c>
      <c r="AB37" s="43" cm="1">
        <f t="array" ref="AB37">SUMPRODUCT((MONTH($C37:$N37)=10)*$Q37)</f>
        <v>0</v>
      </c>
      <c r="AC37" s="43" cm="1">
        <f t="array" ref="AC37">SUMPRODUCT((MONTH($C37:$N37)=11)*$Q37)</f>
        <v>0</v>
      </c>
      <c r="AD37" s="44" cm="1">
        <f t="array" ref="AD37">SUMPRODUCT((MONTH($C37:$N37)=12)*$Q37)</f>
        <v>0</v>
      </c>
      <c r="AE37" s="69"/>
    </row>
    <row r="38" spans="1:31" ht="24.95" customHeight="1" x14ac:dyDescent="0.25">
      <c r="A38" s="12" t="s">
        <v>24</v>
      </c>
      <c r="B38" s="30">
        <v>6</v>
      </c>
      <c r="C38" s="117">
        <v>45658</v>
      </c>
      <c r="D38" s="15"/>
      <c r="E38" s="15"/>
      <c r="F38" s="15"/>
      <c r="G38" s="15"/>
      <c r="H38" s="15"/>
      <c r="I38" s="23"/>
      <c r="J38" s="23"/>
      <c r="K38" s="23"/>
      <c r="L38" s="23"/>
      <c r="M38" s="23"/>
      <c r="N38" s="24"/>
      <c r="O38" s="136"/>
      <c r="P38" s="90">
        <f t="shared" si="3"/>
        <v>20</v>
      </c>
      <c r="Q38" s="91">
        <f t="shared" si="4"/>
        <v>3.3333333333333335</v>
      </c>
      <c r="R38" s="138"/>
      <c r="S38" s="42" cm="1">
        <f t="array" ref="S38">SUMPRODUCT((MONTH($C38:$N38)=1)*$Q38)</f>
        <v>40</v>
      </c>
      <c r="T38" s="43" cm="1">
        <f t="array" ref="T38">SUMPRODUCT((MONTH($C38:$N38)=2)*$Q38)</f>
        <v>0</v>
      </c>
      <c r="U38" s="43" cm="1">
        <f t="array" ref="U38">SUMPRODUCT((MONTH($C38:$N38)=3)*$Q38)</f>
        <v>0</v>
      </c>
      <c r="V38" s="43" cm="1">
        <f t="array" ref="V38">SUMPRODUCT((MONTH($C38:$N38)=4)*$Q38)</f>
        <v>0</v>
      </c>
      <c r="W38" s="43" cm="1">
        <f t="array" ref="W38">SUMPRODUCT((MONTH($C38:$N38)=5)*$Q38)</f>
        <v>0</v>
      </c>
      <c r="X38" s="43" cm="1">
        <f t="array" ref="X38">SUMPRODUCT((MONTH($C38:$N38)=6)*$Q38)</f>
        <v>0</v>
      </c>
      <c r="Y38" s="43" cm="1">
        <f t="array" ref="Y38">SUMPRODUCT((MONTH($C38:$N38)=7)*$Q38)</f>
        <v>0</v>
      </c>
      <c r="Z38" s="43" cm="1">
        <f t="array" ref="Z38">SUMPRODUCT((MONTH($C38:$N38)=8)*$Q38)</f>
        <v>0</v>
      </c>
      <c r="AA38" s="43" cm="1">
        <f t="array" ref="AA38">SUMPRODUCT((MONTH($C38:$N38)=9)*$Q38)</f>
        <v>0</v>
      </c>
      <c r="AB38" s="43" cm="1">
        <f t="array" ref="AB38">SUMPRODUCT((MONTH($C38:$N38)=10)*$Q38)</f>
        <v>0</v>
      </c>
      <c r="AC38" s="43" cm="1">
        <f t="array" ref="AC38">SUMPRODUCT((MONTH($C38:$N38)=11)*$Q38)</f>
        <v>0</v>
      </c>
      <c r="AD38" s="44" cm="1">
        <f t="array" ref="AD38">SUMPRODUCT((MONTH($C38:$N38)=12)*$Q38)</f>
        <v>0</v>
      </c>
      <c r="AE38" s="69"/>
    </row>
    <row r="39" spans="1:31" ht="24.95" customHeight="1" thickBot="1" x14ac:dyDescent="0.3">
      <c r="A39" s="123" t="s">
        <v>37</v>
      </c>
      <c r="B39" s="122">
        <v>5</v>
      </c>
      <c r="C39" s="118">
        <v>45658</v>
      </c>
      <c r="D39" s="16"/>
      <c r="E39" s="16"/>
      <c r="F39" s="16"/>
      <c r="G39" s="16"/>
      <c r="H39" s="25"/>
      <c r="I39" s="25"/>
      <c r="J39" s="25"/>
      <c r="K39" s="25"/>
      <c r="L39" s="25"/>
      <c r="M39" s="25"/>
      <c r="N39" s="26"/>
      <c r="O39" s="136"/>
      <c r="P39" s="92">
        <f t="shared" si="3"/>
        <v>299.10000000000002</v>
      </c>
      <c r="Q39" s="124">
        <v>59.82</v>
      </c>
      <c r="R39" s="138"/>
      <c r="S39" s="45" cm="1">
        <f t="array" ref="S39">SUMPRODUCT((MONTH($C39:$N39)=1)*$Q39)</f>
        <v>717.84000000000015</v>
      </c>
      <c r="T39" s="46" cm="1">
        <f t="array" ref="T39">SUMPRODUCT((MONTH($C39:$N39)=2)*$Q39)</f>
        <v>0</v>
      </c>
      <c r="U39" s="46" cm="1">
        <f t="array" ref="U39">SUMPRODUCT((MONTH($C39:$N39)=3)*$Q39)</f>
        <v>0</v>
      </c>
      <c r="V39" s="46" cm="1">
        <f t="array" ref="V39">SUMPRODUCT((MONTH($C39:$N39)=4)*$Q39)</f>
        <v>0</v>
      </c>
      <c r="W39" s="46" cm="1">
        <f t="array" ref="W39">SUMPRODUCT((MONTH($C39:$N39)=5)*$Q39)</f>
        <v>0</v>
      </c>
      <c r="X39" s="46" cm="1">
        <f t="array" ref="X39">SUMPRODUCT((MONTH($C39:$N39)=6)*$Q39)</f>
        <v>0</v>
      </c>
      <c r="Y39" s="46" cm="1">
        <f t="array" ref="Y39">SUMPRODUCT((MONTH($C39:$N39)=7)*$Q39)</f>
        <v>0</v>
      </c>
      <c r="Z39" s="46" cm="1">
        <f t="array" ref="Z39">SUMPRODUCT((MONTH($C39:$N39)=8)*$Q39)</f>
        <v>0</v>
      </c>
      <c r="AA39" s="46" cm="1">
        <f t="array" ref="AA39">SUMPRODUCT((MONTH($C39:$N39)=9)*$Q39)</f>
        <v>0</v>
      </c>
      <c r="AB39" s="46" cm="1">
        <f t="array" ref="AB39">SUMPRODUCT((MONTH($C39:$N39)=10)*$Q39)</f>
        <v>0</v>
      </c>
      <c r="AC39" s="46" cm="1">
        <f t="array" ref="AC39">SUMPRODUCT((MONTH($C39:$N39)=11)*$Q39)</f>
        <v>0</v>
      </c>
      <c r="AD39" s="47" cm="1">
        <f t="array" ref="AD39">SUMPRODUCT((MONTH($C39:$N39)=12)*$Q39)</f>
        <v>0</v>
      </c>
      <c r="AE39" s="69"/>
    </row>
    <row r="40" spans="1:31" ht="24.95" customHeight="1" thickBot="1" x14ac:dyDescent="0.3">
      <c r="A40" s="103" t="s">
        <v>56</v>
      </c>
      <c r="B40" s="135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84">
        <f t="shared" si="3"/>
        <v>0</v>
      </c>
      <c r="Q40" s="96"/>
      <c r="R40" s="138"/>
      <c r="S40" s="139" cm="1">
        <f t="array" ref="S40">SUMPRODUCT((MONTH($C40:$N40)=1)*$Q40)</f>
        <v>0</v>
      </c>
      <c r="T40" s="139" cm="1">
        <f t="array" ref="T40">SUMPRODUCT((MONTH($C40:$N40)=2)*$Q40)</f>
        <v>0</v>
      </c>
      <c r="U40" s="139" cm="1">
        <f t="array" ref="U40">SUMPRODUCT((MONTH($C40:$N40)=3)*$Q40)</f>
        <v>0</v>
      </c>
      <c r="V40" s="139" cm="1">
        <f t="array" ref="V40">SUMPRODUCT((MONTH($C40:$N40)=4)*$Q40)</f>
        <v>0</v>
      </c>
      <c r="W40" s="139" cm="1">
        <f t="array" ref="W40">SUMPRODUCT((MONTH($C40:$N40)=5)*$Q40)</f>
        <v>0</v>
      </c>
      <c r="X40" s="139" cm="1">
        <f t="array" ref="X40">SUMPRODUCT((MONTH($C40:$N40)=6)*$Q40)</f>
        <v>0</v>
      </c>
      <c r="Y40" s="139" cm="1">
        <f t="array" ref="Y40">SUMPRODUCT((MONTH($C40:$N40)=7)*$Q40)</f>
        <v>0</v>
      </c>
      <c r="Z40" s="139" cm="1">
        <f t="array" ref="Z40">SUMPRODUCT((MONTH($C40:$N40)=8)*$Q40)</f>
        <v>0</v>
      </c>
      <c r="AA40" s="139" cm="1">
        <f t="array" ref="AA40">SUMPRODUCT((MONTH($C40:$N40)=9)*$Q40)</f>
        <v>0</v>
      </c>
      <c r="AB40" s="139" cm="1">
        <f t="array" ref="AB40">SUMPRODUCT((MONTH($C40:$N40)=10)*$Q40)</f>
        <v>0</v>
      </c>
      <c r="AC40" s="139" cm="1">
        <f t="array" ref="AC40">SUMPRODUCT((MONTH($C40:$N40)=11)*$Q40)</f>
        <v>0</v>
      </c>
      <c r="AD40" s="139" cm="1">
        <f t="array" ref="AD40">SUMPRODUCT((MONTH($C40:$N40)=12)*$Q40)</f>
        <v>0</v>
      </c>
      <c r="AE40" s="69"/>
    </row>
    <row r="41" spans="1:31" ht="24.95" customHeight="1" x14ac:dyDescent="0.25">
      <c r="A41" s="18" t="s">
        <v>25</v>
      </c>
      <c r="B41" s="119">
        <v>3</v>
      </c>
      <c r="C41" s="116">
        <v>45658</v>
      </c>
      <c r="D41" s="14"/>
      <c r="E41" s="14"/>
      <c r="F41" s="21"/>
      <c r="G41" s="21"/>
      <c r="H41" s="21"/>
      <c r="I41" s="21"/>
      <c r="J41" s="21"/>
      <c r="K41" s="21"/>
      <c r="L41" s="21"/>
      <c r="M41" s="21"/>
      <c r="N41" s="22"/>
      <c r="O41" s="136"/>
      <c r="P41" s="88">
        <f t="shared" si="3"/>
        <v>1245.3000000000002</v>
      </c>
      <c r="Q41" s="89">
        <v>415.1</v>
      </c>
      <c r="R41" s="138"/>
      <c r="S41" s="39" cm="1">
        <f t="array" ref="S41">SUMPRODUCT((MONTH($C41:$N41)=1)*$Q41)</f>
        <v>4981.2000000000007</v>
      </c>
      <c r="T41" s="40" cm="1">
        <f t="array" ref="T41">SUMPRODUCT((MONTH($C41:$N41)=2)*$Q41)</f>
        <v>0</v>
      </c>
      <c r="U41" s="40" cm="1">
        <f t="array" ref="U41">SUMPRODUCT((MONTH($C41:$N41)=3)*$Q41)</f>
        <v>0</v>
      </c>
      <c r="V41" s="40" cm="1">
        <f t="array" ref="V41">SUMPRODUCT((MONTH($C41:$N41)=4)*$Q41)</f>
        <v>0</v>
      </c>
      <c r="W41" s="40" cm="1">
        <f t="array" ref="W41">SUMPRODUCT((MONTH($C41:$N41)=5)*$Q41)</f>
        <v>0</v>
      </c>
      <c r="X41" s="40" cm="1">
        <f t="array" ref="X41">SUMPRODUCT((MONTH($C41:$N41)=6)*$Q41)</f>
        <v>0</v>
      </c>
      <c r="Y41" s="40" cm="1">
        <f t="array" ref="Y41">SUMPRODUCT((MONTH($C41:$N41)=7)*$Q41)</f>
        <v>0</v>
      </c>
      <c r="Z41" s="40" cm="1">
        <f t="array" ref="Z41">SUMPRODUCT((MONTH($C41:$N41)=8)*$Q41)</f>
        <v>0</v>
      </c>
      <c r="AA41" s="40" cm="1">
        <f t="array" ref="AA41">SUMPRODUCT((MONTH($C41:$N41)=9)*$Q41)</f>
        <v>0</v>
      </c>
      <c r="AB41" s="40" cm="1">
        <f t="array" ref="AB41">SUMPRODUCT((MONTH($C41:$N41)=10)*$Q41)</f>
        <v>0</v>
      </c>
      <c r="AC41" s="40" cm="1">
        <f t="array" ref="AC41">SUMPRODUCT((MONTH($C41:$N41)=11)*$Q41)</f>
        <v>0</v>
      </c>
      <c r="AD41" s="41" cm="1">
        <f t="array" ref="AD41">SUMPRODUCT((MONTH($C41:$N41)=12)*$Q41)</f>
        <v>0</v>
      </c>
      <c r="AE41" s="69"/>
    </row>
    <row r="42" spans="1:31" ht="24.95" customHeight="1" x14ac:dyDescent="0.25">
      <c r="A42" s="12" t="s">
        <v>26</v>
      </c>
      <c r="B42" s="120">
        <v>3</v>
      </c>
      <c r="C42" s="117">
        <v>45658</v>
      </c>
      <c r="D42" s="15"/>
      <c r="E42" s="15"/>
      <c r="F42" s="23"/>
      <c r="G42" s="23"/>
      <c r="H42" s="23"/>
      <c r="I42" s="23"/>
      <c r="J42" s="23"/>
      <c r="K42" s="23"/>
      <c r="L42" s="23"/>
      <c r="M42" s="23"/>
      <c r="N42" s="24"/>
      <c r="O42" s="136"/>
      <c r="P42" s="97">
        <f t="shared" si="3"/>
        <v>947.52</v>
      </c>
      <c r="Q42" s="91">
        <v>315.83999999999997</v>
      </c>
      <c r="R42" s="138"/>
      <c r="S42" s="42" cm="1">
        <f t="array" ref="S42">SUMPRODUCT((MONTH($C42:$N42)=1)*$Q42)</f>
        <v>3790.0800000000004</v>
      </c>
      <c r="T42" s="43" cm="1">
        <f t="array" ref="T42">SUMPRODUCT((MONTH($C42:$N42)=2)*$Q42)</f>
        <v>0</v>
      </c>
      <c r="U42" s="43" cm="1">
        <f t="array" ref="U42">SUMPRODUCT((MONTH($C42:$N42)=3)*$Q42)</f>
        <v>0</v>
      </c>
      <c r="V42" s="43" cm="1">
        <f t="array" ref="V42">SUMPRODUCT((MONTH($C42:$N42)=4)*$Q42)</f>
        <v>0</v>
      </c>
      <c r="W42" s="43" cm="1">
        <f t="array" ref="W42">SUMPRODUCT((MONTH($C42:$N42)=5)*$Q42)</f>
        <v>0</v>
      </c>
      <c r="X42" s="43" cm="1">
        <f t="array" ref="X42">SUMPRODUCT((MONTH($C42:$N42)=6)*$Q42)</f>
        <v>0</v>
      </c>
      <c r="Y42" s="43" cm="1">
        <f t="array" ref="Y42">SUMPRODUCT((MONTH($C42:$N42)=7)*$Q42)</f>
        <v>0</v>
      </c>
      <c r="Z42" s="43" cm="1">
        <f t="array" ref="Z42">SUMPRODUCT((MONTH($C42:$N42)=8)*$Q42)</f>
        <v>0</v>
      </c>
      <c r="AA42" s="43" cm="1">
        <f t="array" ref="AA42">SUMPRODUCT((MONTH($C42:$N42)=9)*$Q42)</f>
        <v>0</v>
      </c>
      <c r="AB42" s="43" cm="1">
        <f t="array" ref="AB42">SUMPRODUCT((MONTH($C42:$N42)=10)*$Q42)</f>
        <v>0</v>
      </c>
      <c r="AC42" s="43" cm="1">
        <f t="array" ref="AC42">SUMPRODUCT((MONTH($C42:$N42)=11)*$Q42)</f>
        <v>0</v>
      </c>
      <c r="AD42" s="44" cm="1">
        <f t="array" ref="AD42">SUMPRODUCT((MONTH($C42:$N42)=12)*$Q42)</f>
        <v>0</v>
      </c>
      <c r="AE42" s="69"/>
    </row>
    <row r="43" spans="1:31" ht="24.95" customHeight="1" x14ac:dyDescent="0.25">
      <c r="A43" s="12" t="s">
        <v>18</v>
      </c>
      <c r="B43" s="120">
        <v>3</v>
      </c>
      <c r="C43" s="117">
        <v>45658</v>
      </c>
      <c r="D43" s="15"/>
      <c r="E43" s="15"/>
      <c r="F43" s="23"/>
      <c r="G43" s="23"/>
      <c r="H43" s="23"/>
      <c r="I43" s="23"/>
      <c r="J43" s="23"/>
      <c r="K43" s="23"/>
      <c r="L43" s="23"/>
      <c r="M43" s="23"/>
      <c r="N43" s="24"/>
      <c r="O43" s="136"/>
      <c r="P43" s="97">
        <f t="shared" si="3"/>
        <v>203.64</v>
      </c>
      <c r="Q43" s="91">
        <v>67.88</v>
      </c>
      <c r="R43" s="138"/>
      <c r="S43" s="42" cm="1">
        <f t="array" ref="S43">SUMPRODUCT((MONTH($C43:$N43)=1)*$Q43)</f>
        <v>814.56</v>
      </c>
      <c r="T43" s="43" cm="1">
        <f t="array" ref="T43">SUMPRODUCT((MONTH($C43:$N43)=2)*$Q43)</f>
        <v>0</v>
      </c>
      <c r="U43" s="43" cm="1">
        <f t="array" ref="U43">SUMPRODUCT((MONTH($C43:$N43)=3)*$Q43)</f>
        <v>0</v>
      </c>
      <c r="V43" s="43" cm="1">
        <f t="array" ref="V43">SUMPRODUCT((MONTH($C43:$N43)=4)*$Q43)</f>
        <v>0</v>
      </c>
      <c r="W43" s="43" cm="1">
        <f t="array" ref="W43">SUMPRODUCT((MONTH($C43:$N43)=5)*$Q43)</f>
        <v>0</v>
      </c>
      <c r="X43" s="43" cm="1">
        <f t="array" ref="X43">SUMPRODUCT((MONTH($C43:$N43)=6)*$Q43)</f>
        <v>0</v>
      </c>
      <c r="Y43" s="43" cm="1">
        <f t="array" ref="Y43">SUMPRODUCT((MONTH($C43:$N43)=7)*$Q43)</f>
        <v>0</v>
      </c>
      <c r="Z43" s="43" cm="1">
        <f t="array" ref="Z43">SUMPRODUCT((MONTH($C43:$N43)=8)*$Q43)</f>
        <v>0</v>
      </c>
      <c r="AA43" s="43" cm="1">
        <f t="array" ref="AA43">SUMPRODUCT((MONTH($C43:$N43)=9)*$Q43)</f>
        <v>0</v>
      </c>
      <c r="AB43" s="43" cm="1">
        <f t="array" ref="AB43">SUMPRODUCT((MONTH($C43:$N43)=10)*$Q43)</f>
        <v>0</v>
      </c>
      <c r="AC43" s="43" cm="1">
        <f t="array" ref="AC43">SUMPRODUCT((MONTH($C43:$N43)=11)*$Q43)</f>
        <v>0</v>
      </c>
      <c r="AD43" s="44" cm="1">
        <f t="array" ref="AD43">SUMPRODUCT((MONTH($C43:$N43)=12)*$Q43)</f>
        <v>0</v>
      </c>
      <c r="AE43" s="69"/>
    </row>
    <row r="44" spans="1:31" ht="24.95" customHeight="1" x14ac:dyDescent="0.25">
      <c r="A44" s="12" t="s">
        <v>24</v>
      </c>
      <c r="B44" s="120">
        <v>9</v>
      </c>
      <c r="C44" s="117">
        <v>45658</v>
      </c>
      <c r="D44" s="15">
        <v>45751</v>
      </c>
      <c r="E44" s="15">
        <v>45782</v>
      </c>
      <c r="F44" s="15">
        <v>45877</v>
      </c>
      <c r="G44" s="15"/>
      <c r="H44" s="15"/>
      <c r="I44" s="15"/>
      <c r="J44" s="15"/>
      <c r="K44" s="15"/>
      <c r="L44" s="23"/>
      <c r="M44" s="23"/>
      <c r="N44" s="24"/>
      <c r="O44" s="136"/>
      <c r="P44" s="97">
        <f t="shared" si="3"/>
        <v>200</v>
      </c>
      <c r="Q44" s="91">
        <f>200/9</f>
        <v>22.222222222222221</v>
      </c>
      <c r="R44" s="138"/>
      <c r="S44" s="42" cm="1">
        <f t="array" ref="S44">SUMPRODUCT((MONTH($C44:$N44)=1)*$Q44)</f>
        <v>200.00000000000003</v>
      </c>
      <c r="T44" s="43" cm="1">
        <f t="array" ref="T44">SUMPRODUCT((MONTH($C44:$N44)=2)*$Q44)</f>
        <v>0</v>
      </c>
      <c r="U44" s="43" cm="1">
        <f t="array" ref="U44">SUMPRODUCT((MONTH($C44:$N44)=3)*$Q44)</f>
        <v>0</v>
      </c>
      <c r="V44" s="43" cm="1">
        <f t="array" ref="V44">SUMPRODUCT((MONTH($C44:$N44)=4)*$Q44)</f>
        <v>22.222222222222221</v>
      </c>
      <c r="W44" s="43" cm="1">
        <f t="array" ref="W44">SUMPRODUCT((MONTH($C44:$N44)=5)*$Q44)</f>
        <v>22.222222222222221</v>
      </c>
      <c r="X44" s="43" cm="1">
        <f t="array" ref="X44">SUMPRODUCT((MONTH($C44:$N44)=6)*$Q44)</f>
        <v>0</v>
      </c>
      <c r="Y44" s="43" cm="1">
        <f t="array" ref="Y44">SUMPRODUCT((MONTH($C44:$N44)=7)*$Q44)</f>
        <v>0</v>
      </c>
      <c r="Z44" s="43" cm="1">
        <f t="array" ref="Z44">SUMPRODUCT((MONTH($C44:$N44)=8)*$Q44)</f>
        <v>22.222222222222221</v>
      </c>
      <c r="AA44" s="43" cm="1">
        <f t="array" ref="AA44">SUMPRODUCT((MONTH($C44:$N44)=9)*$Q44)</f>
        <v>0</v>
      </c>
      <c r="AB44" s="43" cm="1">
        <f t="array" ref="AB44">SUMPRODUCT((MONTH($C44:$N44)=10)*$Q44)</f>
        <v>0</v>
      </c>
      <c r="AC44" s="43" cm="1">
        <f t="array" ref="AC44">SUMPRODUCT((MONTH($C44:$N44)=11)*$Q44)</f>
        <v>0</v>
      </c>
      <c r="AD44" s="44" cm="1">
        <f t="array" ref="AD44">SUMPRODUCT((MONTH($C44:$N44)=12)*$Q44)</f>
        <v>0</v>
      </c>
      <c r="AE44" s="69"/>
    </row>
    <row r="45" spans="1:31" ht="24.95" customHeight="1" thickBot="1" x14ac:dyDescent="0.3">
      <c r="A45" s="13" t="s">
        <v>37</v>
      </c>
      <c r="B45" s="121">
        <v>3</v>
      </c>
      <c r="C45" s="118">
        <v>45658</v>
      </c>
      <c r="D45" s="16"/>
      <c r="E45" s="16"/>
      <c r="F45" s="25"/>
      <c r="G45" s="25"/>
      <c r="H45" s="25"/>
      <c r="I45" s="25"/>
      <c r="J45" s="25"/>
      <c r="K45" s="25"/>
      <c r="L45" s="25"/>
      <c r="M45" s="25"/>
      <c r="N45" s="26"/>
      <c r="O45" s="136"/>
      <c r="P45" s="98">
        <f t="shared" si="3"/>
        <v>179.46</v>
      </c>
      <c r="Q45" s="93">
        <v>59.82</v>
      </c>
      <c r="R45" s="138"/>
      <c r="S45" s="45" cm="1">
        <f t="array" ref="S45">SUMPRODUCT((MONTH($C45:$N45)=1)*$Q45)</f>
        <v>717.84000000000015</v>
      </c>
      <c r="T45" s="46" cm="1">
        <f t="array" ref="T45">SUMPRODUCT((MONTH($C45:$N45)=2)*$Q45)</f>
        <v>0</v>
      </c>
      <c r="U45" s="46" cm="1">
        <f t="array" ref="U45">SUMPRODUCT((MONTH($C45:$N45)=3)*$Q45)</f>
        <v>0</v>
      </c>
      <c r="V45" s="46" cm="1">
        <f t="array" ref="V45">SUMPRODUCT((MONTH($C45:$N45)=4)*$Q45)</f>
        <v>0</v>
      </c>
      <c r="W45" s="46" cm="1">
        <f t="array" ref="W45">SUMPRODUCT((MONTH($C45:$N45)=5)*$Q45)</f>
        <v>0</v>
      </c>
      <c r="X45" s="46" cm="1">
        <f t="array" ref="X45">SUMPRODUCT((MONTH($C45:$N45)=6)*$Q45)</f>
        <v>0</v>
      </c>
      <c r="Y45" s="46" cm="1">
        <f t="array" ref="Y45">SUMPRODUCT((MONTH($C45:$N45)=7)*$Q45)</f>
        <v>0</v>
      </c>
      <c r="Z45" s="46" cm="1">
        <f t="array" ref="Z45">SUMPRODUCT((MONTH($C45:$N45)=8)*$Q45)</f>
        <v>0</v>
      </c>
      <c r="AA45" s="46" cm="1">
        <f t="array" ref="AA45">SUMPRODUCT((MONTH($C45:$N45)=9)*$Q45)</f>
        <v>0</v>
      </c>
      <c r="AB45" s="46" cm="1">
        <f t="array" ref="AB45">SUMPRODUCT((MONTH($C45:$N45)=10)*$Q45)</f>
        <v>0</v>
      </c>
      <c r="AC45" s="46" cm="1">
        <f t="array" ref="AC45">SUMPRODUCT((MONTH($C45:$N45)=11)*$Q45)</f>
        <v>0</v>
      </c>
      <c r="AD45" s="47" cm="1">
        <f t="array" ref="AD45">SUMPRODUCT((MONTH($C45:$N45)=12)*$Q45)</f>
        <v>0</v>
      </c>
      <c r="AE45" s="69"/>
    </row>
    <row r="46" spans="1:31" ht="24.95" customHeight="1" thickBot="1" x14ac:dyDescent="0.3">
      <c r="A46" s="72" t="s">
        <v>57</v>
      </c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7">
        <f>B46*Q46</f>
        <v>0</v>
      </c>
      <c r="Q46" s="141"/>
      <c r="R46" s="138"/>
      <c r="S46" s="139" cm="1">
        <f t="array" ref="S46">SUMPRODUCT((MONTH($C46:$N46)=1)*$Q46)</f>
        <v>0</v>
      </c>
      <c r="T46" s="139" cm="1">
        <f t="array" ref="T46">SUMPRODUCT((MONTH($C46:$N46)=2)*$Q46)</f>
        <v>0</v>
      </c>
      <c r="U46" s="139" cm="1">
        <f t="array" ref="U46">SUMPRODUCT((MONTH($C46:$N46)=3)*$Q46)</f>
        <v>0</v>
      </c>
      <c r="V46" s="139" cm="1">
        <f t="array" ref="V46">SUMPRODUCT((MONTH($C46:$N46)=4)*$Q46)</f>
        <v>0</v>
      </c>
      <c r="W46" s="139" cm="1">
        <f t="array" ref="W46">SUMPRODUCT((MONTH($C46:$N46)=5)*$Q46)</f>
        <v>0</v>
      </c>
      <c r="X46" s="139" cm="1">
        <f t="array" ref="X46">SUMPRODUCT((MONTH($C46:$N46)=6)*$Q46)</f>
        <v>0</v>
      </c>
      <c r="Y46" s="139" cm="1">
        <f t="array" ref="Y46">SUMPRODUCT((MONTH($C46:$N46)=7)*$Q46)</f>
        <v>0</v>
      </c>
      <c r="Z46" s="139" cm="1">
        <f t="array" ref="Z46">SUMPRODUCT((MONTH($C46:$N46)=8)*$Q46)</f>
        <v>0</v>
      </c>
      <c r="AA46" s="139" cm="1">
        <f t="array" ref="AA46">SUMPRODUCT((MONTH($C46:$N46)=9)*$Q46)</f>
        <v>0</v>
      </c>
      <c r="AB46" s="139" cm="1">
        <f t="array" ref="AB46">SUMPRODUCT((MONTH($C46:$N46)=10)*$Q46)</f>
        <v>0</v>
      </c>
      <c r="AC46" s="139" cm="1">
        <f t="array" ref="AC46">SUMPRODUCT((MONTH($C46:$N46)=11)*$Q46)</f>
        <v>0</v>
      </c>
      <c r="AD46" s="139" cm="1">
        <f t="array" ref="AD46">SUMPRODUCT((MONTH($C46:$N46)=12)*$Q46)</f>
        <v>0</v>
      </c>
      <c r="AE46" s="69"/>
    </row>
    <row r="47" spans="1:31" ht="24.95" customHeight="1" x14ac:dyDescent="0.25">
      <c r="A47" s="18" t="s">
        <v>18</v>
      </c>
      <c r="B47" s="29">
        <v>8</v>
      </c>
      <c r="C47" s="116">
        <v>45658</v>
      </c>
      <c r="D47" s="14">
        <v>45751</v>
      </c>
      <c r="E47" s="14">
        <v>45782</v>
      </c>
      <c r="F47" s="14">
        <v>45877</v>
      </c>
      <c r="G47" s="14"/>
      <c r="H47" s="14"/>
      <c r="I47" s="14"/>
      <c r="J47" s="14"/>
      <c r="K47" s="32"/>
      <c r="L47" s="32"/>
      <c r="M47" s="32"/>
      <c r="N47" s="33"/>
      <c r="O47" s="136"/>
      <c r="P47" s="88">
        <f>B47*Q47</f>
        <v>1876.96</v>
      </c>
      <c r="Q47" s="89">
        <v>234.62</v>
      </c>
      <c r="R47" s="138"/>
      <c r="S47" s="39" cm="1">
        <f t="array" ref="S47">SUMPRODUCT((MONTH($C47:$N47)=1)*$Q47)</f>
        <v>2111.5799999999995</v>
      </c>
      <c r="T47" s="40" cm="1">
        <f t="array" ref="T47">SUMPRODUCT((MONTH($C47:$N47)=2)*$Q47)</f>
        <v>0</v>
      </c>
      <c r="U47" s="40" cm="1">
        <f t="array" ref="U47">SUMPRODUCT((MONTH($C47:$N47)=3)*$Q47)</f>
        <v>0</v>
      </c>
      <c r="V47" s="40" cm="1">
        <f t="array" ref="V47">SUMPRODUCT((MONTH($C47:$N47)=4)*$Q47)</f>
        <v>234.62</v>
      </c>
      <c r="W47" s="40" cm="1">
        <f t="array" ref="W47">SUMPRODUCT((MONTH($C47:$N47)=5)*$Q47)</f>
        <v>234.62</v>
      </c>
      <c r="X47" s="40" cm="1">
        <f t="array" ref="X47">SUMPRODUCT((MONTH($C47:$N47)=6)*$Q47)</f>
        <v>0</v>
      </c>
      <c r="Y47" s="40" cm="1">
        <f t="array" ref="Y47">SUMPRODUCT((MONTH($C47:$N47)=7)*$Q47)</f>
        <v>0</v>
      </c>
      <c r="Z47" s="40" cm="1">
        <f t="array" ref="Z47">SUMPRODUCT((MONTH($C47:$N47)=8)*$Q47)</f>
        <v>234.62</v>
      </c>
      <c r="AA47" s="40" cm="1">
        <f t="array" ref="AA47">SUMPRODUCT((MONTH($C47:$N47)=9)*$Q47)</f>
        <v>0</v>
      </c>
      <c r="AB47" s="40" cm="1">
        <f t="array" ref="AB47">SUMPRODUCT((MONTH($C47:$N47)=10)*$Q47)</f>
        <v>0</v>
      </c>
      <c r="AC47" s="40" cm="1">
        <f t="array" ref="AC47">SUMPRODUCT((MONTH($C47:$N47)=11)*$Q47)</f>
        <v>0</v>
      </c>
      <c r="AD47" s="41" cm="1">
        <f t="array" ref="AD47">SUMPRODUCT((MONTH($C47:$N47)=12)*$Q47)</f>
        <v>0</v>
      </c>
      <c r="AE47" s="69"/>
    </row>
    <row r="48" spans="1:31" ht="24.95" customHeight="1" x14ac:dyDescent="0.25">
      <c r="A48" s="12" t="s">
        <v>28</v>
      </c>
      <c r="B48" s="30">
        <v>3</v>
      </c>
      <c r="C48" s="117">
        <v>45658</v>
      </c>
      <c r="D48" s="15"/>
      <c r="E48" s="15"/>
      <c r="F48" s="34"/>
      <c r="G48" s="34"/>
      <c r="H48" s="34"/>
      <c r="I48" s="34"/>
      <c r="J48" s="34"/>
      <c r="K48" s="34"/>
      <c r="L48" s="34"/>
      <c r="M48" s="34"/>
      <c r="N48" s="35"/>
      <c r="O48" s="136"/>
      <c r="P48" s="97">
        <f>B48*Q48</f>
        <v>135.35999999999999</v>
      </c>
      <c r="Q48" s="91">
        <v>45.12</v>
      </c>
      <c r="R48" s="138"/>
      <c r="S48" s="42" cm="1">
        <f t="array" ref="S48">SUMPRODUCT((MONTH($C48:$N48)=1)*$Q48)</f>
        <v>541.43999999999994</v>
      </c>
      <c r="T48" s="43" cm="1">
        <f t="array" ref="T48">SUMPRODUCT((MONTH($C48:$N48)=2)*$Q48)</f>
        <v>0</v>
      </c>
      <c r="U48" s="43" cm="1">
        <f t="array" ref="U48">SUMPRODUCT((MONTH($C48:$N48)=3)*$Q48)</f>
        <v>0</v>
      </c>
      <c r="V48" s="43" cm="1">
        <f t="array" ref="V48">SUMPRODUCT((MONTH($C48:$N48)=4)*$Q48)</f>
        <v>0</v>
      </c>
      <c r="W48" s="43" cm="1">
        <f t="array" ref="W48">SUMPRODUCT((MONTH($C48:$N48)=5)*$Q48)</f>
        <v>0</v>
      </c>
      <c r="X48" s="43" cm="1">
        <f t="array" ref="X48">SUMPRODUCT((MONTH($C48:$N48)=6)*$Q48)</f>
        <v>0</v>
      </c>
      <c r="Y48" s="43" cm="1">
        <f t="array" ref="Y48">SUMPRODUCT((MONTH($C48:$N48)=7)*$Q48)</f>
        <v>0</v>
      </c>
      <c r="Z48" s="43" cm="1">
        <f t="array" ref="Z48">SUMPRODUCT((MONTH($C48:$N48)=8)*$Q48)</f>
        <v>0</v>
      </c>
      <c r="AA48" s="43" cm="1">
        <f t="array" ref="AA48">SUMPRODUCT((MONTH($C48:$N48)=9)*$Q48)</f>
        <v>0</v>
      </c>
      <c r="AB48" s="43" cm="1">
        <f t="array" ref="AB48">SUMPRODUCT((MONTH($C48:$N48)=10)*$Q48)</f>
        <v>0</v>
      </c>
      <c r="AC48" s="43" cm="1">
        <f t="array" ref="AC48">SUMPRODUCT((MONTH($C48:$N48)=11)*$Q48)</f>
        <v>0</v>
      </c>
      <c r="AD48" s="44" cm="1">
        <f t="array" ref="AD48">SUMPRODUCT((MONTH($C48:$N48)=12)*$Q48)</f>
        <v>0</v>
      </c>
      <c r="AE48" s="69"/>
    </row>
    <row r="49" spans="1:31" ht="24.95" customHeight="1" x14ac:dyDescent="0.25">
      <c r="A49" s="12" t="s">
        <v>32</v>
      </c>
      <c r="B49" s="30">
        <v>1</v>
      </c>
      <c r="C49" s="117">
        <v>45658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5"/>
      <c r="O49" s="136"/>
      <c r="P49" s="97">
        <f>B49*Q49</f>
        <v>180.48</v>
      </c>
      <c r="Q49" s="91">
        <v>180.48</v>
      </c>
      <c r="R49" s="138"/>
      <c r="S49" s="42" cm="1">
        <f t="array" ref="S49">SUMPRODUCT((MONTH($C49:$N49)=1)*$Q49)</f>
        <v>2165.7599999999998</v>
      </c>
      <c r="T49" s="43" cm="1">
        <f t="array" ref="T49">SUMPRODUCT((MONTH($C49:$N49)=2)*$Q49)</f>
        <v>0</v>
      </c>
      <c r="U49" s="43" cm="1">
        <f t="array" ref="U49">SUMPRODUCT((MONTH($C49:$N49)=3)*$Q49)</f>
        <v>0</v>
      </c>
      <c r="V49" s="43" cm="1">
        <f t="array" ref="V49">SUMPRODUCT((MONTH($C49:$N49)=4)*$Q49)</f>
        <v>0</v>
      </c>
      <c r="W49" s="43" cm="1">
        <f t="array" ref="W49">SUMPRODUCT((MONTH($C49:$N49)=5)*$Q49)</f>
        <v>0</v>
      </c>
      <c r="X49" s="43" cm="1">
        <f t="array" ref="X49">SUMPRODUCT((MONTH($C49:$N49)=6)*$Q49)</f>
        <v>0</v>
      </c>
      <c r="Y49" s="43" cm="1">
        <f t="array" ref="Y49">SUMPRODUCT((MONTH($C49:$N49)=7)*$Q49)</f>
        <v>0</v>
      </c>
      <c r="Z49" s="43" cm="1">
        <f t="array" ref="Z49">SUMPRODUCT((MONTH($C49:$N49)=8)*$Q49)</f>
        <v>0</v>
      </c>
      <c r="AA49" s="43" cm="1">
        <f t="array" ref="AA49">SUMPRODUCT((MONTH($C49:$N49)=9)*$Q49)</f>
        <v>0</v>
      </c>
      <c r="AB49" s="43" cm="1">
        <f t="array" ref="AB49">SUMPRODUCT((MONTH($C49:$N49)=10)*$Q49)</f>
        <v>0</v>
      </c>
      <c r="AC49" s="43" cm="1">
        <f t="array" ref="AC49">SUMPRODUCT((MONTH($C49:$N49)=11)*$Q49)</f>
        <v>0</v>
      </c>
      <c r="AD49" s="44" cm="1">
        <f t="array" ref="AD49">SUMPRODUCT((MONTH($C49:$N49)=12)*$Q49)</f>
        <v>0</v>
      </c>
      <c r="AE49" s="69"/>
    </row>
    <row r="50" spans="1:31" ht="24.95" customHeight="1" x14ac:dyDescent="0.25">
      <c r="A50" s="12" t="s">
        <v>24</v>
      </c>
      <c r="B50" s="30">
        <v>12</v>
      </c>
      <c r="C50" s="117">
        <v>45658</v>
      </c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20"/>
      <c r="O50" s="136"/>
      <c r="P50" s="97">
        <f t="shared" ref="P50:P58" si="5">B50*Q50</f>
        <v>50</v>
      </c>
      <c r="Q50" s="91">
        <f>50/12</f>
        <v>4.166666666666667</v>
      </c>
      <c r="R50" s="138"/>
      <c r="S50" s="42" cm="1">
        <f t="array" ref="S50">SUMPRODUCT((MONTH($C50:$N50)=1)*$Q50)</f>
        <v>49.999999999999993</v>
      </c>
      <c r="T50" s="43" cm="1">
        <f t="array" ref="T50">SUMPRODUCT((MONTH($C50:$N50)=2)*$Q50)</f>
        <v>0</v>
      </c>
      <c r="U50" s="43" cm="1">
        <f t="array" ref="U50">SUMPRODUCT((MONTH($C50:$N50)=3)*$Q50)</f>
        <v>0</v>
      </c>
      <c r="V50" s="43" cm="1">
        <f t="array" ref="V50">SUMPRODUCT((MONTH($C50:$N50)=4)*$Q50)</f>
        <v>0</v>
      </c>
      <c r="W50" s="43" cm="1">
        <f t="array" ref="W50">SUMPRODUCT((MONTH($C50:$N50)=5)*$Q50)</f>
        <v>0</v>
      </c>
      <c r="X50" s="43" cm="1">
        <f t="array" ref="X50">SUMPRODUCT((MONTH($C50:$N50)=6)*$Q50)</f>
        <v>0</v>
      </c>
      <c r="Y50" s="43" cm="1">
        <f t="array" ref="Y50">SUMPRODUCT((MONTH($C50:$N50)=7)*$Q50)</f>
        <v>0</v>
      </c>
      <c r="Z50" s="43" cm="1">
        <f t="array" ref="Z50">SUMPRODUCT((MONTH($C50:$N50)=8)*$Q50)</f>
        <v>0</v>
      </c>
      <c r="AA50" s="43" cm="1">
        <f t="array" ref="AA50">SUMPRODUCT((MONTH($C50:$N50)=9)*$Q50)</f>
        <v>0</v>
      </c>
      <c r="AB50" s="43" cm="1">
        <f t="array" ref="AB50">SUMPRODUCT((MONTH($C50:$N50)=10)*$Q50)</f>
        <v>0</v>
      </c>
      <c r="AC50" s="43" cm="1">
        <f t="array" ref="AC50">SUMPRODUCT((MONTH($C50:$N50)=11)*$Q50)</f>
        <v>0</v>
      </c>
      <c r="AD50" s="44" cm="1">
        <f t="array" ref="AD50">SUMPRODUCT((MONTH($C50:$N50)=12)*$Q50)</f>
        <v>0</v>
      </c>
      <c r="AE50" s="69"/>
    </row>
    <row r="51" spans="1:31" ht="24.95" customHeight="1" thickBot="1" x14ac:dyDescent="0.3">
      <c r="A51" s="13" t="s">
        <v>37</v>
      </c>
      <c r="B51" s="31">
        <v>8</v>
      </c>
      <c r="C51" s="118">
        <v>45658</v>
      </c>
      <c r="D51" s="16"/>
      <c r="E51" s="16"/>
      <c r="F51" s="16"/>
      <c r="G51" s="16"/>
      <c r="H51" s="16"/>
      <c r="I51" s="16"/>
      <c r="J51" s="16"/>
      <c r="K51" s="36"/>
      <c r="L51" s="36"/>
      <c r="M51" s="36"/>
      <c r="N51" s="37"/>
      <c r="O51" s="136"/>
      <c r="P51" s="98">
        <f t="shared" si="5"/>
        <v>691.2</v>
      </c>
      <c r="Q51" s="93">
        <v>86.4</v>
      </c>
      <c r="R51" s="138"/>
      <c r="S51" s="45" cm="1">
        <f t="array" ref="S51">SUMPRODUCT((MONTH($C51:$N51)=1)*$Q51)</f>
        <v>1036.8</v>
      </c>
      <c r="T51" s="46" cm="1">
        <f t="array" ref="T51">SUMPRODUCT((MONTH($C51:$N51)=2)*$Q51)</f>
        <v>0</v>
      </c>
      <c r="U51" s="46" cm="1">
        <f t="array" ref="U51">SUMPRODUCT((MONTH($C51:$N51)=3)*$Q51)</f>
        <v>0</v>
      </c>
      <c r="V51" s="46" cm="1">
        <f t="array" ref="V51">SUMPRODUCT((MONTH($C51:$N51)=4)*$Q51)</f>
        <v>0</v>
      </c>
      <c r="W51" s="46" cm="1">
        <f t="array" ref="W51">SUMPRODUCT((MONTH($C51:$N51)=5)*$Q51)</f>
        <v>0</v>
      </c>
      <c r="X51" s="46" cm="1">
        <f t="array" ref="X51">SUMPRODUCT((MONTH($C51:$N51)=6)*$Q51)</f>
        <v>0</v>
      </c>
      <c r="Y51" s="46" cm="1">
        <f t="array" ref="Y51">SUMPRODUCT((MONTH($C51:$N51)=7)*$Q51)</f>
        <v>0</v>
      </c>
      <c r="Z51" s="46" cm="1">
        <f t="array" ref="Z51">SUMPRODUCT((MONTH($C51:$N51)=8)*$Q51)</f>
        <v>0</v>
      </c>
      <c r="AA51" s="46" cm="1">
        <f t="array" ref="AA51">SUMPRODUCT((MONTH($C51:$N51)=9)*$Q51)</f>
        <v>0</v>
      </c>
      <c r="AB51" s="46" cm="1">
        <f t="array" ref="AB51">SUMPRODUCT((MONTH($C51:$N51)=10)*$Q51)</f>
        <v>0</v>
      </c>
      <c r="AC51" s="46" cm="1">
        <f t="array" ref="AC51">SUMPRODUCT((MONTH($C51:$N51)=11)*$Q51)</f>
        <v>0</v>
      </c>
      <c r="AD51" s="47" cm="1">
        <f t="array" ref="AD51">SUMPRODUCT((MONTH($C51:$N51)=12)*$Q51)</f>
        <v>0</v>
      </c>
      <c r="AE51" s="69"/>
    </row>
    <row r="52" spans="1:31" ht="24.95" customHeight="1" thickBot="1" x14ac:dyDescent="0.3">
      <c r="A52" s="109" t="s">
        <v>58</v>
      </c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7">
        <f t="shared" si="5"/>
        <v>0</v>
      </c>
      <c r="Q52" s="141"/>
      <c r="R52" s="138"/>
      <c r="S52" s="139" cm="1">
        <f t="array" ref="S52">SUMPRODUCT((MONTH($C52:$N52)=1)*$Q52)</f>
        <v>0</v>
      </c>
      <c r="T52" s="139" cm="1">
        <f t="array" ref="T52">SUMPRODUCT((MONTH($C52:$N52)=2)*$Q52)</f>
        <v>0</v>
      </c>
      <c r="U52" s="139" cm="1">
        <f t="array" ref="U52">SUMPRODUCT((MONTH($C52:$N52)=3)*$Q52)</f>
        <v>0</v>
      </c>
      <c r="V52" s="139" cm="1">
        <f t="array" ref="V52">SUMPRODUCT((MONTH($C52:$N52)=4)*$Q52)</f>
        <v>0</v>
      </c>
      <c r="W52" s="139" cm="1">
        <f t="array" ref="W52">SUMPRODUCT((MONTH($C52:$N52)=5)*$Q52)</f>
        <v>0</v>
      </c>
      <c r="X52" s="139" cm="1">
        <f t="array" ref="X52">SUMPRODUCT((MONTH($C52:$N52)=6)*$Q52)</f>
        <v>0</v>
      </c>
      <c r="Y52" s="139" cm="1">
        <f t="array" ref="Y52">SUMPRODUCT((MONTH($C52:$N52)=7)*$Q52)</f>
        <v>0</v>
      </c>
      <c r="Z52" s="139" cm="1">
        <f t="array" ref="Z52">SUMPRODUCT((MONTH($C52:$N52)=8)*$Q52)</f>
        <v>0</v>
      </c>
      <c r="AA52" s="139" cm="1">
        <f t="array" ref="AA52">SUMPRODUCT((MONTH($C52:$N52)=9)*$Q52)</f>
        <v>0</v>
      </c>
      <c r="AB52" s="139" cm="1">
        <f t="array" ref="AB52">SUMPRODUCT((MONTH($C52:$N52)=10)*$Q52)</f>
        <v>0</v>
      </c>
      <c r="AC52" s="139" cm="1">
        <f t="array" ref="AC52">SUMPRODUCT((MONTH($C52:$N52)=11)*$Q52)</f>
        <v>0</v>
      </c>
      <c r="AD52" s="139" cm="1">
        <f t="array" ref="AD52">SUMPRODUCT((MONTH($C52:$N52)=12)*$Q52)</f>
        <v>0</v>
      </c>
      <c r="AE52" s="69"/>
    </row>
    <row r="53" spans="1:31" ht="24.95" customHeight="1" x14ac:dyDescent="0.25">
      <c r="A53" s="18" t="s">
        <v>18</v>
      </c>
      <c r="B53" s="29">
        <v>8</v>
      </c>
      <c r="C53" s="116">
        <v>45658</v>
      </c>
      <c r="D53" s="14">
        <v>45751</v>
      </c>
      <c r="E53" s="14">
        <v>45782</v>
      </c>
      <c r="F53" s="14">
        <v>45877</v>
      </c>
      <c r="G53" s="14"/>
      <c r="H53" s="14"/>
      <c r="I53" s="14"/>
      <c r="J53" s="14"/>
      <c r="K53" s="32"/>
      <c r="L53" s="32"/>
      <c r="M53" s="32"/>
      <c r="N53" s="33"/>
      <c r="O53" s="136"/>
      <c r="P53" s="88">
        <f t="shared" si="5"/>
        <v>10828.8</v>
      </c>
      <c r="Q53" s="89">
        <v>1353.6</v>
      </c>
      <c r="R53" s="138"/>
      <c r="S53" s="39" cm="1">
        <f t="array" ref="S53">SUMPRODUCT((MONTH($C53:$N53)=1)*$Q53)</f>
        <v>12182.400000000001</v>
      </c>
      <c r="T53" s="40" cm="1">
        <f t="array" ref="T53">SUMPRODUCT((MONTH($C53:$N53)=2)*$Q53)</f>
        <v>0</v>
      </c>
      <c r="U53" s="40" cm="1">
        <f t="array" ref="U53">SUMPRODUCT((MONTH($C53:$N53)=3)*$Q53)</f>
        <v>0</v>
      </c>
      <c r="V53" s="40" cm="1">
        <f t="array" ref="V53">SUMPRODUCT((MONTH($C53:$N53)=4)*$Q53)</f>
        <v>1353.6</v>
      </c>
      <c r="W53" s="40" cm="1">
        <f t="array" ref="W53">SUMPRODUCT((MONTH($C53:$N53)=5)*$Q53)</f>
        <v>1353.6</v>
      </c>
      <c r="X53" s="40" cm="1">
        <f t="array" ref="X53">SUMPRODUCT((MONTH($C53:$N53)=6)*$Q53)</f>
        <v>0</v>
      </c>
      <c r="Y53" s="40" cm="1">
        <f t="array" ref="Y53">SUMPRODUCT((MONTH($C53:$N53)=7)*$Q53)</f>
        <v>0</v>
      </c>
      <c r="Z53" s="40" cm="1">
        <f t="array" ref="Z53">SUMPRODUCT((MONTH($C53:$N53)=8)*$Q53)</f>
        <v>1353.6</v>
      </c>
      <c r="AA53" s="40" cm="1">
        <f t="array" ref="AA53">SUMPRODUCT((MONTH($C53:$N53)=9)*$Q53)</f>
        <v>0</v>
      </c>
      <c r="AB53" s="40" cm="1">
        <f t="array" ref="AB53">SUMPRODUCT((MONTH($C53:$N53)=10)*$Q53)</f>
        <v>0</v>
      </c>
      <c r="AC53" s="40" cm="1">
        <f t="array" ref="AC53">SUMPRODUCT((MONTH($C53:$N53)=11)*$Q53)</f>
        <v>0</v>
      </c>
      <c r="AD53" s="41" cm="1">
        <f t="array" ref="AD53">SUMPRODUCT((MONTH($C53:$N53)=12)*$Q53)</f>
        <v>0</v>
      </c>
      <c r="AE53" s="69"/>
    </row>
    <row r="54" spans="1:31" ht="24.95" customHeight="1" x14ac:dyDescent="0.25">
      <c r="A54" s="12" t="s">
        <v>42</v>
      </c>
      <c r="B54" s="30">
        <v>4</v>
      </c>
      <c r="C54" s="143">
        <v>45658</v>
      </c>
      <c r="D54" s="15"/>
      <c r="E54" s="15"/>
      <c r="F54" s="15"/>
      <c r="G54" s="34"/>
      <c r="H54" s="34"/>
      <c r="I54" s="34"/>
      <c r="J54" s="34"/>
      <c r="K54" s="34"/>
      <c r="L54" s="34"/>
      <c r="M54" s="34"/>
      <c r="N54" s="35"/>
      <c r="O54" s="136"/>
      <c r="P54" s="97">
        <f t="shared" si="5"/>
        <v>2075.52</v>
      </c>
      <c r="Q54" s="91">
        <v>518.88</v>
      </c>
      <c r="R54" s="138"/>
      <c r="S54" s="42" cm="1">
        <f t="array" ref="S54">SUMPRODUCT((MONTH($C54:$N54)=1)*$Q54)</f>
        <v>6226.56</v>
      </c>
      <c r="T54" s="43" cm="1">
        <f t="array" ref="T54">SUMPRODUCT((MONTH($C54:$N54)=2)*$Q54)</f>
        <v>0</v>
      </c>
      <c r="U54" s="43" cm="1">
        <f t="array" ref="U54">SUMPRODUCT((MONTH($C54:$N54)=3)*$Q54)</f>
        <v>0</v>
      </c>
      <c r="V54" s="43" cm="1">
        <f t="array" ref="V54">SUMPRODUCT((MONTH($C54:$N54)=4)*$Q54)</f>
        <v>0</v>
      </c>
      <c r="W54" s="43" cm="1">
        <f t="array" ref="W54">SUMPRODUCT((MONTH($C54:$N54)=5)*$Q54)</f>
        <v>0</v>
      </c>
      <c r="X54" s="43" cm="1">
        <f t="array" ref="X54">SUMPRODUCT((MONTH($C54:$N54)=6)*$Q54)</f>
        <v>0</v>
      </c>
      <c r="Y54" s="43" cm="1">
        <f t="array" ref="Y54">SUMPRODUCT((MONTH($C54:$N54)=7)*$Q54)</f>
        <v>0</v>
      </c>
      <c r="Z54" s="43" cm="1">
        <f t="array" ref="Z54">SUMPRODUCT((MONTH($C54:$N54)=8)*$Q54)</f>
        <v>0</v>
      </c>
      <c r="AA54" s="43" cm="1">
        <f t="array" ref="AA54">SUMPRODUCT((MONTH($C54:$N54)=9)*$Q54)</f>
        <v>0</v>
      </c>
      <c r="AB54" s="43" cm="1">
        <f t="array" ref="AB54">SUMPRODUCT((MONTH($C54:$N54)=10)*$Q54)</f>
        <v>0</v>
      </c>
      <c r="AC54" s="43" cm="1">
        <f t="array" ref="AC54">SUMPRODUCT((MONTH($C54:$N54)=11)*$Q54)</f>
        <v>0</v>
      </c>
      <c r="AD54" s="44" cm="1">
        <f t="array" ref="AD54">SUMPRODUCT((MONTH($C54:$N54)=12)*$Q54)</f>
        <v>0</v>
      </c>
      <c r="AE54" s="69"/>
    </row>
    <row r="55" spans="1:31" ht="24.95" customHeight="1" x14ac:dyDescent="0.25">
      <c r="A55" s="12" t="s">
        <v>19</v>
      </c>
      <c r="B55" s="30">
        <v>2</v>
      </c>
      <c r="C55" s="143">
        <v>45658</v>
      </c>
      <c r="D55" s="15"/>
      <c r="E55" s="34"/>
      <c r="F55" s="34"/>
      <c r="G55" s="34"/>
      <c r="H55" s="34"/>
      <c r="I55" s="34"/>
      <c r="J55" s="34"/>
      <c r="K55" s="34"/>
      <c r="L55" s="34"/>
      <c r="M55" s="34"/>
      <c r="N55" s="35"/>
      <c r="O55" s="136"/>
      <c r="P55" s="97">
        <f t="shared" si="5"/>
        <v>5775.36</v>
      </c>
      <c r="Q55" s="91">
        <v>2887.68</v>
      </c>
      <c r="R55" s="138"/>
      <c r="S55" s="42" cm="1">
        <f t="array" ref="S55">SUMPRODUCT((MONTH($C55:$N55)=1)*$Q55)</f>
        <v>34652.159999999996</v>
      </c>
      <c r="T55" s="43" cm="1">
        <f t="array" ref="T55">SUMPRODUCT((MONTH($C55:$N55)=2)*$Q55)</f>
        <v>0</v>
      </c>
      <c r="U55" s="43" cm="1">
        <f t="array" ref="U55">SUMPRODUCT((MONTH($C55:$N55)=3)*$Q55)</f>
        <v>0</v>
      </c>
      <c r="V55" s="43" cm="1">
        <f t="array" ref="V55">SUMPRODUCT((MONTH($C55:$N55)=4)*$Q55)</f>
        <v>0</v>
      </c>
      <c r="W55" s="43" cm="1">
        <f t="array" ref="W55">SUMPRODUCT((MONTH($C55:$N55)=5)*$Q55)</f>
        <v>0</v>
      </c>
      <c r="X55" s="43" cm="1">
        <f t="array" ref="X55">SUMPRODUCT((MONTH($C55:$N55)=6)*$Q55)</f>
        <v>0</v>
      </c>
      <c r="Y55" s="43" cm="1">
        <f t="array" ref="Y55">SUMPRODUCT((MONTH($C55:$N55)=7)*$Q55)</f>
        <v>0</v>
      </c>
      <c r="Z55" s="43" cm="1">
        <f t="array" ref="Z55">SUMPRODUCT((MONTH($C55:$N55)=8)*$Q55)</f>
        <v>0</v>
      </c>
      <c r="AA55" s="43" cm="1">
        <f t="array" ref="AA55">SUMPRODUCT((MONTH($C55:$N55)=9)*$Q55)</f>
        <v>0</v>
      </c>
      <c r="AB55" s="43" cm="1">
        <f t="array" ref="AB55">SUMPRODUCT((MONTH($C55:$N55)=10)*$Q55)</f>
        <v>0</v>
      </c>
      <c r="AC55" s="43" cm="1">
        <f t="array" ref="AC55">SUMPRODUCT((MONTH($C55:$N55)=11)*$Q55)</f>
        <v>0</v>
      </c>
      <c r="AD55" s="44" cm="1">
        <f t="array" ref="AD55">SUMPRODUCT((MONTH($C55:$N55)=12)*$Q55)</f>
        <v>0</v>
      </c>
      <c r="AE55" s="69"/>
    </row>
    <row r="56" spans="1:31" ht="24.95" customHeight="1" x14ac:dyDescent="0.25">
      <c r="A56" s="12" t="s">
        <v>28</v>
      </c>
      <c r="B56" s="30">
        <v>2</v>
      </c>
      <c r="C56" s="143">
        <v>45658</v>
      </c>
      <c r="D56" s="15"/>
      <c r="E56" s="34"/>
      <c r="F56" s="34"/>
      <c r="G56" s="34"/>
      <c r="H56" s="34"/>
      <c r="I56" s="34"/>
      <c r="J56" s="34"/>
      <c r="K56" s="34"/>
      <c r="L56" s="34"/>
      <c r="M56" s="34"/>
      <c r="N56" s="35"/>
      <c r="O56" s="136"/>
      <c r="P56" s="97">
        <f t="shared" si="5"/>
        <v>2075.52</v>
      </c>
      <c r="Q56" s="91">
        <v>1037.76</v>
      </c>
      <c r="R56" s="138"/>
      <c r="S56" s="42" cm="1">
        <f t="array" ref="S56">SUMPRODUCT((MONTH($C56:$N56)=1)*$Q56)</f>
        <v>12453.12</v>
      </c>
      <c r="T56" s="43" cm="1">
        <f t="array" ref="T56">SUMPRODUCT((MONTH($C56:$N56)=2)*$Q56)</f>
        <v>0</v>
      </c>
      <c r="U56" s="43" cm="1">
        <f t="array" ref="U56">SUMPRODUCT((MONTH($C56:$N56)=3)*$Q56)</f>
        <v>0</v>
      </c>
      <c r="V56" s="43" cm="1">
        <f t="array" ref="V56">SUMPRODUCT((MONTH($C56:$N56)=4)*$Q56)</f>
        <v>0</v>
      </c>
      <c r="W56" s="43" cm="1">
        <f t="array" ref="W56">SUMPRODUCT((MONTH($C56:$N56)=5)*$Q56)</f>
        <v>0</v>
      </c>
      <c r="X56" s="43" cm="1">
        <f t="array" ref="X56">SUMPRODUCT((MONTH($C56:$N56)=6)*$Q56)</f>
        <v>0</v>
      </c>
      <c r="Y56" s="43" cm="1">
        <f t="array" ref="Y56">SUMPRODUCT((MONTH($C56:$N56)=7)*$Q56)</f>
        <v>0</v>
      </c>
      <c r="Z56" s="43" cm="1">
        <f t="array" ref="Z56">SUMPRODUCT((MONTH($C56:$N56)=8)*$Q56)</f>
        <v>0</v>
      </c>
      <c r="AA56" s="43" cm="1">
        <f t="array" ref="AA56">SUMPRODUCT((MONTH($C56:$N56)=9)*$Q56)</f>
        <v>0</v>
      </c>
      <c r="AB56" s="43" cm="1">
        <f t="array" ref="AB56">SUMPRODUCT((MONTH($C56:$N56)=10)*$Q56)</f>
        <v>0</v>
      </c>
      <c r="AC56" s="43" cm="1">
        <f t="array" ref="AC56">SUMPRODUCT((MONTH($C56:$N56)=11)*$Q56)</f>
        <v>0</v>
      </c>
      <c r="AD56" s="44" cm="1">
        <f t="array" ref="AD56">SUMPRODUCT((MONTH($C56:$N56)=12)*$Q56)</f>
        <v>0</v>
      </c>
      <c r="AE56" s="69"/>
    </row>
    <row r="57" spans="1:31" ht="24.95" customHeight="1" x14ac:dyDescent="0.25">
      <c r="A57" s="12" t="s">
        <v>35</v>
      </c>
      <c r="B57" s="30">
        <v>12</v>
      </c>
      <c r="C57" s="143">
        <v>45658</v>
      </c>
      <c r="D57" s="15"/>
      <c r="E57" s="15"/>
      <c r="F57" s="132"/>
      <c r="G57" s="15"/>
      <c r="H57" s="15"/>
      <c r="I57" s="15"/>
      <c r="J57" s="15"/>
      <c r="K57" s="15"/>
      <c r="L57" s="15"/>
      <c r="M57" s="15"/>
      <c r="N57" s="20"/>
      <c r="O57" s="136"/>
      <c r="P57" s="97">
        <f t="shared" si="5"/>
        <v>540</v>
      </c>
      <c r="Q57" s="91">
        <f>720/16</f>
        <v>45</v>
      </c>
      <c r="R57" s="138"/>
      <c r="S57" s="42" cm="1">
        <f t="array" ref="S57">SUMPRODUCT((MONTH($C57:$N57)=1)*$Q57)</f>
        <v>540</v>
      </c>
      <c r="T57" s="43" cm="1">
        <f t="array" ref="T57">SUMPRODUCT((MONTH($C57:$N57)=2)*$Q57)</f>
        <v>0</v>
      </c>
      <c r="U57" s="43" cm="1">
        <f t="array" ref="U57">SUMPRODUCT((MONTH($C57:$N57)=3)*$Q57)</f>
        <v>0</v>
      </c>
      <c r="V57" s="43" cm="1">
        <f t="array" ref="V57">SUMPRODUCT((MONTH($C57:$N57)=4)*$Q57)</f>
        <v>0</v>
      </c>
      <c r="W57" s="43" cm="1">
        <f t="array" ref="W57">SUMPRODUCT((MONTH($C57:$N57)=5)*$Q57)</f>
        <v>0</v>
      </c>
      <c r="X57" s="43" cm="1">
        <f t="array" ref="X57">SUMPRODUCT((MONTH($C57:$N57)=6)*$Q57)</f>
        <v>0</v>
      </c>
      <c r="Y57" s="43" cm="1">
        <f t="array" ref="Y57">SUMPRODUCT((MONTH($C57:$N57)=7)*$Q57)</f>
        <v>0</v>
      </c>
      <c r="Z57" s="43" cm="1">
        <f t="array" ref="Z57">SUMPRODUCT((MONTH($C57:$N57)=8)*$Q57)</f>
        <v>0</v>
      </c>
      <c r="AA57" s="43" cm="1">
        <f t="array" ref="AA57">SUMPRODUCT((MONTH($C57:$N57)=9)*$Q57)</f>
        <v>0</v>
      </c>
      <c r="AB57" s="43" cm="1">
        <f t="array" ref="AB57">SUMPRODUCT((MONTH($C57:$N57)=10)*$Q57)</f>
        <v>0</v>
      </c>
      <c r="AC57" s="43" cm="1">
        <f t="array" ref="AC57">SUMPRODUCT((MONTH($C57:$N57)=11)*$Q57)</f>
        <v>0</v>
      </c>
      <c r="AD57" s="44" cm="1">
        <f t="array" ref="AD57">SUMPRODUCT((MONTH($C57:$N57)=12)*$Q57)</f>
        <v>0</v>
      </c>
      <c r="AE57" s="69"/>
    </row>
    <row r="58" spans="1:31" ht="24.95" customHeight="1" thickBot="1" x14ac:dyDescent="0.3">
      <c r="A58" s="13" t="s">
        <v>35</v>
      </c>
      <c r="B58" s="31">
        <v>4</v>
      </c>
      <c r="C58" s="146">
        <v>45658</v>
      </c>
      <c r="D58" s="16"/>
      <c r="E58" s="16"/>
      <c r="F58" s="16"/>
      <c r="G58" s="36"/>
      <c r="H58" s="36"/>
      <c r="I58" s="36"/>
      <c r="J58" s="36"/>
      <c r="K58" s="36"/>
      <c r="L58" s="36"/>
      <c r="M58" s="36"/>
      <c r="N58" s="37"/>
      <c r="O58" s="136"/>
      <c r="P58" s="98">
        <f t="shared" si="5"/>
        <v>180</v>
      </c>
      <c r="Q58" s="91">
        <f>720/16</f>
        <v>45</v>
      </c>
      <c r="R58" s="138"/>
      <c r="S58" s="45" cm="1">
        <f t="array" ref="S58">SUMPRODUCT((MONTH($C58:$N58)=1)*$Q58)</f>
        <v>540</v>
      </c>
      <c r="T58" s="46" cm="1">
        <f t="array" ref="T58">SUMPRODUCT((MONTH($C58:$N58)=2)*$Q58)</f>
        <v>0</v>
      </c>
      <c r="U58" s="46" cm="1">
        <f t="array" ref="U58">SUMPRODUCT((MONTH($C58:$N58)=3)*$Q58)</f>
        <v>0</v>
      </c>
      <c r="V58" s="46" cm="1">
        <f t="array" ref="V58">SUMPRODUCT((MONTH($C58:$N58)=4)*$Q58)</f>
        <v>0</v>
      </c>
      <c r="W58" s="46" cm="1">
        <f t="array" ref="W58">SUMPRODUCT((MONTH($C58:$N58)=5)*$Q58)</f>
        <v>0</v>
      </c>
      <c r="X58" s="46" cm="1">
        <f t="array" ref="X58">SUMPRODUCT((MONTH($C58:$N58)=6)*$Q58)</f>
        <v>0</v>
      </c>
      <c r="Y58" s="46" cm="1">
        <f t="array" ref="Y58">SUMPRODUCT((MONTH($C58:$N58)=7)*$Q58)</f>
        <v>0</v>
      </c>
      <c r="Z58" s="46" cm="1">
        <f t="array" ref="Z58">SUMPRODUCT((MONTH($C58:$N58)=8)*$Q58)</f>
        <v>0</v>
      </c>
      <c r="AA58" s="46" cm="1">
        <f t="array" ref="AA58">SUMPRODUCT((MONTH($C58:$N58)=9)*$Q58)</f>
        <v>0</v>
      </c>
      <c r="AB58" s="46" cm="1">
        <f t="array" ref="AB58">SUMPRODUCT((MONTH($C58:$N58)=10)*$Q58)</f>
        <v>0</v>
      </c>
      <c r="AC58" s="46" cm="1">
        <f t="array" ref="AC58">SUMPRODUCT((MONTH($C58:$N58)=11)*$Q58)</f>
        <v>0</v>
      </c>
      <c r="AD58" s="47" cm="1">
        <f t="array" ref="AD58">SUMPRODUCT((MONTH($C58:$N58)=12)*$Q58)</f>
        <v>0</v>
      </c>
      <c r="AE58" s="69"/>
    </row>
    <row r="59" spans="1:31" ht="24.95" customHeight="1" thickBot="1" x14ac:dyDescent="0.3">
      <c r="A59" s="142" t="s">
        <v>59</v>
      </c>
      <c r="B59" s="135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84">
        <f>B59*Q59</f>
        <v>0</v>
      </c>
      <c r="Q59" s="96"/>
      <c r="R59" s="138"/>
      <c r="S59" s="139" cm="1">
        <f t="array" ref="S59">SUMPRODUCT((MONTH($C59:$N59)=1)*$Q59)</f>
        <v>0</v>
      </c>
      <c r="T59" s="139" cm="1">
        <f t="array" ref="T59">SUMPRODUCT((MONTH($C59:$N59)=2)*$Q59)</f>
        <v>0</v>
      </c>
      <c r="U59" s="139" cm="1">
        <f t="array" ref="U59">SUMPRODUCT((MONTH($C59:$N59)=3)*$Q59)</f>
        <v>0</v>
      </c>
      <c r="V59" s="139" cm="1">
        <f t="array" ref="V59">SUMPRODUCT((MONTH($C59:$N59)=4)*$Q59)</f>
        <v>0</v>
      </c>
      <c r="W59" s="139" cm="1">
        <f t="array" ref="W59">SUMPRODUCT((MONTH($C59:$N59)=5)*$Q59)</f>
        <v>0</v>
      </c>
      <c r="X59" s="139" cm="1">
        <f t="array" ref="X59">SUMPRODUCT((MONTH($C59:$N59)=6)*$Q59)</f>
        <v>0</v>
      </c>
      <c r="Y59" s="139" cm="1">
        <f t="array" ref="Y59">SUMPRODUCT((MONTH($C59:$N59)=7)*$Q59)</f>
        <v>0</v>
      </c>
      <c r="Z59" s="139" cm="1">
        <f t="array" ref="Z59">SUMPRODUCT((MONTH($C59:$N59)=8)*$Q59)</f>
        <v>0</v>
      </c>
      <c r="AA59" s="139" cm="1">
        <f t="array" ref="AA59">SUMPRODUCT((MONTH($C59:$N59)=9)*$Q59)</f>
        <v>0</v>
      </c>
      <c r="AB59" s="139" cm="1">
        <f t="array" ref="AB59">SUMPRODUCT((MONTH($C59:$N59)=10)*$Q59)</f>
        <v>0</v>
      </c>
      <c r="AC59" s="139" cm="1">
        <f t="array" ref="AC59">SUMPRODUCT((MONTH($C59:$N59)=11)*$Q59)</f>
        <v>0</v>
      </c>
      <c r="AD59" s="139" cm="1">
        <f t="array" ref="AD59">SUMPRODUCT((MONTH($C59:$N59)=12)*$Q59)</f>
        <v>0</v>
      </c>
      <c r="AE59" s="69"/>
    </row>
    <row r="60" spans="1:31" ht="24.95" customHeight="1" x14ac:dyDescent="0.25">
      <c r="A60" s="29" t="s">
        <v>33</v>
      </c>
      <c r="B60" s="18">
        <v>8</v>
      </c>
      <c r="C60" s="106">
        <v>45658</v>
      </c>
      <c r="D60" s="14">
        <v>45751</v>
      </c>
      <c r="E60" s="14">
        <v>45782</v>
      </c>
      <c r="F60" s="14">
        <v>45877</v>
      </c>
      <c r="G60" s="14"/>
      <c r="H60" s="14"/>
      <c r="I60" s="14"/>
      <c r="J60" s="14"/>
      <c r="K60" s="32"/>
      <c r="L60" s="32"/>
      <c r="M60" s="33"/>
      <c r="N60" s="104"/>
      <c r="O60" s="136"/>
      <c r="P60" s="88">
        <f>B60*Q60</f>
        <v>2562.8000000000002</v>
      </c>
      <c r="Q60" s="89">
        <v>320.35000000000002</v>
      </c>
      <c r="R60" s="138"/>
      <c r="S60" s="39" cm="1">
        <f t="array" ref="S60">SUMPRODUCT((MONTH($C60:$N60)=1)*$Q60)</f>
        <v>2883.1499999999996</v>
      </c>
      <c r="T60" s="40" cm="1">
        <f t="array" ref="T60">SUMPRODUCT((MONTH($C60:$N60)=2)*$Q60)</f>
        <v>0</v>
      </c>
      <c r="U60" s="40" cm="1">
        <f t="array" ref="U60">SUMPRODUCT((MONTH($C60:$N60)=3)*$Q60)</f>
        <v>0</v>
      </c>
      <c r="V60" s="40" cm="1">
        <f t="array" ref="V60">SUMPRODUCT((MONTH($C60:$N60)=4)*$Q60)</f>
        <v>320.35000000000002</v>
      </c>
      <c r="W60" s="40" cm="1">
        <f t="array" ref="W60">SUMPRODUCT((MONTH($C60:$N60)=5)*$Q60)</f>
        <v>320.35000000000002</v>
      </c>
      <c r="X60" s="40" cm="1">
        <f t="array" ref="X60">SUMPRODUCT((MONTH($C60:$N60)=6)*$Q60)</f>
        <v>0</v>
      </c>
      <c r="Y60" s="40" cm="1">
        <f t="array" ref="Y60">SUMPRODUCT((MONTH($C60:$N60)=7)*$Q60)</f>
        <v>0</v>
      </c>
      <c r="Z60" s="40" cm="1">
        <f t="array" ref="Z60">SUMPRODUCT((MONTH($C60:$N60)=8)*$Q60)</f>
        <v>320.35000000000002</v>
      </c>
      <c r="AA60" s="40" cm="1">
        <f t="array" ref="AA60">SUMPRODUCT((MONTH($C60:$N60)=9)*$Q60)</f>
        <v>0</v>
      </c>
      <c r="AB60" s="40" cm="1">
        <f t="array" ref="AB60">SUMPRODUCT((MONTH($C60:$N60)=10)*$Q60)</f>
        <v>0</v>
      </c>
      <c r="AC60" s="40" cm="1">
        <f t="array" ref="AC60">SUMPRODUCT((MONTH($C60:$N60)=11)*$Q60)</f>
        <v>0</v>
      </c>
      <c r="AD60" s="41" cm="1">
        <f t="array" ref="AD60">SUMPRODUCT((MONTH($C60:$N60)=12)*$Q60)</f>
        <v>0</v>
      </c>
      <c r="AE60" s="69"/>
    </row>
    <row r="61" spans="1:31" ht="24.95" customHeight="1" thickBot="1" x14ac:dyDescent="0.3">
      <c r="A61" s="31" t="s">
        <v>34</v>
      </c>
      <c r="B61" s="13">
        <v>4</v>
      </c>
      <c r="C61" s="108">
        <v>45658</v>
      </c>
      <c r="D61" s="16"/>
      <c r="E61" s="16"/>
      <c r="F61" s="16"/>
      <c r="G61" s="36"/>
      <c r="H61" s="36"/>
      <c r="I61" s="36"/>
      <c r="J61" s="36"/>
      <c r="K61" s="36"/>
      <c r="L61" s="36"/>
      <c r="M61" s="37"/>
      <c r="N61" s="105"/>
      <c r="O61" s="136"/>
      <c r="P61" s="98">
        <f>B61*Q61</f>
        <v>505.36</v>
      </c>
      <c r="Q61" s="93">
        <v>126.34</v>
      </c>
      <c r="R61" s="138"/>
      <c r="S61" s="45" cm="1">
        <f t="array" ref="S61">SUMPRODUCT((MONTH($C61:$N61)=1)*$Q61)</f>
        <v>1516.08</v>
      </c>
      <c r="T61" s="46" cm="1">
        <f t="array" ref="T61">SUMPRODUCT((MONTH($C61:$N61)=2)*$Q61)</f>
        <v>0</v>
      </c>
      <c r="U61" s="46" cm="1">
        <f t="array" ref="U61">SUMPRODUCT((MONTH($C61:$N61)=3)*$Q61)</f>
        <v>0</v>
      </c>
      <c r="V61" s="46" cm="1">
        <f t="array" ref="V61">SUMPRODUCT((MONTH($C61:$N61)=4)*$Q61)</f>
        <v>0</v>
      </c>
      <c r="W61" s="46" cm="1">
        <f t="array" ref="W61">SUMPRODUCT((MONTH($C61:$N61)=5)*$Q61)</f>
        <v>0</v>
      </c>
      <c r="X61" s="46" cm="1">
        <f t="array" ref="X61">SUMPRODUCT((MONTH($C61:$N61)=6)*$Q61)</f>
        <v>0</v>
      </c>
      <c r="Y61" s="46" cm="1">
        <f t="array" ref="Y61">SUMPRODUCT((MONTH($C61:$N61)=7)*$Q61)</f>
        <v>0</v>
      </c>
      <c r="Z61" s="46" cm="1">
        <f t="array" ref="Z61">SUMPRODUCT((MONTH($C61:$N61)=8)*$Q61)</f>
        <v>0</v>
      </c>
      <c r="AA61" s="46" cm="1">
        <f t="array" ref="AA61">SUMPRODUCT((MONTH($C61:$N61)=9)*$Q61)</f>
        <v>0</v>
      </c>
      <c r="AB61" s="46" cm="1">
        <f t="array" ref="AB61">SUMPRODUCT((MONTH($C61:$N61)=10)*$Q61)</f>
        <v>0</v>
      </c>
      <c r="AC61" s="46" cm="1">
        <f t="array" ref="AC61">SUMPRODUCT((MONTH($C61:$N61)=11)*$Q61)</f>
        <v>0</v>
      </c>
      <c r="AD61" s="47" cm="1">
        <f t="array" ref="AD61">SUMPRODUCT((MONTH($C61:$N61)=12)*$Q61)</f>
        <v>0</v>
      </c>
      <c r="AE61" s="69"/>
    </row>
    <row r="62" spans="1:31" ht="24.95" customHeight="1" thickBot="1" x14ac:dyDescent="0.3">
      <c r="A62" s="109" t="s">
        <v>60</v>
      </c>
      <c r="B62" s="135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82">
        <f t="shared" ref="P62:P120" si="6">B62*Q62</f>
        <v>0</v>
      </c>
      <c r="Q62" s="83"/>
      <c r="R62" s="138"/>
      <c r="S62" s="139" cm="1">
        <f t="array" ref="S62">SUMPRODUCT((MONTH($C62:$N62)=1)*$Q62)</f>
        <v>0</v>
      </c>
      <c r="T62" s="139" cm="1">
        <f t="array" ref="T62">SUMPRODUCT((MONTH($C62:$N62)=2)*$Q62)</f>
        <v>0</v>
      </c>
      <c r="U62" s="139" cm="1">
        <f t="array" ref="U62">SUMPRODUCT((MONTH($C62:$N62)=3)*$Q62)</f>
        <v>0</v>
      </c>
      <c r="V62" s="139" cm="1">
        <f t="array" ref="V62">SUMPRODUCT((MONTH($C62:$N62)=4)*$Q62)</f>
        <v>0</v>
      </c>
      <c r="W62" s="139" cm="1">
        <f t="array" ref="W62">SUMPRODUCT((MONTH($C62:$N62)=5)*$Q62)</f>
        <v>0</v>
      </c>
      <c r="X62" s="139" cm="1">
        <f t="array" ref="X62">SUMPRODUCT((MONTH($C62:$N62)=6)*$Q62)</f>
        <v>0</v>
      </c>
      <c r="Y62" s="139" cm="1">
        <f t="array" ref="Y62">SUMPRODUCT((MONTH($C62:$N62)=7)*$Q62)</f>
        <v>0</v>
      </c>
      <c r="Z62" s="139" cm="1">
        <f t="array" ref="Z62">SUMPRODUCT((MONTH($C62:$N62)=8)*$Q62)</f>
        <v>0</v>
      </c>
      <c r="AA62" s="139" cm="1">
        <f t="array" ref="AA62">SUMPRODUCT((MONTH($C62:$N62)=9)*$Q62)</f>
        <v>0</v>
      </c>
      <c r="AB62" s="139" cm="1">
        <f t="array" ref="AB62">SUMPRODUCT((MONTH($C62:$N62)=10)*$Q62)</f>
        <v>0</v>
      </c>
      <c r="AC62" s="139" cm="1">
        <f t="array" ref="AC62">SUMPRODUCT((MONTH($C62:$N62)=11)*$Q62)</f>
        <v>0</v>
      </c>
      <c r="AD62" s="139" cm="1">
        <f t="array" ref="AD62">SUMPRODUCT((MONTH($C62:$N62)=12)*$Q62)</f>
        <v>0</v>
      </c>
      <c r="AE62" s="69"/>
    </row>
    <row r="63" spans="1:31" ht="24.95" customHeight="1" x14ac:dyDescent="0.25">
      <c r="A63" s="29" t="s">
        <v>29</v>
      </c>
      <c r="B63" s="18">
        <v>2</v>
      </c>
      <c r="C63" s="106">
        <v>45658</v>
      </c>
      <c r="D63" s="14"/>
      <c r="E63" s="32"/>
      <c r="F63" s="32"/>
      <c r="G63" s="32"/>
      <c r="H63" s="32"/>
      <c r="I63" s="32"/>
      <c r="J63" s="32"/>
      <c r="K63" s="32"/>
      <c r="L63" s="32"/>
      <c r="M63" s="32"/>
      <c r="N63" s="33"/>
      <c r="O63" s="136"/>
      <c r="P63" s="90">
        <f t="shared" si="6"/>
        <v>3365.96</v>
      </c>
      <c r="Q63" s="94">
        <v>1682.98</v>
      </c>
      <c r="R63" s="138"/>
      <c r="S63" s="39" cm="1">
        <f t="array" ref="S63">SUMPRODUCT((MONTH($C63:$N63)=1)*$Q63)</f>
        <v>20195.759999999998</v>
      </c>
      <c r="T63" s="40" cm="1">
        <f t="array" ref="T63">SUMPRODUCT((MONTH($C63:$N63)=2)*$Q63)</f>
        <v>0</v>
      </c>
      <c r="U63" s="40" cm="1">
        <f t="array" ref="U63">SUMPRODUCT((MONTH($C63:$N63)=3)*$Q63)</f>
        <v>0</v>
      </c>
      <c r="V63" s="40" cm="1">
        <f t="array" ref="V63">SUMPRODUCT((MONTH($C63:$N63)=4)*$Q63)</f>
        <v>0</v>
      </c>
      <c r="W63" s="40" cm="1">
        <f t="array" ref="W63">SUMPRODUCT((MONTH($C63:$N63)=5)*$Q63)</f>
        <v>0</v>
      </c>
      <c r="X63" s="40" cm="1">
        <f t="array" ref="X63">SUMPRODUCT((MONTH($C63:$N63)=6)*$Q63)</f>
        <v>0</v>
      </c>
      <c r="Y63" s="40" cm="1">
        <f t="array" ref="Y63">SUMPRODUCT((MONTH($C63:$N63)=7)*$Q63)</f>
        <v>0</v>
      </c>
      <c r="Z63" s="40" cm="1">
        <f t="array" ref="Z63">SUMPRODUCT((MONTH($C63:$N63)=8)*$Q63)</f>
        <v>0</v>
      </c>
      <c r="AA63" s="40" cm="1">
        <f t="array" ref="AA63">SUMPRODUCT((MONTH($C63:$N63)=9)*$Q63)</f>
        <v>0</v>
      </c>
      <c r="AB63" s="40" cm="1">
        <f t="array" ref="AB63">SUMPRODUCT((MONTH($C63:$N63)=10)*$Q63)</f>
        <v>0</v>
      </c>
      <c r="AC63" s="40" cm="1">
        <f t="array" ref="AC63">SUMPRODUCT((MONTH($C63:$N63)=11)*$Q63)</f>
        <v>0</v>
      </c>
      <c r="AD63" s="41" cm="1">
        <f t="array" ref="AD63">SUMPRODUCT((MONTH($C63:$N63)=12)*$Q63)</f>
        <v>0</v>
      </c>
      <c r="AE63" s="69"/>
    </row>
    <row r="64" spans="1:31" ht="24.95" customHeight="1" thickBot="1" x14ac:dyDescent="0.3">
      <c r="A64" s="31" t="s">
        <v>18</v>
      </c>
      <c r="B64" s="13">
        <v>2</v>
      </c>
      <c r="C64" s="108">
        <v>45658</v>
      </c>
      <c r="D64" s="16"/>
      <c r="E64" s="36"/>
      <c r="F64" s="36"/>
      <c r="G64" s="36"/>
      <c r="H64" s="36"/>
      <c r="I64" s="36"/>
      <c r="J64" s="36"/>
      <c r="K64" s="36"/>
      <c r="L64" s="36"/>
      <c r="M64" s="36"/>
      <c r="N64" s="37"/>
      <c r="O64" s="136"/>
      <c r="P64" s="90">
        <f t="shared" si="6"/>
        <v>586.55999999999995</v>
      </c>
      <c r="Q64" s="95">
        <v>293.27999999999997</v>
      </c>
      <c r="R64" s="138"/>
      <c r="S64" s="45" cm="1">
        <f t="array" ref="S64">SUMPRODUCT((MONTH($C64:$N64)=1)*$Q64)</f>
        <v>3519.3599999999988</v>
      </c>
      <c r="T64" s="46" cm="1">
        <f t="array" ref="T64">SUMPRODUCT((MONTH($C64:$N64)=2)*$Q64)</f>
        <v>0</v>
      </c>
      <c r="U64" s="46" cm="1">
        <f t="array" ref="U64">SUMPRODUCT((MONTH($C64:$N64)=3)*$Q64)</f>
        <v>0</v>
      </c>
      <c r="V64" s="46" cm="1">
        <f t="array" ref="V64">SUMPRODUCT((MONTH($C64:$N64)=4)*$Q64)</f>
        <v>0</v>
      </c>
      <c r="W64" s="46" cm="1">
        <f t="array" ref="W64">SUMPRODUCT((MONTH($C64:$N64)=5)*$Q64)</f>
        <v>0</v>
      </c>
      <c r="X64" s="46" cm="1">
        <f t="array" ref="X64">SUMPRODUCT((MONTH($C64:$N64)=6)*$Q64)</f>
        <v>0</v>
      </c>
      <c r="Y64" s="46" cm="1">
        <f t="array" ref="Y64">SUMPRODUCT((MONTH($C64:$N64)=7)*$Q64)</f>
        <v>0</v>
      </c>
      <c r="Z64" s="46" cm="1">
        <f t="array" ref="Z64">SUMPRODUCT((MONTH($C64:$N64)=8)*$Q64)</f>
        <v>0</v>
      </c>
      <c r="AA64" s="46" cm="1">
        <f t="array" ref="AA64">SUMPRODUCT((MONTH($C64:$N64)=9)*$Q64)</f>
        <v>0</v>
      </c>
      <c r="AB64" s="46" cm="1">
        <f t="array" ref="AB64">SUMPRODUCT((MONTH($C64:$N64)=10)*$Q64)</f>
        <v>0</v>
      </c>
      <c r="AC64" s="46" cm="1">
        <f t="array" ref="AC64">SUMPRODUCT((MONTH($C64:$N64)=11)*$Q64)</f>
        <v>0</v>
      </c>
      <c r="AD64" s="47" cm="1">
        <f t="array" ref="AD64">SUMPRODUCT((MONTH($C64:$N64)=12)*$Q64)</f>
        <v>0</v>
      </c>
      <c r="AE64" s="69"/>
    </row>
    <row r="65" spans="1:31" ht="24.95" customHeight="1" thickBot="1" x14ac:dyDescent="0.3">
      <c r="A65" s="99" t="s">
        <v>61</v>
      </c>
      <c r="B65" s="135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77">
        <f>B65*Q65</f>
        <v>0</v>
      </c>
      <c r="Q65" s="78"/>
      <c r="R65" s="138"/>
      <c r="S65" s="139" cm="1">
        <f t="array" ref="S65">SUMPRODUCT((MONTH($C65:$N65)=1)*$Q65)</f>
        <v>0</v>
      </c>
      <c r="T65" s="139" cm="1">
        <f t="array" ref="T65">SUMPRODUCT((MONTH($C65:$N65)=2)*$Q65)</f>
        <v>0</v>
      </c>
      <c r="U65" s="139" cm="1">
        <f t="array" ref="U65">SUMPRODUCT((MONTH($C65:$N65)=3)*$Q65)</f>
        <v>0</v>
      </c>
      <c r="V65" s="139" cm="1">
        <f t="array" ref="V65">SUMPRODUCT((MONTH($C65:$N65)=4)*$Q65)</f>
        <v>0</v>
      </c>
      <c r="W65" s="139" cm="1">
        <f t="array" ref="W65">SUMPRODUCT((MONTH($C65:$N65)=5)*$Q65)</f>
        <v>0</v>
      </c>
      <c r="X65" s="139" cm="1">
        <f t="array" ref="X65">SUMPRODUCT((MONTH($C65:$N65)=6)*$Q65)</f>
        <v>0</v>
      </c>
      <c r="Y65" s="139" cm="1">
        <f t="array" ref="Y65">SUMPRODUCT((MONTH($C65:$N65)=7)*$Q65)</f>
        <v>0</v>
      </c>
      <c r="Z65" s="139" cm="1">
        <f t="array" ref="Z65">SUMPRODUCT((MONTH($C65:$N65)=8)*$Q65)</f>
        <v>0</v>
      </c>
      <c r="AA65" s="139" cm="1">
        <f t="array" ref="AA65">SUMPRODUCT((MONTH($C65:$N65)=9)*$Q65)</f>
        <v>0</v>
      </c>
      <c r="AB65" s="139" cm="1">
        <f t="array" ref="AB65">SUMPRODUCT((MONTH($C65:$N65)=10)*$Q65)</f>
        <v>0</v>
      </c>
      <c r="AC65" s="139" cm="1">
        <f t="array" ref="AC65">SUMPRODUCT((MONTH($C65:$N65)=11)*$Q65)</f>
        <v>0</v>
      </c>
      <c r="AD65" s="139" cm="1">
        <f t="array" ref="AD65">SUMPRODUCT((MONTH($C65:$N65)=12)*$Q65)</f>
        <v>0</v>
      </c>
      <c r="AE65" s="69"/>
    </row>
    <row r="66" spans="1:31" ht="24.95" customHeight="1" thickBot="1" x14ac:dyDescent="0.3">
      <c r="A66" s="48" t="s">
        <v>18</v>
      </c>
      <c r="B66" s="48">
        <v>8</v>
      </c>
      <c r="C66" s="111">
        <v>45658</v>
      </c>
      <c r="D66" s="49">
        <v>45751</v>
      </c>
      <c r="E66" s="49">
        <v>45782</v>
      </c>
      <c r="F66" s="49">
        <v>45877</v>
      </c>
      <c r="G66" s="49"/>
      <c r="H66" s="49"/>
      <c r="I66" s="49"/>
      <c r="J66" s="49"/>
      <c r="K66" s="50"/>
      <c r="L66" s="50"/>
      <c r="M66" s="50"/>
      <c r="N66" s="51"/>
      <c r="O66" s="27"/>
      <c r="P66" s="90">
        <f>B66*Q66</f>
        <v>3248.64</v>
      </c>
      <c r="Q66" s="100">
        <v>406.08</v>
      </c>
      <c r="R66" s="138"/>
      <c r="S66" s="79" cm="1">
        <f t="array" ref="S66">SUMPRODUCT((MONTH($C66:$N66)=1)*$Q66)</f>
        <v>3654.72</v>
      </c>
      <c r="T66" s="80" cm="1">
        <f t="array" ref="T66">SUMPRODUCT((MONTH($C66:$N66)=2)*$Q66)</f>
        <v>0</v>
      </c>
      <c r="U66" s="80" cm="1">
        <f t="array" ref="U66">SUMPRODUCT((MONTH($C66:$N66)=3)*$Q66)</f>
        <v>0</v>
      </c>
      <c r="V66" s="80" cm="1">
        <f t="array" ref="V66">SUMPRODUCT((MONTH($C66:$N66)=4)*$Q66)</f>
        <v>406.08</v>
      </c>
      <c r="W66" s="80" cm="1">
        <f t="array" ref="W66">SUMPRODUCT((MONTH($C66:$N66)=5)*$Q66)</f>
        <v>406.08</v>
      </c>
      <c r="X66" s="80" cm="1">
        <f t="array" ref="X66">SUMPRODUCT((MONTH($C66:$N66)=6)*$Q66)</f>
        <v>0</v>
      </c>
      <c r="Y66" s="80" cm="1">
        <f t="array" ref="Y66">SUMPRODUCT((MONTH($C66:$N66)=7)*$Q66)</f>
        <v>0</v>
      </c>
      <c r="Z66" s="80" cm="1">
        <f t="array" ref="Z66">SUMPRODUCT((MONTH($C66:$N66)=8)*$Q66)</f>
        <v>406.08</v>
      </c>
      <c r="AA66" s="80" cm="1">
        <f t="array" ref="AA66">SUMPRODUCT((MONTH($C66:$N66)=9)*$Q66)</f>
        <v>0</v>
      </c>
      <c r="AB66" s="80" cm="1">
        <f t="array" ref="AB66">SUMPRODUCT((MONTH($C66:$N66)=10)*$Q66)</f>
        <v>0</v>
      </c>
      <c r="AC66" s="80" cm="1">
        <f t="array" ref="AC66">SUMPRODUCT((MONTH($C66:$N66)=11)*$Q66)</f>
        <v>0</v>
      </c>
      <c r="AD66" s="81" cm="1">
        <f t="array" ref="AD66">SUMPRODUCT((MONTH($C66:$N66)=12)*$Q66)</f>
        <v>0</v>
      </c>
      <c r="AE66" s="65"/>
    </row>
    <row r="67" spans="1:31" ht="24.95" customHeight="1" thickBot="1" x14ac:dyDescent="0.3">
      <c r="A67" s="99" t="s">
        <v>62</v>
      </c>
      <c r="B67" s="56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136"/>
      <c r="P67" s="84">
        <f t="shared" ref="P67:P125" si="7">B67*Q67</f>
        <v>0</v>
      </c>
      <c r="Q67" s="96"/>
      <c r="R67" s="138"/>
      <c r="S67" s="139" cm="1">
        <f t="array" ref="S67">SUMPRODUCT((MONTH($C67:$N67)=1)*$Q67)</f>
        <v>0</v>
      </c>
      <c r="T67" s="139" cm="1">
        <f t="array" ref="T67">SUMPRODUCT((MONTH($C67:$N67)=2)*$Q67)</f>
        <v>0</v>
      </c>
      <c r="U67" s="139" cm="1">
        <f t="array" ref="U67">SUMPRODUCT((MONTH($C67:$N67)=3)*$Q67)</f>
        <v>0</v>
      </c>
      <c r="V67" s="139" cm="1">
        <f t="array" ref="V67">SUMPRODUCT((MONTH($C67:$N67)=4)*$Q67)</f>
        <v>0</v>
      </c>
      <c r="W67" s="139" cm="1">
        <f t="array" ref="W67">SUMPRODUCT((MONTH($C67:$N67)=5)*$Q67)</f>
        <v>0</v>
      </c>
      <c r="X67" s="139" cm="1">
        <f t="array" ref="X67">SUMPRODUCT((MONTH($C67:$N67)=6)*$Q67)</f>
        <v>0</v>
      </c>
      <c r="Y67" s="139" cm="1">
        <f t="array" ref="Y67">SUMPRODUCT((MONTH($C67:$N67)=7)*$Q67)</f>
        <v>0</v>
      </c>
      <c r="Z67" s="139" cm="1">
        <f t="array" ref="Z67">SUMPRODUCT((MONTH($C67:$N67)=8)*$Q67)</f>
        <v>0</v>
      </c>
      <c r="AA67" s="139" cm="1">
        <f t="array" ref="AA67">SUMPRODUCT((MONTH($C67:$N67)=9)*$Q67)</f>
        <v>0</v>
      </c>
      <c r="AB67" s="139" cm="1">
        <f t="array" ref="AB67">SUMPRODUCT((MONTH($C67:$N67)=10)*$Q67)</f>
        <v>0</v>
      </c>
      <c r="AC67" s="139" cm="1">
        <f t="array" ref="AC67">SUMPRODUCT((MONTH($C67:$N67)=11)*$Q67)</f>
        <v>0</v>
      </c>
      <c r="AD67" s="139" cm="1">
        <f t="array" ref="AD67">SUMPRODUCT((MONTH($C67:$N67)=12)*$Q67)</f>
        <v>0</v>
      </c>
      <c r="AE67" s="69"/>
    </row>
    <row r="68" spans="1:31" ht="24.95" customHeight="1" thickBot="1" x14ac:dyDescent="0.3">
      <c r="A68" s="48" t="s">
        <v>30</v>
      </c>
      <c r="B68" s="48">
        <v>2</v>
      </c>
      <c r="C68" s="112">
        <v>45658</v>
      </c>
      <c r="D68" s="52"/>
      <c r="E68" s="53"/>
      <c r="F68" s="53"/>
      <c r="G68" s="53"/>
      <c r="H68" s="53"/>
      <c r="I68" s="53"/>
      <c r="J68" s="53"/>
      <c r="K68" s="53"/>
      <c r="L68" s="53"/>
      <c r="M68" s="53"/>
      <c r="N68" s="54"/>
      <c r="O68" s="27"/>
      <c r="P68" s="101">
        <f t="shared" si="7"/>
        <v>1128</v>
      </c>
      <c r="Q68" s="102">
        <v>564</v>
      </c>
      <c r="R68" s="138"/>
      <c r="S68" s="79" cm="1">
        <f t="array" ref="S68">SUMPRODUCT((MONTH($C68:$N68)=1)*$Q68)</f>
        <v>6768</v>
      </c>
      <c r="T68" s="80" cm="1">
        <f t="array" ref="T68">SUMPRODUCT((MONTH($C68:$N68)=2)*$Q68)</f>
        <v>0</v>
      </c>
      <c r="U68" s="80" cm="1">
        <f t="array" ref="U68">SUMPRODUCT((MONTH($C68:$N68)=3)*$Q68)</f>
        <v>0</v>
      </c>
      <c r="V68" s="80" cm="1">
        <f t="array" ref="V68">SUMPRODUCT((MONTH($C68:$N68)=4)*$Q68)</f>
        <v>0</v>
      </c>
      <c r="W68" s="80" cm="1">
        <f t="array" ref="W68">SUMPRODUCT((MONTH($C68:$N68)=5)*$Q68)</f>
        <v>0</v>
      </c>
      <c r="X68" s="80" cm="1">
        <f t="array" ref="X68">SUMPRODUCT((MONTH($C68:$N68)=6)*$Q68)</f>
        <v>0</v>
      </c>
      <c r="Y68" s="80" cm="1">
        <f t="array" ref="Y68">SUMPRODUCT((MONTH($C68:$N68)=7)*$Q68)</f>
        <v>0</v>
      </c>
      <c r="Z68" s="80" cm="1">
        <f t="array" ref="Z68">SUMPRODUCT((MONTH($C68:$N68)=8)*$Q68)</f>
        <v>0</v>
      </c>
      <c r="AA68" s="80" cm="1">
        <f t="array" ref="AA68">SUMPRODUCT((MONTH($C68:$N68)=9)*$Q68)</f>
        <v>0</v>
      </c>
      <c r="AB68" s="80" cm="1">
        <f t="array" ref="AB68">SUMPRODUCT((MONTH($C68:$N68)=10)*$Q68)</f>
        <v>0</v>
      </c>
      <c r="AC68" s="80" cm="1">
        <f t="array" ref="AC68">SUMPRODUCT((MONTH($C68:$N68)=11)*$Q68)</f>
        <v>0</v>
      </c>
      <c r="AD68" s="81" cm="1">
        <f t="array" ref="AD68">SUMPRODUCT((MONTH($C68:$N68)=12)*$Q68)</f>
        <v>0</v>
      </c>
      <c r="AE68" s="69"/>
    </row>
    <row r="69" spans="1:31" ht="24.95" customHeight="1" thickBot="1" x14ac:dyDescent="0.3">
      <c r="A69" s="72" t="s">
        <v>63</v>
      </c>
      <c r="B69" s="135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84">
        <f t="shared" si="7"/>
        <v>0</v>
      </c>
      <c r="Q69" s="96"/>
      <c r="R69" s="138"/>
      <c r="S69" s="139" cm="1">
        <f t="array" ref="S69">SUMPRODUCT((MONTH($C69:$N69)=1)*$Q69)</f>
        <v>0</v>
      </c>
      <c r="T69" s="139" cm="1">
        <f t="array" ref="T69">SUMPRODUCT((MONTH($C69:$N69)=2)*$Q69)</f>
        <v>0</v>
      </c>
      <c r="U69" s="139" cm="1">
        <f t="array" ref="U69">SUMPRODUCT((MONTH($C69:$N69)=3)*$Q69)</f>
        <v>0</v>
      </c>
      <c r="V69" s="139" cm="1">
        <f t="array" ref="V69">SUMPRODUCT((MONTH($C69:$N69)=4)*$Q69)</f>
        <v>0</v>
      </c>
      <c r="W69" s="139" cm="1">
        <f t="array" ref="W69">SUMPRODUCT((MONTH($C69:$N69)=5)*$Q69)</f>
        <v>0</v>
      </c>
      <c r="X69" s="139" cm="1">
        <f t="array" ref="X69">SUMPRODUCT((MONTH($C69:$N69)=6)*$Q69)</f>
        <v>0</v>
      </c>
      <c r="Y69" s="139" cm="1">
        <f t="array" ref="Y69">SUMPRODUCT((MONTH($C69:$N69)=7)*$Q69)</f>
        <v>0</v>
      </c>
      <c r="Z69" s="139" cm="1">
        <f t="array" ref="Z69">SUMPRODUCT((MONTH($C69:$N69)=8)*$Q69)</f>
        <v>0</v>
      </c>
      <c r="AA69" s="139" cm="1">
        <f t="array" ref="AA69">SUMPRODUCT((MONTH($C69:$N69)=9)*$Q69)</f>
        <v>0</v>
      </c>
      <c r="AB69" s="139" cm="1">
        <f t="array" ref="AB69">SUMPRODUCT((MONTH($C69:$N69)=10)*$Q69)</f>
        <v>0</v>
      </c>
      <c r="AC69" s="139" cm="1">
        <f t="array" ref="AC69">SUMPRODUCT((MONTH($C69:$N69)=11)*$Q69)</f>
        <v>0</v>
      </c>
      <c r="AD69" s="139" cm="1">
        <f t="array" ref="AD69">SUMPRODUCT((MONTH($C69:$N69)=12)*$Q69)</f>
        <v>0</v>
      </c>
      <c r="AE69" s="69"/>
    </row>
    <row r="70" spans="1:31" ht="24.95" customHeight="1" x14ac:dyDescent="0.25">
      <c r="A70" s="18" t="s">
        <v>18</v>
      </c>
      <c r="B70" s="18">
        <v>2</v>
      </c>
      <c r="C70" s="106">
        <v>45658</v>
      </c>
      <c r="D70" s="14"/>
      <c r="E70" s="32"/>
      <c r="F70" s="32"/>
      <c r="G70" s="32"/>
      <c r="H70" s="32"/>
      <c r="I70" s="32"/>
      <c r="J70" s="32"/>
      <c r="K70" s="32"/>
      <c r="L70" s="32"/>
      <c r="M70" s="32"/>
      <c r="N70" s="33"/>
      <c r="O70" s="136"/>
      <c r="P70" s="88">
        <f t="shared" si="7"/>
        <v>703.88</v>
      </c>
      <c r="Q70" s="89">
        <v>351.94</v>
      </c>
      <c r="R70" s="138"/>
      <c r="S70" s="39" cm="1">
        <f t="array" ref="S70">SUMPRODUCT((MONTH($C70:$N70)=1)*$Q70)</f>
        <v>4223.28</v>
      </c>
      <c r="T70" s="40" cm="1">
        <f t="array" ref="T70">SUMPRODUCT((MONTH($C70:$N70)=2)*$Q70)</f>
        <v>0</v>
      </c>
      <c r="U70" s="40" cm="1">
        <f t="array" ref="U70">SUMPRODUCT((MONTH($C70:$N70)=3)*$Q70)</f>
        <v>0</v>
      </c>
      <c r="V70" s="40" cm="1">
        <f t="array" ref="V70">SUMPRODUCT((MONTH($C70:$N70)=4)*$Q70)</f>
        <v>0</v>
      </c>
      <c r="W70" s="40" cm="1">
        <f t="array" ref="W70">SUMPRODUCT((MONTH($C70:$N70)=5)*$Q70)</f>
        <v>0</v>
      </c>
      <c r="X70" s="40" cm="1">
        <f t="array" ref="X70">SUMPRODUCT((MONTH($C70:$N70)=6)*$Q70)</f>
        <v>0</v>
      </c>
      <c r="Y70" s="40" cm="1">
        <f t="array" ref="Y70">SUMPRODUCT((MONTH($C70:$N70)=7)*$Q70)</f>
        <v>0</v>
      </c>
      <c r="Z70" s="40" cm="1">
        <f t="array" ref="Z70">SUMPRODUCT((MONTH($C70:$N70)=8)*$Q70)</f>
        <v>0</v>
      </c>
      <c r="AA70" s="40" cm="1">
        <f t="array" ref="AA70">SUMPRODUCT((MONTH($C70:$N70)=9)*$Q70)</f>
        <v>0</v>
      </c>
      <c r="AB70" s="40" cm="1">
        <f t="array" ref="AB70">SUMPRODUCT((MONTH($C70:$N70)=10)*$Q70)</f>
        <v>0</v>
      </c>
      <c r="AC70" s="40" cm="1">
        <f t="array" ref="AC70">SUMPRODUCT((MONTH($C70:$N70)=11)*$Q70)</f>
        <v>0</v>
      </c>
      <c r="AD70" s="41" cm="1">
        <f t="array" ref="AD70">SUMPRODUCT((MONTH($C70:$N70)=12)*$Q70)</f>
        <v>0</v>
      </c>
      <c r="AE70" s="69"/>
    </row>
    <row r="71" spans="1:31" ht="24.95" customHeight="1" x14ac:dyDescent="0.25">
      <c r="A71" s="12" t="s">
        <v>43</v>
      </c>
      <c r="B71" s="12">
        <v>1</v>
      </c>
      <c r="C71" s="107">
        <v>45658</v>
      </c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5"/>
      <c r="O71" s="136"/>
      <c r="P71" s="97">
        <f t="shared" si="7"/>
        <v>243.65</v>
      </c>
      <c r="Q71" s="91">
        <v>243.65</v>
      </c>
      <c r="R71" s="138"/>
      <c r="S71" s="42" cm="1">
        <f t="array" ref="S71">SUMPRODUCT((MONTH($C71:$N71)=1)*$Q71)</f>
        <v>2923.8000000000006</v>
      </c>
      <c r="T71" s="43" cm="1">
        <f t="array" ref="T71">SUMPRODUCT((MONTH($C71:$N71)=2)*$Q71)</f>
        <v>0</v>
      </c>
      <c r="U71" s="43" cm="1">
        <f t="array" ref="U71">SUMPRODUCT((MONTH($C71:$N71)=3)*$Q71)</f>
        <v>0</v>
      </c>
      <c r="V71" s="43" cm="1">
        <f t="array" ref="V71">SUMPRODUCT((MONTH($C71:$N71)=4)*$Q71)</f>
        <v>0</v>
      </c>
      <c r="W71" s="43" cm="1">
        <f t="array" ref="W71">SUMPRODUCT((MONTH($C71:$N71)=5)*$Q71)</f>
        <v>0</v>
      </c>
      <c r="X71" s="43" cm="1">
        <f t="array" ref="X71">SUMPRODUCT((MONTH($C71:$N71)=6)*$Q71)</f>
        <v>0</v>
      </c>
      <c r="Y71" s="43" cm="1">
        <f t="array" ref="Y71">SUMPRODUCT((MONTH($C71:$N71)=7)*$Q71)</f>
        <v>0</v>
      </c>
      <c r="Z71" s="43" cm="1">
        <f t="array" ref="Z71">SUMPRODUCT((MONTH($C71:$N71)=8)*$Q71)</f>
        <v>0</v>
      </c>
      <c r="AA71" s="43" cm="1">
        <f t="array" ref="AA71">SUMPRODUCT((MONTH($C71:$N71)=9)*$Q71)</f>
        <v>0</v>
      </c>
      <c r="AB71" s="43" cm="1">
        <f t="array" ref="AB71">SUMPRODUCT((MONTH($C71:$N71)=10)*$Q71)</f>
        <v>0</v>
      </c>
      <c r="AC71" s="43" cm="1">
        <f t="array" ref="AC71">SUMPRODUCT((MONTH($C71:$N71)=11)*$Q71)</f>
        <v>0</v>
      </c>
      <c r="AD71" s="44" cm="1">
        <f t="array" ref="AD71">SUMPRODUCT((MONTH($C71:$N71)=12)*$Q71)</f>
        <v>0</v>
      </c>
      <c r="AE71" s="69"/>
    </row>
    <row r="72" spans="1:31" ht="24.95" customHeight="1" x14ac:dyDescent="0.25">
      <c r="A72" s="12" t="s">
        <v>36</v>
      </c>
      <c r="B72" s="12">
        <v>1</v>
      </c>
      <c r="C72" s="107">
        <v>45658</v>
      </c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5"/>
      <c r="O72" s="136"/>
      <c r="P72" s="97">
        <f t="shared" si="7"/>
        <v>160.18</v>
      </c>
      <c r="Q72" s="91">
        <v>160.18</v>
      </c>
      <c r="R72" s="138"/>
      <c r="S72" s="42" cm="1">
        <f t="array" ref="S72">SUMPRODUCT((MONTH($C72:$N72)=1)*$Q72)</f>
        <v>1922.1600000000005</v>
      </c>
      <c r="T72" s="43" cm="1">
        <f t="array" ref="T72">SUMPRODUCT((MONTH($C72:$N72)=2)*$Q72)</f>
        <v>0</v>
      </c>
      <c r="U72" s="43" cm="1">
        <f t="array" ref="U72">SUMPRODUCT((MONTH($C72:$N72)=3)*$Q72)</f>
        <v>0</v>
      </c>
      <c r="V72" s="43" cm="1">
        <f t="array" ref="V72">SUMPRODUCT((MONTH($C72:$N72)=4)*$Q72)</f>
        <v>0</v>
      </c>
      <c r="W72" s="43" cm="1">
        <f t="array" ref="W72">SUMPRODUCT((MONTH($C72:$N72)=5)*$Q72)</f>
        <v>0</v>
      </c>
      <c r="X72" s="43" cm="1">
        <f t="array" ref="X72">SUMPRODUCT((MONTH($C72:$N72)=6)*$Q72)</f>
        <v>0</v>
      </c>
      <c r="Y72" s="43" cm="1">
        <f t="array" ref="Y72">SUMPRODUCT((MONTH($C72:$N72)=7)*$Q72)</f>
        <v>0</v>
      </c>
      <c r="Z72" s="43" cm="1">
        <f t="array" ref="Z72">SUMPRODUCT((MONTH($C72:$N72)=8)*$Q72)</f>
        <v>0</v>
      </c>
      <c r="AA72" s="43" cm="1">
        <f t="array" ref="AA72">SUMPRODUCT((MONTH($C72:$N72)=9)*$Q72)</f>
        <v>0</v>
      </c>
      <c r="AB72" s="43" cm="1">
        <f t="array" ref="AB72">SUMPRODUCT((MONTH($C72:$N72)=10)*$Q72)</f>
        <v>0</v>
      </c>
      <c r="AC72" s="43" cm="1">
        <f t="array" ref="AC72">SUMPRODUCT((MONTH($C72:$N72)=11)*$Q72)</f>
        <v>0</v>
      </c>
      <c r="AD72" s="44" cm="1">
        <f t="array" ref="AD72">SUMPRODUCT((MONTH($C72:$N72)=12)*$Q72)</f>
        <v>0</v>
      </c>
      <c r="AE72" s="69"/>
    </row>
    <row r="73" spans="1:31" ht="24.95" customHeight="1" x14ac:dyDescent="0.25">
      <c r="A73" s="12" t="s">
        <v>31</v>
      </c>
      <c r="B73" s="12">
        <v>1</v>
      </c>
      <c r="C73" s="107">
        <v>45658</v>
      </c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5"/>
      <c r="O73" s="136"/>
      <c r="P73" s="97">
        <f t="shared" si="7"/>
        <v>180.48</v>
      </c>
      <c r="Q73" s="91">
        <v>180.48</v>
      </c>
      <c r="R73" s="138"/>
      <c r="S73" s="42" cm="1">
        <f t="array" ref="S73">SUMPRODUCT((MONTH($C73:$N73)=1)*$Q73)</f>
        <v>2165.7599999999998</v>
      </c>
      <c r="T73" s="43" cm="1">
        <f t="array" ref="T73">SUMPRODUCT((MONTH($C73:$N73)=2)*$Q73)</f>
        <v>0</v>
      </c>
      <c r="U73" s="43" cm="1">
        <f t="array" ref="U73">SUMPRODUCT((MONTH($C73:$N73)=3)*$Q73)</f>
        <v>0</v>
      </c>
      <c r="V73" s="43" cm="1">
        <f t="array" ref="V73">SUMPRODUCT((MONTH($C73:$N73)=4)*$Q73)</f>
        <v>0</v>
      </c>
      <c r="W73" s="43" cm="1">
        <f t="array" ref="W73">SUMPRODUCT((MONTH($C73:$N73)=5)*$Q73)</f>
        <v>0</v>
      </c>
      <c r="X73" s="43" cm="1">
        <f t="array" ref="X73">SUMPRODUCT((MONTH($C73:$N73)=6)*$Q73)</f>
        <v>0</v>
      </c>
      <c r="Y73" s="43" cm="1">
        <f t="array" ref="Y73">SUMPRODUCT((MONTH($C73:$N73)=7)*$Q73)</f>
        <v>0</v>
      </c>
      <c r="Z73" s="43" cm="1">
        <f t="array" ref="Z73">SUMPRODUCT((MONTH($C73:$N73)=8)*$Q73)</f>
        <v>0</v>
      </c>
      <c r="AA73" s="43" cm="1">
        <f t="array" ref="AA73">SUMPRODUCT((MONTH($C73:$N73)=9)*$Q73)</f>
        <v>0</v>
      </c>
      <c r="AB73" s="43" cm="1">
        <f t="array" ref="AB73">SUMPRODUCT((MONTH($C73:$N73)=10)*$Q73)</f>
        <v>0</v>
      </c>
      <c r="AC73" s="43" cm="1">
        <f t="array" ref="AC73">SUMPRODUCT((MONTH($C73:$N73)=11)*$Q73)</f>
        <v>0</v>
      </c>
      <c r="AD73" s="44" cm="1">
        <f t="array" ref="AD73">SUMPRODUCT((MONTH($C73:$N73)=12)*$Q73)</f>
        <v>0</v>
      </c>
      <c r="AE73" s="69"/>
    </row>
    <row r="74" spans="1:31" ht="24.95" customHeight="1" x14ac:dyDescent="0.25">
      <c r="A74" s="12" t="s">
        <v>24</v>
      </c>
      <c r="B74" s="12">
        <v>5</v>
      </c>
      <c r="C74" s="107">
        <v>45658</v>
      </c>
      <c r="D74" s="107">
        <v>45751</v>
      </c>
      <c r="E74" s="107">
        <v>45782</v>
      </c>
      <c r="F74" s="107">
        <v>45877</v>
      </c>
      <c r="G74" s="107"/>
      <c r="H74" s="34"/>
      <c r="I74" s="34"/>
      <c r="J74" s="34"/>
      <c r="K74" s="34"/>
      <c r="L74" s="34"/>
      <c r="M74" s="34"/>
      <c r="N74" s="34"/>
      <c r="O74" s="136"/>
      <c r="P74" s="97">
        <f t="shared" si="7"/>
        <v>100</v>
      </c>
      <c r="Q74" s="91">
        <f>100/5</f>
        <v>20</v>
      </c>
      <c r="R74" s="138"/>
      <c r="S74" s="42" cm="1">
        <f t="array" ref="S74">SUMPRODUCT((MONTH($C74:$N74)=1)*$Q74)</f>
        <v>180</v>
      </c>
      <c r="T74" s="43" cm="1">
        <f t="array" ref="T74">SUMPRODUCT((MONTH($C74:$N74)=2)*$Q74)</f>
        <v>0</v>
      </c>
      <c r="U74" s="43" cm="1">
        <f t="array" ref="U74">SUMPRODUCT((MONTH($C74:$N74)=3)*$Q74)</f>
        <v>0</v>
      </c>
      <c r="V74" s="43" cm="1">
        <f t="array" ref="V74">SUMPRODUCT((MONTH($C74:$N74)=4)*$Q74)</f>
        <v>20</v>
      </c>
      <c r="W74" s="43" cm="1">
        <f t="array" ref="W74">SUMPRODUCT((MONTH($C74:$N74)=5)*$Q74)</f>
        <v>20</v>
      </c>
      <c r="X74" s="43" cm="1">
        <f t="array" ref="X74">SUMPRODUCT((MONTH($C74:$N74)=6)*$Q74)</f>
        <v>0</v>
      </c>
      <c r="Y74" s="43" cm="1">
        <f t="array" ref="Y74">SUMPRODUCT((MONTH($C74:$N74)=7)*$Q74)</f>
        <v>0</v>
      </c>
      <c r="Z74" s="43" cm="1">
        <f t="array" ref="Z74">SUMPRODUCT((MONTH($C74:$N74)=8)*$Q74)</f>
        <v>20</v>
      </c>
      <c r="AA74" s="43" cm="1">
        <f t="array" ref="AA74">SUMPRODUCT((MONTH($C74:$N74)=9)*$Q74)</f>
        <v>0</v>
      </c>
      <c r="AB74" s="43" cm="1">
        <f t="array" ref="AB74">SUMPRODUCT((MONTH($C74:$N74)=10)*$Q74)</f>
        <v>0</v>
      </c>
      <c r="AC74" s="43" cm="1">
        <f t="array" ref="AC74">SUMPRODUCT((MONTH($C74:$N74)=11)*$Q74)</f>
        <v>0</v>
      </c>
      <c r="AD74" s="44" cm="1">
        <f t="array" ref="AD74">SUMPRODUCT((MONTH($C74:$N74)=12)*$Q74)</f>
        <v>0</v>
      </c>
      <c r="AE74" s="69"/>
    </row>
    <row r="75" spans="1:31" ht="24.95" customHeight="1" thickBot="1" x14ac:dyDescent="0.3">
      <c r="A75" s="13" t="s">
        <v>41</v>
      </c>
      <c r="B75" s="13">
        <v>2</v>
      </c>
      <c r="C75" s="107">
        <v>45658</v>
      </c>
      <c r="D75" s="107"/>
      <c r="E75" s="36"/>
      <c r="F75" s="36"/>
      <c r="G75" s="36"/>
      <c r="H75" s="36"/>
      <c r="I75" s="36"/>
      <c r="J75" s="36"/>
      <c r="K75" s="36"/>
      <c r="L75" s="36"/>
      <c r="M75" s="36"/>
      <c r="N75" s="37"/>
      <c r="O75" s="136"/>
      <c r="P75" s="98">
        <f t="shared" si="7"/>
        <v>164.58</v>
      </c>
      <c r="Q75" s="93">
        <v>82.29</v>
      </c>
      <c r="R75" s="138"/>
      <c r="S75" s="45" cm="1">
        <f t="array" ref="S75">SUMPRODUCT((MONTH($C75:$N75)=1)*$Q75)</f>
        <v>987.4799999999999</v>
      </c>
      <c r="T75" s="46" cm="1">
        <f t="array" ref="T75">SUMPRODUCT((MONTH($C75:$N75)=2)*$Q75)</f>
        <v>0</v>
      </c>
      <c r="U75" s="46" cm="1">
        <f t="array" ref="U75">SUMPRODUCT((MONTH($C75:$N75)=3)*$Q75)</f>
        <v>0</v>
      </c>
      <c r="V75" s="46" cm="1">
        <f t="array" ref="V75">SUMPRODUCT((MONTH($C75:$N75)=4)*$Q75)</f>
        <v>0</v>
      </c>
      <c r="W75" s="46" cm="1">
        <f t="array" ref="W75">SUMPRODUCT((MONTH($C75:$N75)=5)*$Q75)</f>
        <v>0</v>
      </c>
      <c r="X75" s="46" cm="1">
        <f t="array" ref="X75">SUMPRODUCT((MONTH($C75:$N75)=6)*$Q75)</f>
        <v>0</v>
      </c>
      <c r="Y75" s="46" cm="1">
        <f t="array" ref="Y75">SUMPRODUCT((MONTH($C75:$N75)=7)*$Q75)</f>
        <v>0</v>
      </c>
      <c r="Z75" s="46" cm="1">
        <f t="array" ref="Z75">SUMPRODUCT((MONTH($C75:$N75)=8)*$Q75)</f>
        <v>0</v>
      </c>
      <c r="AA75" s="46" cm="1">
        <f t="array" ref="AA75">SUMPRODUCT((MONTH($C75:$N75)=9)*$Q75)</f>
        <v>0</v>
      </c>
      <c r="AB75" s="46" cm="1">
        <f t="array" ref="AB75">SUMPRODUCT((MONTH($C75:$N75)=10)*$Q75)</f>
        <v>0</v>
      </c>
      <c r="AC75" s="46" cm="1">
        <f t="array" ref="AC75">SUMPRODUCT((MONTH($C75:$N75)=11)*$Q75)</f>
        <v>0</v>
      </c>
      <c r="AD75" s="47" cm="1">
        <f t="array" ref="AD75">SUMPRODUCT((MONTH($C75:$N75)=12)*$Q75)</f>
        <v>0</v>
      </c>
      <c r="AE75" s="69"/>
    </row>
    <row r="76" spans="1:31" ht="24.95" customHeight="1" thickBot="1" x14ac:dyDescent="0.3">
      <c r="A76" s="72" t="s">
        <v>64</v>
      </c>
      <c r="B76" s="135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7">
        <f t="shared" si="7"/>
        <v>0</v>
      </c>
      <c r="Q76" s="141"/>
      <c r="R76" s="138"/>
      <c r="S76" s="139" cm="1">
        <f t="array" ref="S76">SUMPRODUCT((MONTH($C76:$N76)=1)*$Q76)</f>
        <v>0</v>
      </c>
      <c r="T76" s="139" cm="1">
        <f t="array" ref="T76">SUMPRODUCT((MONTH($C76:$N76)=2)*$Q76)</f>
        <v>0</v>
      </c>
      <c r="U76" s="139" cm="1">
        <f t="array" ref="U76">SUMPRODUCT((MONTH($C76:$N76)=3)*$Q76)</f>
        <v>0</v>
      </c>
      <c r="V76" s="139" cm="1">
        <f t="array" ref="V76">SUMPRODUCT((MONTH($C76:$N76)=4)*$Q76)</f>
        <v>0</v>
      </c>
      <c r="W76" s="139" cm="1">
        <f t="array" ref="W76">SUMPRODUCT((MONTH($C76:$N76)=5)*$Q76)</f>
        <v>0</v>
      </c>
      <c r="X76" s="139" cm="1">
        <f t="array" ref="X76">SUMPRODUCT((MONTH($C76:$N76)=6)*$Q76)</f>
        <v>0</v>
      </c>
      <c r="Y76" s="139" cm="1">
        <f t="array" ref="Y76">SUMPRODUCT((MONTH($C76:$N76)=7)*$Q76)</f>
        <v>0</v>
      </c>
      <c r="Z76" s="139" cm="1">
        <f t="array" ref="Z76">SUMPRODUCT((MONTH($C76:$N76)=8)*$Q76)</f>
        <v>0</v>
      </c>
      <c r="AA76" s="139" cm="1">
        <f t="array" ref="AA76">SUMPRODUCT((MONTH($C76:$N76)=9)*$Q76)</f>
        <v>0</v>
      </c>
      <c r="AB76" s="139" cm="1">
        <f t="array" ref="AB76">SUMPRODUCT((MONTH($C76:$N76)=10)*$Q76)</f>
        <v>0</v>
      </c>
      <c r="AC76" s="139" cm="1">
        <f t="array" ref="AC76">SUMPRODUCT((MONTH($C76:$N76)=11)*$Q76)</f>
        <v>0</v>
      </c>
      <c r="AD76" s="139" cm="1">
        <f t="array" ref="AD76">SUMPRODUCT((MONTH($C76:$N76)=12)*$Q76)</f>
        <v>0</v>
      </c>
      <c r="AE76" s="69"/>
    </row>
    <row r="77" spans="1:31" ht="24.95" customHeight="1" x14ac:dyDescent="0.25">
      <c r="A77" s="18" t="s">
        <v>47</v>
      </c>
      <c r="B77" s="18">
        <v>6</v>
      </c>
      <c r="C77" s="116">
        <v>45658</v>
      </c>
      <c r="D77" s="14">
        <v>45751</v>
      </c>
      <c r="E77" s="14">
        <v>45782</v>
      </c>
      <c r="F77" s="14">
        <v>45877</v>
      </c>
      <c r="G77" s="14"/>
      <c r="H77" s="14"/>
      <c r="I77" s="32"/>
      <c r="J77" s="32"/>
      <c r="K77" s="32"/>
      <c r="L77" s="32"/>
      <c r="M77" s="32"/>
      <c r="N77" s="33"/>
      <c r="O77" s="136"/>
      <c r="P77" s="88">
        <f t="shared" si="7"/>
        <v>4499.46</v>
      </c>
      <c r="Q77" s="89">
        <v>749.91</v>
      </c>
      <c r="R77" s="138"/>
      <c r="S77" s="39" cm="1">
        <f t="array" ref="S77">SUMPRODUCT((MONTH($C77:$N77)=1)*$Q77)</f>
        <v>6749.19</v>
      </c>
      <c r="T77" s="40" cm="1">
        <f t="array" ref="T77">SUMPRODUCT((MONTH($C77:$N77)=2)*$Q77)</f>
        <v>0</v>
      </c>
      <c r="U77" s="40" cm="1">
        <f t="array" ref="U77">SUMPRODUCT((MONTH($C77:$N77)=3)*$Q77)</f>
        <v>0</v>
      </c>
      <c r="V77" s="40" cm="1">
        <f t="array" ref="V77">SUMPRODUCT((MONTH($C77:$N77)=4)*$Q77)</f>
        <v>749.91</v>
      </c>
      <c r="W77" s="40" cm="1">
        <f t="array" ref="W77">SUMPRODUCT((MONTH($C77:$N77)=5)*$Q77)</f>
        <v>749.91</v>
      </c>
      <c r="X77" s="40" cm="1">
        <f t="array" ref="X77">SUMPRODUCT((MONTH($C77:$N77)=6)*$Q77)</f>
        <v>0</v>
      </c>
      <c r="Y77" s="40" cm="1">
        <f t="array" ref="Y77">SUMPRODUCT((MONTH($C77:$N77)=7)*$Q77)</f>
        <v>0</v>
      </c>
      <c r="Z77" s="40" cm="1">
        <f t="array" ref="Z77">SUMPRODUCT((MONTH($C77:$N77)=8)*$Q77)</f>
        <v>749.91</v>
      </c>
      <c r="AA77" s="40" cm="1">
        <f t="array" ref="AA77">SUMPRODUCT((MONTH($C77:$N77)=9)*$Q77)</f>
        <v>0</v>
      </c>
      <c r="AB77" s="40" cm="1">
        <f t="array" ref="AB77">SUMPRODUCT((MONTH($C77:$N77)=10)*$Q77)</f>
        <v>0</v>
      </c>
      <c r="AC77" s="40" cm="1">
        <f t="array" ref="AC77">SUMPRODUCT((MONTH($C77:$N77)=11)*$Q77)</f>
        <v>0</v>
      </c>
      <c r="AD77" s="41" cm="1">
        <f t="array" ref="AD77">SUMPRODUCT((MONTH($C77:$N77)=12)*$Q77)</f>
        <v>0</v>
      </c>
      <c r="AE77" s="69"/>
    </row>
    <row r="78" spans="1:31" ht="24.95" customHeight="1" x14ac:dyDescent="0.25">
      <c r="A78" s="12" t="s">
        <v>45</v>
      </c>
      <c r="B78" s="12">
        <v>1</v>
      </c>
      <c r="C78" s="117">
        <v>45658</v>
      </c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5"/>
      <c r="O78" s="136"/>
      <c r="P78" s="97">
        <f t="shared" si="7"/>
        <v>1155.99</v>
      </c>
      <c r="Q78" s="91">
        <v>1155.99</v>
      </c>
      <c r="R78" s="138"/>
      <c r="S78" s="42" cm="1">
        <f t="array" ref="S78">SUMPRODUCT((MONTH($C78:$N78)=1)*$Q78)</f>
        <v>13871.88</v>
      </c>
      <c r="T78" s="43" cm="1">
        <f t="array" ref="T78">SUMPRODUCT((MONTH($C78:$N78)=2)*$Q78)</f>
        <v>0</v>
      </c>
      <c r="U78" s="43" cm="1">
        <f t="array" ref="U78">SUMPRODUCT((MONTH($C78:$N78)=3)*$Q78)</f>
        <v>0</v>
      </c>
      <c r="V78" s="43" cm="1">
        <f t="array" ref="V78">SUMPRODUCT((MONTH($C78:$N78)=4)*$Q78)</f>
        <v>0</v>
      </c>
      <c r="W78" s="43" cm="1">
        <f t="array" ref="W78">SUMPRODUCT((MONTH($C78:$N78)=5)*$Q78)</f>
        <v>0</v>
      </c>
      <c r="X78" s="43" cm="1">
        <f t="array" ref="X78">SUMPRODUCT((MONTH($C78:$N78)=6)*$Q78)</f>
        <v>0</v>
      </c>
      <c r="Y78" s="43" cm="1">
        <f t="array" ref="Y78">SUMPRODUCT((MONTH($C78:$N78)=7)*$Q78)</f>
        <v>0</v>
      </c>
      <c r="Z78" s="43" cm="1">
        <f t="array" ref="Z78">SUMPRODUCT((MONTH($C78:$N78)=8)*$Q78)</f>
        <v>0</v>
      </c>
      <c r="AA78" s="43" cm="1">
        <f t="array" ref="AA78">SUMPRODUCT((MONTH($C78:$N78)=9)*$Q78)</f>
        <v>0</v>
      </c>
      <c r="AB78" s="43" cm="1">
        <f t="array" ref="AB78">SUMPRODUCT((MONTH($C78:$N78)=10)*$Q78)</f>
        <v>0</v>
      </c>
      <c r="AC78" s="43" cm="1">
        <f t="array" ref="AC78">SUMPRODUCT((MONTH($C78:$N78)=11)*$Q78)</f>
        <v>0</v>
      </c>
      <c r="AD78" s="44" cm="1">
        <f t="array" ref="AD78">SUMPRODUCT((MONTH($C78:$N78)=12)*$Q78)</f>
        <v>0</v>
      </c>
      <c r="AE78" s="69"/>
    </row>
    <row r="79" spans="1:31" ht="24.95" customHeight="1" x14ac:dyDescent="0.25">
      <c r="A79" s="12" t="s">
        <v>21</v>
      </c>
      <c r="B79" s="12">
        <v>4</v>
      </c>
      <c r="C79" s="117">
        <v>45658</v>
      </c>
      <c r="D79" s="15"/>
      <c r="E79" s="15"/>
      <c r="F79" s="15"/>
      <c r="G79" s="34"/>
      <c r="H79" s="34"/>
      <c r="I79" s="34"/>
      <c r="J79" s="34"/>
      <c r="K79" s="34"/>
      <c r="L79" s="34"/>
      <c r="M79" s="34"/>
      <c r="N79" s="35"/>
      <c r="O79" s="136"/>
      <c r="P79" s="97">
        <f t="shared" si="7"/>
        <v>1375.32</v>
      </c>
      <c r="Q79" s="91">
        <v>343.83</v>
      </c>
      <c r="R79" s="138"/>
      <c r="S79" s="42" cm="1">
        <f t="array" ref="S79">SUMPRODUCT((MONTH($C79:$N79)=1)*$Q79)</f>
        <v>4125.96</v>
      </c>
      <c r="T79" s="43" cm="1">
        <f t="array" ref="T79">SUMPRODUCT((MONTH($C79:$N79)=2)*$Q79)</f>
        <v>0</v>
      </c>
      <c r="U79" s="43" cm="1">
        <f t="array" ref="U79">SUMPRODUCT((MONTH($C79:$N79)=3)*$Q79)</f>
        <v>0</v>
      </c>
      <c r="V79" s="43" cm="1">
        <f t="array" ref="V79">SUMPRODUCT((MONTH($C79:$N79)=4)*$Q79)</f>
        <v>0</v>
      </c>
      <c r="W79" s="43" cm="1">
        <f t="array" ref="W79">SUMPRODUCT((MONTH($C79:$N79)=5)*$Q79)</f>
        <v>0</v>
      </c>
      <c r="X79" s="43" cm="1">
        <f t="array" ref="X79">SUMPRODUCT((MONTH($C79:$N79)=6)*$Q79)</f>
        <v>0</v>
      </c>
      <c r="Y79" s="43" cm="1">
        <f t="array" ref="Y79">SUMPRODUCT((MONTH($C79:$N79)=7)*$Q79)</f>
        <v>0</v>
      </c>
      <c r="Z79" s="43" cm="1">
        <f t="array" ref="Z79">SUMPRODUCT((MONTH($C79:$N79)=8)*$Q79)</f>
        <v>0</v>
      </c>
      <c r="AA79" s="43" cm="1">
        <f t="array" ref="AA79">SUMPRODUCT((MONTH($C79:$N79)=9)*$Q79)</f>
        <v>0</v>
      </c>
      <c r="AB79" s="43" cm="1">
        <f t="array" ref="AB79">SUMPRODUCT((MONTH($C79:$N79)=10)*$Q79)</f>
        <v>0</v>
      </c>
      <c r="AC79" s="43" cm="1">
        <f t="array" ref="AC79">SUMPRODUCT((MONTH($C79:$N79)=11)*$Q79)</f>
        <v>0</v>
      </c>
      <c r="AD79" s="44" cm="1">
        <f t="array" ref="AD79">SUMPRODUCT((MONTH($C79:$N79)=12)*$Q79)</f>
        <v>0</v>
      </c>
      <c r="AE79" s="69"/>
    </row>
    <row r="80" spans="1:31" ht="24.95" customHeight="1" thickBot="1" x14ac:dyDescent="0.3">
      <c r="A80" s="13" t="s">
        <v>24</v>
      </c>
      <c r="B80" s="13">
        <v>11</v>
      </c>
      <c r="C80" s="118">
        <v>45658</v>
      </c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37"/>
      <c r="O80" s="136"/>
      <c r="P80" s="98">
        <f t="shared" si="7"/>
        <v>85</v>
      </c>
      <c r="Q80" s="93">
        <f>85/11</f>
        <v>7.7272727272727275</v>
      </c>
      <c r="R80" s="138"/>
      <c r="S80" s="45" cm="1">
        <f t="array" ref="S80">SUMPRODUCT((MONTH($C80:$N80)=1)*$Q80)</f>
        <v>92.727272727272748</v>
      </c>
      <c r="T80" s="46" cm="1">
        <f t="array" ref="T80">SUMPRODUCT((MONTH($C80:$N80)=2)*$Q80)</f>
        <v>0</v>
      </c>
      <c r="U80" s="46" cm="1">
        <f t="array" ref="U80">SUMPRODUCT((MONTH($C80:$N80)=3)*$Q80)</f>
        <v>0</v>
      </c>
      <c r="V80" s="46" cm="1">
        <f t="array" ref="V80">SUMPRODUCT((MONTH($C80:$N80)=4)*$Q80)</f>
        <v>0</v>
      </c>
      <c r="W80" s="46" cm="1">
        <f t="array" ref="W80">SUMPRODUCT((MONTH($C80:$N80)=5)*$Q80)</f>
        <v>0</v>
      </c>
      <c r="X80" s="46" cm="1">
        <f t="array" ref="X80">SUMPRODUCT((MONTH($C80:$N80)=6)*$Q80)</f>
        <v>0</v>
      </c>
      <c r="Y80" s="46" cm="1">
        <f t="array" ref="Y80">SUMPRODUCT((MONTH($C80:$N80)=7)*$Q80)</f>
        <v>0</v>
      </c>
      <c r="Z80" s="46" cm="1">
        <f t="array" ref="Z80">SUMPRODUCT((MONTH($C80:$N80)=8)*$Q80)</f>
        <v>0</v>
      </c>
      <c r="AA80" s="46" cm="1">
        <f t="array" ref="AA80">SUMPRODUCT((MONTH($C80:$N80)=9)*$Q80)</f>
        <v>0</v>
      </c>
      <c r="AB80" s="46" cm="1">
        <f t="array" ref="AB80">SUMPRODUCT((MONTH($C80:$N80)=10)*$Q80)</f>
        <v>0</v>
      </c>
      <c r="AC80" s="46" cm="1">
        <f t="array" ref="AC80">SUMPRODUCT((MONTH($C80:$N80)=11)*$Q80)</f>
        <v>0</v>
      </c>
      <c r="AD80" s="47" cm="1">
        <f t="array" ref="AD80">SUMPRODUCT((MONTH($C80:$N80)=12)*$Q80)</f>
        <v>0</v>
      </c>
      <c r="AE80" s="69"/>
    </row>
    <row r="81" spans="1:31" ht="24.95" customHeight="1" thickBot="1" x14ac:dyDescent="0.3">
      <c r="A81" s="72" t="s">
        <v>65</v>
      </c>
      <c r="B81" s="135"/>
      <c r="C81" s="136"/>
      <c r="D81" s="136"/>
      <c r="E81" s="136"/>
      <c r="F81" s="136"/>
      <c r="G81" s="136"/>
      <c r="H81" s="136"/>
      <c r="I81" s="136"/>
      <c r="J81" s="136"/>
      <c r="K81" s="136"/>
      <c r="L81" s="136"/>
      <c r="M81" s="136"/>
      <c r="N81" s="136"/>
      <c r="O81" s="136"/>
      <c r="P81" s="137">
        <f t="shared" si="7"/>
        <v>0</v>
      </c>
      <c r="Q81" s="141"/>
      <c r="R81" s="138"/>
      <c r="S81" s="139" cm="1">
        <f t="array" ref="S81">SUMPRODUCT((MONTH($C81:$N81)=1)*$Q81)</f>
        <v>0</v>
      </c>
      <c r="T81" s="139" cm="1">
        <f t="array" ref="T81">SUMPRODUCT((MONTH($C81:$N81)=2)*$Q81)</f>
        <v>0</v>
      </c>
      <c r="U81" s="139" cm="1">
        <f t="array" ref="U81">SUMPRODUCT((MONTH($C81:$N81)=3)*$Q81)</f>
        <v>0</v>
      </c>
      <c r="V81" s="139" cm="1">
        <f t="array" ref="V81">SUMPRODUCT((MONTH($C81:$N81)=4)*$Q81)</f>
        <v>0</v>
      </c>
      <c r="W81" s="139" cm="1">
        <f t="array" ref="W81">SUMPRODUCT((MONTH($C81:$N81)=5)*$Q81)</f>
        <v>0</v>
      </c>
      <c r="X81" s="139" cm="1">
        <f t="array" ref="X81">SUMPRODUCT((MONTH($C81:$N81)=6)*$Q81)</f>
        <v>0</v>
      </c>
      <c r="Y81" s="139" cm="1">
        <f t="array" ref="Y81">SUMPRODUCT((MONTH($C81:$N81)=7)*$Q81)</f>
        <v>0</v>
      </c>
      <c r="Z81" s="139" cm="1">
        <f t="array" ref="Z81">SUMPRODUCT((MONTH($C81:$N81)=8)*$Q81)</f>
        <v>0</v>
      </c>
      <c r="AA81" s="139" cm="1">
        <f t="array" ref="AA81">SUMPRODUCT((MONTH($C81:$N81)=9)*$Q81)</f>
        <v>0</v>
      </c>
      <c r="AB81" s="139" cm="1">
        <f t="array" ref="AB81">SUMPRODUCT((MONTH($C81:$N81)=10)*$Q81)</f>
        <v>0</v>
      </c>
      <c r="AC81" s="139" cm="1">
        <f t="array" ref="AC81">SUMPRODUCT((MONTH($C81:$N81)=11)*$Q81)</f>
        <v>0</v>
      </c>
      <c r="AD81" s="139" cm="1">
        <f t="array" ref="AD81">SUMPRODUCT((MONTH($C81:$N81)=12)*$Q81)</f>
        <v>0</v>
      </c>
      <c r="AE81" s="69"/>
    </row>
    <row r="82" spans="1:31" ht="24.95" customHeight="1" x14ac:dyDescent="0.25">
      <c r="A82" s="29" t="s">
        <v>45</v>
      </c>
      <c r="B82" s="18">
        <v>2</v>
      </c>
      <c r="C82" s="106">
        <v>45658</v>
      </c>
      <c r="D82" s="14"/>
      <c r="E82" s="32"/>
      <c r="F82" s="32"/>
      <c r="G82" s="32"/>
      <c r="H82" s="32"/>
      <c r="I82" s="32"/>
      <c r="J82" s="32"/>
      <c r="K82" s="32"/>
      <c r="L82" s="32"/>
      <c r="M82" s="32"/>
      <c r="N82" s="33"/>
      <c r="O82" s="136"/>
      <c r="P82" s="88">
        <f t="shared" si="7"/>
        <v>1541.32</v>
      </c>
      <c r="Q82" s="89">
        <v>770.66</v>
      </c>
      <c r="R82" s="138"/>
      <c r="S82" s="39" cm="1">
        <f t="array" ref="S82">SUMPRODUCT((MONTH($C82:$N82)=1)*$Q82)</f>
        <v>9247.92</v>
      </c>
      <c r="T82" s="40" cm="1">
        <f t="array" ref="T82">SUMPRODUCT((MONTH($C82:$N82)=2)*$Q82)</f>
        <v>0</v>
      </c>
      <c r="U82" s="40" cm="1">
        <f t="array" ref="U82">SUMPRODUCT((MONTH($C82:$N82)=3)*$Q82)</f>
        <v>0</v>
      </c>
      <c r="V82" s="40" cm="1">
        <f t="array" ref="V82">SUMPRODUCT((MONTH($C82:$N82)=4)*$Q82)</f>
        <v>0</v>
      </c>
      <c r="W82" s="40" cm="1">
        <f t="array" ref="W82">SUMPRODUCT((MONTH($C82:$N82)=5)*$Q82)</f>
        <v>0</v>
      </c>
      <c r="X82" s="40" cm="1">
        <f t="array" ref="X82">SUMPRODUCT((MONTH($C82:$N82)=6)*$Q82)</f>
        <v>0</v>
      </c>
      <c r="Y82" s="40" cm="1">
        <f t="array" ref="Y82">SUMPRODUCT((MONTH($C82:$N82)=7)*$Q82)</f>
        <v>0</v>
      </c>
      <c r="Z82" s="40" cm="1">
        <f t="array" ref="Z82">SUMPRODUCT((MONTH($C82:$N82)=8)*$Q82)</f>
        <v>0</v>
      </c>
      <c r="AA82" s="40" cm="1">
        <f t="array" ref="AA82">SUMPRODUCT((MONTH($C82:$N82)=9)*$Q82)</f>
        <v>0</v>
      </c>
      <c r="AB82" s="40" cm="1">
        <f t="array" ref="AB82">SUMPRODUCT((MONTH($C82:$N82)=10)*$Q82)</f>
        <v>0</v>
      </c>
      <c r="AC82" s="40" cm="1">
        <f t="array" ref="AC82">SUMPRODUCT((MONTH($C82:$N82)=11)*$Q82)</f>
        <v>0</v>
      </c>
      <c r="AD82" s="41" cm="1">
        <f t="array" ref="AD82">SUMPRODUCT((MONTH($C82:$N82)=12)*$Q82)</f>
        <v>0</v>
      </c>
      <c r="AE82" s="69"/>
    </row>
    <row r="83" spans="1:31" ht="24.95" customHeight="1" thickBot="1" x14ac:dyDescent="0.3">
      <c r="A83" s="31" t="s">
        <v>46</v>
      </c>
      <c r="B83" s="13">
        <v>2</v>
      </c>
      <c r="C83" s="108">
        <v>45658</v>
      </c>
      <c r="D83" s="16"/>
      <c r="E83" s="36"/>
      <c r="F83" s="36"/>
      <c r="G83" s="36"/>
      <c r="H83" s="36"/>
      <c r="I83" s="36"/>
      <c r="J83" s="36"/>
      <c r="K83" s="36"/>
      <c r="L83" s="36"/>
      <c r="M83" s="36"/>
      <c r="N83" s="37"/>
      <c r="O83" s="136"/>
      <c r="P83" s="98">
        <f t="shared" si="7"/>
        <v>50</v>
      </c>
      <c r="Q83" s="93">
        <v>25</v>
      </c>
      <c r="R83" s="138"/>
      <c r="S83" s="45" cm="1">
        <f t="array" ref="S83">SUMPRODUCT((MONTH($C83:$N83)=1)*$Q83)</f>
        <v>300</v>
      </c>
      <c r="T83" s="46" cm="1">
        <f t="array" ref="T83">SUMPRODUCT((MONTH($C83:$N83)=2)*$Q83)</f>
        <v>0</v>
      </c>
      <c r="U83" s="46" cm="1">
        <f t="array" ref="U83">SUMPRODUCT((MONTH($C83:$N83)=3)*$Q83)</f>
        <v>0</v>
      </c>
      <c r="V83" s="46" cm="1">
        <f t="array" ref="V83">SUMPRODUCT((MONTH($C83:$N83)=4)*$Q83)</f>
        <v>0</v>
      </c>
      <c r="W83" s="46" cm="1">
        <f t="array" ref="W83">SUMPRODUCT((MONTH($C83:$N83)=5)*$Q83)</f>
        <v>0</v>
      </c>
      <c r="X83" s="46" cm="1">
        <f t="array" ref="X83">SUMPRODUCT((MONTH($C83:$N83)=6)*$Q83)</f>
        <v>0</v>
      </c>
      <c r="Y83" s="46" cm="1">
        <f t="array" ref="Y83">SUMPRODUCT((MONTH($C83:$N83)=7)*$Q83)</f>
        <v>0</v>
      </c>
      <c r="Z83" s="46" cm="1">
        <f t="array" ref="Z83">SUMPRODUCT((MONTH($C83:$N83)=8)*$Q83)</f>
        <v>0</v>
      </c>
      <c r="AA83" s="46" cm="1">
        <f t="array" ref="AA83">SUMPRODUCT((MONTH($C83:$N83)=9)*$Q83)</f>
        <v>0</v>
      </c>
      <c r="AB83" s="46" cm="1">
        <f t="array" ref="AB83">SUMPRODUCT((MONTH($C83:$N83)=10)*$Q83)</f>
        <v>0</v>
      </c>
      <c r="AC83" s="46" cm="1">
        <f t="array" ref="AC83">SUMPRODUCT((MONTH($C83:$N83)=11)*$Q83)</f>
        <v>0</v>
      </c>
      <c r="AD83" s="47" cm="1">
        <f t="array" ref="AD83">SUMPRODUCT((MONTH($C83:$N83)=12)*$Q83)</f>
        <v>0</v>
      </c>
      <c r="AE83" s="69"/>
    </row>
    <row r="84" spans="1:31" ht="24.95" customHeight="1" thickBot="1" x14ac:dyDescent="0.3">
      <c r="A84" s="63"/>
      <c r="B84" s="17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4"/>
      <c r="P84" s="82"/>
      <c r="Q84" s="76"/>
      <c r="R84" s="75"/>
      <c r="S84" s="113">
        <f>SUM(S10:S83)</f>
        <v>223731.91155844153</v>
      </c>
      <c r="T84" s="113">
        <f t="shared" ref="T84:AD84" si="8">SUM(T4:T83)</f>
        <v>0</v>
      </c>
      <c r="U84" s="113">
        <f t="shared" si="8"/>
        <v>0</v>
      </c>
      <c r="V84" s="113">
        <f t="shared" si="8"/>
        <v>4288.275555555555</v>
      </c>
      <c r="W84" s="113">
        <f t="shared" si="8"/>
        <v>4000.2455555555553</v>
      </c>
      <c r="X84" s="113">
        <f t="shared" si="8"/>
        <v>0</v>
      </c>
      <c r="Y84" s="113">
        <f t="shared" si="8"/>
        <v>0</v>
      </c>
      <c r="Z84" s="113">
        <f t="shared" si="8"/>
        <v>4000.2455555555553</v>
      </c>
      <c r="AA84" s="113">
        <f t="shared" si="8"/>
        <v>0</v>
      </c>
      <c r="AB84" s="113">
        <f t="shared" si="8"/>
        <v>0</v>
      </c>
      <c r="AC84" s="113">
        <f t="shared" si="8"/>
        <v>0</v>
      </c>
      <c r="AD84" s="113">
        <f t="shared" si="8"/>
        <v>0</v>
      </c>
      <c r="AE84" s="66"/>
    </row>
    <row r="85" spans="1:31" x14ac:dyDescent="0.25">
      <c r="F85" s="11"/>
      <c r="M85" s="85"/>
      <c r="N85" s="85"/>
      <c r="O85" s="86"/>
      <c r="P85" s="87"/>
      <c r="S85"/>
      <c r="T85"/>
      <c r="U85"/>
    </row>
    <row r="86" spans="1:31" x14ac:dyDescent="0.25">
      <c r="M86" s="85"/>
      <c r="N86" s="115"/>
      <c r="O86" s="86"/>
      <c r="P86" s="87"/>
      <c r="Q86" s="87"/>
      <c r="S86"/>
      <c r="T86"/>
      <c r="U86"/>
    </row>
    <row r="87" spans="1:31" x14ac:dyDescent="0.25">
      <c r="F87" s="11"/>
      <c r="P87" s="87"/>
      <c r="Q87" s="87"/>
      <c r="S87"/>
      <c r="T87"/>
      <c r="U87"/>
      <c r="V87" s="87"/>
    </row>
    <row r="88" spans="1:31" x14ac:dyDescent="0.25">
      <c r="K88" s="11"/>
      <c r="S88"/>
      <c r="T88"/>
    </row>
    <row r="89" spans="1:31" x14ac:dyDescent="0.25">
      <c r="S89"/>
      <c r="T89"/>
    </row>
    <row r="90" spans="1:31" x14ac:dyDescent="0.25">
      <c r="S90"/>
      <c r="T90"/>
    </row>
    <row r="91" spans="1:31" x14ac:dyDescent="0.25">
      <c r="T91"/>
    </row>
    <row r="94" spans="1:31" x14ac:dyDescent="0.25">
      <c r="T94"/>
    </row>
    <row r="95" spans="1:31" x14ac:dyDescent="0.25">
      <c r="T95"/>
    </row>
    <row r="96" spans="1:31" x14ac:dyDescent="0.25">
      <c r="T96"/>
    </row>
    <row r="97" spans="20:20" x14ac:dyDescent="0.25">
      <c r="T97"/>
    </row>
    <row r="98" spans="20:20" x14ac:dyDescent="0.25">
      <c r="T98"/>
    </row>
    <row r="101" spans="20:20" x14ac:dyDescent="0.25">
      <c r="T101"/>
    </row>
    <row r="102" spans="20:20" x14ac:dyDescent="0.25">
      <c r="T10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X</vt:lpstr>
      <vt:lpstr>Y</vt:lpstr>
      <vt:lpstr>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NICASTRO - EVEALP</dc:creator>
  <cp:lastModifiedBy>Joseph NICASTRO - EVEALP</cp:lastModifiedBy>
  <cp:lastPrinted>2025-10-27T16:19:20Z</cp:lastPrinted>
  <dcterms:created xsi:type="dcterms:W3CDTF">2023-03-30T14:27:47Z</dcterms:created>
  <dcterms:modified xsi:type="dcterms:W3CDTF">2025-11-03T16:06:19Z</dcterms:modified>
</cp:coreProperties>
</file>