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0" windowHeight="8400"/>
  </bookViews>
  <sheets>
    <sheet name="Feuil1" sheetId="1" r:id="rId1"/>
  </sheets>
  <definedNames>
    <definedName name="_xlnm._FilterDatabase" localSheetId="0" hidden="1">Feuil1!$A$1:$K$24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" i="1"/>
  <c r="J3" i="1" l="1"/>
  <c r="J4" i="1"/>
  <c r="J5" i="1"/>
  <c r="I5" i="1" s="1"/>
  <c r="J6" i="1"/>
  <c r="J7" i="1"/>
  <c r="J8" i="1"/>
  <c r="J9" i="1"/>
  <c r="I9" i="1" s="1"/>
  <c r="J10" i="1"/>
  <c r="J11" i="1"/>
  <c r="J12" i="1"/>
  <c r="I12" i="1" s="1"/>
  <c r="J13" i="1"/>
  <c r="I13" i="1" s="1"/>
  <c r="J14" i="1"/>
  <c r="J15" i="1"/>
  <c r="J16" i="1"/>
  <c r="I16" i="1" s="1"/>
  <c r="J17" i="1"/>
  <c r="I17" i="1" s="1"/>
  <c r="J18" i="1"/>
  <c r="J19" i="1"/>
  <c r="J20" i="1"/>
  <c r="I20" i="1" s="1"/>
  <c r="J21" i="1"/>
  <c r="I21" i="1" s="1"/>
  <c r="J22" i="1"/>
  <c r="J23" i="1"/>
  <c r="J24" i="1"/>
  <c r="I24" i="1" s="1"/>
  <c r="I3" i="1"/>
  <c r="I4" i="1"/>
  <c r="I6" i="1"/>
  <c r="I7" i="1"/>
  <c r="I8" i="1"/>
  <c r="I10" i="1"/>
  <c r="I11" i="1"/>
  <c r="I14" i="1"/>
  <c r="I15" i="1"/>
  <c r="I18" i="1"/>
  <c r="I19" i="1"/>
  <c r="I22" i="1"/>
  <c r="I23" i="1"/>
  <c r="I2" i="1"/>
  <c r="J2" i="1"/>
  <c r="H12" i="1" l="1"/>
  <c r="H11" i="1"/>
  <c r="H13" i="1"/>
  <c r="H14" i="1"/>
  <c r="H15" i="1"/>
  <c r="H16" i="1"/>
  <c r="H17" i="1"/>
  <c r="H18" i="1"/>
  <c r="H19" i="1"/>
  <c r="H20" i="1"/>
  <c r="H21" i="1"/>
  <c r="H22" i="1"/>
  <c r="H23" i="1"/>
  <c r="H24" i="1"/>
  <c r="H4" i="1"/>
  <c r="H5" i="1"/>
  <c r="H6" i="1"/>
  <c r="H7" i="1"/>
  <c r="H8" i="1"/>
  <c r="H9" i="1"/>
  <c r="H10" i="1"/>
  <c r="H3" i="1"/>
  <c r="H2" i="1"/>
  <c r="G14" i="1" l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F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G3" i="1"/>
  <c r="K10" i="1" l="1"/>
</calcChain>
</file>

<file path=xl/comments1.xml><?xml version="1.0" encoding="utf-8"?>
<comments xmlns="http://schemas.openxmlformats.org/spreadsheetml/2006/main">
  <authors>
    <author>Pas moi</author>
  </authors>
  <commentList>
    <comment ref="I2" authorId="0">
      <text>
        <r>
          <rPr>
            <b/>
            <sz val="9"/>
            <color indexed="81"/>
            <rFont val="Tahoma"/>
            <charset val="1"/>
          </rPr>
          <t>A copier vers le bas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" authorId="0">
      <text>
        <r>
          <rPr>
            <b/>
            <sz val="9"/>
            <color indexed="81"/>
            <rFont val="Tahoma"/>
            <charset val="1"/>
          </rPr>
          <t>A copier vers le bas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L2" authorId="0">
      <text>
        <r>
          <rPr>
            <b/>
            <sz val="9"/>
            <color indexed="81"/>
            <rFont val="Tahoma"/>
            <charset val="1"/>
          </rPr>
          <t>A copier vers le bas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<sst xmlns="http://schemas.openxmlformats.org/spreadsheetml/2006/main" count="36" uniqueCount="36">
  <si>
    <t>Report</t>
  </si>
  <si>
    <t>facture N° 0001</t>
  </si>
  <si>
    <t>facture N° 0002</t>
  </si>
  <si>
    <t>facture N° 0003</t>
  </si>
  <si>
    <t>facture N° 0004</t>
  </si>
  <si>
    <t>facture N° 0005</t>
  </si>
  <si>
    <t>facture N° 0006</t>
  </si>
  <si>
    <t>Cheque BNP PARIBAS N° 325487</t>
  </si>
  <si>
    <t>facture N° 0007</t>
  </si>
  <si>
    <t>facture N° 0008</t>
  </si>
  <si>
    <t>facture N° 0009</t>
  </si>
  <si>
    <t>facture N° 0010</t>
  </si>
  <si>
    <t>facture N° 0011</t>
  </si>
  <si>
    <t>facture N° 0012</t>
  </si>
  <si>
    <t>facture N° 0013</t>
  </si>
  <si>
    <t>facture N° 0014</t>
  </si>
  <si>
    <t>facture N° 0015</t>
  </si>
  <si>
    <t>Cheque BNP PARIBAS N° 325489</t>
  </si>
  <si>
    <t>Montant Dus</t>
  </si>
  <si>
    <t>Montant Regles</t>
  </si>
  <si>
    <t>L I B E L L E</t>
  </si>
  <si>
    <t>D A T E</t>
  </si>
  <si>
    <t>Solde Dette</t>
  </si>
  <si>
    <t>Solde Avoir</t>
  </si>
  <si>
    <t>facture N° 0016</t>
  </si>
  <si>
    <t>Montant du cheque</t>
  </si>
  <si>
    <t>Montant des factures</t>
  </si>
  <si>
    <t>Numero du cheque</t>
  </si>
  <si>
    <t>Difference</t>
  </si>
  <si>
    <t>Nombre</t>
  </si>
  <si>
    <t>Numero Cheque  Virement</t>
  </si>
  <si>
    <t>Bonjour, SVP je veux :</t>
  </si>
  <si>
    <r>
      <t xml:space="preserve">1: de Copier tout ce qui est après le </t>
    </r>
    <r>
      <rPr>
        <sz val="11"/>
        <color rgb="FFFF0000"/>
        <rFont val="Calibri"/>
        <family val="2"/>
        <scheme val="minor"/>
      </rPr>
      <t xml:space="preserve">N° </t>
    </r>
    <r>
      <rPr>
        <sz val="11"/>
        <rFont val="Calibri"/>
        <family val="2"/>
        <scheme val="minor"/>
      </rPr>
      <t>du cheque de la colonne</t>
    </r>
    <r>
      <rPr>
        <sz val="11"/>
        <color rgb="FFFF0000"/>
        <rFont val="Calibri"/>
        <family val="2"/>
        <scheme val="minor"/>
      </rPr>
      <t xml:space="preserve"> "B"</t>
    </r>
    <r>
      <rPr>
        <sz val="11"/>
        <rFont val="Calibri"/>
        <family val="2"/>
        <scheme val="minor"/>
      </rPr>
      <t>et le coller a la colonne</t>
    </r>
    <r>
      <rPr>
        <sz val="11"/>
        <color rgb="FFFF0000"/>
        <rFont val="Calibri"/>
        <family val="2"/>
        <scheme val="minor"/>
      </rPr>
      <t xml:space="preserve"> "J"</t>
    </r>
  </si>
  <si>
    <r>
      <t xml:space="preserve">2: de Calculer le nombre de ce Numéro colonne </t>
    </r>
    <r>
      <rPr>
        <sz val="11"/>
        <color rgb="FFFF0000"/>
        <rFont val="Calibri"/>
        <family val="2"/>
        <scheme val="minor"/>
      </rPr>
      <t>"E"</t>
    </r>
  </si>
  <si>
    <r>
      <t xml:space="preserve">et le Coller a la Colonne </t>
    </r>
    <r>
      <rPr>
        <sz val="11"/>
        <color rgb="FFFF0000"/>
        <rFont val="Calibri"/>
        <family val="2"/>
        <scheme val="minor"/>
      </rPr>
      <t>"L"</t>
    </r>
  </si>
  <si>
    <r>
      <t xml:space="preserve">3: Enfin de sommer les Montants des factures Colonnes </t>
    </r>
    <r>
      <rPr>
        <sz val="11"/>
        <color rgb="FFFF0000"/>
        <rFont val="Calibri"/>
        <family val="2"/>
        <scheme val="minor"/>
      </rPr>
      <t>"C"</t>
    </r>
    <r>
      <rPr>
        <sz val="11"/>
        <color theme="1"/>
        <rFont val="Calibri"/>
        <family val="2"/>
        <scheme val="minor"/>
      </rPr>
      <t xml:space="preserve"> et le coller dans la colonne</t>
    </r>
    <r>
      <rPr>
        <sz val="11"/>
        <color rgb="FFFF0000"/>
        <rFont val="Calibri"/>
        <family val="2"/>
        <scheme val="minor"/>
      </rPr>
      <t xml:space="preserve"> "J"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</si>
</sst>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indexed="64"/>
      </top>
      <bottom style="thin">
        <color rgb="FFFF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43" fontId="0" fillId="0" borderId="1" xfId="1" applyFont="1" applyBorder="1"/>
    <xf numFmtId="164" fontId="0" fillId="0" borderId="1" xfId="1" applyNumberFormat="1" applyFont="1" applyBorder="1"/>
    <xf numFmtId="0" fontId="3" fillId="0" borderId="0" xfId="0" applyFont="1" applyAlignment="1">
      <alignment vertical="center"/>
    </xf>
    <xf numFmtId="43" fontId="0" fillId="0" borderId="1" xfId="0" applyNumberFormat="1" applyFill="1" applyBorder="1"/>
    <xf numFmtId="0" fontId="0" fillId="0" borderId="0" xfId="0" quotePrefix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5" fillId="0" borderId="0" xfId="2" applyFont="1"/>
    <xf numFmtId="0" fontId="0" fillId="0" borderId="3" xfId="0" applyBorder="1"/>
    <xf numFmtId="43" fontId="0" fillId="0" borderId="4" xfId="1" applyFont="1" applyBorder="1"/>
    <xf numFmtId="43" fontId="0" fillId="0" borderId="5" xfId="1" applyFont="1" applyBorder="1"/>
    <xf numFmtId="43" fontId="0" fillId="0" borderId="6" xfId="1" applyFont="1" applyBorder="1"/>
    <xf numFmtId="0" fontId="0" fillId="3" borderId="1" xfId="0" applyFill="1" applyBorder="1"/>
    <xf numFmtId="43" fontId="0" fillId="4" borderId="7" xfId="1" applyFont="1" applyFill="1" applyBorder="1"/>
    <xf numFmtId="43" fontId="0" fillId="4" borderId="8" xfId="1" applyFont="1" applyFill="1" applyBorder="1"/>
    <xf numFmtId="43" fontId="0" fillId="4" borderId="9" xfId="1" applyFont="1" applyFill="1" applyBorder="1"/>
    <xf numFmtId="0" fontId="0" fillId="5" borderId="1" xfId="0" applyFill="1" applyBorder="1"/>
    <xf numFmtId="0" fontId="0" fillId="2" borderId="2" xfId="0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43" fontId="0" fillId="6" borderId="1" xfId="1" applyFont="1" applyFill="1" applyBorder="1"/>
    <xf numFmtId="0" fontId="0" fillId="7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1676400</xdr:colOff>
      <xdr:row>19</xdr:row>
      <xdr:rowOff>180975</xdr:rowOff>
    </xdr:from>
    <xdr:to>
      <xdr:col>2</xdr:col>
      <xdr:colOff>209550</xdr:colOff>
      <xdr:row>28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2438400" y="4181475"/>
          <a:ext cx="514350" cy="1552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19</xdr:row>
      <xdr:rowOff>171450</xdr:rowOff>
    </xdr:from>
    <xdr:to>
      <xdr:col>9</xdr:col>
      <xdr:colOff>209550</xdr:colOff>
      <xdr:row>28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2952750" y="4171950"/>
          <a:ext cx="7010400" cy="1543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952500</xdr:colOff>
      <xdr:row>19</xdr:row>
      <xdr:rowOff>28575</xdr:rowOff>
    </xdr:from>
    <xdr:to>
      <xdr:col>4</xdr:col>
      <xdr:colOff>381000</xdr:colOff>
      <xdr:row>29</xdr:row>
      <xdr:rowOff>85725</xdr:rowOff>
    </xdr:to>
    <xdr:cxnSp macro="">
      <xdr:nvCxnSpPr>
        <xdr:cNvPr id="7" name="Connecteur droit avec flèche 6"/>
        <xdr:cNvCxnSpPr/>
      </xdr:nvCxnSpPr>
      <xdr:spPr>
        <a:xfrm flipV="1">
          <a:off x="3695700" y="4029075"/>
          <a:ext cx="1514475" cy="1962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514350</xdr:colOff>
      <xdr:row>19</xdr:row>
      <xdr:rowOff>161925</xdr:rowOff>
    </xdr:from>
    <xdr:to>
      <xdr:col>11</xdr:col>
      <xdr:colOff>114300</xdr:colOff>
      <xdr:row>29</xdr:row>
      <xdr:rowOff>66675</xdr:rowOff>
    </xdr:to>
    <xdr:cxnSp macro="">
      <xdr:nvCxnSpPr>
        <xdr:cNvPr id="9" name="Connecteur droit avec flèche 8"/>
        <xdr:cNvCxnSpPr/>
      </xdr:nvCxnSpPr>
      <xdr:spPr>
        <a:xfrm flipV="1">
          <a:off x="5343525" y="4162425"/>
          <a:ext cx="6143625" cy="1809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581025</xdr:colOff>
      <xdr:row>18</xdr:row>
      <xdr:rowOff>142875</xdr:rowOff>
    </xdr:from>
    <xdr:to>
      <xdr:col>3</xdr:col>
      <xdr:colOff>323850</xdr:colOff>
      <xdr:row>30</xdr:row>
      <xdr:rowOff>114300</xdr:rowOff>
    </xdr:to>
    <xdr:cxnSp macro="">
      <xdr:nvCxnSpPr>
        <xdr:cNvPr id="11" name="Connecteur droit avec flèche 10"/>
        <xdr:cNvCxnSpPr/>
      </xdr:nvCxnSpPr>
      <xdr:spPr>
        <a:xfrm flipH="1" flipV="1">
          <a:off x="3324225" y="3952875"/>
          <a:ext cx="809625" cy="2257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514350</xdr:colOff>
      <xdr:row>20</xdr:row>
      <xdr:rowOff>19050</xdr:rowOff>
    </xdr:from>
    <xdr:to>
      <xdr:col>8</xdr:col>
      <xdr:colOff>95250</xdr:colOff>
      <xdr:row>30</xdr:row>
      <xdr:rowOff>104775</xdr:rowOff>
    </xdr:to>
    <xdr:cxnSp macro="">
      <xdr:nvCxnSpPr>
        <xdr:cNvPr id="13" name="Connecteur droit avec flèche 12"/>
        <xdr:cNvCxnSpPr/>
      </xdr:nvCxnSpPr>
      <xdr:spPr>
        <a:xfrm flipV="1">
          <a:off x="6048375" y="4210050"/>
          <a:ext cx="2828925" cy="1990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32"/>
  <sheetViews>
    <sheetView tabSelected="1" workbookViewId="0">
      <selection activeCell="I2" sqref="I2"/>
    </sheetView>
  </sheetViews>
  <sheetFormatPr baseColWidth="10" defaultRowHeight="15" x14ac:dyDescent="0.25"/>
  <cols>
    <col min="2" max="2" width="29.7109375" customWidth="1"/>
    <col min="3" max="3" width="16" customWidth="1"/>
    <col min="4" max="4" width="15.28515625" bestFit="1" customWidth="1"/>
    <col min="5" max="5" width="10.5703125" customWidth="1"/>
    <col min="6" max="6" width="16.7109375" customWidth="1"/>
    <col min="7" max="7" width="10.140625" customWidth="1"/>
    <col min="8" max="8" width="15.28515625" bestFit="1" customWidth="1"/>
    <col min="9" max="9" width="14.5703125" customWidth="1"/>
    <col min="10" max="10" width="9" style="23" customWidth="1"/>
    <col min="11" max="11" width="15.28515625" bestFit="1" customWidth="1"/>
    <col min="12" max="12" width="8.28515625" bestFit="1" customWidth="1"/>
  </cols>
  <sheetData>
    <row r="1" spans="1:12" ht="45" x14ac:dyDescent="0.25">
      <c r="A1" s="9" t="s">
        <v>21</v>
      </c>
      <c r="B1" s="9" t="s">
        <v>20</v>
      </c>
      <c r="C1" s="9" t="s">
        <v>18</v>
      </c>
      <c r="D1" s="9" t="s">
        <v>19</v>
      </c>
      <c r="E1" s="10" t="s">
        <v>30</v>
      </c>
      <c r="F1" s="9" t="s">
        <v>22</v>
      </c>
      <c r="G1" s="9" t="s">
        <v>23</v>
      </c>
      <c r="H1" s="11" t="s">
        <v>25</v>
      </c>
      <c r="I1" s="11" t="s">
        <v>26</v>
      </c>
      <c r="J1" s="22" t="s">
        <v>27</v>
      </c>
      <c r="K1" s="11" t="s">
        <v>28</v>
      </c>
      <c r="L1" s="11" t="s">
        <v>29</v>
      </c>
    </row>
    <row r="2" spans="1:12" x14ac:dyDescent="0.25">
      <c r="A2" s="1">
        <v>43374</v>
      </c>
      <c r="B2" s="2" t="s">
        <v>0</v>
      </c>
      <c r="C2" s="3"/>
      <c r="D2" s="3"/>
      <c r="E2" s="2"/>
      <c r="F2" s="4">
        <v>123458.12</v>
      </c>
      <c r="G2" s="3"/>
      <c r="H2" s="4" t="str">
        <f>IF(D2="","",D)</f>
        <v/>
      </c>
      <c r="I2" s="24" t="str">
        <f>IF(J2&lt;&gt;"",SUMIF($E$1:E2,J2,$C$1:C2),"")</f>
        <v/>
      </c>
      <c r="J2" s="25" t="str">
        <f>IF(COUNTIF(B2,"ch?que*")&gt;0,TRIM(RIGHT(SUBSTITUTE(B2," ",REPT(" ",255)),255)),"")</f>
        <v/>
      </c>
      <c r="K2" s="4"/>
      <c r="L2" s="26" t="str">
        <f>IF(J2&lt;&gt;"",COUNTIF($E$1:E2,J2),"")</f>
        <v/>
      </c>
    </row>
    <row r="3" spans="1:12" x14ac:dyDescent="0.25">
      <c r="A3" s="1">
        <v>43376</v>
      </c>
      <c r="B3" s="2" t="s">
        <v>1</v>
      </c>
      <c r="C3" s="4">
        <v>170258.23</v>
      </c>
      <c r="D3" s="4"/>
      <c r="E3" s="2">
        <v>325487</v>
      </c>
      <c r="F3" s="7">
        <f>IF(A3="","",IF(SUM($F$2,$C$3:$C3)-SUM($D$3:$D3)&gt;0,SUM($F$2,$C$3:$C3)-SUM($D$3:$D3),""))</f>
        <v>293716.34999999998</v>
      </c>
      <c r="G3" s="7" t="str">
        <f>IF(A3="","",IF(SUM($F$2,$C$3:$C3)-SUM($D$3:$D3)&lt;0,(SUM($F$2,$C$3:$C3)-SUM($D$3:$D3))*-1,""))</f>
        <v/>
      </c>
      <c r="H3" s="4" t="str">
        <f>IF(D3="","",D)</f>
        <v/>
      </c>
      <c r="I3" s="24" t="str">
        <f>IF(J3&lt;&gt;"",SUMIF($E$1:E3,J3,$C$1:C3),"")</f>
        <v/>
      </c>
      <c r="J3" s="25" t="str">
        <f t="shared" ref="J3:J24" si="0">IF(COUNTIF(B3,"ch?que*")&gt;0,TRIM(RIGHT(SUBSTITUTE(B3," ",REPT(" ",255)),255)),"")</f>
        <v/>
      </c>
      <c r="K3" s="4"/>
      <c r="L3" s="26" t="str">
        <f>IF(J3&lt;&gt;"",COUNTIF($E$1:E3,J3),"")</f>
        <v/>
      </c>
    </row>
    <row r="4" spans="1:12" x14ac:dyDescent="0.25">
      <c r="A4" s="1">
        <v>43377</v>
      </c>
      <c r="B4" s="2" t="s">
        <v>2</v>
      </c>
      <c r="C4" s="4">
        <v>989563.25</v>
      </c>
      <c r="D4" s="5"/>
      <c r="E4" s="2">
        <v>325487</v>
      </c>
      <c r="F4" s="7">
        <f>IF(A4="","",IF(SUM($F$2,$C$3:$C4)-SUM($D$3:$D4)&gt;0,SUM($F$2,$C$3:$C4)-SUM($D$3:$D4),""))</f>
        <v>1283279.6000000001</v>
      </c>
      <c r="G4" s="7" t="str">
        <f>IF(A4="","",IF(SUM($F$2,$C$3:$C4)-SUM($D$3:$D4)&lt;0,(SUM($F$2,$C$3:$C4)-SUM($D$3:$D4))*-1,""))</f>
        <v/>
      </c>
      <c r="H4" s="4" t="str">
        <f t="shared" ref="H4:H9" si="1">IF(D4="","",D4)</f>
        <v/>
      </c>
      <c r="I4" s="24" t="str">
        <f>IF(J4&lt;&gt;"",SUMIF($E$1:E4,J4,$C$1:C4),"")</f>
        <v/>
      </c>
      <c r="J4" s="25" t="str">
        <f t="shared" si="0"/>
        <v/>
      </c>
      <c r="K4" s="4"/>
      <c r="L4" s="26" t="str">
        <f>IF(J4&lt;&gt;"",COUNTIF($E$1:E4,J4),"")</f>
        <v/>
      </c>
    </row>
    <row r="5" spans="1:12" x14ac:dyDescent="0.25">
      <c r="A5" s="1">
        <v>43378</v>
      </c>
      <c r="B5" s="2" t="s">
        <v>3</v>
      </c>
      <c r="C5" s="4">
        <v>475809.45</v>
      </c>
      <c r="D5" s="5"/>
      <c r="E5" s="2">
        <v>325487</v>
      </c>
      <c r="F5" s="7">
        <f>IF(A5="","",IF(SUM($F$2,$C$3:$C5)-SUM($D$3:$D5)&gt;0,SUM($F$2,$C$3:$C5)-SUM($D$3:$D5),""))</f>
        <v>1759089.05</v>
      </c>
      <c r="G5" s="7" t="str">
        <f>IF(A5="","",IF(SUM($F$2,$C$3:$C5)-SUM($D$3:$D5)&lt;0,(SUM($F$2,$C$3:$C5)-SUM($D$3:$D5))*-1,""))</f>
        <v/>
      </c>
      <c r="H5" s="4" t="str">
        <f t="shared" si="1"/>
        <v/>
      </c>
      <c r="I5" s="24" t="str">
        <f>IF(J5&lt;&gt;"",SUMIF($E$1:E5,J5,$C$1:C5),"")</f>
        <v/>
      </c>
      <c r="J5" s="25" t="str">
        <f t="shared" si="0"/>
        <v/>
      </c>
      <c r="K5" s="4"/>
      <c r="L5" s="26" t="str">
        <f>IF(J5&lt;&gt;"",COUNTIF($E$1:E5,J5),"")</f>
        <v/>
      </c>
    </row>
    <row r="6" spans="1:12" x14ac:dyDescent="0.25">
      <c r="A6" s="1">
        <v>43379</v>
      </c>
      <c r="B6" s="2" t="s">
        <v>4</v>
      </c>
      <c r="C6" s="4">
        <v>213645.78</v>
      </c>
      <c r="D6" s="5"/>
      <c r="E6" s="2">
        <v>325487</v>
      </c>
      <c r="F6" s="7">
        <f>IF(A6="","",IF(SUM($F$2,$C$3:$C6)-SUM($D$3:$D6)&gt;0,SUM($F$2,$C$3:$C6)-SUM($D$3:$D6),""))</f>
        <v>1972734.83</v>
      </c>
      <c r="G6" s="7" t="str">
        <f>IF(A6="","",IF(SUM($F$2,$C$3:$C6)-SUM($D$3:$D6)&lt;0,(SUM($F$2,$C$3:$C6)-SUM($D$3:$D6))*-1,""))</f>
        <v/>
      </c>
      <c r="H6" s="4" t="str">
        <f t="shared" si="1"/>
        <v/>
      </c>
      <c r="I6" s="24" t="str">
        <f>IF(J6&lt;&gt;"",SUMIF($E$1:E6,J6,$C$1:C6),"")</f>
        <v/>
      </c>
      <c r="J6" s="25" t="str">
        <f t="shared" si="0"/>
        <v/>
      </c>
      <c r="K6" s="4"/>
      <c r="L6" s="26" t="str">
        <f>IF(J6&lt;&gt;"",COUNTIF($E$1:E6,J6),"")</f>
        <v/>
      </c>
    </row>
    <row r="7" spans="1:12" x14ac:dyDescent="0.25">
      <c r="A7" s="1">
        <v>43380</v>
      </c>
      <c r="B7" s="2" t="s">
        <v>5</v>
      </c>
      <c r="C7" s="4">
        <v>123453</v>
      </c>
      <c r="D7" s="5"/>
      <c r="E7" s="2">
        <v>325487</v>
      </c>
      <c r="F7" s="7">
        <f>IF(A7="","",IF(SUM($F$2,$C$3:$C7)-SUM($D$3:$D7)&gt;0,SUM($F$2,$C$3:$C7)-SUM($D$3:$D7),""))</f>
        <v>2096187.83</v>
      </c>
      <c r="G7" s="7" t="str">
        <f>IF(A7="","",IF(SUM($F$2,$C$3:$C7)-SUM($D$3:$D7)&lt;0,(SUM($F$2,$C$3:$C7)-SUM($D$3:$D7))*-1,""))</f>
        <v/>
      </c>
      <c r="H7" s="4" t="str">
        <f t="shared" si="1"/>
        <v/>
      </c>
      <c r="I7" s="24" t="str">
        <f>IF(J7&lt;&gt;"",SUMIF($E$1:E7,J7,$C$1:C7),"")</f>
        <v/>
      </c>
      <c r="J7" s="25" t="str">
        <f t="shared" si="0"/>
        <v/>
      </c>
      <c r="K7" s="4"/>
      <c r="L7" s="26" t="str">
        <f>IF(J7&lt;&gt;"",COUNTIF($E$1:E7,J7),"")</f>
        <v/>
      </c>
    </row>
    <row r="8" spans="1:12" x14ac:dyDescent="0.25">
      <c r="A8" s="1">
        <v>43381</v>
      </c>
      <c r="B8" s="2" t="s">
        <v>6</v>
      </c>
      <c r="C8" s="4">
        <v>1006354.44</v>
      </c>
      <c r="D8" s="5"/>
      <c r="E8" s="2">
        <v>325487</v>
      </c>
      <c r="F8" s="7">
        <f>IF(A8="","",IF(SUM($F$2,$C$3:$C8)-SUM($D$3:$D8)&gt;0,SUM($F$2,$C$3:$C8)-SUM($D$3:$D8),""))</f>
        <v>3102542.27</v>
      </c>
      <c r="G8" s="7" t="str">
        <f>IF(A8="","",IF(SUM($F$2,$C$3:$C8)-SUM($D$3:$D8)&lt;0,(SUM($F$2,$C$3:$C8)-SUM($D$3:$D8))*-1,""))</f>
        <v/>
      </c>
      <c r="H8" s="4" t="str">
        <f t="shared" si="1"/>
        <v/>
      </c>
      <c r="I8" s="24" t="str">
        <f>IF(J8&lt;&gt;"",SUMIF($E$1:E8,J8,$C$1:C8),"")</f>
        <v/>
      </c>
      <c r="J8" s="25" t="str">
        <f t="shared" si="0"/>
        <v/>
      </c>
      <c r="K8" s="4"/>
      <c r="L8" s="26" t="str">
        <f>IF(J8&lt;&gt;"",COUNTIF($E$1:E8,J8),"")</f>
        <v/>
      </c>
    </row>
    <row r="9" spans="1:12" x14ac:dyDescent="0.25">
      <c r="A9" s="1">
        <v>43382</v>
      </c>
      <c r="B9" s="2" t="s">
        <v>8</v>
      </c>
      <c r="C9" s="4">
        <v>1006354.44</v>
      </c>
      <c r="D9" s="5"/>
      <c r="E9" s="2">
        <v>325487</v>
      </c>
      <c r="F9" s="7">
        <f>IF(A9="","",IF(SUM($F$2,$C$3:$C9)-SUM($D$3:$D9)&gt;0,SUM($F$2,$C$3:$C9)-SUM($D$3:$D9),""))</f>
        <v>4108896.71</v>
      </c>
      <c r="G9" s="7" t="str">
        <f>IF(A9="","",IF(SUM($F$2,$C$3:$C9)-SUM($D$3:$D9)&lt;0,(SUM($F$2,$C$3:$C9)-SUM($D$3:$D9))*-1,""))</f>
        <v/>
      </c>
      <c r="H9" s="4" t="str">
        <f t="shared" si="1"/>
        <v/>
      </c>
      <c r="I9" s="24" t="str">
        <f>IF(J9&lt;&gt;"",SUMIF($E$1:E9,J9,$C$1:C9),"")</f>
        <v/>
      </c>
      <c r="J9" s="25" t="str">
        <f t="shared" si="0"/>
        <v/>
      </c>
      <c r="K9" s="4"/>
      <c r="L9" s="26" t="str">
        <f>IF(J9&lt;&gt;"",COUNTIF($E$1:E9,J9),"")</f>
        <v/>
      </c>
    </row>
    <row r="10" spans="1:12" x14ac:dyDescent="0.25">
      <c r="A10" s="1">
        <v>43383</v>
      </c>
      <c r="B10" s="2" t="s">
        <v>7</v>
      </c>
      <c r="C10" s="15"/>
      <c r="D10" s="4">
        <v>3500000</v>
      </c>
      <c r="E10" s="2"/>
      <c r="F10" s="7">
        <f>IF(A10="","",IF(SUM($F$2,$C$3:$C10)-SUM($D$3:$D10)&gt;0,SUM($F$2,$C$3:$C10)-SUM($D$3:$D10),""))</f>
        <v>608896.71</v>
      </c>
      <c r="G10" s="7" t="str">
        <f>IF(A10="","",IF(SUM($F$2,$C$3:$C10)-SUM($D$3:$D10)&lt;0,(SUM($F$2,$C$3:$C10)-SUM($D$3:$D10))*-1,""))</f>
        <v/>
      </c>
      <c r="H10" s="4">
        <f>IF(D10="","",D10)</f>
        <v>3500000</v>
      </c>
      <c r="I10" s="24">
        <f>IF(J10&lt;&gt;"",SUMIF($E$1:E10,J10,$C$1:C10),"")</f>
        <v>3985438.59</v>
      </c>
      <c r="J10" s="25" t="str">
        <f t="shared" si="0"/>
        <v>325487</v>
      </c>
      <c r="K10" s="4">
        <f>IF(H10="","",H10-I10)</f>
        <v>-485438.58999999985</v>
      </c>
      <c r="L10" s="26">
        <f>IF(J10&lt;&gt;"",COUNTIF($E$1:E10,J10),"")</f>
        <v>7</v>
      </c>
    </row>
    <row r="11" spans="1:12" x14ac:dyDescent="0.25">
      <c r="A11" s="1">
        <v>43384</v>
      </c>
      <c r="B11" s="13" t="s">
        <v>9</v>
      </c>
      <c r="C11" s="18">
        <v>698748.96</v>
      </c>
      <c r="D11" s="14"/>
      <c r="E11" s="17">
        <v>325489</v>
      </c>
      <c r="F11" s="7">
        <f>IF(A11="","",IF(SUM($F$2,$C$3:$C11)-SUM($D$3:$D11)&gt;0,SUM($F$2,$C$3:$C11)-SUM($D$3:$D11),""))</f>
        <v>1307645.67</v>
      </c>
      <c r="G11" s="7" t="str">
        <f>IF(A11="","",IF(SUM($F$2,$C$3:$C11)-SUM($D$3:$D11)&lt;0,(SUM($F$2,$C$3:$C11)-SUM($D$3:$D11))*-1,""))</f>
        <v/>
      </c>
      <c r="H11" s="4" t="str">
        <f t="shared" ref="H11:H24" si="2">IF(D11="","",D11)</f>
        <v/>
      </c>
      <c r="I11" s="24" t="str">
        <f>IF(J11&lt;&gt;"",SUMIF($E$1:E11,J11,$C$1:C11),"")</f>
        <v/>
      </c>
      <c r="J11" s="25" t="str">
        <f t="shared" si="0"/>
        <v/>
      </c>
      <c r="K11" s="4" t="str">
        <f t="shared" ref="K11:K24" si="3">IF(H11="","",H11-I11)</f>
        <v/>
      </c>
      <c r="L11" s="26" t="str">
        <f>IF(J11&lt;&gt;"",COUNTIF($E$1:E11,J11),"")</f>
        <v/>
      </c>
    </row>
    <row r="12" spans="1:12" x14ac:dyDescent="0.25">
      <c r="A12" s="1">
        <v>43385</v>
      </c>
      <c r="B12" s="13" t="s">
        <v>10</v>
      </c>
      <c r="C12" s="19">
        <v>1007072.01</v>
      </c>
      <c r="D12" s="14"/>
      <c r="E12" s="17">
        <v>325489</v>
      </c>
      <c r="F12" s="7">
        <f>IF(A12="","",IF(SUM($F$2,$C$3:$C12)-SUM($D$3:$D12)&gt;0,SUM($F$2,$C$3:$C12)-SUM($D$3:$D12),""))</f>
        <v>2314717.6799999997</v>
      </c>
      <c r="G12" s="7" t="str">
        <f>IF(A12="","",IF(SUM($F$2,$C$3:$C12)-SUM($D$3:$D12)&lt;0,(SUM($F$2,$C$3:$C12)-SUM($D$3:$D12))*-1,""))</f>
        <v/>
      </c>
      <c r="H12" s="4" t="str">
        <f t="shared" si="2"/>
        <v/>
      </c>
      <c r="I12" s="24" t="str">
        <f>IF(J12&lt;&gt;"",SUMIF($E$1:E12,J12,$C$1:C12),"")</f>
        <v/>
      </c>
      <c r="J12" s="25" t="str">
        <f t="shared" si="0"/>
        <v/>
      </c>
      <c r="K12" s="4" t="str">
        <f t="shared" si="3"/>
        <v/>
      </c>
      <c r="L12" s="26" t="str">
        <f>IF(J12&lt;&gt;"",COUNTIF($E$1:E12,J12),"")</f>
        <v/>
      </c>
    </row>
    <row r="13" spans="1:12" x14ac:dyDescent="0.25">
      <c r="A13" s="1">
        <v>43386</v>
      </c>
      <c r="B13" s="13" t="s">
        <v>11</v>
      </c>
      <c r="C13" s="19">
        <v>170504.27</v>
      </c>
      <c r="D13" s="14"/>
      <c r="E13" s="17">
        <v>325489</v>
      </c>
      <c r="F13" s="7">
        <f>IF(A13="","",IF(SUM($F$2,$C$3:$C13)-SUM($D$3:$D13)&gt;0,SUM($F$2,$C$3:$C13)-SUM($D$3:$D13),""))</f>
        <v>2485221.9499999993</v>
      </c>
      <c r="G13" s="7" t="str">
        <f>IF(A13="","",IF(SUM($F$2,$C$3:$C13)-SUM($D$3:$D13)&lt;0,(SUM($F$2,$C$3:$C13)-SUM($D$3:$D13))*-1,""))</f>
        <v/>
      </c>
      <c r="H13" s="4" t="str">
        <f t="shared" si="2"/>
        <v/>
      </c>
      <c r="I13" s="24" t="str">
        <f>IF(J13&lt;&gt;"",SUMIF($E$1:E13,J13,$C$1:C13),"")</f>
        <v/>
      </c>
      <c r="J13" s="25" t="str">
        <f t="shared" si="0"/>
        <v/>
      </c>
      <c r="K13" s="4" t="str">
        <f t="shared" si="3"/>
        <v/>
      </c>
      <c r="L13" s="26" t="str">
        <f>IF(J13&lt;&gt;"",COUNTIF($E$1:E13,J13),"")</f>
        <v/>
      </c>
    </row>
    <row r="14" spans="1:12" x14ac:dyDescent="0.25">
      <c r="A14" s="1">
        <v>43387</v>
      </c>
      <c r="B14" s="13" t="s">
        <v>12</v>
      </c>
      <c r="C14" s="19">
        <v>928942.56</v>
      </c>
      <c r="D14" s="14"/>
      <c r="E14" s="17">
        <v>325489</v>
      </c>
      <c r="F14" s="7">
        <f>IF(A14="","",IF(SUM($F$2,$C$3:$C14)-SUM($D$3:$D14)&gt;0,SUM($F$2,$C$3:$C14)-SUM($D$3:$D14),""))</f>
        <v>3414164.51</v>
      </c>
      <c r="G14" s="7" t="str">
        <f>IF(A14="","",IF(SUM($F$2,$C$3:$C14)-SUM($D$3:$D14)&lt;0,(SUM($F$2,$C$3:$C14)-SUM($D$3:$D14))*-1,""))</f>
        <v/>
      </c>
      <c r="H14" s="4" t="str">
        <f t="shared" si="2"/>
        <v/>
      </c>
      <c r="I14" s="24" t="str">
        <f>IF(J14&lt;&gt;"",SUMIF($E$1:E14,J14,$C$1:C14),"")</f>
        <v/>
      </c>
      <c r="J14" s="25" t="str">
        <f t="shared" si="0"/>
        <v/>
      </c>
      <c r="K14" s="4" t="str">
        <f t="shared" si="3"/>
        <v/>
      </c>
      <c r="L14" s="26" t="str">
        <f>IF(J14&lt;&gt;"",COUNTIF($E$1:E14,J14),"")</f>
        <v/>
      </c>
    </row>
    <row r="15" spans="1:12" x14ac:dyDescent="0.25">
      <c r="A15" s="1">
        <v>43388</v>
      </c>
      <c r="B15" s="13" t="s">
        <v>13</v>
      </c>
      <c r="C15" s="19">
        <v>7259</v>
      </c>
      <c r="D15" s="14"/>
      <c r="E15" s="17">
        <v>325489</v>
      </c>
      <c r="F15" s="7">
        <f>IF(A15="","",IF(SUM($F$2,$C$3:$C15)-SUM($D$3:$D15)&gt;0,SUM($F$2,$C$3:$C15)-SUM($D$3:$D15),""))</f>
        <v>3421423.51</v>
      </c>
      <c r="G15" s="7" t="str">
        <f>IF(A15="","",IF(SUM($F$2,$C$3:$C15)-SUM($D$3:$D15)&lt;0,(SUM($F$2,$C$3:$C15)-SUM($D$3:$D15))*-1,""))</f>
        <v/>
      </c>
      <c r="H15" s="4" t="str">
        <f t="shared" si="2"/>
        <v/>
      </c>
      <c r="I15" s="24" t="str">
        <f>IF(J15&lt;&gt;"",SUMIF($E$1:E15,J15,$C$1:C15),"")</f>
        <v/>
      </c>
      <c r="J15" s="25" t="str">
        <f t="shared" si="0"/>
        <v/>
      </c>
      <c r="K15" s="4" t="str">
        <f t="shared" si="3"/>
        <v/>
      </c>
      <c r="L15" s="26" t="str">
        <f>IF(J15&lt;&gt;"",COUNTIF($E$1:E15,J15),"")</f>
        <v/>
      </c>
    </row>
    <row r="16" spans="1:12" x14ac:dyDescent="0.25">
      <c r="A16" s="1">
        <v>43394</v>
      </c>
      <c r="B16" s="13" t="s">
        <v>14</v>
      </c>
      <c r="C16" s="19">
        <v>416561.88</v>
      </c>
      <c r="D16" s="14"/>
      <c r="E16" s="17">
        <v>325489</v>
      </c>
      <c r="F16" s="7">
        <f>IF(A16="","",IF(SUM($F$2,$C$3:$C16)-SUM($D$3:$D16)&gt;0,SUM($F$2,$C$3:$C16)-SUM($D$3:$D16),""))</f>
        <v>3837985.3899999997</v>
      </c>
      <c r="G16" s="7" t="str">
        <f>IF(A16="","",IF(SUM($F$2,$C$3:$C16)-SUM($D$3:$D16)&lt;0,(SUM($F$2,$C$3:$C16)-SUM($D$3:$D16))*-1,""))</f>
        <v/>
      </c>
      <c r="H16" s="4" t="str">
        <f t="shared" si="2"/>
        <v/>
      </c>
      <c r="I16" s="24" t="str">
        <f>IF(J16&lt;&gt;"",SUMIF($E$1:E16,J16,$C$1:C16),"")</f>
        <v/>
      </c>
      <c r="J16" s="25" t="str">
        <f t="shared" si="0"/>
        <v/>
      </c>
      <c r="K16" s="4" t="str">
        <f t="shared" si="3"/>
        <v/>
      </c>
      <c r="L16" s="26" t="str">
        <f>IF(J16&lt;&gt;"",COUNTIF($E$1:E16,J16),"")</f>
        <v/>
      </c>
    </row>
    <row r="17" spans="1:12" x14ac:dyDescent="0.25">
      <c r="A17" s="1">
        <v>43395</v>
      </c>
      <c r="B17" s="13" t="s">
        <v>15</v>
      </c>
      <c r="C17" s="19">
        <v>1006354.44</v>
      </c>
      <c r="D17" s="14"/>
      <c r="E17" s="17">
        <v>325489</v>
      </c>
      <c r="F17" s="7">
        <f>IF(A17="","",IF(SUM($F$2,$C$3:$C17)-SUM($D$3:$D17)&gt;0,SUM($F$2,$C$3:$C17)-SUM($D$3:$D17),""))</f>
        <v>4844339.83</v>
      </c>
      <c r="G17" s="7" t="str">
        <f>IF(A17="","",IF(SUM($F$2,$C$3:$C17)-SUM($D$3:$D17)&lt;0,(SUM($F$2,$C$3:$C17)-SUM($D$3:$D17))*-1,""))</f>
        <v/>
      </c>
      <c r="H17" s="4" t="str">
        <f t="shared" si="2"/>
        <v/>
      </c>
      <c r="I17" s="24" t="str">
        <f>IF(J17&lt;&gt;"",SUMIF($E$1:E17,J17,$C$1:C17),"")</f>
        <v/>
      </c>
      <c r="J17" s="25" t="str">
        <f t="shared" si="0"/>
        <v/>
      </c>
      <c r="K17" s="4" t="str">
        <f t="shared" si="3"/>
        <v/>
      </c>
      <c r="L17" s="26" t="str">
        <f>IF(J17&lt;&gt;"",COUNTIF($E$1:E17,J17),"")</f>
        <v/>
      </c>
    </row>
    <row r="18" spans="1:12" x14ac:dyDescent="0.25">
      <c r="A18" s="1">
        <v>43396</v>
      </c>
      <c r="B18" s="13" t="s">
        <v>16</v>
      </c>
      <c r="C18" s="19">
        <v>1006354.44</v>
      </c>
      <c r="D18" s="14"/>
      <c r="E18" s="17">
        <v>325489</v>
      </c>
      <c r="F18" s="7">
        <f>IF(A18="","",IF(SUM($F$2,$C$3:$C18)-SUM($D$3:$D18)&gt;0,SUM($F$2,$C$3:$C18)-SUM($D$3:$D18),""))</f>
        <v>5850694.2699999996</v>
      </c>
      <c r="G18" s="7" t="str">
        <f>IF(A18="","",IF(SUM($F$2,$C$3:$C18)-SUM($D$3:$D18)&lt;0,(SUM($F$2,$C$3:$C18)-SUM($D$3:$D18))*-1,""))</f>
        <v/>
      </c>
      <c r="H18" s="4" t="str">
        <f t="shared" si="2"/>
        <v/>
      </c>
      <c r="I18" s="24" t="str">
        <f>IF(J18&lt;&gt;"",SUMIF($E$1:E18,J18,$C$1:C18),"")</f>
        <v/>
      </c>
      <c r="J18" s="25" t="str">
        <f t="shared" si="0"/>
        <v/>
      </c>
      <c r="K18" s="4" t="str">
        <f t="shared" si="3"/>
        <v/>
      </c>
      <c r="L18" s="26" t="str">
        <f>IF(J18&lt;&gt;"",COUNTIF($E$1:E18,J18),"")</f>
        <v/>
      </c>
    </row>
    <row r="19" spans="1:12" x14ac:dyDescent="0.25">
      <c r="A19" s="1">
        <v>43397</v>
      </c>
      <c r="B19" s="13" t="s">
        <v>24</v>
      </c>
      <c r="C19" s="20">
        <v>2963580.1</v>
      </c>
      <c r="D19" s="14"/>
      <c r="E19" s="17">
        <v>325489</v>
      </c>
      <c r="F19" s="7">
        <f>IF(A19="","",IF(SUM($F$2,$C$3:$C19)-SUM($D$3:$D19)&gt;0,SUM($F$2,$C$3:$C19)-SUM($D$3:$D19),""))</f>
        <v>8814274.3699999992</v>
      </c>
      <c r="G19" s="7" t="str">
        <f>IF(A19="","",IF(SUM($F$2,$C$3:$C19)-SUM($D$3:$D19)&lt;0,(SUM($F$2,$C$3:$C19)-SUM($D$3:$D19))*-1,""))</f>
        <v/>
      </c>
      <c r="H19" s="4" t="str">
        <f t="shared" si="2"/>
        <v/>
      </c>
      <c r="I19" s="24" t="str">
        <f>IF(J19&lt;&gt;"",SUMIF($E$1:E19,J19,$C$1:C19),"")</f>
        <v/>
      </c>
      <c r="J19" s="25" t="str">
        <f t="shared" si="0"/>
        <v/>
      </c>
      <c r="K19" s="4" t="str">
        <f t="shared" si="3"/>
        <v/>
      </c>
      <c r="L19" s="26" t="str">
        <f>IF(J19&lt;&gt;"",COUNTIF($E$1:E19,J19),"")</f>
        <v/>
      </c>
    </row>
    <row r="20" spans="1:12" x14ac:dyDescent="0.25">
      <c r="A20" s="1">
        <v>43398</v>
      </c>
      <c r="B20" s="21" t="s">
        <v>17</v>
      </c>
      <c r="C20" s="16"/>
      <c r="D20" s="4">
        <v>8200000</v>
      </c>
      <c r="E20" s="2"/>
      <c r="F20" s="7">
        <f>IF(A20="","",IF(SUM($F$2,$C$3:$C20)-SUM($D$3:$D20)&gt;0,SUM($F$2,$C$3:$C20)-SUM($D$3:$D20),""))</f>
        <v>614274.36999999918</v>
      </c>
      <c r="G20" s="7" t="str">
        <f>IF(A20="","",IF(SUM($F$2,$C$3:$C20)-SUM($D$3:$D20)&lt;0,(SUM($F$2,$C$3:$C20)-SUM($D$3:$D20))*-1,""))</f>
        <v/>
      </c>
      <c r="H20" s="4">
        <f t="shared" si="2"/>
        <v>8200000</v>
      </c>
      <c r="I20" s="24">
        <f>IF(J20&lt;&gt;"",SUMIF($E$1:E20,J20,$C$1:C20),"")</f>
        <v>8205377.6599999983</v>
      </c>
      <c r="J20" s="25" t="str">
        <f t="shared" si="0"/>
        <v>325489</v>
      </c>
      <c r="K20" s="4">
        <f t="shared" si="3"/>
        <v>-5377.6599999982864</v>
      </c>
      <c r="L20" s="26">
        <f>IF(J20&lt;&gt;"",COUNTIF($E$1:E20,J20),"")</f>
        <v>9</v>
      </c>
    </row>
    <row r="21" spans="1:12" x14ac:dyDescent="0.25">
      <c r="A21" s="1"/>
      <c r="B21" s="2"/>
      <c r="C21" s="4"/>
      <c r="D21" s="4"/>
      <c r="E21" s="2"/>
      <c r="F21" s="7" t="str">
        <f>IF(A21="","",IF(SUM($F$2,$C$3:$C21)-SUM($D$3:$D21)&gt;0,SUM($F$2,$C$3:$C21)-SUM($D$3:$D21),""))</f>
        <v/>
      </c>
      <c r="G21" s="7" t="str">
        <f>IF(A21="","",IF(SUM($F$2,$C$3:$C21)-SUM($D$3:$D21)&lt;0,(SUM($F$2,$C$3:$C21)-SUM($D$3:$D21))*-1,""))</f>
        <v/>
      </c>
      <c r="H21" s="4" t="str">
        <f t="shared" si="2"/>
        <v/>
      </c>
      <c r="I21" s="24" t="str">
        <f>IF(J21&lt;&gt;"",SUMIF($E$1:E21,J21,$C$1:C21),"")</f>
        <v/>
      </c>
      <c r="J21" s="25" t="str">
        <f t="shared" si="0"/>
        <v/>
      </c>
      <c r="K21" s="4" t="str">
        <f t="shared" si="3"/>
        <v/>
      </c>
      <c r="L21" s="26" t="str">
        <f>IF(J21&lt;&gt;"",COUNTIF($E$1:E21,J21),"")</f>
        <v/>
      </c>
    </row>
    <row r="22" spans="1:12" x14ac:dyDescent="0.25">
      <c r="A22" s="1"/>
      <c r="B22" s="2"/>
      <c r="C22" s="4"/>
      <c r="D22" s="4"/>
      <c r="E22" s="2"/>
      <c r="F22" s="7" t="str">
        <f>IF(A22="","",IF(SUM($F$2,$C$3:$C22)-SUM($D$3:$D22)&gt;0,SUM($F$2,$C$3:$C22)-SUM($D$3:$D22),""))</f>
        <v/>
      </c>
      <c r="G22" s="7" t="str">
        <f>IF(A22="","",IF(SUM($F$2,$C$3:$C22)-SUM($D$3:$D22)&lt;0,(SUM($F$2,$C$3:$C22)-SUM($D$3:$D22))*-1,""))</f>
        <v/>
      </c>
      <c r="H22" s="4" t="str">
        <f t="shared" si="2"/>
        <v/>
      </c>
      <c r="I22" s="24" t="str">
        <f>IF(J22&lt;&gt;"",SUMIF($E$1:E22,J22,$C$1:C22),"")</f>
        <v/>
      </c>
      <c r="J22" s="25" t="str">
        <f t="shared" si="0"/>
        <v/>
      </c>
      <c r="K22" s="4" t="str">
        <f t="shared" si="3"/>
        <v/>
      </c>
      <c r="L22" s="26" t="str">
        <f>IF(J22&lt;&gt;"",COUNTIF($E$1:E22,J22),"")</f>
        <v/>
      </c>
    </row>
    <row r="23" spans="1:12" x14ac:dyDescent="0.25">
      <c r="A23" s="1"/>
      <c r="B23" s="2"/>
      <c r="C23" s="4"/>
      <c r="D23" s="4"/>
      <c r="E23" s="2"/>
      <c r="F23" s="7" t="str">
        <f>IF(A23="","",IF(SUM($F$2,$C$3:$C23)-SUM($D$3:$D23)&gt;0,SUM($F$2,$C$3:$C23)-SUM($D$3:$D23),""))</f>
        <v/>
      </c>
      <c r="G23" s="7" t="str">
        <f>IF(A23="","",IF(SUM($F$2,$C$3:$C23)-SUM($D$3:$D23)&lt;0,(SUM($F$2,$C$3:$C23)-SUM($D$3:$D23))*-1,""))</f>
        <v/>
      </c>
      <c r="H23" s="4" t="str">
        <f t="shared" si="2"/>
        <v/>
      </c>
      <c r="I23" s="24" t="str">
        <f>IF(J23&lt;&gt;"",SUMIF($E$1:E23,J23,$C$1:C23),"")</f>
        <v/>
      </c>
      <c r="J23" s="25" t="str">
        <f t="shared" si="0"/>
        <v/>
      </c>
      <c r="K23" s="4" t="str">
        <f t="shared" si="3"/>
        <v/>
      </c>
      <c r="L23" s="26" t="str">
        <f>IF(J23&lt;&gt;"",COUNTIF($E$1:E23,J23),"")</f>
        <v/>
      </c>
    </row>
    <row r="24" spans="1:12" x14ac:dyDescent="0.25">
      <c r="A24" s="1"/>
      <c r="B24" s="2"/>
      <c r="C24" s="4"/>
      <c r="D24" s="4"/>
      <c r="E24" s="2"/>
      <c r="F24" s="7" t="str">
        <f>IF(A24="","",IF(SUM($F$2,$C$3:$C24)-SUM($D$3:$D24)&gt;0,SUM($F$2,$C$3:$C24)-SUM($D$3:$D24),""))</f>
        <v/>
      </c>
      <c r="G24" s="7" t="str">
        <f>IF(A24="","",IF(SUM($F$2,$C$3:$C24)-SUM($D$3:$D24)&lt;0,(SUM($F$2,$C$3:$C24)-SUM($D$3:$D24))*-1,""))</f>
        <v/>
      </c>
      <c r="H24" s="4" t="str">
        <f t="shared" si="2"/>
        <v/>
      </c>
      <c r="I24" s="24" t="str">
        <f>IF(J24&lt;&gt;"",SUMIF($E$1:E24,J24,$C$1:C24),"")</f>
        <v/>
      </c>
      <c r="J24" s="25" t="str">
        <f t="shared" si="0"/>
        <v/>
      </c>
      <c r="K24" s="4" t="str">
        <f t="shared" si="3"/>
        <v/>
      </c>
      <c r="L24" s="26" t="str">
        <f>IF(J24&lt;&gt;"",COUNTIF($E$1:E24,J24),"")</f>
        <v/>
      </c>
    </row>
    <row r="26" spans="1:12" x14ac:dyDescent="0.25">
      <c r="B26" s="6"/>
      <c r="D26" s="8"/>
    </row>
    <row r="27" spans="1:12" x14ac:dyDescent="0.25">
      <c r="B27" t="s">
        <v>31</v>
      </c>
    </row>
    <row r="29" spans="1:12" x14ac:dyDescent="0.25">
      <c r="B29" t="s">
        <v>32</v>
      </c>
    </row>
    <row r="30" spans="1:12" x14ac:dyDescent="0.25">
      <c r="B30" s="12" t="s">
        <v>33</v>
      </c>
      <c r="D30" t="s">
        <v>34</v>
      </c>
    </row>
    <row r="31" spans="1:12" x14ac:dyDescent="0.25">
      <c r="B31" t="s">
        <v>35</v>
      </c>
    </row>
    <row r="32" spans="1:12" x14ac:dyDescent="0.25">
      <c r="B32" s="6"/>
    </row>
  </sheetData>
  <conditionalFormatting sqref="K10:K20">
    <cfRule type="cellIs" dxfId="1" priority="4" operator="lessThan">
      <formula>0</formula>
    </cfRule>
  </conditionalFormatting>
  <conditionalFormatting sqref="K21:K24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Pas moi</cp:lastModifiedBy>
  <dcterms:created xsi:type="dcterms:W3CDTF">2019-03-16T17:47:57Z</dcterms:created>
  <dcterms:modified xsi:type="dcterms:W3CDTF">2019-03-16T21:40:39Z</dcterms:modified>
</cp:coreProperties>
</file>